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fileSharing readOnlyRecommended="1" userName="Thomas  Troup" algorithmName="SHA-512" hashValue="4nx7aObdfuZ3ZBnTRsNqxSTFcbeSSAEz8Aqxc5N4EnQO90VRLhte7STHNTHtPls9qNaImBDOQYrkXLi56pobRA==" saltValue="MZ1lLfBIx6CopSu3dZsjRw==" spinCount="10000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MdSt-KY Rate Case\2021 KY Rate Case\Relied Upons\"/>
    </mc:Choice>
  </mc:AlternateContent>
  <xr:revisionPtr revIDLastSave="0" documentId="13_ncr:10001_{25F60852-4A1C-4C33-873E-C1E38AB2B89E}" xr6:coauthVersionLast="47" xr6:coauthVersionMax="47" xr10:uidLastSave="{00000000-0000-0000-0000-000000000000}"/>
  <bookViews>
    <workbookView xWindow="-120" yWindow="-120" windowWidth="29040" windowHeight="15840" activeTab="4" xr2:uid="{8F5BB53D-3C07-4F79-80B6-2C9CC89AE55B}"/>
  </bookViews>
  <sheets>
    <sheet name="notes" sheetId="1" r:id="rId1"/>
    <sheet name="O&amp;M Comparison" sheetId="2" r:id="rId2"/>
    <sheet name="Div 2 forecast" sheetId="3" r:id="rId3"/>
    <sheet name="Div 12 forecast" sheetId="4" r:id="rId4"/>
    <sheet name="Div 9 forecast" sheetId="5" r:id="rId5"/>
    <sheet name="Div 91 forecast" sheetId="6" r:id="rId6"/>
    <sheet name="Div 2 history" sheetId="18" r:id="rId7"/>
    <sheet name="Div 12 history " sheetId="19" r:id="rId8"/>
    <sheet name="Div 9 history" sheetId="20" r:id="rId9"/>
    <sheet name="Div 91 history" sheetId="21" r:id="rId10"/>
    <sheet name="FY21 OM Budget" sheetId="11" r:id="rId11"/>
    <sheet name="incent comp w cap credits" sheetId="12" r:id="rId12"/>
    <sheet name="final summary" sheetId="13" r:id="rId13"/>
    <sheet name="adjustment" sheetId="14" r:id="rId14"/>
    <sheet name="CPI Index" sheetId="15" r:id="rId15"/>
    <sheet name="Escalation" sheetId="16" r:id="rId16"/>
    <sheet name="O&amp;M CC1903" sheetId="23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\A" localSheetId="16">#REF!</definedName>
    <definedName name="\A">#REF!</definedName>
    <definedName name="\c">#REF!</definedName>
    <definedName name="\f">#REF!</definedName>
    <definedName name="\g">#REF!</definedName>
    <definedName name="\p">#REF!</definedName>
    <definedName name="\s">#REF!</definedName>
    <definedName name="\z">#REF!</definedName>
    <definedName name="____W.O.R.K.B.O.O.K..C.O.N.T.E.N.T.S____">#REF!</definedName>
    <definedName name="_adj2">'[1]adjustment 1'!$F$8:$F$1901</definedName>
    <definedName name="_amt2">'[1]adjustment 1'!$BZ$8:$BZ$1901</definedName>
    <definedName name="_xlnm._FilterDatabase" localSheetId="2" hidden="1">'Div 2 forecast'!$D$298:$AI$375</definedName>
    <definedName name="_xlnm._FilterDatabase" localSheetId="5" hidden="1">'Div 91 forecast'!$D$337:$AF$417</definedName>
    <definedName name="_Order1" hidden="1">255</definedName>
    <definedName name="_pap05">#REF!</definedName>
    <definedName name="_pap06">#REF!</definedName>
    <definedName name="_PD1">#REF!</definedName>
    <definedName name="_PD2">#REF!</definedName>
    <definedName name="_PDM1">#REF!</definedName>
    <definedName name="_PDM2">#REF!</definedName>
    <definedName name="aBTUFactor">[2]assump!$G$46</definedName>
    <definedName name="aCapital_Distr_Distr">[2]assump!$G$69:$K$69</definedName>
    <definedName name="aCapital_Distr_Gath">[2]assump!$G$70:$K$70</definedName>
    <definedName name="aCapital_Distr_gen">[2]assump!$G$72:$K$72</definedName>
    <definedName name="aCapital_Distr_PL">[2]assump!$G$68:$K$68</definedName>
    <definedName name="aCapital_Distr_ungd">[2]assump!$G$71:$K$71</definedName>
    <definedName name="aCapital_PL_Distr">[2]assump!$G$80:$K$80</definedName>
    <definedName name="aCapital_PL_Gath">[2]assump!$G$81:$K$81</definedName>
    <definedName name="aCapital_PL_Gen">[2]assump!$G$83:$K$83</definedName>
    <definedName name="aCapital_PL_PL">[2]assump!$G$79:$K$79</definedName>
    <definedName name="aCapital_PL_Ungd">[2]assump!$G$82:$K$82</definedName>
    <definedName name="actual">[3]summary!$G$2:$G$3577</definedName>
    <definedName name="aDeprRate_Distr">[2]assump!$G$21</definedName>
    <definedName name="aDeprRate_Gath">[2]assump!$G$22</definedName>
    <definedName name="aDeprRate_Gen">[2]assump!$G$24</definedName>
    <definedName name="aDeprRate_PL">[2]assump!$G$20</definedName>
    <definedName name="aDeprRate_Ungd">[2]assump!$G$23</definedName>
    <definedName name="ADVal">#REF!</definedName>
    <definedName name="AEL_1080">#REF!</definedName>
    <definedName name="AEL_1110">#REF!</definedName>
    <definedName name="aFITRate">[2]assump!$G$143</definedName>
    <definedName name="aGasPrice">[2]assump!$G$45</definedName>
    <definedName name="alloc_table">#REF!</definedName>
    <definedName name="aLUG">[2]assump!$G$43</definedName>
    <definedName name="amounts">#REF!</definedName>
    <definedName name="amt">'[4]Rpt 1033-Feb05-Deprec. Exp.'!$L$3:$L$1706</definedName>
    <definedName name="aRecoverRate_Distr">[2]assump!$G$37</definedName>
    <definedName name="aRecoverRate_Gath">[2]assump!$G$38</definedName>
    <definedName name="aRecoverRate_Gen">[2]assump!$G$40</definedName>
    <definedName name="aRecoverRate_PL">[2]assump!$G$36</definedName>
    <definedName name="aRecoverRate_Ungd">[2]assump!$G$39</definedName>
    <definedName name="aRetireRate_Distr">[2]assump!$G$30</definedName>
    <definedName name="aRetireRate_Gath">[2]assump!$G$31</definedName>
    <definedName name="aRetireRate_Gen">[2]assump!$G$33</definedName>
    <definedName name="aRetireRate_PL">[2]assump!$G$29</definedName>
    <definedName name="aRetireRate_Ungd">[2]assump!$G$32</definedName>
    <definedName name="aRevenueTaxRate">[2]assump!$G$44</definedName>
    <definedName name="ATMOS_1080">#REF!</definedName>
    <definedName name="ATMOS_1110">#REF!</definedName>
    <definedName name="aYear1">[2]assump!$G$52:$G$85</definedName>
    <definedName name="aYear2">[2]assump!$H$52:$H$85</definedName>
    <definedName name="aYear3">[2]assump!$I$52:$I$85</definedName>
    <definedName name="aYear4">[2]assump!$J$52:$J$85</definedName>
    <definedName name="aYear5">[2]assump!$K$52:$K$85</definedName>
    <definedName name="Base_Case" localSheetId="16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ase_Case">'[5]TXU model'!$B$3:$L$44,'[5]TXU model'!#REF!,'[5]TXU model'!$B$46:$L$100,'[5]TXU model'!$B$104:$L$113,'[5]TXU model'!$B$117:$L$169,'[5]TXU model'!$B$235:$L$252,'[5]TXU model'!$B$254:$L$300,'[5]TXU model'!$B$303:$L$341,'[5]TXU model'!$B$343:$L$381,'[5]TXU model'!$B$383:$L$409,'[5]TXU model'!$B$411:$L$443</definedName>
    <definedName name="Benefits">#REF!</definedName>
    <definedName name="Block_1">[2]assump!$I$92:$I$131</definedName>
    <definedName name="Block_2">[2]assump!$J$92:$J$131</definedName>
    <definedName name="Block_3">[2]assump!$K$92:$K$131</definedName>
    <definedName name="Block_4">[2]assump!$L$92:$L$131</definedName>
    <definedName name="BOB">#REF!</definedName>
    <definedName name="bu">[3]summary!$B$2:$B$3577</definedName>
    <definedName name="CapAct">[6]CapBud!$A$40:$EA$44</definedName>
    <definedName name="CapBud">[6]CapBud!$A$20:$EA$38</definedName>
    <definedName name="CaseName">[2]assump!$D$4</definedName>
    <definedName name="Category_Report">#REF!</definedName>
    <definedName name="CC_Spread">'[7]Tech Serv Mgr Data Entry'!$C$53:$I$133</definedName>
    <definedName name="chancom">[8]Columbus04!#REF!</definedName>
    <definedName name="chanpa">[8]Columbus04!#REF!</definedName>
    <definedName name="csDesignMode">1</definedName>
    <definedName name="Customer">[2]assump!$G$92:$G$131</definedName>
    <definedName name="cy_act">#REF!</definedName>
    <definedName name="cy_bud">#REF!</definedName>
    <definedName name="cy_v_bud">#REF!</definedName>
    <definedName name="cy_v_py">#REF!</definedName>
    <definedName name="data">#REF!</definedName>
    <definedName name="data2">#REF!</definedName>
    <definedName name="_xlnm.Database">#REF!</definedName>
    <definedName name="DATE">#REF!</definedName>
    <definedName name="Demand">[2]assump!$H$92:$H$131</definedName>
    <definedName name="DEPRECIATION">#REF!</definedName>
    <definedName name="Detail_Report">#REF!</definedName>
    <definedName name="ENERGAS_1080">#REF!</definedName>
    <definedName name="ENERGAS_1110">#REF!</definedName>
    <definedName name="EPSData">[9]EssEPS!$A$8:$CJ$45</definedName>
    <definedName name="EssAliasTable" localSheetId="7">"Default"</definedName>
    <definedName name="EssAliasTable" localSheetId="6">"Default"</definedName>
    <definedName name="EssAliasTable" localSheetId="8">"Default"</definedName>
    <definedName name="EssAliasTable" localSheetId="9">"Default"</definedName>
    <definedName name="EssAliasTable" localSheetId="16">"Default"</definedName>
    <definedName name="EssfHasNonUnique" localSheetId="7">FALSE</definedName>
    <definedName name="EssfHasNonUnique" localSheetId="6">FALSE</definedName>
    <definedName name="EssfHasNonUnique" localSheetId="8">FALSE</definedName>
    <definedName name="EssfHasNonUnique" localSheetId="9">FALSE</definedName>
    <definedName name="EssfHasNonUnique" localSheetId="16">FALSE</definedName>
    <definedName name="EssLatest" localSheetId="7">"Oct"</definedName>
    <definedName name="EssLatest" localSheetId="6">"Oct"</definedName>
    <definedName name="EssLatest" localSheetId="8">"Oct"</definedName>
    <definedName name="EssLatest" localSheetId="9">"Oct"</definedName>
    <definedName name="EssLatest" localSheetId="16">"Oct"</definedName>
    <definedName name="EssOptions" localSheetId="7">"A3100001100130000011001100020_0100000"</definedName>
    <definedName name="EssOptions" localSheetId="6">"A3100001100130000011001100020_0100000"</definedName>
    <definedName name="EssOptions" localSheetId="8">"A3100001100130000011001100020_0100000"</definedName>
    <definedName name="EssOptions" localSheetId="9">"A3100001100130000011001100020_0100000"</definedName>
    <definedName name="EssOptions" localSheetId="16">"A1100000000111100011001100020_01000"</definedName>
    <definedName name="EssSamplingValue" localSheetId="7">100</definedName>
    <definedName name="EssSamplingValue" localSheetId="6">100</definedName>
    <definedName name="EssSamplingValue" localSheetId="8">100</definedName>
    <definedName name="EssSamplingValue" localSheetId="9">100</definedName>
    <definedName name="expense_allocator">[10]Scenarios!$H$31</definedName>
    <definedName name="Fedtaxrate">'[11]WP B9-1'!#REF!</definedName>
    <definedName name="FIND">#REF!</definedName>
    <definedName name="FIT_RATE">#REF!</definedName>
    <definedName name="FIVE">#REF!</definedName>
    <definedName name="FOUR">#REF!</definedName>
    <definedName name="General">[12]Escalation!$C$7</definedName>
    <definedName name="GOEXP_MVG">[13]Input!$D$51</definedName>
    <definedName name="gPct_Bulk_Capacity">[2]assump!$G$62:$K$62</definedName>
    <definedName name="gPct_Bulk_Count">[2]assump!$G$58:$K$58</definedName>
    <definedName name="gPct_Bulk_Volume">[2]assump!$G$60:$K$60</definedName>
    <definedName name="gPct_Com_Count">[2]assump!$G$53:$K$53</definedName>
    <definedName name="gPct_Com_Volume">[2]assump!$G$56:$K$56</definedName>
    <definedName name="gPct_Ind_Count">[2]assump!$G$54:$K$54</definedName>
    <definedName name="gPct_Ind_Volume">[2]assump!$G$57:$K$57</definedName>
    <definedName name="gPct_Network_Capacity">[2]assump!$G$63:$K$63</definedName>
    <definedName name="gPct_Network_Count">[2]assump!$G$59:$K$59</definedName>
    <definedName name="gPct_Network_Volume">[2]assump!$G$61:$K$61</definedName>
    <definedName name="gPct_Res_Count">[2]assump!$G$52:$K$52</definedName>
    <definedName name="gPct_Res_Volume">[2]assump!$G$55:$K$55</definedName>
    <definedName name="GREELEY_1080">#REF!</definedName>
    <definedName name="GREELEY_1110">#REF!</definedName>
    <definedName name="II">#REF!</definedName>
    <definedName name="IIC">#REF!</definedName>
    <definedName name="III">#REF!</definedName>
    <definedName name="IIIA_BORD">#REF!</definedName>
    <definedName name="IIIPAGE_1">#REF!</definedName>
    <definedName name="IIIPAGE_2">#REF!</definedName>
    <definedName name="IIIPAGE_2A">#REF!</definedName>
    <definedName name="IIIPAGE_3">#REF!</definedName>
    <definedName name="IIIPAGE_3A">#REF!</definedName>
    <definedName name="IIIPAGE_4">#REF!</definedName>
    <definedName name="IIIPAGE_4A">#REF!</definedName>
    <definedName name="IIIPAGE_5">#REF!</definedName>
    <definedName name="IIIPAGE_5A">#REF!</definedName>
    <definedName name="IIIPAGE_6">#REF!</definedName>
    <definedName name="IIIPAGE_6A">#REF!</definedName>
    <definedName name="IIPAGE_1">#REF!</definedName>
    <definedName name="IIPAGE_1A">#REF!</definedName>
    <definedName name="IIPAGE_2">#REF!</definedName>
    <definedName name="IIPAGE_2A">#REF!</definedName>
    <definedName name="IIPAGEENG">#REF!</definedName>
    <definedName name="IIPAGEGGC">#REF!</definedName>
    <definedName name="IIPAGETLA">#REF!</definedName>
    <definedName name="IIPAGEWKG">#REF!</definedName>
    <definedName name="ImportedData">'[14]080 - April 1080 activity'!#REF!</definedName>
    <definedName name="infl05">#REF!</definedName>
    <definedName name="infl06">#REF!</definedName>
    <definedName name="infl09">'[12]CPI index'!#REF!</definedName>
    <definedName name="infl10">'[15]CPI index'!$B$23</definedName>
    <definedName name="Insurance">[12]Escalation!$C$8</definedName>
    <definedName name="IPAGE_1">#REF!</definedName>
    <definedName name="IPAGE_1A">#REF!</definedName>
    <definedName name="IPAGE_1B">#REF!</definedName>
    <definedName name="IPAGE_2">#REF!</definedName>
    <definedName name="IPAGE_3">#REF!</definedName>
    <definedName name="IPAGE_4">#REF!</definedName>
    <definedName name="IPAGE_5">#REF!</definedName>
    <definedName name="IPAGE_5A">#REF!</definedName>
    <definedName name="IPAGE_6">#REF!</definedName>
    <definedName name="IPAGE_7">#REF!</definedName>
    <definedName name="IPAGE_8">#REF!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IV">#REF!</definedName>
    <definedName name="IVPAGE_1">#REF!</definedName>
    <definedName name="Labor">[12]Escalation!$C$6</definedName>
    <definedName name="labor05">#REF!</definedName>
    <definedName name="labor06">#REF!</definedName>
    <definedName name="lu">'[4]Rpt 1033-Feb05-Deprec. Exp.'!$J$3:$J$1706</definedName>
    <definedName name="lu_bu">#REF!</definedName>
    <definedName name="lut">'[1]adjustment 3'!$M$4:$M$371</definedName>
    <definedName name="MACROS">#REF!</definedName>
    <definedName name="medinfl05">#REF!</definedName>
    <definedName name="medinfl06">#REF!</definedName>
    <definedName name="mo">[3]summary!$A$2:$A$3577</definedName>
    <definedName name="MTX">#REF!</definedName>
    <definedName name="nBulk_Trans">[2]assump!$G$130:$L$130</definedName>
    <definedName name="nCommercial">[2]assump!$G$115:$L$115</definedName>
    <definedName name="nConnect">[2]assump!$G$117:$L$117</definedName>
    <definedName name="nIndustrial">[2]assump!$G$116:$L$116</definedName>
    <definedName name="nIndustrial_PL">[2]assump!$G$129:$L$129</definedName>
    <definedName name="nNetwork_Trans">[2]assump!$G$131:$L$131</definedName>
    <definedName name="nReadMeter">[2]assump!$G$120:$L$120</definedName>
    <definedName name="nResidential">[2]assump!$G$114:$L$114</definedName>
    <definedName name="nReturnCheck">[2]assump!$G$119:$L$119</definedName>
    <definedName name="nServiceCall">[2]assump!$G$118:$L$118</definedName>
    <definedName name="nTampering">[2]assump!$G$121:$L$121</definedName>
    <definedName name="NvsElapsedTime">0.00166666667064419</definedName>
    <definedName name="NvsEndTime">37210.4481587963</definedName>
    <definedName name="ONE">#REF!</definedName>
    <definedName name="OpCo_Factor">[10]Scenarios!#REF!</definedName>
    <definedName name="OPEB05">#REF!</definedName>
    <definedName name="OPEB06">#REF!</definedName>
    <definedName name="PD">#REF!</definedName>
    <definedName name="PDB">#REF!</definedName>
    <definedName name="PDR">#REF!</definedName>
    <definedName name="PDW">#REF!</definedName>
    <definedName name="Planit_Data_Entry">#REF!</definedName>
    <definedName name="_xlnm.Print_Area" localSheetId="16">'O&amp;M CC1903'!$A$1:$G$25</definedName>
    <definedName name="_xlnm.Print_Area" localSheetId="1">'O&amp;M Comparison'!$A$1:$R$57</definedName>
    <definedName name="Print_Area_MI">'[16]Short Summary'!$A$7:$E$64</definedName>
    <definedName name="Print_Titles_MI" localSheetId="16">#REF!</definedName>
    <definedName name="Print_Titles_MI">#REF!</definedName>
    <definedName name="PROPERTY">#REF!</definedName>
    <definedName name="py_act">#REF!</definedName>
    <definedName name="rpt_all" localSheetId="16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all">'[5]TXU model'!$B$3:$L$44,'[5]TXU model'!#REF!,'[5]TXU model'!$B$46:$L$100,'[5]TXU model'!$B$104:$L$113,'[5]TXU model'!#REF!,'[5]TXU model'!$N$3:$X$44,'[5]TXU model'!#REF!,'[5]TXU model'!$N$46:$X$100,'[5]TXU model'!$N$104:$X$113,'[5]TXU model'!#REF!,'[5]TXU model'!$Z$3:$AH$44</definedName>
    <definedName name="rpt_CorePipeline" localSheetId="16">[2]consol!$T$3:$AA$44,[2]consol!#REF!,[2]consol!$T$46:$AA$100,[2]consol!$T$103:$AA$114</definedName>
    <definedName name="rpt_CorePipeline">[2]consol!$T$3:$AA$44,[2]consol!#REF!,[2]consol!$T$46:$AA$100,[2]consol!$T$103:$AA$114</definedName>
    <definedName name="rpt_DistributionSystems" localSheetId="16">[2]consol!$K$3:$R$44,[2]consol!#REF!,[2]consol!$K$46:$R$100,[2]consol!$K$103:$R$114</definedName>
    <definedName name="rpt_DistributionSystems">[2]consol!$K$3:$R$44,[2]consol!#REF!,[2]consol!$K$46:$R$100,[2]consol!$K$103:$R$114</definedName>
    <definedName name="rpt_Network" localSheetId="16">'[5]TXU model'!$Z$3:$AH$44,'[5]TXU model'!#REF!,'[5]TXU model'!$Z$46:$AH$100</definedName>
    <definedName name="rpt_Network">'[5]TXU model'!$Z$3:$AH$44,'[5]TXU model'!#REF!,'[5]TXU model'!$Z$46:$AH$100</definedName>
    <definedName name="rpt_Property_Additions">'[5]TXU model'!$G$383:$L$409,'[5]TXU model'!#REF!,'[5]TXU model'!#REF!</definedName>
    <definedName name="rpt_Rev">'[5]TXU model'!$G$117:$L$164,'[5]TXU model'!#REF!,'[5]TXU model'!#REF!</definedName>
    <definedName name="rpt_TXUDistribution">'[5]TXU model'!$B$3:$L$44,'[5]TXU model'!#REF!,'[5]TXU model'!$B$46:$L$100,'[5]TXU model'!$B$104:$L$113,'[5]TXU model'!$B$117:$L$169,'[5]TXU model'!$B$235:$L$252,'[5]TXU model'!$B$254:$L$300,'[5]TXU model'!$B$303:$L$341,'[5]TXU model'!$B$343:$L$381,'[5]TXU model'!$B$383:$L$409</definedName>
    <definedName name="rpt_TXUGAS" localSheetId="16">[2]consol!$B$3:$I$44,[2]consol!#REF!,[2]consol!$B$46:$I$100,[2]consol!$B$103:$I$114</definedName>
    <definedName name="rpt_TXUGAS">[2]consol!$B$3:$I$44,[2]consol!#REF!,[2]consol!$B$46:$I$100,[2]consol!$B$103:$I$114</definedName>
    <definedName name="rpt_TXUPipeline" localSheetId="16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rpt_TXUPipeline">'[5]TXU model'!$N$3:$X$44,'[5]TXU model'!#REF!,'[5]TXU model'!$N$46:$X$100,'[5]TXU model'!$N$104:$X$113,'[5]TXU model'!$N$117:$X$135,'[5]TXU model'!$N$171:$X$214,'[5]TXU model'!$N$254:$X$300,'[5]TXU model'!$N$303:$X$341,'[5]TXU model'!$N$343:$X$381,'[5]TXU model'!$N$383:$X$409</definedName>
    <definedName name="sal_table">#REF!</definedName>
    <definedName name="SEBP05">#REF!</definedName>
    <definedName name="SEBP06">#REF!</definedName>
    <definedName name="Spread_Method">'[7]Tech Serv Mgr Data Entry'!$E$34:$Q$40</definedName>
    <definedName name="SS2005INFL">'[11]WP B9-1'!#REF!</definedName>
    <definedName name="SS2006INFL">'[11]WP B9-1'!#REF!</definedName>
    <definedName name="SSEXP_MVG">[13]Input!$D$43</definedName>
    <definedName name="SSEXP_PROFORMA">'[17]DATA INPUT'!$D$45</definedName>
    <definedName name="Statetax">'[11]WP B9-1'!#REF!</definedName>
    <definedName name="TABLEI">#REF!</definedName>
    <definedName name="TABLEIIA">#REF!</definedName>
    <definedName name="TABLEIIB">#REF!</definedName>
    <definedName name="TABLEIII">#REF!</definedName>
    <definedName name="TABLEIV">#REF!</definedName>
    <definedName name="TABLEV">#REF!</definedName>
    <definedName name="TABLEVI">#REF!</definedName>
    <definedName name="Tariff_Bulk_Trans">[2]assump!$G$107:$L$107</definedName>
    <definedName name="Tariff_C">[2]assump!$G$93:$L$93</definedName>
    <definedName name="Tariff_Call">[2]assump!$G$96:$L$96</definedName>
    <definedName name="Tariff_Check">[2]assump!$G$97:$L$97</definedName>
    <definedName name="Tariff_Connect">[2]assump!$G$95:$L$95</definedName>
    <definedName name="Tariff_Ind">[2]assump!$G$94:$L$94</definedName>
    <definedName name="Tariff_Ind_PL">[2]assump!$G$106:$L$106</definedName>
    <definedName name="Tariff_Network_Trans">[2]assump!$G$108:$L$108</definedName>
    <definedName name="Tariff_R">[2]assump!$G$92:$L$92</definedName>
    <definedName name="Tariff_Read">[2]assump!$G$98:$L$98</definedName>
    <definedName name="Tariff_Tamper">[2]assump!$G$99:$L$99</definedName>
    <definedName name="TAXENG">#REF!</definedName>
    <definedName name="TAXGGC">#REF!</definedName>
    <definedName name="TAXRATE">#REF!</definedName>
    <definedName name="TAXTLA">#REF!</definedName>
    <definedName name="TAXWKG">#REF!</definedName>
    <definedName name="Three">'[18]Jurisdiction Input'!$B$7</definedName>
    <definedName name="TLIG_1080" localSheetId="16">#REF!</definedName>
    <definedName name="TLIG_1080">#REF!</definedName>
    <definedName name="TP_Footer_Path" hidden="1">"S:\75886\03WELF\WS\2004 contributions\"</definedName>
    <definedName name="TP_Footer_User" hidden="1">"northc"</definedName>
    <definedName name="TP_Footer_Version" hidden="1">"v3.00"</definedName>
    <definedName name="TRANS_LA_1080">#REF!</definedName>
    <definedName name="TRANS_LA_1110">#REF!</definedName>
    <definedName name="transfer">'[1]adjustment 3'!$O$4:$O$371</definedName>
    <definedName name="TWO">#REF!</definedName>
    <definedName name="UCG_1080">#REF!</definedName>
    <definedName name="UCG_1110">#REF!</definedName>
    <definedName name="Update_Base_Case">[10]Scenarios!#REF!</definedName>
    <definedName name="V">#REF!</definedName>
    <definedName name="WKG_1080">#REF!</definedName>
    <definedName name="WKG_1110">#REF!</definedName>
    <definedName name="WP_2_4">#REF!</definedName>
    <definedName name="WP_2_4_1">#REF!</definedName>
    <definedName name="WP_2_4_3">#REF!</definedName>
    <definedName name="WP_4_4">#REF!</definedName>
    <definedName name="wrn.Benefits." localSheetId="16" hidden="1">{"Benefits Summary",#N/A,FALSE,"Benefits Info without WC Amount";"Medical and Dental Costs",#N/A,FALSE,"Benefits Info without WC Amount";"Workers' Compensation",#N/A,FALSE,"Benefits Info without WC Amount"}</definedName>
    <definedName name="wrn.Benefits." hidden="1">{"Benefits Summary",#N/A,FALSE,"Benefits Info without WC Amount";"Medical and Dental Costs",#N/A,FALSE,"Benefits Info without WC Amount";"Workers' Compensation",#N/A,FALSE,"Benefits Info without WC Amount"}</definedName>
    <definedName name="x" localSheetId="16" hidden="1">{"Benefits Summary",#N/A,FALSE,"Benefits Info without WC Amount";"Medical and Dental Costs",#N/A,FALSE,"Benefits Info without WC Amount";"Workers' Compensation",#N/A,FALSE,"Benefits Info without WC Amount"}</definedName>
    <definedName name="x" hidden="1">{"Benefits Summary",#N/A,FALSE,"Benefits Info without WC Amount";"Medical and Dental Costs",#N/A,FALSE,"Benefits Info without WC Amount";"Workers' Compensation",#N/A,FALSE,"Benefits Info without WC Amount"}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1" i="2" l="1"/>
  <c r="D28" i="2" l="1"/>
  <c r="L30" i="2" l="1"/>
  <c r="M30" i="2" s="1"/>
  <c r="H30" i="2"/>
  <c r="I30" i="2" s="1"/>
  <c r="X318" i="6" l="1"/>
  <c r="Y318" i="6"/>
  <c r="Z318" i="6"/>
  <c r="AA318" i="6"/>
  <c r="AB318" i="6"/>
  <c r="AC318" i="6"/>
  <c r="E218" i="6"/>
  <c r="E219" i="6"/>
  <c r="E220" i="6"/>
  <c r="E221" i="6"/>
  <c r="E222" i="6"/>
  <c r="E223" i="6"/>
  <c r="E224" i="6"/>
  <c r="E225" i="6"/>
  <c r="E226" i="6"/>
  <c r="E227" i="6"/>
  <c r="E228" i="6"/>
  <c r="E229" i="6"/>
  <c r="E230" i="6"/>
  <c r="E231" i="6"/>
  <c r="E232" i="6"/>
  <c r="E233" i="6"/>
  <c r="E234" i="6"/>
  <c r="E217" i="6"/>
  <c r="E49" i="6"/>
  <c r="E11" i="6"/>
  <c r="E12" i="6"/>
  <c r="E13" i="6"/>
  <c r="E14" i="6"/>
  <c r="E15" i="6"/>
  <c r="E16" i="6"/>
  <c r="E17" i="6"/>
  <c r="E18" i="6"/>
  <c r="E19" i="6"/>
  <c r="E20" i="6"/>
  <c r="E21" i="6"/>
  <c r="E22" i="6"/>
  <c r="E23" i="6"/>
  <c r="E24" i="6"/>
  <c r="E25" i="6"/>
  <c r="E26" i="6"/>
  <c r="E27" i="6"/>
  <c r="E28" i="6"/>
  <c r="E29" i="6"/>
  <c r="E30" i="6"/>
  <c r="E31" i="6"/>
  <c r="E32" i="6"/>
  <c r="E33" i="6"/>
  <c r="E34" i="6"/>
  <c r="E35" i="6"/>
  <c r="E36" i="6"/>
  <c r="E37" i="6"/>
  <c r="E38" i="6"/>
  <c r="E39" i="6"/>
  <c r="E40" i="6"/>
  <c r="E41" i="6"/>
  <c r="E42" i="6"/>
  <c r="E43" i="6"/>
  <c r="E44" i="6"/>
  <c r="E45" i="6"/>
  <c r="E46" i="6"/>
  <c r="E47" i="6"/>
  <c r="E48" i="6"/>
  <c r="E289" i="6"/>
  <c r="E290" i="6"/>
  <c r="E291" i="6"/>
  <c r="E292" i="6"/>
  <c r="E293" i="6"/>
  <c r="E294" i="6"/>
  <c r="E295" i="6"/>
  <c r="E296" i="6"/>
  <c r="E297" i="6"/>
  <c r="E298" i="6"/>
  <c r="E299" i="6"/>
  <c r="E300" i="6"/>
  <c r="E301" i="6"/>
  <c r="E302" i="6"/>
  <c r="E288" i="6"/>
  <c r="E260" i="6"/>
  <c r="E261" i="6"/>
  <c r="E262" i="6"/>
  <c r="E263" i="6"/>
  <c r="E264" i="6"/>
  <c r="E265" i="6"/>
  <c r="E266" i="6"/>
  <c r="E267" i="6"/>
  <c r="E268" i="6"/>
  <c r="E269" i="6"/>
  <c r="E270" i="6"/>
  <c r="E271" i="6"/>
  <c r="E272" i="6"/>
  <c r="E273" i="6"/>
  <c r="E274" i="6"/>
  <c r="E275" i="6"/>
  <c r="E276" i="6"/>
  <c r="E277" i="6"/>
  <c r="E278" i="6"/>
  <c r="E279" i="6"/>
  <c r="E280" i="6"/>
  <c r="E281" i="6"/>
  <c r="E282" i="6"/>
  <c r="E283" i="6"/>
  <c r="E284" i="6"/>
  <c r="E285" i="6"/>
  <c r="E259" i="6"/>
  <c r="E107" i="6"/>
  <c r="E108" i="6"/>
  <c r="E109" i="6"/>
  <c r="E110" i="6"/>
  <c r="E106" i="6"/>
  <c r="E10" i="6"/>
  <c r="D29" i="2" l="1"/>
  <c r="D27" i="2"/>
  <c r="S512" i="5"/>
  <c r="T512" i="5"/>
  <c r="R512" i="5"/>
  <c r="R487" i="5"/>
  <c r="X317" i="6"/>
  <c r="Y317" i="6"/>
  <c r="Z317" i="6"/>
  <c r="AA317" i="6"/>
  <c r="AB317" i="6"/>
  <c r="AC317" i="6"/>
  <c r="E317" i="6"/>
  <c r="AH515" i="5" l="1"/>
  <c r="AI515" i="5"/>
  <c r="AJ515" i="5" s="1"/>
  <c r="AN515" i="5" s="1"/>
  <c r="AH516" i="5"/>
  <c r="AI516" i="5"/>
  <c r="AJ516" i="5" s="1"/>
  <c r="AN516" i="5" s="1"/>
  <c r="AH517" i="5"/>
  <c r="AI517" i="5"/>
  <c r="AJ517" i="5" s="1"/>
  <c r="AN517" i="5" s="1"/>
  <c r="AH518" i="5"/>
  <c r="AI518" i="5"/>
  <c r="AJ518" i="5" s="1"/>
  <c r="AN518" i="5" s="1"/>
  <c r="AH519" i="5"/>
  <c r="AI519" i="5"/>
  <c r="AJ519" i="5" s="1"/>
  <c r="AN519" i="5" s="1"/>
  <c r="AH520" i="5"/>
  <c r="AI520" i="5"/>
  <c r="AJ520" i="5" s="1"/>
  <c r="AN520" i="5" s="1"/>
  <c r="AH521" i="5"/>
  <c r="AI521" i="5"/>
  <c r="AJ521" i="5" s="1"/>
  <c r="AN521" i="5" s="1"/>
  <c r="AH522" i="5"/>
  <c r="AI522" i="5"/>
  <c r="AJ522" i="5" s="1"/>
  <c r="AN522" i="5" s="1"/>
  <c r="AH523" i="5"/>
  <c r="AI523" i="5"/>
  <c r="AJ523" i="5" s="1"/>
  <c r="AN523" i="5" s="1"/>
  <c r="AH524" i="5"/>
  <c r="AI524" i="5"/>
  <c r="AJ524" i="5" s="1"/>
  <c r="AN524" i="5" s="1"/>
  <c r="AH525" i="5"/>
  <c r="AI525" i="5"/>
  <c r="AJ525" i="5" s="1"/>
  <c r="AN525" i="5" s="1"/>
  <c r="AH526" i="5"/>
  <c r="AI526" i="5"/>
  <c r="AJ526" i="5" s="1"/>
  <c r="AN526" i="5" s="1"/>
  <c r="AH527" i="5"/>
  <c r="AI527" i="5"/>
  <c r="AJ527" i="5" s="1"/>
  <c r="AN527" i="5" s="1"/>
  <c r="AH528" i="5"/>
  <c r="AI528" i="5"/>
  <c r="AJ528" i="5" s="1"/>
  <c r="AN528" i="5" s="1"/>
  <c r="AH529" i="5"/>
  <c r="AI529" i="5"/>
  <c r="AJ529" i="5" s="1"/>
  <c r="AN529" i="5" s="1"/>
  <c r="AH530" i="5"/>
  <c r="AI530" i="5"/>
  <c r="AJ530" i="5" s="1"/>
  <c r="AN530" i="5" s="1"/>
  <c r="AH531" i="5"/>
  <c r="AI531" i="5"/>
  <c r="AJ531" i="5" s="1"/>
  <c r="AN531" i="5" s="1"/>
  <c r="AH532" i="5"/>
  <c r="AI532" i="5"/>
  <c r="AJ532" i="5" s="1"/>
  <c r="AN532" i="5" s="1"/>
  <c r="AH533" i="5"/>
  <c r="AI533" i="5"/>
  <c r="AJ533" i="5" s="1"/>
  <c r="AN533" i="5" s="1"/>
  <c r="AH534" i="5"/>
  <c r="AI534" i="5"/>
  <c r="AJ534" i="5" s="1"/>
  <c r="AN534" i="5" s="1"/>
  <c r="AH490" i="5"/>
  <c r="AI490" i="5"/>
  <c r="AJ490" i="5" s="1"/>
  <c r="AN490" i="5" s="1"/>
  <c r="AH491" i="5"/>
  <c r="AI491" i="5"/>
  <c r="AJ491" i="5" s="1"/>
  <c r="AN491" i="5" s="1"/>
  <c r="AH492" i="5"/>
  <c r="AI492" i="5"/>
  <c r="AJ492" i="5" s="1"/>
  <c r="AN492" i="5" s="1"/>
  <c r="AH493" i="5"/>
  <c r="AI493" i="5"/>
  <c r="AJ493" i="5" s="1"/>
  <c r="AN493" i="5" s="1"/>
  <c r="AH494" i="5"/>
  <c r="AI494" i="5"/>
  <c r="AJ494" i="5" s="1"/>
  <c r="AN494" i="5" s="1"/>
  <c r="AH495" i="5"/>
  <c r="AI495" i="5"/>
  <c r="AJ495" i="5" s="1"/>
  <c r="AN495" i="5" s="1"/>
  <c r="AH496" i="5"/>
  <c r="AI496" i="5"/>
  <c r="AJ496" i="5" s="1"/>
  <c r="AN496" i="5" s="1"/>
  <c r="AH497" i="5"/>
  <c r="AI497" i="5"/>
  <c r="AJ497" i="5" s="1"/>
  <c r="AN497" i="5" s="1"/>
  <c r="AH498" i="5"/>
  <c r="AI498" i="5"/>
  <c r="AJ498" i="5" s="1"/>
  <c r="AN498" i="5" s="1"/>
  <c r="AH499" i="5"/>
  <c r="AI499" i="5"/>
  <c r="AJ499" i="5" s="1"/>
  <c r="AN499" i="5" s="1"/>
  <c r="AH500" i="5"/>
  <c r="AI500" i="5"/>
  <c r="AJ500" i="5" s="1"/>
  <c r="AN500" i="5" s="1"/>
  <c r="AH501" i="5"/>
  <c r="AI501" i="5"/>
  <c r="AJ501" i="5" s="1"/>
  <c r="AN501" i="5" s="1"/>
  <c r="AH502" i="5"/>
  <c r="AI502" i="5"/>
  <c r="AJ502" i="5" s="1"/>
  <c r="AN502" i="5" s="1"/>
  <c r="AH503" i="5"/>
  <c r="AI503" i="5"/>
  <c r="AJ503" i="5" s="1"/>
  <c r="AN503" i="5" s="1"/>
  <c r="AH504" i="5"/>
  <c r="AI504" i="5"/>
  <c r="AJ504" i="5" s="1"/>
  <c r="AN504" i="5" s="1"/>
  <c r="AH505" i="5"/>
  <c r="AI505" i="5"/>
  <c r="AJ505" i="5" s="1"/>
  <c r="AN505" i="5" s="1"/>
  <c r="AH506" i="5"/>
  <c r="AI506" i="5"/>
  <c r="AJ506" i="5" s="1"/>
  <c r="AN506" i="5" s="1"/>
  <c r="AH507" i="5"/>
  <c r="AI507" i="5"/>
  <c r="AJ507" i="5" s="1"/>
  <c r="AN507" i="5" s="1"/>
  <c r="AH508" i="5"/>
  <c r="AI508" i="5"/>
  <c r="AJ508" i="5" s="1"/>
  <c r="AN508" i="5" s="1"/>
  <c r="AH469" i="5"/>
  <c r="AI469" i="5"/>
  <c r="AJ469" i="5" s="1"/>
  <c r="AN469" i="5" s="1"/>
  <c r="AH470" i="5"/>
  <c r="AI470" i="5"/>
  <c r="AJ470" i="5" s="1"/>
  <c r="AN470" i="5" s="1"/>
  <c r="AH471" i="5"/>
  <c r="AI471" i="5"/>
  <c r="AJ471" i="5" s="1"/>
  <c r="AN471" i="5" s="1"/>
  <c r="AH472" i="5"/>
  <c r="AI472" i="5"/>
  <c r="AJ472" i="5" s="1"/>
  <c r="AN472" i="5" s="1"/>
  <c r="AH473" i="5"/>
  <c r="AI473" i="5"/>
  <c r="AJ473" i="5" s="1"/>
  <c r="AN473" i="5" s="1"/>
  <c r="AH474" i="5"/>
  <c r="AI474" i="5"/>
  <c r="AJ474" i="5" s="1"/>
  <c r="AN474" i="5" s="1"/>
  <c r="AH475" i="5"/>
  <c r="AI475" i="5"/>
  <c r="AJ475" i="5" s="1"/>
  <c r="AN475" i="5" s="1"/>
  <c r="AH476" i="5"/>
  <c r="AI476" i="5"/>
  <c r="AJ476" i="5" s="1"/>
  <c r="AN476" i="5" s="1"/>
  <c r="AH477" i="5"/>
  <c r="AI477" i="5"/>
  <c r="AJ477" i="5" s="1"/>
  <c r="AN477" i="5" s="1"/>
  <c r="AH478" i="5"/>
  <c r="AI478" i="5"/>
  <c r="AJ478" i="5" s="1"/>
  <c r="AN478" i="5" s="1"/>
  <c r="AH479" i="5"/>
  <c r="AI479" i="5"/>
  <c r="AJ479" i="5" s="1"/>
  <c r="AN479" i="5" s="1"/>
  <c r="AH480" i="5"/>
  <c r="AI480" i="5"/>
  <c r="AJ480" i="5" s="1"/>
  <c r="AN480" i="5" s="1"/>
  <c r="AH481" i="5"/>
  <c r="AI481" i="5"/>
  <c r="AJ481" i="5" s="1"/>
  <c r="AN481" i="5" s="1"/>
  <c r="AH482" i="5"/>
  <c r="AI482" i="5"/>
  <c r="AJ482" i="5" s="1"/>
  <c r="AN482" i="5" s="1"/>
  <c r="AH483" i="5"/>
  <c r="AI483" i="5"/>
  <c r="AJ483" i="5" s="1"/>
  <c r="AN483" i="5" s="1"/>
  <c r="AH484" i="5"/>
  <c r="AI484" i="5"/>
  <c r="AJ484" i="5" s="1"/>
  <c r="AN484" i="5" s="1"/>
  <c r="AH485" i="5"/>
  <c r="AI485" i="5"/>
  <c r="AJ485" i="5" s="1"/>
  <c r="AN485" i="5" s="1"/>
  <c r="AH486" i="5"/>
  <c r="AI486" i="5"/>
  <c r="AJ486" i="5" s="1"/>
  <c r="AN486" i="5" s="1"/>
  <c r="AH427" i="5"/>
  <c r="AJ427" i="5" s="1"/>
  <c r="AN427" i="5" s="1"/>
  <c r="AI427" i="5"/>
  <c r="AH428" i="5"/>
  <c r="AI428" i="5"/>
  <c r="AJ428" i="5" s="1"/>
  <c r="AN428" i="5" s="1"/>
  <c r="AH429" i="5"/>
  <c r="AJ429" i="5" s="1"/>
  <c r="AN429" i="5" s="1"/>
  <c r="AI429" i="5"/>
  <c r="AH430" i="5"/>
  <c r="AI430" i="5"/>
  <c r="AJ430" i="5" s="1"/>
  <c r="AN430" i="5" s="1"/>
  <c r="AH431" i="5"/>
  <c r="AJ431" i="5" s="1"/>
  <c r="AN431" i="5" s="1"/>
  <c r="AI431" i="5"/>
  <c r="AH432" i="5"/>
  <c r="AI432" i="5"/>
  <c r="AJ432" i="5" s="1"/>
  <c r="AN432" i="5" s="1"/>
  <c r="AH433" i="5"/>
  <c r="AJ433" i="5" s="1"/>
  <c r="AN433" i="5" s="1"/>
  <c r="AI433" i="5"/>
  <c r="AH434" i="5"/>
  <c r="AI434" i="5"/>
  <c r="AJ434" i="5" s="1"/>
  <c r="AN434" i="5" s="1"/>
  <c r="AH435" i="5"/>
  <c r="AJ435" i="5" s="1"/>
  <c r="AN435" i="5" s="1"/>
  <c r="AI435" i="5"/>
  <c r="AH436" i="5"/>
  <c r="AI436" i="5"/>
  <c r="AJ436" i="5" s="1"/>
  <c r="AN436" i="5" s="1"/>
  <c r="AH437" i="5"/>
  <c r="AJ437" i="5" s="1"/>
  <c r="AN437" i="5" s="1"/>
  <c r="AI437" i="5"/>
  <c r="AH438" i="5"/>
  <c r="AI438" i="5"/>
  <c r="AJ438" i="5" s="1"/>
  <c r="AN438" i="5" s="1"/>
  <c r="AH439" i="5"/>
  <c r="AJ439" i="5" s="1"/>
  <c r="AN439" i="5" s="1"/>
  <c r="AI439" i="5"/>
  <c r="AH440" i="5"/>
  <c r="AI440" i="5"/>
  <c r="AJ440" i="5" s="1"/>
  <c r="AN440" i="5" s="1"/>
  <c r="AH441" i="5"/>
  <c r="AJ441" i="5" s="1"/>
  <c r="AN441" i="5" s="1"/>
  <c r="AI441" i="5"/>
  <c r="AH442" i="5"/>
  <c r="AI442" i="5"/>
  <c r="AJ442" i="5" s="1"/>
  <c r="AN442" i="5" s="1"/>
  <c r="AH443" i="5"/>
  <c r="AI443" i="5"/>
  <c r="AJ443" i="5"/>
  <c r="AN443" i="5" s="1"/>
  <c r="AH444" i="5"/>
  <c r="AI444" i="5"/>
  <c r="AJ444" i="5" s="1"/>
  <c r="AN444" i="5" s="1"/>
  <c r="AH445" i="5"/>
  <c r="AJ445" i="5" s="1"/>
  <c r="AN445" i="5" s="1"/>
  <c r="AI445" i="5"/>
  <c r="AH446" i="5"/>
  <c r="AI446" i="5"/>
  <c r="AJ446" i="5" s="1"/>
  <c r="AN446" i="5" s="1"/>
  <c r="AH447" i="5"/>
  <c r="AJ447" i="5" s="1"/>
  <c r="AN447" i="5" s="1"/>
  <c r="AI447" i="5"/>
  <c r="AH448" i="5"/>
  <c r="AI448" i="5"/>
  <c r="AJ448" i="5" s="1"/>
  <c r="AN448" i="5" s="1"/>
  <c r="AH449" i="5"/>
  <c r="AJ449" i="5" s="1"/>
  <c r="AN449" i="5" s="1"/>
  <c r="AI449" i="5"/>
  <c r="AH450" i="5"/>
  <c r="AI450" i="5"/>
  <c r="AJ450" i="5" s="1"/>
  <c r="AN450" i="5" s="1"/>
  <c r="AH451" i="5"/>
  <c r="AJ451" i="5" s="1"/>
  <c r="AN451" i="5" s="1"/>
  <c r="AI451" i="5"/>
  <c r="AH452" i="5"/>
  <c r="AI452" i="5"/>
  <c r="AJ452" i="5" s="1"/>
  <c r="AN452" i="5" s="1"/>
  <c r="AH453" i="5"/>
  <c r="AJ453" i="5" s="1"/>
  <c r="AN453" i="5" s="1"/>
  <c r="AI453" i="5"/>
  <c r="AH454" i="5"/>
  <c r="AI454" i="5"/>
  <c r="AJ454" i="5" s="1"/>
  <c r="AN454" i="5" s="1"/>
  <c r="AH455" i="5"/>
  <c r="AJ455" i="5" s="1"/>
  <c r="AN455" i="5" s="1"/>
  <c r="AI455" i="5"/>
  <c r="AH456" i="5"/>
  <c r="AI456" i="5"/>
  <c r="AJ456" i="5" s="1"/>
  <c r="AN456" i="5" s="1"/>
  <c r="AH457" i="5"/>
  <c r="AJ457" i="5" s="1"/>
  <c r="AN457" i="5" s="1"/>
  <c r="AI457" i="5"/>
  <c r="AH458" i="5"/>
  <c r="AI458" i="5"/>
  <c r="AJ458" i="5" s="1"/>
  <c r="AN458" i="5" s="1"/>
  <c r="AH459" i="5"/>
  <c r="AJ459" i="5" s="1"/>
  <c r="AN459" i="5" s="1"/>
  <c r="AI459" i="5"/>
  <c r="AH460" i="5"/>
  <c r="AI460" i="5"/>
  <c r="AJ460" i="5" s="1"/>
  <c r="AN460" i="5" s="1"/>
  <c r="AH461" i="5"/>
  <c r="AJ461" i="5" s="1"/>
  <c r="AN461" i="5" s="1"/>
  <c r="AI461" i="5"/>
  <c r="AH462" i="5"/>
  <c r="AI462" i="5"/>
  <c r="AJ462" i="5" s="1"/>
  <c r="AN462" i="5" s="1"/>
  <c r="AH463" i="5"/>
  <c r="AJ463" i="5" s="1"/>
  <c r="AN463" i="5" s="1"/>
  <c r="AI463" i="5"/>
  <c r="AH464" i="5"/>
  <c r="AI464" i="5"/>
  <c r="AJ464" i="5" s="1"/>
  <c r="AN464" i="5" s="1"/>
  <c r="AH465" i="5"/>
  <c r="AJ465" i="5" s="1"/>
  <c r="AN465" i="5" s="1"/>
  <c r="AI465" i="5"/>
  <c r="AH410" i="5"/>
  <c r="AI410" i="5"/>
  <c r="AJ410" i="5"/>
  <c r="AN410" i="5" s="1"/>
  <c r="AH411" i="5"/>
  <c r="AI411" i="5"/>
  <c r="AJ411" i="5" s="1"/>
  <c r="AN411" i="5" s="1"/>
  <c r="AH412" i="5"/>
  <c r="AI412" i="5"/>
  <c r="AJ412" i="5"/>
  <c r="AN412" i="5" s="1"/>
  <c r="AH413" i="5"/>
  <c r="AI413" i="5"/>
  <c r="AJ413" i="5" s="1"/>
  <c r="AN413" i="5" s="1"/>
  <c r="AH414" i="5"/>
  <c r="AI414" i="5"/>
  <c r="AJ414" i="5"/>
  <c r="AN414" i="5" s="1"/>
  <c r="AH415" i="5"/>
  <c r="AI415" i="5"/>
  <c r="AJ415" i="5" s="1"/>
  <c r="AN415" i="5" s="1"/>
  <c r="AH416" i="5"/>
  <c r="AI416" i="5"/>
  <c r="AJ416" i="5"/>
  <c r="AN416" i="5" s="1"/>
  <c r="AH417" i="5"/>
  <c r="AI417" i="5"/>
  <c r="AJ417" i="5" s="1"/>
  <c r="AN417" i="5" s="1"/>
  <c r="AH418" i="5"/>
  <c r="AI418" i="5"/>
  <c r="AJ418" i="5"/>
  <c r="AN418" i="5" s="1"/>
  <c r="AH419" i="5"/>
  <c r="AI419" i="5"/>
  <c r="AJ419" i="5" s="1"/>
  <c r="AN419" i="5" s="1"/>
  <c r="AH420" i="5"/>
  <c r="AI420" i="5"/>
  <c r="AJ420" i="5"/>
  <c r="AN420" i="5" s="1"/>
  <c r="AH421" i="5"/>
  <c r="AI421" i="5"/>
  <c r="AJ421" i="5" s="1"/>
  <c r="AN421" i="5" s="1"/>
  <c r="AH422" i="5"/>
  <c r="AI422" i="5"/>
  <c r="AJ422" i="5"/>
  <c r="AN422" i="5" s="1"/>
  <c r="AH423" i="5"/>
  <c r="AI423" i="5"/>
  <c r="AJ423" i="5" s="1"/>
  <c r="AN423" i="5" s="1"/>
  <c r="AH393" i="5"/>
  <c r="AI393" i="5"/>
  <c r="AJ393" i="5" s="1"/>
  <c r="AN393" i="5" s="1"/>
  <c r="AH394" i="5"/>
  <c r="AI394" i="5"/>
  <c r="AJ394" i="5" s="1"/>
  <c r="AN394" i="5" s="1"/>
  <c r="AH395" i="5"/>
  <c r="AI395" i="5"/>
  <c r="AJ395" i="5" s="1"/>
  <c r="AN395" i="5" s="1"/>
  <c r="AH396" i="5"/>
  <c r="AI396" i="5"/>
  <c r="AJ396" i="5" s="1"/>
  <c r="AN396" i="5" s="1"/>
  <c r="AH397" i="5"/>
  <c r="AI397" i="5"/>
  <c r="AJ397" i="5" s="1"/>
  <c r="AN397" i="5" s="1"/>
  <c r="AH398" i="5"/>
  <c r="AI398" i="5"/>
  <c r="AJ398" i="5" s="1"/>
  <c r="AN398" i="5" s="1"/>
  <c r="AH399" i="5"/>
  <c r="AI399" i="5"/>
  <c r="AJ399" i="5" s="1"/>
  <c r="AN399" i="5" s="1"/>
  <c r="AH400" i="5"/>
  <c r="AI400" i="5"/>
  <c r="AJ400" i="5" s="1"/>
  <c r="AN400" i="5" s="1"/>
  <c r="AH401" i="5"/>
  <c r="AI401" i="5"/>
  <c r="AJ401" i="5" s="1"/>
  <c r="AN401" i="5" s="1"/>
  <c r="AH402" i="5"/>
  <c r="AI402" i="5"/>
  <c r="AJ402" i="5" s="1"/>
  <c r="AN402" i="5" s="1"/>
  <c r="AH403" i="5"/>
  <c r="AI403" i="5"/>
  <c r="AJ403" i="5" s="1"/>
  <c r="AN403" i="5" s="1"/>
  <c r="AH404" i="5"/>
  <c r="AI404" i="5"/>
  <c r="AJ404" i="5" s="1"/>
  <c r="AN404" i="5" s="1"/>
  <c r="AH405" i="5"/>
  <c r="AI405" i="5"/>
  <c r="AJ405" i="5" s="1"/>
  <c r="AN405" i="5" s="1"/>
  <c r="AH406" i="5"/>
  <c r="AI406" i="5"/>
  <c r="AJ406" i="5" s="1"/>
  <c r="AN406" i="5" s="1"/>
  <c r="AH388" i="5"/>
  <c r="AI388" i="5"/>
  <c r="AJ388" i="5" s="1"/>
  <c r="AN388" i="5" s="1"/>
  <c r="AH389" i="5"/>
  <c r="AI389" i="5"/>
  <c r="AJ389" i="5"/>
  <c r="AN389" i="5"/>
  <c r="AJ387" i="5"/>
  <c r="AN387" i="5" s="1"/>
  <c r="AI387" i="5"/>
  <c r="AH387" i="5"/>
  <c r="AH366" i="5"/>
  <c r="AJ366" i="5" s="1"/>
  <c r="AN366" i="5" s="1"/>
  <c r="AI366" i="5"/>
  <c r="AH367" i="5"/>
  <c r="AI367" i="5"/>
  <c r="AJ367" i="5"/>
  <c r="AN367" i="5"/>
  <c r="AH368" i="5"/>
  <c r="AJ368" i="5" s="1"/>
  <c r="AN368" i="5" s="1"/>
  <c r="AI368" i="5"/>
  <c r="AH369" i="5"/>
  <c r="AI369" i="5"/>
  <c r="AJ369" i="5"/>
  <c r="AN369" i="5"/>
  <c r="AH370" i="5"/>
  <c r="AJ370" i="5" s="1"/>
  <c r="AN370" i="5" s="1"/>
  <c r="AI370" i="5"/>
  <c r="AH371" i="5"/>
  <c r="AI371" i="5"/>
  <c r="AJ371" i="5"/>
  <c r="AN371" i="5"/>
  <c r="AH372" i="5"/>
  <c r="AJ372" i="5" s="1"/>
  <c r="AN372" i="5" s="1"/>
  <c r="AI372" i="5"/>
  <c r="AH373" i="5"/>
  <c r="AI373" i="5"/>
  <c r="AJ373" i="5"/>
  <c r="AN373" i="5"/>
  <c r="AH374" i="5"/>
  <c r="AJ374" i="5" s="1"/>
  <c r="AN374" i="5" s="1"/>
  <c r="AI374" i="5"/>
  <c r="AH375" i="5"/>
  <c r="AI375" i="5"/>
  <c r="AJ375" i="5"/>
  <c r="AN375" i="5"/>
  <c r="AH376" i="5"/>
  <c r="AJ376" i="5" s="1"/>
  <c r="AN376" i="5" s="1"/>
  <c r="AI376" i="5"/>
  <c r="AH377" i="5"/>
  <c r="AI377" i="5"/>
  <c r="AJ377" i="5"/>
  <c r="AN377" i="5"/>
  <c r="AH378" i="5"/>
  <c r="AJ378" i="5" s="1"/>
  <c r="AN378" i="5" s="1"/>
  <c r="AI378" i="5"/>
  <c r="AH379" i="5"/>
  <c r="AI379" i="5"/>
  <c r="AJ379" i="5"/>
  <c r="AN379" i="5"/>
  <c r="AH380" i="5"/>
  <c r="AJ380" i="5" s="1"/>
  <c r="AN380" i="5" s="1"/>
  <c r="AI380" i="5"/>
  <c r="AH381" i="5"/>
  <c r="AI381" i="5"/>
  <c r="AJ381" i="5"/>
  <c r="AN381" i="5"/>
  <c r="AH382" i="5"/>
  <c r="AJ382" i="5" s="1"/>
  <c r="AN382" i="5" s="1"/>
  <c r="AI382" i="5"/>
  <c r="AH383" i="5"/>
  <c r="AI383" i="5"/>
  <c r="AJ383" i="5"/>
  <c r="AN383" i="5"/>
  <c r="AH384" i="5"/>
  <c r="AJ384" i="5" s="1"/>
  <c r="AN384" i="5" s="1"/>
  <c r="AI384" i="5"/>
  <c r="AH330" i="5"/>
  <c r="AI330" i="5"/>
  <c r="AJ330" i="5" s="1"/>
  <c r="AN330" i="5" s="1"/>
  <c r="AH331" i="5"/>
  <c r="AI331" i="5"/>
  <c r="AJ331" i="5" s="1"/>
  <c r="AN331" i="5" s="1"/>
  <c r="AH332" i="5"/>
  <c r="AI332" i="5"/>
  <c r="AJ332" i="5" s="1"/>
  <c r="AN332" i="5" s="1"/>
  <c r="AH333" i="5"/>
  <c r="AI333" i="5"/>
  <c r="AJ333" i="5" s="1"/>
  <c r="AN333" i="5" s="1"/>
  <c r="AH334" i="5"/>
  <c r="AI334" i="5"/>
  <c r="AJ334" i="5" s="1"/>
  <c r="AN334" i="5" s="1"/>
  <c r="AH335" i="5"/>
  <c r="AI335" i="5"/>
  <c r="AJ335" i="5" s="1"/>
  <c r="AN335" i="5" s="1"/>
  <c r="AH336" i="5"/>
  <c r="AI336" i="5"/>
  <c r="AJ336" i="5" s="1"/>
  <c r="AN336" i="5" s="1"/>
  <c r="AH337" i="5"/>
  <c r="AI337" i="5"/>
  <c r="AJ337" i="5" s="1"/>
  <c r="AN337" i="5" s="1"/>
  <c r="AH338" i="5"/>
  <c r="AI338" i="5"/>
  <c r="AJ338" i="5" s="1"/>
  <c r="AN338" i="5" s="1"/>
  <c r="AH339" i="5"/>
  <c r="AI339" i="5"/>
  <c r="AJ339" i="5" s="1"/>
  <c r="AN339" i="5" s="1"/>
  <c r="AH340" i="5"/>
  <c r="AI340" i="5"/>
  <c r="AJ340" i="5" s="1"/>
  <c r="AN340" i="5" s="1"/>
  <c r="AH341" i="5"/>
  <c r="AI341" i="5"/>
  <c r="AJ341" i="5" s="1"/>
  <c r="AN341" i="5" s="1"/>
  <c r="AH342" i="5"/>
  <c r="AI342" i="5"/>
  <c r="AJ342" i="5" s="1"/>
  <c r="AN342" i="5" s="1"/>
  <c r="AH343" i="5"/>
  <c r="AI343" i="5"/>
  <c r="AJ343" i="5" s="1"/>
  <c r="AN343" i="5" s="1"/>
  <c r="AH344" i="5"/>
  <c r="AI344" i="5"/>
  <c r="AJ344" i="5" s="1"/>
  <c r="AN344" i="5" s="1"/>
  <c r="AH345" i="5"/>
  <c r="AI345" i="5"/>
  <c r="AJ345" i="5" s="1"/>
  <c r="AN345" i="5" s="1"/>
  <c r="AH346" i="5"/>
  <c r="AI346" i="5"/>
  <c r="AJ346" i="5" s="1"/>
  <c r="AN346" i="5" s="1"/>
  <c r="AH347" i="5"/>
  <c r="AI347" i="5"/>
  <c r="AJ347" i="5" s="1"/>
  <c r="AN347" i="5" s="1"/>
  <c r="AH348" i="5"/>
  <c r="AI348" i="5"/>
  <c r="AJ348" i="5" s="1"/>
  <c r="AN348" i="5" s="1"/>
  <c r="AH349" i="5"/>
  <c r="AI349" i="5"/>
  <c r="AJ349" i="5" s="1"/>
  <c r="AN349" i="5" s="1"/>
  <c r="AH350" i="5"/>
  <c r="AI350" i="5"/>
  <c r="AJ350" i="5" s="1"/>
  <c r="AN350" i="5" s="1"/>
  <c r="AH351" i="5"/>
  <c r="AI351" i="5"/>
  <c r="AJ351" i="5" s="1"/>
  <c r="AN351" i="5" s="1"/>
  <c r="AH352" i="5"/>
  <c r="AI352" i="5"/>
  <c r="AJ352" i="5" s="1"/>
  <c r="AN352" i="5" s="1"/>
  <c r="AH353" i="5"/>
  <c r="AI353" i="5"/>
  <c r="AJ353" i="5" s="1"/>
  <c r="AN353" i="5" s="1"/>
  <c r="AH354" i="5"/>
  <c r="AI354" i="5"/>
  <c r="AJ354" i="5" s="1"/>
  <c r="AN354" i="5" s="1"/>
  <c r="AH355" i="5"/>
  <c r="AI355" i="5"/>
  <c r="AJ355" i="5" s="1"/>
  <c r="AN355" i="5" s="1"/>
  <c r="AH356" i="5"/>
  <c r="AI356" i="5"/>
  <c r="AJ356" i="5" s="1"/>
  <c r="AN356" i="5" s="1"/>
  <c r="AH357" i="5"/>
  <c r="AI357" i="5"/>
  <c r="AJ357" i="5" s="1"/>
  <c r="AN357" i="5" s="1"/>
  <c r="AH358" i="5"/>
  <c r="AI358" i="5"/>
  <c r="AJ358" i="5" s="1"/>
  <c r="AN358" i="5" s="1"/>
  <c r="AH359" i="5"/>
  <c r="AI359" i="5"/>
  <c r="AJ359" i="5" s="1"/>
  <c r="AN359" i="5" s="1"/>
  <c r="AH360" i="5"/>
  <c r="AI360" i="5"/>
  <c r="AJ360" i="5" s="1"/>
  <c r="AN360" i="5" s="1"/>
  <c r="AH361" i="5"/>
  <c r="AI361" i="5"/>
  <c r="AJ361" i="5" s="1"/>
  <c r="AN361" i="5" s="1"/>
  <c r="AH362" i="5"/>
  <c r="AI362" i="5"/>
  <c r="AJ362" i="5" s="1"/>
  <c r="AN362" i="5" s="1"/>
  <c r="AH324" i="5"/>
  <c r="AI324" i="5"/>
  <c r="AJ324" i="5" s="1"/>
  <c r="AN324" i="5" s="1"/>
  <c r="AH325" i="5"/>
  <c r="AI325" i="5"/>
  <c r="AJ325" i="5" s="1"/>
  <c r="AN325" i="5" s="1"/>
  <c r="AH326" i="5"/>
  <c r="AI326" i="5"/>
  <c r="AJ326" i="5" s="1"/>
  <c r="AN326" i="5" s="1"/>
  <c r="AH254" i="5"/>
  <c r="AI254" i="5"/>
  <c r="AJ254" i="5" s="1"/>
  <c r="AN254" i="5" s="1"/>
  <c r="AH255" i="5"/>
  <c r="AI255" i="5"/>
  <c r="AJ255" i="5" s="1"/>
  <c r="AN255" i="5" s="1"/>
  <c r="AH256" i="5"/>
  <c r="AI256" i="5"/>
  <c r="AJ256" i="5" s="1"/>
  <c r="AN256" i="5" s="1"/>
  <c r="AH257" i="5"/>
  <c r="AI257" i="5"/>
  <c r="AJ257" i="5" s="1"/>
  <c r="AN257" i="5" s="1"/>
  <c r="AH258" i="5"/>
  <c r="AI258" i="5"/>
  <c r="AJ258" i="5" s="1"/>
  <c r="AN258" i="5" s="1"/>
  <c r="AH259" i="5"/>
  <c r="AI259" i="5"/>
  <c r="AJ259" i="5" s="1"/>
  <c r="AN259" i="5" s="1"/>
  <c r="AH260" i="5"/>
  <c r="AI260" i="5"/>
  <c r="AJ260" i="5" s="1"/>
  <c r="AN260" i="5" s="1"/>
  <c r="AH261" i="5"/>
  <c r="AI261" i="5"/>
  <c r="AJ261" i="5" s="1"/>
  <c r="AN261" i="5" s="1"/>
  <c r="AH262" i="5"/>
  <c r="AI262" i="5"/>
  <c r="AJ262" i="5" s="1"/>
  <c r="AN262" i="5" s="1"/>
  <c r="AH263" i="5"/>
  <c r="AI263" i="5"/>
  <c r="AJ263" i="5" s="1"/>
  <c r="AN263" i="5" s="1"/>
  <c r="AH264" i="5"/>
  <c r="AI264" i="5"/>
  <c r="AJ264" i="5" s="1"/>
  <c r="AN264" i="5" s="1"/>
  <c r="AH265" i="5"/>
  <c r="AI265" i="5"/>
  <c r="AJ265" i="5" s="1"/>
  <c r="AN265" i="5" s="1"/>
  <c r="AH266" i="5"/>
  <c r="AI266" i="5"/>
  <c r="AJ266" i="5" s="1"/>
  <c r="AN266" i="5" s="1"/>
  <c r="AH267" i="5"/>
  <c r="AI267" i="5"/>
  <c r="AJ267" i="5" s="1"/>
  <c r="AN267" i="5" s="1"/>
  <c r="AH268" i="5"/>
  <c r="AI268" i="5"/>
  <c r="AJ268" i="5" s="1"/>
  <c r="AN268" i="5" s="1"/>
  <c r="AH269" i="5"/>
  <c r="AI269" i="5"/>
  <c r="AJ269" i="5" s="1"/>
  <c r="AN269" i="5" s="1"/>
  <c r="AH270" i="5"/>
  <c r="AI270" i="5"/>
  <c r="AJ270" i="5" s="1"/>
  <c r="AN270" i="5" s="1"/>
  <c r="AH271" i="5"/>
  <c r="AI271" i="5"/>
  <c r="AJ271" i="5" s="1"/>
  <c r="AN271" i="5" s="1"/>
  <c r="AH272" i="5"/>
  <c r="AI272" i="5"/>
  <c r="AJ272" i="5" s="1"/>
  <c r="AN272" i="5" s="1"/>
  <c r="AH273" i="5"/>
  <c r="AI273" i="5"/>
  <c r="AJ273" i="5" s="1"/>
  <c r="AN273" i="5" s="1"/>
  <c r="AH274" i="5"/>
  <c r="AI274" i="5"/>
  <c r="AJ274" i="5" s="1"/>
  <c r="AN274" i="5" s="1"/>
  <c r="AH275" i="5"/>
  <c r="AI275" i="5"/>
  <c r="AJ275" i="5" s="1"/>
  <c r="AN275" i="5" s="1"/>
  <c r="AH276" i="5"/>
  <c r="AI276" i="5"/>
  <c r="AJ276" i="5" s="1"/>
  <c r="AN276" i="5" s="1"/>
  <c r="AH277" i="5"/>
  <c r="AI277" i="5"/>
  <c r="AJ277" i="5" s="1"/>
  <c r="AN277" i="5" s="1"/>
  <c r="AH278" i="5"/>
  <c r="AI278" i="5"/>
  <c r="AJ278" i="5" s="1"/>
  <c r="AN278" i="5" s="1"/>
  <c r="AH279" i="5"/>
  <c r="AI279" i="5"/>
  <c r="AJ279" i="5" s="1"/>
  <c r="AN279" i="5" s="1"/>
  <c r="AH280" i="5"/>
  <c r="AI280" i="5"/>
  <c r="AJ280" i="5" s="1"/>
  <c r="AN280" i="5" s="1"/>
  <c r="AH281" i="5"/>
  <c r="AI281" i="5"/>
  <c r="AJ281" i="5" s="1"/>
  <c r="AN281" i="5" s="1"/>
  <c r="AH282" i="5"/>
  <c r="AI282" i="5"/>
  <c r="AJ282" i="5" s="1"/>
  <c r="AN282" i="5" s="1"/>
  <c r="AH283" i="5"/>
  <c r="AI283" i="5"/>
  <c r="AJ283" i="5" s="1"/>
  <c r="AN283" i="5" s="1"/>
  <c r="AH284" i="5"/>
  <c r="AI284" i="5"/>
  <c r="AJ284" i="5" s="1"/>
  <c r="AN284" i="5" s="1"/>
  <c r="AH285" i="5"/>
  <c r="AI285" i="5"/>
  <c r="AJ285" i="5" s="1"/>
  <c r="AN285" i="5" s="1"/>
  <c r="AH286" i="5"/>
  <c r="AI286" i="5"/>
  <c r="AJ286" i="5" s="1"/>
  <c r="AN286" i="5" s="1"/>
  <c r="AH287" i="5"/>
  <c r="AI287" i="5"/>
  <c r="AJ287" i="5" s="1"/>
  <c r="AN287" i="5" s="1"/>
  <c r="AH288" i="5"/>
  <c r="AI288" i="5"/>
  <c r="AJ288" i="5" s="1"/>
  <c r="AN288" i="5" s="1"/>
  <c r="AH289" i="5"/>
  <c r="AI289" i="5"/>
  <c r="AJ289" i="5" s="1"/>
  <c r="AN289" i="5" s="1"/>
  <c r="AH290" i="5"/>
  <c r="AI290" i="5"/>
  <c r="AJ290" i="5" s="1"/>
  <c r="AN290" i="5" s="1"/>
  <c r="AH291" i="5"/>
  <c r="AI291" i="5"/>
  <c r="AJ291" i="5" s="1"/>
  <c r="AN291" i="5" s="1"/>
  <c r="AH292" i="5"/>
  <c r="AI292" i="5"/>
  <c r="AJ292" i="5" s="1"/>
  <c r="AN292" i="5" s="1"/>
  <c r="AH293" i="5"/>
  <c r="AI293" i="5"/>
  <c r="AJ293" i="5" s="1"/>
  <c r="AN293" i="5" s="1"/>
  <c r="AH294" i="5"/>
  <c r="AI294" i="5"/>
  <c r="AJ294" i="5" s="1"/>
  <c r="AN294" i="5" s="1"/>
  <c r="AH295" i="5"/>
  <c r="AI295" i="5"/>
  <c r="AJ295" i="5" s="1"/>
  <c r="AN295" i="5" s="1"/>
  <c r="AH296" i="5"/>
  <c r="AI296" i="5"/>
  <c r="AJ296" i="5" s="1"/>
  <c r="AN296" i="5" s="1"/>
  <c r="AH297" i="5"/>
  <c r="AI297" i="5"/>
  <c r="AJ297" i="5" s="1"/>
  <c r="AN297" i="5" s="1"/>
  <c r="AH298" i="5"/>
  <c r="AI298" i="5"/>
  <c r="AJ298" i="5" s="1"/>
  <c r="AN298" i="5" s="1"/>
  <c r="AH299" i="5"/>
  <c r="AI299" i="5"/>
  <c r="AJ299" i="5" s="1"/>
  <c r="AN299" i="5" s="1"/>
  <c r="AH300" i="5"/>
  <c r="AI300" i="5"/>
  <c r="AJ300" i="5" s="1"/>
  <c r="AN300" i="5" s="1"/>
  <c r="AH301" i="5"/>
  <c r="AI301" i="5"/>
  <c r="AJ301" i="5" s="1"/>
  <c r="AN301" i="5" s="1"/>
  <c r="AH302" i="5"/>
  <c r="AI302" i="5"/>
  <c r="AJ302" i="5" s="1"/>
  <c r="AN302" i="5" s="1"/>
  <c r="AH303" i="5"/>
  <c r="AI303" i="5"/>
  <c r="AJ303" i="5" s="1"/>
  <c r="AN303" i="5" s="1"/>
  <c r="AH304" i="5"/>
  <c r="AI304" i="5"/>
  <c r="AJ304" i="5" s="1"/>
  <c r="AN304" i="5" s="1"/>
  <c r="AH305" i="5"/>
  <c r="AI305" i="5"/>
  <c r="AJ305" i="5" s="1"/>
  <c r="AN305" i="5" s="1"/>
  <c r="AH306" i="5"/>
  <c r="AI306" i="5"/>
  <c r="AJ306" i="5" s="1"/>
  <c r="AN306" i="5" s="1"/>
  <c r="AH307" i="5"/>
  <c r="AI307" i="5"/>
  <c r="AJ307" i="5" s="1"/>
  <c r="AN307" i="5" s="1"/>
  <c r="AH308" i="5"/>
  <c r="AI308" i="5"/>
  <c r="AJ308" i="5" s="1"/>
  <c r="AN308" i="5" s="1"/>
  <c r="AH309" i="5"/>
  <c r="AI309" i="5"/>
  <c r="AJ309" i="5" s="1"/>
  <c r="AN309" i="5" s="1"/>
  <c r="AH310" i="5"/>
  <c r="AI310" i="5"/>
  <c r="AJ310" i="5" s="1"/>
  <c r="AN310" i="5" s="1"/>
  <c r="AH311" i="5"/>
  <c r="AI311" i="5"/>
  <c r="AJ311" i="5" s="1"/>
  <c r="AN311" i="5" s="1"/>
  <c r="AH312" i="5"/>
  <c r="AI312" i="5"/>
  <c r="AJ312" i="5" s="1"/>
  <c r="AN312" i="5" s="1"/>
  <c r="AH313" i="5"/>
  <c r="AI313" i="5"/>
  <c r="AJ313" i="5" s="1"/>
  <c r="AN313" i="5" s="1"/>
  <c r="AH314" i="5"/>
  <c r="AI314" i="5"/>
  <c r="AJ314" i="5" s="1"/>
  <c r="AN314" i="5" s="1"/>
  <c r="AH315" i="5"/>
  <c r="AI315" i="5"/>
  <c r="AJ315" i="5" s="1"/>
  <c r="AN315" i="5" s="1"/>
  <c r="AH316" i="5"/>
  <c r="AI316" i="5"/>
  <c r="AJ316" i="5" s="1"/>
  <c r="AN316" i="5" s="1"/>
  <c r="AH317" i="5"/>
  <c r="AI317" i="5"/>
  <c r="AJ317" i="5" s="1"/>
  <c r="AN317" i="5" s="1"/>
  <c r="AH318" i="5"/>
  <c r="AI318" i="5"/>
  <c r="AJ318" i="5" s="1"/>
  <c r="AN318" i="5" s="1"/>
  <c r="AH319" i="5"/>
  <c r="AI319" i="5"/>
  <c r="AJ319" i="5" s="1"/>
  <c r="AN319" i="5" s="1"/>
  <c r="AH320" i="5"/>
  <c r="AI320" i="5"/>
  <c r="AJ320" i="5" s="1"/>
  <c r="AN320" i="5" s="1"/>
  <c r="AH321" i="5"/>
  <c r="AI321" i="5"/>
  <c r="AJ321" i="5" s="1"/>
  <c r="AH200" i="5"/>
  <c r="AI200" i="5"/>
  <c r="AJ200" i="5" s="1"/>
  <c r="AN200" i="5" s="1"/>
  <c r="AH201" i="5"/>
  <c r="AI201" i="5"/>
  <c r="AJ201" i="5" s="1"/>
  <c r="AN201" i="5" s="1"/>
  <c r="AH202" i="5"/>
  <c r="AI202" i="5"/>
  <c r="AJ202" i="5" s="1"/>
  <c r="AN202" i="5" s="1"/>
  <c r="AH203" i="5"/>
  <c r="AI203" i="5"/>
  <c r="AJ203" i="5" s="1"/>
  <c r="AN203" i="5" s="1"/>
  <c r="AH204" i="5"/>
  <c r="AI204" i="5"/>
  <c r="AJ204" i="5" s="1"/>
  <c r="AN204" i="5" s="1"/>
  <c r="AH205" i="5"/>
  <c r="AI205" i="5"/>
  <c r="AJ205" i="5" s="1"/>
  <c r="AN205" i="5" s="1"/>
  <c r="AH206" i="5"/>
  <c r="AI206" i="5"/>
  <c r="AJ206" i="5" s="1"/>
  <c r="AN206" i="5" s="1"/>
  <c r="AH207" i="5"/>
  <c r="AI207" i="5"/>
  <c r="AJ207" i="5" s="1"/>
  <c r="AN207" i="5" s="1"/>
  <c r="AH208" i="5"/>
  <c r="AI208" i="5"/>
  <c r="AJ208" i="5" s="1"/>
  <c r="AN208" i="5" s="1"/>
  <c r="AH209" i="5"/>
  <c r="AI209" i="5"/>
  <c r="AJ209" i="5" s="1"/>
  <c r="AN209" i="5" s="1"/>
  <c r="AH210" i="5"/>
  <c r="AI210" i="5"/>
  <c r="AJ210" i="5" s="1"/>
  <c r="AN210" i="5" s="1"/>
  <c r="AH211" i="5"/>
  <c r="AI211" i="5"/>
  <c r="AJ211" i="5" s="1"/>
  <c r="AN211" i="5" s="1"/>
  <c r="AH212" i="5"/>
  <c r="AI212" i="5"/>
  <c r="AJ212" i="5" s="1"/>
  <c r="AN212" i="5" s="1"/>
  <c r="AH213" i="5"/>
  <c r="AI213" i="5"/>
  <c r="AJ213" i="5" s="1"/>
  <c r="AN213" i="5" s="1"/>
  <c r="AH214" i="5"/>
  <c r="AI214" i="5"/>
  <c r="AJ214" i="5" s="1"/>
  <c r="AN214" i="5" s="1"/>
  <c r="AH215" i="5"/>
  <c r="AI215" i="5"/>
  <c r="AJ215" i="5" s="1"/>
  <c r="AN215" i="5" s="1"/>
  <c r="AH216" i="5"/>
  <c r="AI216" i="5"/>
  <c r="AJ216" i="5" s="1"/>
  <c r="AN216" i="5" s="1"/>
  <c r="AH217" i="5"/>
  <c r="AI217" i="5"/>
  <c r="AJ217" i="5" s="1"/>
  <c r="AN217" i="5" s="1"/>
  <c r="AH218" i="5"/>
  <c r="AI218" i="5"/>
  <c r="AJ218" i="5" s="1"/>
  <c r="AN218" i="5" s="1"/>
  <c r="AH219" i="5"/>
  <c r="AI219" i="5"/>
  <c r="AJ219" i="5" s="1"/>
  <c r="AN219" i="5" s="1"/>
  <c r="AH220" i="5"/>
  <c r="AI220" i="5"/>
  <c r="AJ220" i="5" s="1"/>
  <c r="AN220" i="5" s="1"/>
  <c r="AH221" i="5"/>
  <c r="AI221" i="5"/>
  <c r="AJ221" i="5" s="1"/>
  <c r="AN221" i="5" s="1"/>
  <c r="AH222" i="5"/>
  <c r="AI222" i="5"/>
  <c r="AJ222" i="5" s="1"/>
  <c r="AN222" i="5" s="1"/>
  <c r="AH223" i="5"/>
  <c r="AI223" i="5"/>
  <c r="AJ223" i="5" s="1"/>
  <c r="AN223" i="5" s="1"/>
  <c r="AH224" i="5"/>
  <c r="AI224" i="5"/>
  <c r="AJ224" i="5" s="1"/>
  <c r="AN224" i="5" s="1"/>
  <c r="AH225" i="5"/>
  <c r="AI225" i="5"/>
  <c r="AJ225" i="5" s="1"/>
  <c r="AN225" i="5" s="1"/>
  <c r="AH226" i="5"/>
  <c r="AI226" i="5"/>
  <c r="AJ226" i="5" s="1"/>
  <c r="AN226" i="5" s="1"/>
  <c r="AH227" i="5"/>
  <c r="AI227" i="5"/>
  <c r="AJ227" i="5" s="1"/>
  <c r="AN227" i="5" s="1"/>
  <c r="AH228" i="5"/>
  <c r="AI228" i="5"/>
  <c r="AJ228" i="5" s="1"/>
  <c r="AN228" i="5" s="1"/>
  <c r="AH229" i="5"/>
  <c r="AI229" i="5"/>
  <c r="AJ229" i="5" s="1"/>
  <c r="AN229" i="5" s="1"/>
  <c r="AH230" i="5"/>
  <c r="AI230" i="5"/>
  <c r="AJ230" i="5" s="1"/>
  <c r="AN230" i="5" s="1"/>
  <c r="AH231" i="5"/>
  <c r="AI231" i="5"/>
  <c r="AJ231" i="5" s="1"/>
  <c r="AN231" i="5" s="1"/>
  <c r="AH232" i="5"/>
  <c r="AI232" i="5"/>
  <c r="AJ232" i="5" s="1"/>
  <c r="AN232" i="5" s="1"/>
  <c r="AH233" i="5"/>
  <c r="AI233" i="5"/>
  <c r="AJ233" i="5" s="1"/>
  <c r="AN233" i="5" s="1"/>
  <c r="AH234" i="5"/>
  <c r="AI234" i="5"/>
  <c r="AJ234" i="5" s="1"/>
  <c r="AN234" i="5" s="1"/>
  <c r="AH235" i="5"/>
  <c r="AI235" i="5"/>
  <c r="AJ235" i="5" s="1"/>
  <c r="AN235" i="5" s="1"/>
  <c r="AH236" i="5"/>
  <c r="AI236" i="5"/>
  <c r="AJ236" i="5" s="1"/>
  <c r="AN236" i="5" s="1"/>
  <c r="AH237" i="5"/>
  <c r="AI237" i="5"/>
  <c r="AJ237" i="5" s="1"/>
  <c r="AN237" i="5" s="1"/>
  <c r="AH238" i="5"/>
  <c r="AI238" i="5"/>
  <c r="AJ238" i="5" s="1"/>
  <c r="AN238" i="5" s="1"/>
  <c r="AH239" i="5"/>
  <c r="AI239" i="5"/>
  <c r="AJ239" i="5" s="1"/>
  <c r="AN239" i="5" s="1"/>
  <c r="AH240" i="5"/>
  <c r="AI240" i="5"/>
  <c r="AJ240" i="5" s="1"/>
  <c r="AN240" i="5" s="1"/>
  <c r="AH241" i="5"/>
  <c r="AI241" i="5"/>
  <c r="AJ241" i="5" s="1"/>
  <c r="AN241" i="5" s="1"/>
  <c r="AH242" i="5"/>
  <c r="AI242" i="5"/>
  <c r="AJ242" i="5" s="1"/>
  <c r="AN242" i="5" s="1"/>
  <c r="AH243" i="5"/>
  <c r="AI243" i="5"/>
  <c r="AJ243" i="5" s="1"/>
  <c r="AN243" i="5" s="1"/>
  <c r="AH244" i="5"/>
  <c r="AI244" i="5"/>
  <c r="AJ244" i="5" s="1"/>
  <c r="AN244" i="5" s="1"/>
  <c r="AH245" i="5"/>
  <c r="AI245" i="5"/>
  <c r="AJ245" i="5" s="1"/>
  <c r="AN245" i="5" s="1"/>
  <c r="AH246" i="5"/>
  <c r="AI246" i="5"/>
  <c r="AJ246" i="5" s="1"/>
  <c r="AN246" i="5" s="1"/>
  <c r="AH247" i="5"/>
  <c r="AI247" i="5"/>
  <c r="AJ247" i="5" s="1"/>
  <c r="AN247" i="5" s="1"/>
  <c r="AH248" i="5"/>
  <c r="AI248" i="5"/>
  <c r="AJ248" i="5" s="1"/>
  <c r="AN248" i="5" s="1"/>
  <c r="AH249" i="5"/>
  <c r="AI249" i="5"/>
  <c r="AJ249" i="5" s="1"/>
  <c r="AN249" i="5" s="1"/>
  <c r="AH250" i="5"/>
  <c r="AI250" i="5"/>
  <c r="AJ250" i="5" s="1"/>
  <c r="AN250" i="5" s="1"/>
  <c r="AH251" i="5"/>
  <c r="AI251" i="5"/>
  <c r="AJ251" i="5" s="1"/>
  <c r="AH146" i="5"/>
  <c r="AI146" i="5"/>
  <c r="AJ146" i="5"/>
  <c r="AM146" i="5" s="1"/>
  <c r="AH147" i="5"/>
  <c r="AI147" i="5"/>
  <c r="AJ147" i="5" s="1"/>
  <c r="AM147" i="5" s="1"/>
  <c r="AH148" i="5"/>
  <c r="AI148" i="5"/>
  <c r="AJ148" i="5"/>
  <c r="AM148" i="5" s="1"/>
  <c r="AH149" i="5"/>
  <c r="AI149" i="5"/>
  <c r="AJ149" i="5" s="1"/>
  <c r="AM149" i="5" s="1"/>
  <c r="AH150" i="5"/>
  <c r="AI150" i="5"/>
  <c r="AJ150" i="5"/>
  <c r="AM150" i="5" s="1"/>
  <c r="AH151" i="5"/>
  <c r="AI151" i="5"/>
  <c r="AJ151" i="5" s="1"/>
  <c r="AM151" i="5" s="1"/>
  <c r="AH152" i="5"/>
  <c r="AI152" i="5"/>
  <c r="AJ152" i="5"/>
  <c r="AM152" i="5" s="1"/>
  <c r="AH153" i="5"/>
  <c r="AI153" i="5"/>
  <c r="AJ153" i="5" s="1"/>
  <c r="AM153" i="5" s="1"/>
  <c r="AH154" i="5"/>
  <c r="AI154" i="5"/>
  <c r="AJ154" i="5"/>
  <c r="AM154" i="5" s="1"/>
  <c r="AH155" i="5"/>
  <c r="AI155" i="5"/>
  <c r="AJ155" i="5" s="1"/>
  <c r="AM155" i="5" s="1"/>
  <c r="AH156" i="5"/>
  <c r="AI156" i="5"/>
  <c r="AJ156" i="5"/>
  <c r="AM156" i="5" s="1"/>
  <c r="AH157" i="5"/>
  <c r="AI157" i="5"/>
  <c r="AJ157" i="5" s="1"/>
  <c r="AM157" i="5" s="1"/>
  <c r="AH158" i="5"/>
  <c r="AI158" i="5"/>
  <c r="AJ158" i="5"/>
  <c r="AM158" i="5" s="1"/>
  <c r="AH159" i="5"/>
  <c r="AI159" i="5"/>
  <c r="AJ159" i="5" s="1"/>
  <c r="AM159" i="5" s="1"/>
  <c r="AH160" i="5"/>
  <c r="AI160" i="5"/>
  <c r="AJ160" i="5"/>
  <c r="AM160" i="5" s="1"/>
  <c r="AH161" i="5"/>
  <c r="AI161" i="5"/>
  <c r="AJ161" i="5" s="1"/>
  <c r="AM161" i="5" s="1"/>
  <c r="AH162" i="5"/>
  <c r="AI162" i="5"/>
  <c r="AJ162" i="5"/>
  <c r="AM162" i="5" s="1"/>
  <c r="AH163" i="5"/>
  <c r="AI163" i="5"/>
  <c r="AJ163" i="5" s="1"/>
  <c r="AM163" i="5" s="1"/>
  <c r="AH164" i="5"/>
  <c r="AI164" i="5"/>
  <c r="AJ164" i="5"/>
  <c r="AM164" i="5" s="1"/>
  <c r="AH165" i="5"/>
  <c r="AI165" i="5"/>
  <c r="AJ165" i="5" s="1"/>
  <c r="AM165" i="5" s="1"/>
  <c r="AH166" i="5"/>
  <c r="AI166" i="5"/>
  <c r="AJ166" i="5"/>
  <c r="AM166" i="5" s="1"/>
  <c r="AH167" i="5"/>
  <c r="AI167" i="5"/>
  <c r="AJ167" i="5" s="1"/>
  <c r="AM167" i="5" s="1"/>
  <c r="AH168" i="5"/>
  <c r="AI168" i="5"/>
  <c r="AJ168" i="5"/>
  <c r="AM168" i="5" s="1"/>
  <c r="AH169" i="5"/>
  <c r="AI169" i="5"/>
  <c r="AJ169" i="5" s="1"/>
  <c r="AM169" i="5" s="1"/>
  <c r="AH170" i="5"/>
  <c r="AI170" i="5"/>
  <c r="AJ170" i="5"/>
  <c r="AM170" i="5" s="1"/>
  <c r="AH171" i="5"/>
  <c r="AI171" i="5"/>
  <c r="AJ171" i="5" s="1"/>
  <c r="AM171" i="5" s="1"/>
  <c r="AH172" i="5"/>
  <c r="AI172" i="5"/>
  <c r="AJ172" i="5"/>
  <c r="AM172" i="5" s="1"/>
  <c r="AH173" i="5"/>
  <c r="AI173" i="5"/>
  <c r="AJ173" i="5" s="1"/>
  <c r="AM173" i="5" s="1"/>
  <c r="AH174" i="5"/>
  <c r="AI174" i="5"/>
  <c r="AJ174" i="5"/>
  <c r="AM174" i="5" s="1"/>
  <c r="AH175" i="5"/>
  <c r="AI175" i="5"/>
  <c r="AJ175" i="5" s="1"/>
  <c r="AM175" i="5" s="1"/>
  <c r="AH176" i="5"/>
  <c r="AI176" i="5"/>
  <c r="AJ176" i="5"/>
  <c r="AM176" i="5" s="1"/>
  <c r="AH177" i="5"/>
  <c r="AI177" i="5"/>
  <c r="AJ177" i="5" s="1"/>
  <c r="AM177" i="5" s="1"/>
  <c r="AH178" i="5"/>
  <c r="AI178" i="5"/>
  <c r="AJ178" i="5"/>
  <c r="AM178" i="5" s="1"/>
  <c r="AH179" i="5"/>
  <c r="AI179" i="5"/>
  <c r="AJ179" i="5" s="1"/>
  <c r="AM179" i="5" s="1"/>
  <c r="AH180" i="5"/>
  <c r="AI180" i="5"/>
  <c r="AJ180" i="5"/>
  <c r="AM180" i="5" s="1"/>
  <c r="AH181" i="5"/>
  <c r="AI181" i="5"/>
  <c r="AJ181" i="5" s="1"/>
  <c r="AM181" i="5" s="1"/>
  <c r="AH182" i="5"/>
  <c r="AI182" i="5"/>
  <c r="AJ182" i="5"/>
  <c r="AM182" i="5" s="1"/>
  <c r="AH183" i="5"/>
  <c r="AI183" i="5"/>
  <c r="AJ183" i="5" s="1"/>
  <c r="AM183" i="5" s="1"/>
  <c r="AH184" i="5"/>
  <c r="AI184" i="5"/>
  <c r="AJ184" i="5"/>
  <c r="AM184" i="5" s="1"/>
  <c r="AH185" i="5"/>
  <c r="AI185" i="5"/>
  <c r="AJ185" i="5" s="1"/>
  <c r="AM185" i="5" s="1"/>
  <c r="AH186" i="5"/>
  <c r="AI186" i="5"/>
  <c r="AJ186" i="5"/>
  <c r="AM186" i="5" s="1"/>
  <c r="AH187" i="5"/>
  <c r="AI187" i="5"/>
  <c r="AJ187" i="5" s="1"/>
  <c r="AM187" i="5" s="1"/>
  <c r="AH188" i="5"/>
  <c r="AI188" i="5"/>
  <c r="AJ188" i="5"/>
  <c r="AM188" i="5" s="1"/>
  <c r="AH189" i="5"/>
  <c r="AI189" i="5"/>
  <c r="AJ189" i="5" s="1"/>
  <c r="AM189" i="5" s="1"/>
  <c r="AH190" i="5"/>
  <c r="AI190" i="5"/>
  <c r="AJ190" i="5"/>
  <c r="AM190" i="5" s="1"/>
  <c r="AH191" i="5"/>
  <c r="AI191" i="5"/>
  <c r="AJ191" i="5" s="1"/>
  <c r="AM191" i="5" s="1"/>
  <c r="AH192" i="5"/>
  <c r="AI192" i="5"/>
  <c r="AJ192" i="5"/>
  <c r="AM192" i="5" s="1"/>
  <c r="AH193" i="5"/>
  <c r="AI193" i="5"/>
  <c r="AJ193" i="5" s="1"/>
  <c r="AM193" i="5" s="1"/>
  <c r="AH194" i="5"/>
  <c r="AI194" i="5"/>
  <c r="AJ194" i="5"/>
  <c r="AM194" i="5" s="1"/>
  <c r="AH195" i="5"/>
  <c r="AI195" i="5"/>
  <c r="AJ195" i="5" s="1"/>
  <c r="AM195" i="5" s="1"/>
  <c r="AH196" i="5"/>
  <c r="AI196" i="5"/>
  <c r="AJ196" i="5"/>
  <c r="AM196" i="5" s="1"/>
  <c r="AH197" i="5"/>
  <c r="AI197" i="5"/>
  <c r="AJ197" i="5" s="1"/>
  <c r="AH134" i="5"/>
  <c r="AI134" i="5"/>
  <c r="AJ134" i="5"/>
  <c r="AN134" i="5" s="1"/>
  <c r="AH135" i="5"/>
  <c r="AI135" i="5"/>
  <c r="AJ135" i="5" s="1"/>
  <c r="AN135" i="5" s="1"/>
  <c r="AH136" i="5"/>
  <c r="AI136" i="5"/>
  <c r="AJ136" i="5"/>
  <c r="AN136" i="5" s="1"/>
  <c r="AH137" i="5"/>
  <c r="AI137" i="5"/>
  <c r="AJ137" i="5" s="1"/>
  <c r="AN137" i="5" s="1"/>
  <c r="AH138" i="5"/>
  <c r="AI138" i="5"/>
  <c r="AJ138" i="5"/>
  <c r="AN138" i="5" s="1"/>
  <c r="AH139" i="5"/>
  <c r="AI139" i="5"/>
  <c r="AJ139" i="5" s="1"/>
  <c r="AN139" i="5" s="1"/>
  <c r="AH140" i="5"/>
  <c r="AI140" i="5"/>
  <c r="AJ140" i="5"/>
  <c r="AN140" i="5" s="1"/>
  <c r="AH141" i="5"/>
  <c r="AI141" i="5"/>
  <c r="AJ141" i="5" s="1"/>
  <c r="AN141" i="5" s="1"/>
  <c r="AH142" i="5"/>
  <c r="AI142" i="5"/>
  <c r="AJ142" i="5"/>
  <c r="AN142" i="5" s="1"/>
  <c r="AH143" i="5"/>
  <c r="AI143" i="5"/>
  <c r="AJ143" i="5" s="1"/>
  <c r="AH94" i="5"/>
  <c r="AI94" i="5"/>
  <c r="AJ94" i="5" s="1"/>
  <c r="AN94" i="5" s="1"/>
  <c r="AH95" i="5"/>
  <c r="AI95" i="5"/>
  <c r="AJ95" i="5" s="1"/>
  <c r="AN95" i="5" s="1"/>
  <c r="AH96" i="5"/>
  <c r="AI96" i="5"/>
  <c r="AJ96" i="5" s="1"/>
  <c r="AN96" i="5" s="1"/>
  <c r="AH97" i="5"/>
  <c r="AI97" i="5"/>
  <c r="AJ97" i="5" s="1"/>
  <c r="AN97" i="5" s="1"/>
  <c r="AH98" i="5"/>
  <c r="AI98" i="5"/>
  <c r="AJ98" i="5" s="1"/>
  <c r="AN98" i="5" s="1"/>
  <c r="AH99" i="5"/>
  <c r="AI99" i="5"/>
  <c r="AJ99" i="5" s="1"/>
  <c r="AN99" i="5" s="1"/>
  <c r="AH100" i="5"/>
  <c r="AI100" i="5"/>
  <c r="AJ100" i="5" s="1"/>
  <c r="AN100" i="5" s="1"/>
  <c r="AH101" i="5"/>
  <c r="AI101" i="5"/>
  <c r="AJ101" i="5" s="1"/>
  <c r="AN101" i="5" s="1"/>
  <c r="AH102" i="5"/>
  <c r="AI102" i="5"/>
  <c r="AJ102" i="5" s="1"/>
  <c r="AN102" i="5" s="1"/>
  <c r="AH103" i="5"/>
  <c r="AI103" i="5"/>
  <c r="AJ103" i="5" s="1"/>
  <c r="AN103" i="5" s="1"/>
  <c r="AH104" i="5"/>
  <c r="AI104" i="5"/>
  <c r="AJ104" i="5" s="1"/>
  <c r="AN104" i="5" s="1"/>
  <c r="AH105" i="5"/>
  <c r="AI105" i="5"/>
  <c r="AJ105" i="5" s="1"/>
  <c r="AN105" i="5" s="1"/>
  <c r="AH106" i="5"/>
  <c r="AI106" i="5"/>
  <c r="AJ106" i="5" s="1"/>
  <c r="AN106" i="5" s="1"/>
  <c r="AH107" i="5"/>
  <c r="AI107" i="5"/>
  <c r="AJ107" i="5" s="1"/>
  <c r="AN107" i="5" s="1"/>
  <c r="AH108" i="5"/>
  <c r="AI108" i="5"/>
  <c r="AJ108" i="5" s="1"/>
  <c r="AN108" i="5" s="1"/>
  <c r="AH109" i="5"/>
  <c r="AI109" i="5"/>
  <c r="AJ109" i="5" s="1"/>
  <c r="AN109" i="5" s="1"/>
  <c r="AH110" i="5"/>
  <c r="AI110" i="5"/>
  <c r="AJ110" i="5" s="1"/>
  <c r="AN110" i="5" s="1"/>
  <c r="AH111" i="5"/>
  <c r="AI111" i="5"/>
  <c r="AJ111" i="5" s="1"/>
  <c r="AN111" i="5" s="1"/>
  <c r="AH112" i="5"/>
  <c r="AI112" i="5"/>
  <c r="AJ112" i="5" s="1"/>
  <c r="AN112" i="5" s="1"/>
  <c r="AH113" i="5"/>
  <c r="AI113" i="5"/>
  <c r="AJ113" i="5" s="1"/>
  <c r="AN113" i="5" s="1"/>
  <c r="AH114" i="5"/>
  <c r="AI114" i="5"/>
  <c r="AJ114" i="5" s="1"/>
  <c r="AN114" i="5" s="1"/>
  <c r="AH115" i="5"/>
  <c r="AI115" i="5"/>
  <c r="AJ115" i="5" s="1"/>
  <c r="AN115" i="5" s="1"/>
  <c r="AH116" i="5"/>
  <c r="AI116" i="5"/>
  <c r="AJ116" i="5" s="1"/>
  <c r="AN116" i="5" s="1"/>
  <c r="AH117" i="5"/>
  <c r="AI117" i="5"/>
  <c r="AJ117" i="5" s="1"/>
  <c r="AN117" i="5" s="1"/>
  <c r="AH118" i="5"/>
  <c r="AI118" i="5"/>
  <c r="AJ118" i="5" s="1"/>
  <c r="AN118" i="5" s="1"/>
  <c r="AH119" i="5"/>
  <c r="AI119" i="5"/>
  <c r="AJ119" i="5" s="1"/>
  <c r="AN119" i="5" s="1"/>
  <c r="AH120" i="5"/>
  <c r="AI120" i="5"/>
  <c r="AJ120" i="5" s="1"/>
  <c r="AN120" i="5" s="1"/>
  <c r="AH121" i="5"/>
  <c r="AI121" i="5"/>
  <c r="AJ121" i="5" s="1"/>
  <c r="AN121" i="5" s="1"/>
  <c r="AH122" i="5"/>
  <c r="AI122" i="5"/>
  <c r="AJ122" i="5" s="1"/>
  <c r="AN122" i="5" s="1"/>
  <c r="AH123" i="5"/>
  <c r="AI123" i="5"/>
  <c r="AJ123" i="5" s="1"/>
  <c r="AN123" i="5" s="1"/>
  <c r="AH124" i="5"/>
  <c r="AI124" i="5"/>
  <c r="AJ124" i="5" s="1"/>
  <c r="AN124" i="5" s="1"/>
  <c r="AH125" i="5"/>
  <c r="AI125" i="5"/>
  <c r="AJ125" i="5" s="1"/>
  <c r="AN125" i="5" s="1"/>
  <c r="AH126" i="5"/>
  <c r="AI126" i="5"/>
  <c r="AJ126" i="5" s="1"/>
  <c r="AN126" i="5" s="1"/>
  <c r="AH127" i="5"/>
  <c r="AI127" i="5"/>
  <c r="AJ127" i="5" s="1"/>
  <c r="AN127" i="5" s="1"/>
  <c r="AH128" i="5"/>
  <c r="AI128" i="5"/>
  <c r="AJ128" i="5" s="1"/>
  <c r="AN128" i="5" s="1"/>
  <c r="AH129" i="5"/>
  <c r="AI129" i="5"/>
  <c r="AJ129" i="5" s="1"/>
  <c r="AN129" i="5" s="1"/>
  <c r="AH130" i="5"/>
  <c r="AI130" i="5"/>
  <c r="AJ130" i="5" s="1"/>
  <c r="AN130" i="5" s="1"/>
  <c r="AH131" i="5"/>
  <c r="AI131" i="5"/>
  <c r="AJ131" i="5" s="1"/>
  <c r="AH73" i="5"/>
  <c r="AI73" i="5"/>
  <c r="AJ73" i="5"/>
  <c r="AL73" i="5" s="1"/>
  <c r="AH74" i="5"/>
  <c r="AI74" i="5"/>
  <c r="AJ74" i="5" s="1"/>
  <c r="AL74" i="5" s="1"/>
  <c r="AH75" i="5"/>
  <c r="AI75" i="5"/>
  <c r="AJ75" i="5"/>
  <c r="AL75" i="5" s="1"/>
  <c r="AH76" i="5"/>
  <c r="AI76" i="5"/>
  <c r="AJ76" i="5" s="1"/>
  <c r="AL76" i="5" s="1"/>
  <c r="AH77" i="5"/>
  <c r="AI77" i="5"/>
  <c r="AJ77" i="5"/>
  <c r="AL77" i="5" s="1"/>
  <c r="AH78" i="5"/>
  <c r="AI78" i="5"/>
  <c r="AJ78" i="5" s="1"/>
  <c r="AL78" i="5" s="1"/>
  <c r="AH79" i="5"/>
  <c r="AI79" i="5"/>
  <c r="AJ79" i="5"/>
  <c r="AL79" i="5" s="1"/>
  <c r="AH80" i="5"/>
  <c r="AI80" i="5"/>
  <c r="AJ80" i="5" s="1"/>
  <c r="AL80" i="5" s="1"/>
  <c r="AH81" i="5"/>
  <c r="AI81" i="5"/>
  <c r="AJ81" i="5"/>
  <c r="AL81" i="5" s="1"/>
  <c r="AH82" i="5"/>
  <c r="AI82" i="5"/>
  <c r="AJ82" i="5" s="1"/>
  <c r="AL82" i="5" s="1"/>
  <c r="AH83" i="5"/>
  <c r="AI83" i="5"/>
  <c r="AJ83" i="5"/>
  <c r="AL83" i="5" s="1"/>
  <c r="AH84" i="5"/>
  <c r="AI84" i="5"/>
  <c r="AJ84" i="5" s="1"/>
  <c r="AL84" i="5" s="1"/>
  <c r="AH85" i="5"/>
  <c r="AI85" i="5"/>
  <c r="AJ85" i="5"/>
  <c r="AL85" i="5" s="1"/>
  <c r="AH86" i="5"/>
  <c r="AI86" i="5"/>
  <c r="AJ86" i="5" s="1"/>
  <c r="AL86" i="5" s="1"/>
  <c r="AH87" i="5"/>
  <c r="AI87" i="5"/>
  <c r="AJ87" i="5"/>
  <c r="AL87" i="5" s="1"/>
  <c r="AH88" i="5"/>
  <c r="AI88" i="5"/>
  <c r="AJ88" i="5" s="1"/>
  <c r="AL88" i="5" s="1"/>
  <c r="AH89" i="5"/>
  <c r="AI89" i="5"/>
  <c r="AJ89" i="5"/>
  <c r="AL89" i="5" s="1"/>
  <c r="AH90" i="5"/>
  <c r="AI90" i="5"/>
  <c r="AJ90" i="5" s="1"/>
  <c r="AL90" i="5" s="1"/>
  <c r="AH91" i="5"/>
  <c r="AI91" i="5"/>
  <c r="AJ91" i="5"/>
  <c r="AH11" i="5"/>
  <c r="AI11" i="5"/>
  <c r="AJ11" i="5" s="1"/>
  <c r="AL11" i="5" s="1"/>
  <c r="AH12" i="5"/>
  <c r="AI12" i="5"/>
  <c r="AJ12" i="5" s="1"/>
  <c r="AL12" i="5" s="1"/>
  <c r="AH13" i="5"/>
  <c r="AI13" i="5"/>
  <c r="AJ13" i="5" s="1"/>
  <c r="AL13" i="5" s="1"/>
  <c r="AH14" i="5"/>
  <c r="AI14" i="5"/>
  <c r="AJ14" i="5" s="1"/>
  <c r="AL14" i="5" s="1"/>
  <c r="AH15" i="5"/>
  <c r="AI15" i="5"/>
  <c r="AJ15" i="5" s="1"/>
  <c r="AL15" i="5" s="1"/>
  <c r="AH16" i="5"/>
  <c r="AI16" i="5"/>
  <c r="AJ16" i="5" s="1"/>
  <c r="AL16" i="5" s="1"/>
  <c r="AH17" i="5"/>
  <c r="AI17" i="5"/>
  <c r="AJ17" i="5" s="1"/>
  <c r="AL17" i="5" s="1"/>
  <c r="AH18" i="5"/>
  <c r="AI18" i="5"/>
  <c r="AJ18" i="5" s="1"/>
  <c r="AL18" i="5" s="1"/>
  <c r="AH19" i="5"/>
  <c r="AI19" i="5"/>
  <c r="AJ19" i="5" s="1"/>
  <c r="AL19" i="5" s="1"/>
  <c r="AH20" i="5"/>
  <c r="AI20" i="5"/>
  <c r="AJ20" i="5" s="1"/>
  <c r="AL20" i="5" s="1"/>
  <c r="AH21" i="5"/>
  <c r="AI21" i="5"/>
  <c r="AJ21" i="5" s="1"/>
  <c r="AL21" i="5" s="1"/>
  <c r="AH22" i="5"/>
  <c r="AI22" i="5"/>
  <c r="AJ22" i="5" s="1"/>
  <c r="AL22" i="5" s="1"/>
  <c r="AH23" i="5"/>
  <c r="AI23" i="5"/>
  <c r="AJ23" i="5" s="1"/>
  <c r="AL23" i="5" s="1"/>
  <c r="AH24" i="5"/>
  <c r="AI24" i="5"/>
  <c r="AJ24" i="5" s="1"/>
  <c r="AL24" i="5" s="1"/>
  <c r="AH25" i="5"/>
  <c r="AI25" i="5"/>
  <c r="AJ25" i="5" s="1"/>
  <c r="AL25" i="5" s="1"/>
  <c r="AH26" i="5"/>
  <c r="AI26" i="5"/>
  <c r="AJ26" i="5" s="1"/>
  <c r="AL26" i="5" s="1"/>
  <c r="AH27" i="5"/>
  <c r="AI27" i="5"/>
  <c r="AJ27" i="5" s="1"/>
  <c r="AL27" i="5" s="1"/>
  <c r="AH28" i="5"/>
  <c r="AI28" i="5"/>
  <c r="AJ28" i="5" s="1"/>
  <c r="AL28" i="5" s="1"/>
  <c r="AH29" i="5"/>
  <c r="AI29" i="5"/>
  <c r="AJ29" i="5" s="1"/>
  <c r="AL29" i="5" s="1"/>
  <c r="AH30" i="5"/>
  <c r="AI30" i="5"/>
  <c r="AJ30" i="5" s="1"/>
  <c r="AL30" i="5" s="1"/>
  <c r="AH31" i="5"/>
  <c r="AI31" i="5"/>
  <c r="AJ31" i="5" s="1"/>
  <c r="AL31" i="5" s="1"/>
  <c r="AH32" i="5"/>
  <c r="AI32" i="5"/>
  <c r="AJ32" i="5" s="1"/>
  <c r="AL32" i="5" s="1"/>
  <c r="AH33" i="5"/>
  <c r="AI33" i="5"/>
  <c r="AJ33" i="5" s="1"/>
  <c r="AL33" i="5" s="1"/>
  <c r="AH34" i="5"/>
  <c r="AI34" i="5"/>
  <c r="AJ34" i="5" s="1"/>
  <c r="AL34" i="5" s="1"/>
  <c r="AH35" i="5"/>
  <c r="AI35" i="5"/>
  <c r="AJ35" i="5" s="1"/>
  <c r="AL35" i="5" s="1"/>
  <c r="AH36" i="5"/>
  <c r="AI36" i="5"/>
  <c r="AJ36" i="5" s="1"/>
  <c r="AL36" i="5" s="1"/>
  <c r="AH37" i="5"/>
  <c r="AI37" i="5"/>
  <c r="AJ37" i="5" s="1"/>
  <c r="AL37" i="5" s="1"/>
  <c r="AH38" i="5"/>
  <c r="AI38" i="5"/>
  <c r="AJ38" i="5" s="1"/>
  <c r="AL38" i="5" s="1"/>
  <c r="AH39" i="5"/>
  <c r="AI39" i="5"/>
  <c r="AJ39" i="5" s="1"/>
  <c r="AL39" i="5" s="1"/>
  <c r="AH40" i="5"/>
  <c r="AI40" i="5"/>
  <c r="AJ40" i="5" s="1"/>
  <c r="AL40" i="5" s="1"/>
  <c r="AH41" i="5"/>
  <c r="AI41" i="5"/>
  <c r="AJ41" i="5" s="1"/>
  <c r="AL41" i="5" s="1"/>
  <c r="AH42" i="5"/>
  <c r="AI42" i="5"/>
  <c r="AJ42" i="5" s="1"/>
  <c r="AL42" i="5" s="1"/>
  <c r="AH43" i="5"/>
  <c r="AI43" i="5"/>
  <c r="AJ43" i="5" s="1"/>
  <c r="AL43" i="5" s="1"/>
  <c r="AH44" i="5"/>
  <c r="AI44" i="5"/>
  <c r="AJ44" i="5" s="1"/>
  <c r="AL44" i="5" s="1"/>
  <c r="AH45" i="5"/>
  <c r="AI45" i="5"/>
  <c r="AJ45" i="5" s="1"/>
  <c r="AL45" i="5" s="1"/>
  <c r="AH46" i="5"/>
  <c r="AI46" i="5"/>
  <c r="AJ46" i="5" s="1"/>
  <c r="AL46" i="5" s="1"/>
  <c r="AH47" i="5"/>
  <c r="AI47" i="5"/>
  <c r="AJ47" i="5" s="1"/>
  <c r="AL47" i="5" s="1"/>
  <c r="AH48" i="5"/>
  <c r="AI48" i="5"/>
  <c r="AJ48" i="5" s="1"/>
  <c r="AL48" i="5" s="1"/>
  <c r="AH49" i="5"/>
  <c r="AI49" i="5"/>
  <c r="AJ49" i="5" s="1"/>
  <c r="AL49" i="5" s="1"/>
  <c r="AH50" i="5"/>
  <c r="AI50" i="5"/>
  <c r="AJ50" i="5" s="1"/>
  <c r="AL50" i="5" s="1"/>
  <c r="AH51" i="5"/>
  <c r="AI51" i="5"/>
  <c r="AJ51" i="5" s="1"/>
  <c r="AL51" i="5" s="1"/>
  <c r="AH52" i="5"/>
  <c r="AI52" i="5"/>
  <c r="AJ52" i="5" s="1"/>
  <c r="AL52" i="5" s="1"/>
  <c r="AH53" i="5"/>
  <c r="AI53" i="5"/>
  <c r="AJ53" i="5" s="1"/>
  <c r="AL53" i="5" s="1"/>
  <c r="AH54" i="5"/>
  <c r="AI54" i="5"/>
  <c r="AJ54" i="5" s="1"/>
  <c r="AL54" i="5" s="1"/>
  <c r="AH55" i="5"/>
  <c r="AI55" i="5"/>
  <c r="AJ55" i="5" s="1"/>
  <c r="AL55" i="5" s="1"/>
  <c r="AH56" i="5"/>
  <c r="AI56" i="5"/>
  <c r="AJ56" i="5" s="1"/>
  <c r="AL56" i="5" s="1"/>
  <c r="AH57" i="5"/>
  <c r="AI57" i="5"/>
  <c r="AJ57" i="5" s="1"/>
  <c r="AL57" i="5" s="1"/>
  <c r="AH58" i="5"/>
  <c r="AI58" i="5"/>
  <c r="AJ58" i="5" s="1"/>
  <c r="AL58" i="5" s="1"/>
  <c r="AH59" i="5"/>
  <c r="AI59" i="5"/>
  <c r="AJ59" i="5" s="1"/>
  <c r="AL59" i="5" s="1"/>
  <c r="AH60" i="5"/>
  <c r="AI60" i="5"/>
  <c r="AJ60" i="5" s="1"/>
  <c r="AL60" i="5" s="1"/>
  <c r="AH61" i="5"/>
  <c r="AI61" i="5"/>
  <c r="AJ61" i="5" s="1"/>
  <c r="AL61" i="5" s="1"/>
  <c r="AH62" i="5"/>
  <c r="AI62" i="5"/>
  <c r="AJ62" i="5" s="1"/>
  <c r="AL62" i="5" s="1"/>
  <c r="AH63" i="5"/>
  <c r="AI63" i="5"/>
  <c r="AJ63" i="5" s="1"/>
  <c r="AL63" i="5" s="1"/>
  <c r="AH64" i="5"/>
  <c r="AI64" i="5"/>
  <c r="AJ64" i="5" s="1"/>
  <c r="AL64" i="5" s="1"/>
  <c r="AH65" i="5"/>
  <c r="AI65" i="5"/>
  <c r="AJ65" i="5" s="1"/>
  <c r="AL65" i="5" s="1"/>
  <c r="AH66" i="5"/>
  <c r="AI66" i="5"/>
  <c r="AJ66" i="5" s="1"/>
  <c r="AL66" i="5" s="1"/>
  <c r="AH67" i="5"/>
  <c r="AI67" i="5"/>
  <c r="AJ67" i="5" s="1"/>
  <c r="AL67" i="5" s="1"/>
  <c r="AH68" i="5"/>
  <c r="AI68" i="5"/>
  <c r="AJ68" i="5" s="1"/>
  <c r="AL68" i="5" s="1"/>
  <c r="AH69" i="5"/>
  <c r="AI69" i="5"/>
  <c r="AJ69" i="5" s="1"/>
  <c r="AL69" i="5" s="1"/>
  <c r="AH70" i="5"/>
  <c r="AI70" i="5"/>
  <c r="AJ70" i="5" s="1"/>
  <c r="H25" i="23" l="1"/>
  <c r="H26" i="23" s="1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E4" i="12" l="1"/>
  <c r="F4" i="12"/>
  <c r="G4" i="12"/>
  <c r="H4" i="12"/>
  <c r="I4" i="12"/>
  <c r="J4" i="12"/>
  <c r="K4" i="12"/>
  <c r="L4" i="12"/>
  <c r="M4" i="12"/>
  <c r="N4" i="12"/>
  <c r="O4" i="12"/>
  <c r="P4" i="12"/>
  <c r="Q4" i="12"/>
  <c r="R4" i="12"/>
  <c r="S4" i="12"/>
  <c r="T4" i="12"/>
  <c r="U4" i="12"/>
  <c r="V4" i="12"/>
  <c r="W4" i="12"/>
  <c r="X4" i="12"/>
  <c r="Y4" i="12"/>
  <c r="Z4" i="12"/>
  <c r="AA4" i="12"/>
  <c r="AB4" i="12"/>
  <c r="AC4" i="12"/>
  <c r="AD4" i="12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D5" i="12"/>
  <c r="D4" i="12"/>
  <c r="E60" i="12"/>
  <c r="F60" i="12"/>
  <c r="G60" i="12"/>
  <c r="H60" i="12"/>
  <c r="I60" i="12"/>
  <c r="J60" i="12"/>
  <c r="K60" i="12"/>
  <c r="L60" i="12"/>
  <c r="M60" i="12"/>
  <c r="N60" i="12"/>
  <c r="O60" i="12"/>
  <c r="P60" i="12"/>
  <c r="Q60" i="12"/>
  <c r="R60" i="12"/>
  <c r="S60" i="12"/>
  <c r="T60" i="12"/>
  <c r="U60" i="12"/>
  <c r="V60" i="12"/>
  <c r="W60" i="12"/>
  <c r="X60" i="12"/>
  <c r="Y60" i="12"/>
  <c r="Z60" i="12"/>
  <c r="AA60" i="12"/>
  <c r="AB60" i="12"/>
  <c r="AC60" i="12"/>
  <c r="AD60" i="12"/>
  <c r="D60" i="12"/>
  <c r="E7" i="12"/>
  <c r="F7" i="12"/>
  <c r="F10" i="12" s="1"/>
  <c r="F11" i="12" s="1"/>
  <c r="G7" i="12"/>
  <c r="G10" i="12" s="1"/>
  <c r="G11" i="12" s="1"/>
  <c r="H7" i="12"/>
  <c r="I7" i="12"/>
  <c r="J7" i="12"/>
  <c r="K7" i="12"/>
  <c r="L7" i="12"/>
  <c r="M7" i="12"/>
  <c r="N7" i="12"/>
  <c r="N10" i="12" s="1"/>
  <c r="N11" i="12" s="1"/>
  <c r="O7" i="12"/>
  <c r="O10" i="12" s="1"/>
  <c r="O11" i="12" s="1"/>
  <c r="P7" i="12"/>
  <c r="Q7" i="12"/>
  <c r="R7" i="12"/>
  <c r="S7" i="12"/>
  <c r="T7" i="12"/>
  <c r="U7" i="12"/>
  <c r="V7" i="12"/>
  <c r="V10" i="12" s="1"/>
  <c r="V11" i="12" s="1"/>
  <c r="W7" i="12"/>
  <c r="W10" i="12" s="1"/>
  <c r="W11" i="12" s="1"/>
  <c r="X7" i="12"/>
  <c r="Y7" i="12"/>
  <c r="Z7" i="12"/>
  <c r="AA7" i="12"/>
  <c r="AB7" i="12"/>
  <c r="AC7" i="12"/>
  <c r="AD7" i="12"/>
  <c r="AD10" i="12" s="1"/>
  <c r="AD11" i="12" s="1"/>
  <c r="E9" i="12"/>
  <c r="E10" i="12" s="1"/>
  <c r="F9" i="12"/>
  <c r="G9" i="12"/>
  <c r="H9" i="12"/>
  <c r="H10" i="12" s="1"/>
  <c r="H11" i="12" s="1"/>
  <c r="I9" i="12"/>
  <c r="J9" i="12"/>
  <c r="K9" i="12"/>
  <c r="K11" i="12" s="1"/>
  <c r="L9" i="12"/>
  <c r="L10" i="12" s="1"/>
  <c r="M9" i="12"/>
  <c r="M10" i="12" s="1"/>
  <c r="N9" i="12"/>
  <c r="O9" i="12"/>
  <c r="P9" i="12"/>
  <c r="P10" i="12" s="1"/>
  <c r="P11" i="12" s="1"/>
  <c r="Q9" i="12"/>
  <c r="R9" i="12"/>
  <c r="S9" i="12"/>
  <c r="S11" i="12" s="1"/>
  <c r="T9" i="12"/>
  <c r="T10" i="12" s="1"/>
  <c r="U9" i="12"/>
  <c r="U10" i="12" s="1"/>
  <c r="V9" i="12"/>
  <c r="W9" i="12"/>
  <c r="X9" i="12"/>
  <c r="X10" i="12" s="1"/>
  <c r="X11" i="12" s="1"/>
  <c r="Y9" i="12"/>
  <c r="Z9" i="12"/>
  <c r="AA9" i="12"/>
  <c r="AA11" i="12" s="1"/>
  <c r="AB9" i="12"/>
  <c r="AB10" i="12" s="1"/>
  <c r="AC9" i="12"/>
  <c r="AC10" i="12" s="1"/>
  <c r="AD9" i="12"/>
  <c r="I10" i="12"/>
  <c r="J10" i="12"/>
  <c r="J11" i="12" s="1"/>
  <c r="K10" i="12"/>
  <c r="Q10" i="12"/>
  <c r="R10" i="12"/>
  <c r="R11" i="12" s="1"/>
  <c r="S10" i="12"/>
  <c r="Y10" i="12"/>
  <c r="Z10" i="12"/>
  <c r="Z11" i="12" s="1"/>
  <c r="AA10" i="12"/>
  <c r="I11" i="12"/>
  <c r="Q11" i="12"/>
  <c r="Y11" i="12"/>
  <c r="E13" i="12"/>
  <c r="E15" i="12" s="1"/>
  <c r="E22" i="12" s="1"/>
  <c r="F13" i="12"/>
  <c r="F14" i="12" s="1"/>
  <c r="G13" i="12"/>
  <c r="G14" i="12" s="1"/>
  <c r="H13" i="12"/>
  <c r="I13" i="12"/>
  <c r="J13" i="12"/>
  <c r="J14" i="12" s="1"/>
  <c r="J15" i="12" s="1"/>
  <c r="K13" i="12"/>
  <c r="L13" i="12"/>
  <c r="M13" i="12"/>
  <c r="M15" i="12" s="1"/>
  <c r="N13" i="12"/>
  <c r="N14" i="12" s="1"/>
  <c r="O13" i="12"/>
  <c r="O14" i="12" s="1"/>
  <c r="P13" i="12"/>
  <c r="Q13" i="12"/>
  <c r="R13" i="12"/>
  <c r="R14" i="12" s="1"/>
  <c r="R15" i="12" s="1"/>
  <c r="S13" i="12"/>
  <c r="T13" i="12"/>
  <c r="U13" i="12"/>
  <c r="U15" i="12" s="1"/>
  <c r="U22" i="12" s="1"/>
  <c r="V13" i="12"/>
  <c r="V14" i="12" s="1"/>
  <c r="W13" i="12"/>
  <c r="W14" i="12" s="1"/>
  <c r="X13" i="12"/>
  <c r="Y13" i="12"/>
  <c r="Z13" i="12"/>
  <c r="Z14" i="12" s="1"/>
  <c r="Z15" i="12" s="1"/>
  <c r="Z22" i="12" s="1"/>
  <c r="AA13" i="12"/>
  <c r="AB13" i="12"/>
  <c r="AC13" i="12"/>
  <c r="AC15" i="12" s="1"/>
  <c r="AD13" i="12"/>
  <c r="AD14" i="12" s="1"/>
  <c r="E14" i="12"/>
  <c r="H14" i="12"/>
  <c r="H15" i="12" s="1"/>
  <c r="I14" i="12"/>
  <c r="K14" i="12"/>
  <c r="L14" i="12"/>
  <c r="L15" i="12" s="1"/>
  <c r="M14" i="12"/>
  <c r="P14" i="12"/>
  <c r="P15" i="12" s="1"/>
  <c r="Q14" i="12"/>
  <c r="S14" i="12"/>
  <c r="T14" i="12"/>
  <c r="T15" i="12" s="1"/>
  <c r="U14" i="12"/>
  <c r="X14" i="12"/>
  <c r="X15" i="12" s="1"/>
  <c r="Y14" i="12"/>
  <c r="AA14" i="12"/>
  <c r="AB14" i="12"/>
  <c r="AB15" i="12" s="1"/>
  <c r="AB22" i="12" s="1"/>
  <c r="AC14" i="12"/>
  <c r="I15" i="12"/>
  <c r="K15" i="12"/>
  <c r="K22" i="12" s="1"/>
  <c r="Q15" i="12"/>
  <c r="S15" i="12"/>
  <c r="S22" i="12" s="1"/>
  <c r="Y15" i="12"/>
  <c r="AA15" i="12"/>
  <c r="AA22" i="12" s="1"/>
  <c r="E17" i="12"/>
  <c r="F17" i="12"/>
  <c r="G17" i="12"/>
  <c r="G19" i="12" s="1"/>
  <c r="H17" i="12"/>
  <c r="H19" i="12" s="1"/>
  <c r="I17" i="12"/>
  <c r="J17" i="12"/>
  <c r="K17" i="12"/>
  <c r="L17" i="12"/>
  <c r="M17" i="12"/>
  <c r="N17" i="12"/>
  <c r="O17" i="12"/>
  <c r="P17" i="12"/>
  <c r="P19" i="12" s="1"/>
  <c r="Q17" i="12"/>
  <c r="R17" i="12"/>
  <c r="S17" i="12"/>
  <c r="T17" i="12"/>
  <c r="U17" i="12"/>
  <c r="V17" i="12"/>
  <c r="W17" i="12"/>
  <c r="X17" i="12"/>
  <c r="X19" i="12" s="1"/>
  <c r="Y17" i="12"/>
  <c r="Z17" i="12"/>
  <c r="AA17" i="12"/>
  <c r="AB17" i="12"/>
  <c r="AC17" i="12"/>
  <c r="AD17" i="12"/>
  <c r="E18" i="12"/>
  <c r="F18" i="12"/>
  <c r="F19" i="12" s="1"/>
  <c r="G18" i="12"/>
  <c r="H18" i="12"/>
  <c r="I18" i="12"/>
  <c r="J18" i="12"/>
  <c r="J19" i="12" s="1"/>
  <c r="J20" i="12" s="1"/>
  <c r="K18" i="12"/>
  <c r="L18" i="12"/>
  <c r="M18" i="12"/>
  <c r="N18" i="12"/>
  <c r="N19" i="12" s="1"/>
  <c r="O18" i="12"/>
  <c r="O19" i="12" s="1"/>
  <c r="P18" i="12"/>
  <c r="Q18" i="12"/>
  <c r="R18" i="12"/>
  <c r="S18" i="12"/>
  <c r="T18" i="12"/>
  <c r="U18" i="12"/>
  <c r="V18" i="12"/>
  <c r="V19" i="12" s="1"/>
  <c r="W18" i="12"/>
  <c r="W19" i="12" s="1"/>
  <c r="X18" i="12"/>
  <c r="Y18" i="12"/>
  <c r="Z18" i="12"/>
  <c r="AA18" i="12"/>
  <c r="AB18" i="12"/>
  <c r="AC18" i="12"/>
  <c r="AD18" i="12"/>
  <c r="AD19" i="12" s="1"/>
  <c r="E19" i="12"/>
  <c r="E20" i="12" s="1"/>
  <c r="K19" i="12"/>
  <c r="L19" i="12"/>
  <c r="L20" i="12" s="1"/>
  <c r="M19" i="12"/>
  <c r="M20" i="12" s="1"/>
  <c r="R19" i="12"/>
  <c r="S19" i="12"/>
  <c r="T19" i="12"/>
  <c r="T20" i="12" s="1"/>
  <c r="U19" i="12"/>
  <c r="U20" i="12" s="1"/>
  <c r="Z19" i="12"/>
  <c r="AA19" i="12"/>
  <c r="AB19" i="12"/>
  <c r="AB20" i="12" s="1"/>
  <c r="AC19" i="12"/>
  <c r="AC20" i="12" s="1"/>
  <c r="K20" i="12"/>
  <c r="R20" i="12"/>
  <c r="S20" i="12"/>
  <c r="Z20" i="12"/>
  <c r="AA20" i="12"/>
  <c r="E24" i="12"/>
  <c r="F24" i="12"/>
  <c r="G24" i="12"/>
  <c r="G25" i="12" s="1"/>
  <c r="H24" i="12"/>
  <c r="I24" i="12"/>
  <c r="J24" i="12"/>
  <c r="K24" i="12"/>
  <c r="L24" i="12"/>
  <c r="M24" i="12"/>
  <c r="N24" i="12"/>
  <c r="O24" i="12"/>
  <c r="O25" i="12" s="1"/>
  <c r="P24" i="12"/>
  <c r="Q24" i="12"/>
  <c r="R24" i="12"/>
  <c r="S24" i="12"/>
  <c r="T24" i="12"/>
  <c r="U24" i="12"/>
  <c r="V24" i="12"/>
  <c r="W24" i="12"/>
  <c r="W25" i="12" s="1"/>
  <c r="X24" i="12"/>
  <c r="Y24" i="12"/>
  <c r="Z24" i="12"/>
  <c r="AA24" i="12"/>
  <c r="AB24" i="12"/>
  <c r="AC24" i="12"/>
  <c r="AD24" i="12"/>
  <c r="E25" i="12"/>
  <c r="E26" i="12" s="1"/>
  <c r="H25" i="12"/>
  <c r="I25" i="12"/>
  <c r="J25" i="12"/>
  <c r="K25" i="12"/>
  <c r="L25" i="12"/>
  <c r="L26" i="12" s="1"/>
  <c r="M25" i="12"/>
  <c r="M26" i="12" s="1"/>
  <c r="P25" i="12"/>
  <c r="Q25" i="12"/>
  <c r="R25" i="12"/>
  <c r="S25" i="12"/>
  <c r="T25" i="12"/>
  <c r="T26" i="12" s="1"/>
  <c r="U25" i="12"/>
  <c r="U26" i="12" s="1"/>
  <c r="X25" i="12"/>
  <c r="Y25" i="12"/>
  <c r="Z25" i="12"/>
  <c r="AA25" i="12"/>
  <c r="AB25" i="12"/>
  <c r="AB26" i="12" s="1"/>
  <c r="AC25" i="12"/>
  <c r="AC26" i="12" s="1"/>
  <c r="H26" i="12"/>
  <c r="I26" i="12"/>
  <c r="J26" i="12"/>
  <c r="K26" i="12"/>
  <c r="P26" i="12"/>
  <c r="Q26" i="12"/>
  <c r="R26" i="12"/>
  <c r="S26" i="12"/>
  <c r="X26" i="12"/>
  <c r="Y26" i="12"/>
  <c r="Z26" i="12"/>
  <c r="AA26" i="12"/>
  <c r="E28" i="12"/>
  <c r="F28" i="12"/>
  <c r="G28" i="12"/>
  <c r="H28" i="12"/>
  <c r="I28" i="12"/>
  <c r="I29" i="12" s="1"/>
  <c r="J28" i="12"/>
  <c r="K28" i="12"/>
  <c r="L28" i="12"/>
  <c r="M28" i="12"/>
  <c r="N28" i="12"/>
  <c r="O28" i="12"/>
  <c r="P28" i="12"/>
  <c r="Q28" i="12"/>
  <c r="Q29" i="12" s="1"/>
  <c r="R28" i="12"/>
  <c r="S28" i="12"/>
  <c r="T28" i="12"/>
  <c r="U28" i="12"/>
  <c r="V28" i="12"/>
  <c r="W28" i="12"/>
  <c r="X28" i="12"/>
  <c r="Y28" i="12"/>
  <c r="Y29" i="12" s="1"/>
  <c r="Z28" i="12"/>
  <c r="AA28" i="12"/>
  <c r="AB28" i="12"/>
  <c r="AC28" i="12"/>
  <c r="AD28" i="12"/>
  <c r="E29" i="12"/>
  <c r="F29" i="12"/>
  <c r="F30" i="12" s="1"/>
  <c r="G29" i="12"/>
  <c r="G30" i="12" s="1"/>
  <c r="J29" i="12"/>
  <c r="K29" i="12"/>
  <c r="L29" i="12"/>
  <c r="M29" i="12"/>
  <c r="N29" i="12"/>
  <c r="N30" i="12" s="1"/>
  <c r="N37" i="12" s="1"/>
  <c r="O29" i="12"/>
  <c r="O30" i="12" s="1"/>
  <c r="R29" i="12"/>
  <c r="S29" i="12"/>
  <c r="T29" i="12"/>
  <c r="U29" i="12"/>
  <c r="V29" i="12"/>
  <c r="V30" i="12" s="1"/>
  <c r="W29" i="12"/>
  <c r="W30" i="12" s="1"/>
  <c r="W37" i="12" s="1"/>
  <c r="Z29" i="12"/>
  <c r="AA29" i="12"/>
  <c r="AB29" i="12"/>
  <c r="AC29" i="12"/>
  <c r="AD29" i="12"/>
  <c r="AD30" i="12" s="1"/>
  <c r="AD37" i="12" s="1"/>
  <c r="E30" i="12"/>
  <c r="E37" i="12" s="1"/>
  <c r="J30" i="12"/>
  <c r="K30" i="12"/>
  <c r="L30" i="12"/>
  <c r="M30" i="12"/>
  <c r="M37" i="12" s="1"/>
  <c r="R30" i="12"/>
  <c r="S30" i="12"/>
  <c r="T30" i="12"/>
  <c r="T37" i="12" s="1"/>
  <c r="U30" i="12"/>
  <c r="U37" i="12" s="1"/>
  <c r="Z30" i="12"/>
  <c r="AA30" i="12"/>
  <c r="AB30" i="12"/>
  <c r="AC30" i="12"/>
  <c r="AC37" i="12" s="1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E33" i="12"/>
  <c r="F33" i="12"/>
  <c r="G33" i="12"/>
  <c r="H33" i="12"/>
  <c r="I33" i="12"/>
  <c r="I34" i="12" s="1"/>
  <c r="J33" i="12"/>
  <c r="K33" i="12"/>
  <c r="L33" i="12"/>
  <c r="M33" i="12"/>
  <c r="N33" i="12"/>
  <c r="O33" i="12"/>
  <c r="P33" i="12"/>
  <c r="Q33" i="12"/>
  <c r="Q34" i="12" s="1"/>
  <c r="R33" i="12"/>
  <c r="S33" i="12"/>
  <c r="T33" i="12"/>
  <c r="U33" i="12"/>
  <c r="V33" i="12"/>
  <c r="W33" i="12"/>
  <c r="X33" i="12"/>
  <c r="Y33" i="12"/>
  <c r="Y34" i="12" s="1"/>
  <c r="Z33" i="12"/>
  <c r="AA33" i="12"/>
  <c r="AB33" i="12"/>
  <c r="AC33" i="12"/>
  <c r="AD33" i="12"/>
  <c r="E34" i="12"/>
  <c r="F34" i="12"/>
  <c r="F35" i="12" s="1"/>
  <c r="G34" i="12"/>
  <c r="G35" i="12" s="1"/>
  <c r="L34" i="12"/>
  <c r="M34" i="12"/>
  <c r="N34" i="12"/>
  <c r="N35" i="12" s="1"/>
  <c r="O34" i="12"/>
  <c r="O35" i="12" s="1"/>
  <c r="T34" i="12"/>
  <c r="U34" i="12"/>
  <c r="V34" i="12"/>
  <c r="V35" i="12" s="1"/>
  <c r="W34" i="12"/>
  <c r="W35" i="12" s="1"/>
  <c r="AB34" i="12"/>
  <c r="AC34" i="12"/>
  <c r="AD34" i="12"/>
  <c r="AD35" i="12" s="1"/>
  <c r="E35" i="12"/>
  <c r="L35" i="12"/>
  <c r="M35" i="12"/>
  <c r="T35" i="12"/>
  <c r="U35" i="12"/>
  <c r="AB35" i="12"/>
  <c r="AC35" i="12"/>
  <c r="E59" i="12"/>
  <c r="F59" i="12"/>
  <c r="G59" i="12"/>
  <c r="H59" i="12"/>
  <c r="I59" i="12"/>
  <c r="J59" i="12"/>
  <c r="K59" i="12"/>
  <c r="L59" i="12"/>
  <c r="M59" i="12"/>
  <c r="N59" i="12"/>
  <c r="O59" i="12"/>
  <c r="P59" i="12"/>
  <c r="Q59" i="12"/>
  <c r="R59" i="12"/>
  <c r="S59" i="12"/>
  <c r="T59" i="12"/>
  <c r="U59" i="12"/>
  <c r="V59" i="12"/>
  <c r="W59" i="12"/>
  <c r="X59" i="12"/>
  <c r="Y59" i="12"/>
  <c r="Z59" i="12"/>
  <c r="AA59" i="12"/>
  <c r="AB59" i="12"/>
  <c r="AC59" i="12"/>
  <c r="AD59" i="12"/>
  <c r="E62" i="12"/>
  <c r="F62" i="12"/>
  <c r="G62" i="12"/>
  <c r="H62" i="12"/>
  <c r="I62" i="12"/>
  <c r="J62" i="12"/>
  <c r="K62" i="12"/>
  <c r="L62" i="12"/>
  <c r="M62" i="12"/>
  <c r="N62" i="12"/>
  <c r="O62" i="12"/>
  <c r="P62" i="12"/>
  <c r="Q62" i="12"/>
  <c r="R62" i="12"/>
  <c r="S62" i="12"/>
  <c r="T62" i="12"/>
  <c r="U62" i="12"/>
  <c r="V62" i="12"/>
  <c r="W62" i="12"/>
  <c r="X62" i="12"/>
  <c r="Y62" i="12"/>
  <c r="Z62" i="12"/>
  <c r="AA62" i="12"/>
  <c r="AB62" i="12"/>
  <c r="AC62" i="12"/>
  <c r="AD62" i="12"/>
  <c r="E63" i="12"/>
  <c r="G63" i="12"/>
  <c r="H63" i="12"/>
  <c r="I63" i="12"/>
  <c r="J63" i="12"/>
  <c r="J64" i="12" s="1"/>
  <c r="K63" i="12"/>
  <c r="M63" i="12"/>
  <c r="O63" i="12"/>
  <c r="P63" i="12"/>
  <c r="Q63" i="12"/>
  <c r="R63" i="12"/>
  <c r="R64" i="12" s="1"/>
  <c r="S63" i="12"/>
  <c r="U63" i="12"/>
  <c r="W63" i="12"/>
  <c r="X63" i="12"/>
  <c r="Y63" i="12"/>
  <c r="Z63" i="12"/>
  <c r="Z64" i="12" s="1"/>
  <c r="Z71" i="12" s="1"/>
  <c r="AA63" i="12"/>
  <c r="AC63" i="12"/>
  <c r="E64" i="12"/>
  <c r="G64" i="12"/>
  <c r="H64" i="12"/>
  <c r="H71" i="12" s="1"/>
  <c r="I64" i="12"/>
  <c r="K64" i="12"/>
  <c r="M64" i="12"/>
  <c r="O64" i="12"/>
  <c r="P64" i="12"/>
  <c r="Q64" i="12"/>
  <c r="S64" i="12"/>
  <c r="U64" i="12"/>
  <c r="W64" i="12"/>
  <c r="X64" i="12"/>
  <c r="Y64" i="12"/>
  <c r="AA64" i="12"/>
  <c r="AC64" i="12"/>
  <c r="E66" i="12"/>
  <c r="F66" i="12"/>
  <c r="G66" i="12"/>
  <c r="H66" i="12"/>
  <c r="I66" i="12"/>
  <c r="J66" i="12"/>
  <c r="K66" i="12"/>
  <c r="L66" i="12"/>
  <c r="M66" i="12"/>
  <c r="N66" i="12"/>
  <c r="O66" i="12"/>
  <c r="P66" i="12"/>
  <c r="Q66" i="12"/>
  <c r="R66" i="12"/>
  <c r="S66" i="12"/>
  <c r="T66" i="12"/>
  <c r="U66" i="12"/>
  <c r="V66" i="12"/>
  <c r="W66" i="12"/>
  <c r="X66" i="12"/>
  <c r="Y66" i="12"/>
  <c r="Z66" i="12"/>
  <c r="AA66" i="12"/>
  <c r="AB66" i="12"/>
  <c r="AC66" i="12"/>
  <c r="AD66" i="12"/>
  <c r="E67" i="12"/>
  <c r="F67" i="12"/>
  <c r="G67" i="12"/>
  <c r="H67" i="12"/>
  <c r="I67" i="12"/>
  <c r="J67" i="12"/>
  <c r="K67" i="12"/>
  <c r="L67" i="12"/>
  <c r="M67" i="12"/>
  <c r="N67" i="12"/>
  <c r="O67" i="12"/>
  <c r="P67" i="12"/>
  <c r="Q67" i="12"/>
  <c r="R67" i="12"/>
  <c r="S67" i="12"/>
  <c r="T67" i="12"/>
  <c r="U67" i="12"/>
  <c r="V67" i="12"/>
  <c r="W67" i="12"/>
  <c r="X67" i="12"/>
  <c r="Y67" i="12"/>
  <c r="Z67" i="12"/>
  <c r="AA67" i="12"/>
  <c r="AB67" i="12"/>
  <c r="AC67" i="12"/>
  <c r="AD67" i="12"/>
  <c r="E68" i="12"/>
  <c r="G68" i="12"/>
  <c r="H68" i="12"/>
  <c r="I68" i="12"/>
  <c r="J68" i="12"/>
  <c r="J69" i="12" s="1"/>
  <c r="K68" i="12"/>
  <c r="M68" i="12"/>
  <c r="O68" i="12"/>
  <c r="P68" i="12"/>
  <c r="Q68" i="12"/>
  <c r="R68" i="12"/>
  <c r="R69" i="12" s="1"/>
  <c r="S68" i="12"/>
  <c r="U68" i="12"/>
  <c r="W68" i="12"/>
  <c r="X68" i="12"/>
  <c r="Y68" i="12"/>
  <c r="Z68" i="12"/>
  <c r="Z69" i="12" s="1"/>
  <c r="AA68" i="12"/>
  <c r="AC68" i="12"/>
  <c r="E69" i="12"/>
  <c r="G69" i="12"/>
  <c r="H69" i="12"/>
  <c r="I69" i="12"/>
  <c r="K69" i="12"/>
  <c r="M69" i="12"/>
  <c r="O69" i="12"/>
  <c r="P69" i="12"/>
  <c r="Q69" i="12"/>
  <c r="S69" i="12"/>
  <c r="U69" i="12"/>
  <c r="W69" i="12"/>
  <c r="X69" i="12"/>
  <c r="Y69" i="12"/>
  <c r="AA69" i="12"/>
  <c r="AC69" i="12"/>
  <c r="E71" i="12"/>
  <c r="G71" i="12"/>
  <c r="I71" i="12"/>
  <c r="K71" i="12"/>
  <c r="M71" i="12"/>
  <c r="O71" i="12"/>
  <c r="Q71" i="12"/>
  <c r="S71" i="12"/>
  <c r="U71" i="12"/>
  <c r="W71" i="12"/>
  <c r="Y71" i="12"/>
  <c r="AA71" i="12"/>
  <c r="AC71" i="12"/>
  <c r="D68" i="12"/>
  <c r="D63" i="12"/>
  <c r="D62" i="12"/>
  <c r="G541" i="5"/>
  <c r="G544" i="5" s="1"/>
  <c r="H541" i="5"/>
  <c r="I541" i="5"/>
  <c r="I544" i="5" s="1"/>
  <c r="J541" i="5"/>
  <c r="K541" i="5"/>
  <c r="L541" i="5"/>
  <c r="L544" i="5" s="1"/>
  <c r="M541" i="5"/>
  <c r="N541" i="5"/>
  <c r="N544" i="5" s="1"/>
  <c r="O541" i="5"/>
  <c r="O544" i="5" s="1"/>
  <c r="P541" i="5"/>
  <c r="Q541" i="5"/>
  <c r="Q544" i="5" s="1"/>
  <c r="R541" i="5"/>
  <c r="S541" i="5"/>
  <c r="T541" i="5"/>
  <c r="T544" i="5" s="1"/>
  <c r="U541" i="5"/>
  <c r="V541" i="5"/>
  <c r="V544" i="5" s="1"/>
  <c r="W541" i="5"/>
  <c r="W544" i="5" s="1"/>
  <c r="X541" i="5"/>
  <c r="Y541" i="5"/>
  <c r="Y544" i="5" s="1"/>
  <c r="Z541" i="5"/>
  <c r="AA541" i="5"/>
  <c r="AB541" i="5"/>
  <c r="AB544" i="5" s="1"/>
  <c r="AC541" i="5"/>
  <c r="AD541" i="5"/>
  <c r="AD544" i="5" s="1"/>
  <c r="AE541" i="5"/>
  <c r="AE544" i="5" s="1"/>
  <c r="AF541" i="5"/>
  <c r="G542" i="5"/>
  <c r="G545" i="5" s="1"/>
  <c r="G546" i="5" s="1"/>
  <c r="H542" i="5"/>
  <c r="I542" i="5"/>
  <c r="J542" i="5"/>
  <c r="J545" i="5" s="1"/>
  <c r="J546" i="5" s="1"/>
  <c r="K542" i="5"/>
  <c r="L542" i="5"/>
  <c r="L545" i="5" s="1"/>
  <c r="L546" i="5" s="1"/>
  <c r="M542" i="5"/>
  <c r="M544" i="5" s="1"/>
  <c r="N542" i="5"/>
  <c r="O542" i="5"/>
  <c r="O545" i="5" s="1"/>
  <c r="O546" i="5" s="1"/>
  <c r="P542" i="5"/>
  <c r="Q542" i="5"/>
  <c r="R542" i="5"/>
  <c r="R545" i="5" s="1"/>
  <c r="R546" i="5" s="1"/>
  <c r="S542" i="5"/>
  <c r="T542" i="5"/>
  <c r="T545" i="5" s="1"/>
  <c r="T546" i="5" s="1"/>
  <c r="U542" i="5"/>
  <c r="U544" i="5" s="1"/>
  <c r="V542" i="5"/>
  <c r="W542" i="5"/>
  <c r="W545" i="5" s="1"/>
  <c r="W546" i="5" s="1"/>
  <c r="X542" i="5"/>
  <c r="Y542" i="5"/>
  <c r="Z542" i="5"/>
  <c r="Z545" i="5" s="1"/>
  <c r="Z546" i="5" s="1"/>
  <c r="AA542" i="5"/>
  <c r="AB542" i="5"/>
  <c r="AB545" i="5" s="1"/>
  <c r="AB546" i="5" s="1"/>
  <c r="AC542" i="5"/>
  <c r="AC544" i="5" s="1"/>
  <c r="AD542" i="5"/>
  <c r="AE542" i="5"/>
  <c r="AE545" i="5" s="1"/>
  <c r="AE546" i="5" s="1"/>
  <c r="AF542" i="5"/>
  <c r="G543" i="5"/>
  <c r="H543" i="5"/>
  <c r="I543" i="5"/>
  <c r="J543" i="5"/>
  <c r="J544" i="5" s="1"/>
  <c r="K543" i="5"/>
  <c r="L543" i="5"/>
  <c r="M543" i="5"/>
  <c r="N543" i="5"/>
  <c r="O543" i="5"/>
  <c r="P543" i="5"/>
  <c r="Q543" i="5"/>
  <c r="R543" i="5"/>
  <c r="R544" i="5" s="1"/>
  <c r="S543" i="5"/>
  <c r="T543" i="5"/>
  <c r="U543" i="5"/>
  <c r="V543" i="5"/>
  <c r="W543" i="5"/>
  <c r="X543" i="5"/>
  <c r="Y543" i="5"/>
  <c r="Z543" i="5"/>
  <c r="Z544" i="5" s="1"/>
  <c r="AA543" i="5"/>
  <c r="AB543" i="5"/>
  <c r="AC543" i="5"/>
  <c r="AD543" i="5"/>
  <c r="AE543" i="5"/>
  <c r="AF543" i="5"/>
  <c r="H544" i="5"/>
  <c r="K544" i="5"/>
  <c r="P544" i="5"/>
  <c r="S544" i="5"/>
  <c r="X544" i="5"/>
  <c r="AA544" i="5"/>
  <c r="AF544" i="5"/>
  <c r="H545" i="5"/>
  <c r="H546" i="5" s="1"/>
  <c r="I545" i="5"/>
  <c r="I546" i="5" s="1"/>
  <c r="K545" i="5"/>
  <c r="K546" i="5" s="1"/>
  <c r="N545" i="5"/>
  <c r="N546" i="5" s="1"/>
  <c r="P545" i="5"/>
  <c r="P546" i="5" s="1"/>
  <c r="Q545" i="5"/>
  <c r="Q546" i="5" s="1"/>
  <c r="S545" i="5"/>
  <c r="S546" i="5" s="1"/>
  <c r="V545" i="5"/>
  <c r="V546" i="5" s="1"/>
  <c r="X545" i="5"/>
  <c r="X546" i="5" s="1"/>
  <c r="Y545" i="5"/>
  <c r="Y546" i="5" s="1"/>
  <c r="AA545" i="5"/>
  <c r="AA546" i="5" s="1"/>
  <c r="AD545" i="5"/>
  <c r="AD546" i="5" s="1"/>
  <c r="AF545" i="5"/>
  <c r="AF546" i="5" s="1"/>
  <c r="F545" i="5"/>
  <c r="F544" i="5"/>
  <c r="D24" i="12"/>
  <c r="F541" i="5"/>
  <c r="AF535" i="5"/>
  <c r="AE535" i="5"/>
  <c r="AD535" i="5"/>
  <c r="AC535" i="5"/>
  <c r="AB535" i="5"/>
  <c r="AA535" i="5"/>
  <c r="Z535" i="5"/>
  <c r="Z527" i="5" s="1"/>
  <c r="Y535" i="5"/>
  <c r="X535" i="5"/>
  <c r="W535" i="5"/>
  <c r="V535" i="5"/>
  <c r="AF534" i="5"/>
  <c r="AE534" i="5"/>
  <c r="AD534" i="5"/>
  <c r="AC534" i="5"/>
  <c r="AB534" i="5"/>
  <c r="AA534" i="5"/>
  <c r="Y534" i="5"/>
  <c r="X534" i="5"/>
  <c r="W534" i="5"/>
  <c r="V534" i="5"/>
  <c r="AF533" i="5"/>
  <c r="AE533" i="5"/>
  <c r="AD533" i="5"/>
  <c r="AC533" i="5"/>
  <c r="AB533" i="5"/>
  <c r="AA533" i="5"/>
  <c r="Y533" i="5"/>
  <c r="X533" i="5"/>
  <c r="W533" i="5"/>
  <c r="V533" i="5"/>
  <c r="AF532" i="5"/>
  <c r="AE532" i="5"/>
  <c r="AD532" i="5"/>
  <c r="AC532" i="5"/>
  <c r="AB532" i="5"/>
  <c r="AA532" i="5"/>
  <c r="Y532" i="5"/>
  <c r="X532" i="5"/>
  <c r="W532" i="5"/>
  <c r="V532" i="5"/>
  <c r="AF531" i="5"/>
  <c r="AE531" i="5"/>
  <c r="AD531" i="5"/>
  <c r="AC531" i="5"/>
  <c r="AB531" i="5"/>
  <c r="AA531" i="5"/>
  <c r="Y531" i="5"/>
  <c r="X531" i="5"/>
  <c r="W531" i="5"/>
  <c r="V531" i="5"/>
  <c r="AF530" i="5"/>
  <c r="AE530" i="5"/>
  <c r="AD530" i="5"/>
  <c r="AC530" i="5"/>
  <c r="AB530" i="5"/>
  <c r="AA530" i="5"/>
  <c r="Y530" i="5"/>
  <c r="X530" i="5"/>
  <c r="W530" i="5"/>
  <c r="V530" i="5"/>
  <c r="AF529" i="5"/>
  <c r="AE529" i="5"/>
  <c r="AD529" i="5"/>
  <c r="AC529" i="5"/>
  <c r="AB529" i="5"/>
  <c r="AA529" i="5"/>
  <c r="Y529" i="5"/>
  <c r="X529" i="5"/>
  <c r="W529" i="5"/>
  <c r="V529" i="5"/>
  <c r="AF528" i="5"/>
  <c r="AE528" i="5"/>
  <c r="AD528" i="5"/>
  <c r="AC528" i="5"/>
  <c r="AB528" i="5"/>
  <c r="AA528" i="5"/>
  <c r="Y528" i="5"/>
  <c r="X528" i="5"/>
  <c r="W528" i="5"/>
  <c r="W536" i="5" s="1"/>
  <c r="V528" i="5"/>
  <c r="AF527" i="5"/>
  <c r="AE527" i="5"/>
  <c r="AD527" i="5"/>
  <c r="AC527" i="5"/>
  <c r="AB527" i="5"/>
  <c r="AA527" i="5"/>
  <c r="Y527" i="5"/>
  <c r="X527" i="5"/>
  <c r="W527" i="5"/>
  <c r="V527" i="5"/>
  <c r="AF526" i="5"/>
  <c r="AE526" i="5"/>
  <c r="AD526" i="5"/>
  <c r="AC526" i="5"/>
  <c r="AB526" i="5"/>
  <c r="AA526" i="5"/>
  <c r="Y526" i="5"/>
  <c r="X526" i="5"/>
  <c r="W526" i="5"/>
  <c r="V526" i="5"/>
  <c r="AF525" i="5"/>
  <c r="AE525" i="5"/>
  <c r="AD525" i="5"/>
  <c r="AC525" i="5"/>
  <c r="AB525" i="5"/>
  <c r="AA525" i="5"/>
  <c r="Y525" i="5"/>
  <c r="X525" i="5"/>
  <c r="W525" i="5"/>
  <c r="V525" i="5"/>
  <c r="AF524" i="5"/>
  <c r="AE524" i="5"/>
  <c r="AD524" i="5"/>
  <c r="AC524" i="5"/>
  <c r="AB524" i="5"/>
  <c r="AA524" i="5"/>
  <c r="Y524" i="5"/>
  <c r="X524" i="5"/>
  <c r="W524" i="5"/>
  <c r="V524" i="5"/>
  <c r="AF523" i="5"/>
  <c r="AE523" i="5"/>
  <c r="AD523" i="5"/>
  <c r="AC523" i="5"/>
  <c r="AB523" i="5"/>
  <c r="AA523" i="5"/>
  <c r="Y523" i="5"/>
  <c r="X523" i="5"/>
  <c r="W523" i="5"/>
  <c r="V523" i="5"/>
  <c r="AF522" i="5"/>
  <c r="AE522" i="5"/>
  <c r="AD522" i="5"/>
  <c r="AC522" i="5"/>
  <c r="AB522" i="5"/>
  <c r="AA522" i="5"/>
  <c r="Y522" i="5"/>
  <c r="X522" i="5"/>
  <c r="W522" i="5"/>
  <c r="V522" i="5"/>
  <c r="AF521" i="5"/>
  <c r="AE521" i="5"/>
  <c r="AD521" i="5"/>
  <c r="AC521" i="5"/>
  <c r="AB521" i="5"/>
  <c r="AA521" i="5"/>
  <c r="Y521" i="5"/>
  <c r="X521" i="5"/>
  <c r="W521" i="5"/>
  <c r="V521" i="5"/>
  <c r="AF520" i="5"/>
  <c r="AE520" i="5"/>
  <c r="AE536" i="5" s="1"/>
  <c r="AD520" i="5"/>
  <c r="AC520" i="5"/>
  <c r="AB520" i="5"/>
  <c r="AA520" i="5"/>
  <c r="Y520" i="5"/>
  <c r="X520" i="5"/>
  <c r="W520" i="5"/>
  <c r="V520" i="5"/>
  <c r="AF519" i="5"/>
  <c r="AE519" i="5"/>
  <c r="AD519" i="5"/>
  <c r="AC519" i="5"/>
  <c r="AB519" i="5"/>
  <c r="AA519" i="5"/>
  <c r="Y519" i="5"/>
  <c r="X519" i="5"/>
  <c r="W519" i="5"/>
  <c r="V519" i="5"/>
  <c r="AF518" i="5"/>
  <c r="AE518" i="5"/>
  <c r="AD518" i="5"/>
  <c r="AC518" i="5"/>
  <c r="AB518" i="5"/>
  <c r="AA518" i="5"/>
  <c r="Y518" i="5"/>
  <c r="X518" i="5"/>
  <c r="W518" i="5"/>
  <c r="V518" i="5"/>
  <c r="AF517" i="5"/>
  <c r="AE517" i="5"/>
  <c r="AD517" i="5"/>
  <c r="AC517" i="5"/>
  <c r="AB517" i="5"/>
  <c r="AA517" i="5"/>
  <c r="Y517" i="5"/>
  <c r="X517" i="5"/>
  <c r="W517" i="5"/>
  <c r="V517" i="5"/>
  <c r="AF516" i="5"/>
  <c r="AE516" i="5"/>
  <c r="AD516" i="5"/>
  <c r="AC516" i="5"/>
  <c r="AB516" i="5"/>
  <c r="AA516" i="5"/>
  <c r="Y516" i="5"/>
  <c r="X516" i="5"/>
  <c r="W516" i="5"/>
  <c r="V516" i="5"/>
  <c r="AF515" i="5"/>
  <c r="AE515" i="5"/>
  <c r="AD515" i="5"/>
  <c r="AC515" i="5"/>
  <c r="AB515" i="5"/>
  <c r="AA515" i="5"/>
  <c r="Y515" i="5"/>
  <c r="X515" i="5"/>
  <c r="W515" i="5"/>
  <c r="V515" i="5"/>
  <c r="V536" i="5" s="1"/>
  <c r="AF514" i="5"/>
  <c r="AE514" i="5"/>
  <c r="AD514" i="5"/>
  <c r="AC514" i="5"/>
  <c r="AB514" i="5"/>
  <c r="AA514" i="5"/>
  <c r="Y514" i="5"/>
  <c r="X514" i="5"/>
  <c r="X536" i="5" s="1"/>
  <c r="W514" i="5"/>
  <c r="V514" i="5"/>
  <c r="AF509" i="5"/>
  <c r="AE509" i="5"/>
  <c r="AD509" i="5"/>
  <c r="AC509" i="5"/>
  <c r="AB509" i="5"/>
  <c r="AA509" i="5"/>
  <c r="Z509" i="5"/>
  <c r="Y509" i="5"/>
  <c r="X509" i="5"/>
  <c r="W509" i="5"/>
  <c r="V509" i="5"/>
  <c r="AE508" i="5"/>
  <c r="AD508" i="5"/>
  <c r="AC508" i="5"/>
  <c r="AB508" i="5"/>
  <c r="AA508" i="5"/>
  <c r="Z508" i="5"/>
  <c r="Y508" i="5"/>
  <c r="W508" i="5"/>
  <c r="V508" i="5"/>
  <c r="AE507" i="5"/>
  <c r="AD507" i="5"/>
  <c r="AC507" i="5"/>
  <c r="AB507" i="5"/>
  <c r="AA507" i="5"/>
  <c r="Z507" i="5"/>
  <c r="Y507" i="5"/>
  <c r="W507" i="5"/>
  <c r="V507" i="5"/>
  <c r="AE506" i="5"/>
  <c r="AD506" i="5"/>
  <c r="AC506" i="5"/>
  <c r="AB506" i="5"/>
  <c r="AA506" i="5"/>
  <c r="Z506" i="5"/>
  <c r="Y506" i="5"/>
  <c r="W506" i="5"/>
  <c r="V506" i="5"/>
  <c r="AE505" i="5"/>
  <c r="AD505" i="5"/>
  <c r="AC505" i="5"/>
  <c r="AB505" i="5"/>
  <c r="AA505" i="5"/>
  <c r="Z505" i="5"/>
  <c r="Y505" i="5"/>
  <c r="W505" i="5"/>
  <c r="V505" i="5"/>
  <c r="AE504" i="5"/>
  <c r="AD504" i="5"/>
  <c r="AC504" i="5"/>
  <c r="AB504" i="5"/>
  <c r="AA504" i="5"/>
  <c r="Z504" i="5"/>
  <c r="Y504" i="5"/>
  <c r="W504" i="5"/>
  <c r="V504" i="5"/>
  <c r="AE503" i="5"/>
  <c r="AD503" i="5"/>
  <c r="AC503" i="5"/>
  <c r="AB503" i="5"/>
  <c r="AA503" i="5"/>
  <c r="Z503" i="5"/>
  <c r="Y503" i="5"/>
  <c r="W503" i="5"/>
  <c r="V503" i="5"/>
  <c r="AE502" i="5"/>
  <c r="AD502" i="5"/>
  <c r="AC502" i="5"/>
  <c r="AB502" i="5"/>
  <c r="AA502" i="5"/>
  <c r="Z502" i="5"/>
  <c r="Y502" i="5"/>
  <c r="W502" i="5"/>
  <c r="V502" i="5"/>
  <c r="AE501" i="5"/>
  <c r="AD501" i="5"/>
  <c r="AC501" i="5"/>
  <c r="AB501" i="5"/>
  <c r="AA501" i="5"/>
  <c r="Z501" i="5"/>
  <c r="Y501" i="5"/>
  <c r="W501" i="5"/>
  <c r="V501" i="5"/>
  <c r="AE500" i="5"/>
  <c r="AD500" i="5"/>
  <c r="AC500" i="5"/>
  <c r="AB500" i="5"/>
  <c r="AA500" i="5"/>
  <c r="Z500" i="5"/>
  <c r="Y500" i="5"/>
  <c r="W500" i="5"/>
  <c r="V500" i="5"/>
  <c r="AE499" i="5"/>
  <c r="AD499" i="5"/>
  <c r="AC499" i="5"/>
  <c r="AB499" i="5"/>
  <c r="AA499" i="5"/>
  <c r="Z499" i="5"/>
  <c r="Y499" i="5"/>
  <c r="W499" i="5"/>
  <c r="V499" i="5"/>
  <c r="AE498" i="5"/>
  <c r="AD498" i="5"/>
  <c r="AC498" i="5"/>
  <c r="AB498" i="5"/>
  <c r="AA498" i="5"/>
  <c r="Z498" i="5"/>
  <c r="Y498" i="5"/>
  <c r="W498" i="5"/>
  <c r="V498" i="5"/>
  <c r="AE497" i="5"/>
  <c r="AD497" i="5"/>
  <c r="AC497" i="5"/>
  <c r="AB497" i="5"/>
  <c r="AA497" i="5"/>
  <c r="Z497" i="5"/>
  <c r="Y497" i="5"/>
  <c r="W497" i="5"/>
  <c r="V497" i="5"/>
  <c r="AE496" i="5"/>
  <c r="AD496" i="5"/>
  <c r="AC496" i="5"/>
  <c r="AB496" i="5"/>
  <c r="AA496" i="5"/>
  <c r="Z496" i="5"/>
  <c r="Y496" i="5"/>
  <c r="W496" i="5"/>
  <c r="V496" i="5"/>
  <c r="AE495" i="5"/>
  <c r="AD495" i="5"/>
  <c r="AC495" i="5"/>
  <c r="AB495" i="5"/>
  <c r="AA495" i="5"/>
  <c r="Z495" i="5"/>
  <c r="Y495" i="5"/>
  <c r="W495" i="5"/>
  <c r="V495" i="5"/>
  <c r="AE494" i="5"/>
  <c r="AD494" i="5"/>
  <c r="AC494" i="5"/>
  <c r="AC510" i="5" s="1"/>
  <c r="AB494" i="5"/>
  <c r="AA494" i="5"/>
  <c r="Z494" i="5"/>
  <c r="Y494" i="5"/>
  <c r="W494" i="5"/>
  <c r="V494" i="5"/>
  <c r="AE493" i="5"/>
  <c r="AD493" i="5"/>
  <c r="AC493" i="5"/>
  <c r="AB493" i="5"/>
  <c r="AA493" i="5"/>
  <c r="Z493" i="5"/>
  <c r="Y493" i="5"/>
  <c r="W493" i="5"/>
  <c r="V493" i="5"/>
  <c r="AE492" i="5"/>
  <c r="AD492" i="5"/>
  <c r="AC492" i="5"/>
  <c r="AB492" i="5"/>
  <c r="AA492" i="5"/>
  <c r="Z492" i="5"/>
  <c r="Y492" i="5"/>
  <c r="W492" i="5"/>
  <c r="V492" i="5"/>
  <c r="AE491" i="5"/>
  <c r="AD491" i="5"/>
  <c r="AC491" i="5"/>
  <c r="AB491" i="5"/>
  <c r="AA491" i="5"/>
  <c r="Z491" i="5"/>
  <c r="Y491" i="5"/>
  <c r="W491" i="5"/>
  <c r="V491" i="5"/>
  <c r="AE490" i="5"/>
  <c r="AE510" i="5" s="1"/>
  <c r="AD490" i="5"/>
  <c r="AC490" i="5"/>
  <c r="AB490" i="5"/>
  <c r="AA490" i="5"/>
  <c r="Z490" i="5"/>
  <c r="Y490" i="5"/>
  <c r="W490" i="5"/>
  <c r="V490" i="5"/>
  <c r="AE489" i="5"/>
  <c r="AD489" i="5"/>
  <c r="AD510" i="5" s="1"/>
  <c r="AC489" i="5"/>
  <c r="AB489" i="5"/>
  <c r="AA489" i="5"/>
  <c r="Z489" i="5"/>
  <c r="Y489" i="5"/>
  <c r="Y510" i="5" s="1"/>
  <c r="W489" i="5"/>
  <c r="V489" i="5"/>
  <c r="AF487" i="5"/>
  <c r="AF482" i="5" s="1"/>
  <c r="AE487" i="5"/>
  <c r="AE485" i="5" s="1"/>
  <c r="AD487" i="5"/>
  <c r="AC487" i="5"/>
  <c r="AB487" i="5"/>
  <c r="AA487" i="5"/>
  <c r="Z487" i="5"/>
  <c r="Z471" i="5" s="1"/>
  <c r="Y487" i="5"/>
  <c r="X487" i="5"/>
  <c r="X482" i="5" s="1"/>
  <c r="W487" i="5"/>
  <c r="W485" i="5" s="1"/>
  <c r="V487" i="5"/>
  <c r="AD486" i="5"/>
  <c r="AC486" i="5"/>
  <c r="AB486" i="5"/>
  <c r="AA486" i="5"/>
  <c r="Y486" i="5"/>
  <c r="V486" i="5"/>
  <c r="AF485" i="5"/>
  <c r="AD485" i="5"/>
  <c r="AC485" i="5"/>
  <c r="AB485" i="5"/>
  <c r="AA485" i="5"/>
  <c r="Y485" i="5"/>
  <c r="X485" i="5"/>
  <c r="V485" i="5"/>
  <c r="AF484" i="5"/>
  <c r="AD484" i="5"/>
  <c r="AC484" i="5"/>
  <c r="AB484" i="5"/>
  <c r="AA484" i="5"/>
  <c r="Y484" i="5"/>
  <c r="X484" i="5"/>
  <c r="V484" i="5"/>
  <c r="AD483" i="5"/>
  <c r="AC483" i="5"/>
  <c r="AB483" i="5"/>
  <c r="AA483" i="5"/>
  <c r="Y483" i="5"/>
  <c r="V483" i="5"/>
  <c r="AE482" i="5"/>
  <c r="AD482" i="5"/>
  <c r="AC482" i="5"/>
  <c r="AB482" i="5"/>
  <c r="AA482" i="5"/>
  <c r="Y482" i="5"/>
  <c r="W482" i="5"/>
  <c r="V482" i="5"/>
  <c r="AD481" i="5"/>
  <c r="AC481" i="5"/>
  <c r="AB481" i="5"/>
  <c r="AA481" i="5"/>
  <c r="Y481" i="5"/>
  <c r="V481" i="5"/>
  <c r="AE480" i="5"/>
  <c r="AD480" i="5"/>
  <c r="AC480" i="5"/>
  <c r="AB480" i="5"/>
  <c r="AA480" i="5"/>
  <c r="Y480" i="5"/>
  <c r="W480" i="5"/>
  <c r="V480" i="5"/>
  <c r="AF479" i="5"/>
  <c r="AE479" i="5"/>
  <c r="AD479" i="5"/>
  <c r="AC479" i="5"/>
  <c r="AB479" i="5"/>
  <c r="AA479" i="5"/>
  <c r="Z479" i="5"/>
  <c r="Y479" i="5"/>
  <c r="X479" i="5"/>
  <c r="W479" i="5"/>
  <c r="V479" i="5"/>
  <c r="AD478" i="5"/>
  <c r="AC478" i="5"/>
  <c r="AB478" i="5"/>
  <c r="AA478" i="5"/>
  <c r="Y478" i="5"/>
  <c r="V478" i="5"/>
  <c r="AF477" i="5"/>
  <c r="AD477" i="5"/>
  <c r="AC477" i="5"/>
  <c r="AB477" i="5"/>
  <c r="AA477" i="5"/>
  <c r="Y477" i="5"/>
  <c r="X477" i="5"/>
  <c r="V477" i="5"/>
  <c r="AF476" i="5"/>
  <c r="AD476" i="5"/>
  <c r="AC476" i="5"/>
  <c r="AB476" i="5"/>
  <c r="AA476" i="5"/>
  <c r="Y476" i="5"/>
  <c r="X476" i="5"/>
  <c r="V476" i="5"/>
  <c r="AD475" i="5"/>
  <c r="AC475" i="5"/>
  <c r="AB475" i="5"/>
  <c r="AA475" i="5"/>
  <c r="Y475" i="5"/>
  <c r="V475" i="5"/>
  <c r="AE474" i="5"/>
  <c r="AD474" i="5"/>
  <c r="AC474" i="5"/>
  <c r="AB474" i="5"/>
  <c r="AA474" i="5"/>
  <c r="Y474" i="5"/>
  <c r="W474" i="5"/>
  <c r="V474" i="5"/>
  <c r="AD473" i="5"/>
  <c r="AC473" i="5"/>
  <c r="AB473" i="5"/>
  <c r="AA473" i="5"/>
  <c r="Y473" i="5"/>
  <c r="V473" i="5"/>
  <c r="AE472" i="5"/>
  <c r="AD472" i="5"/>
  <c r="AC472" i="5"/>
  <c r="AB472" i="5"/>
  <c r="AA472" i="5"/>
  <c r="Y472" i="5"/>
  <c r="W472" i="5"/>
  <c r="V472" i="5"/>
  <c r="AF471" i="5"/>
  <c r="AE471" i="5"/>
  <c r="AD471" i="5"/>
  <c r="AC471" i="5"/>
  <c r="AB471" i="5"/>
  <c r="AA471" i="5"/>
  <c r="Y471" i="5"/>
  <c r="X471" i="5"/>
  <c r="W471" i="5"/>
  <c r="V471" i="5"/>
  <c r="AD470" i="5"/>
  <c r="AC470" i="5"/>
  <c r="AB470" i="5"/>
  <c r="AA470" i="5"/>
  <c r="Y470" i="5"/>
  <c r="V470" i="5"/>
  <c r="AF469" i="5"/>
  <c r="AD469" i="5"/>
  <c r="AC469" i="5"/>
  <c r="AB469" i="5"/>
  <c r="AA469" i="5"/>
  <c r="Y469" i="5"/>
  <c r="X469" i="5"/>
  <c r="V469" i="5"/>
  <c r="AF468" i="5"/>
  <c r="AD468" i="5"/>
  <c r="AC468" i="5"/>
  <c r="AB468" i="5"/>
  <c r="AA468" i="5"/>
  <c r="Y468" i="5"/>
  <c r="Y488" i="5" s="1"/>
  <c r="X468" i="5"/>
  <c r="V468" i="5"/>
  <c r="AF466" i="5"/>
  <c r="AE466" i="5"/>
  <c r="AE461" i="5" s="1"/>
  <c r="AD466" i="5"/>
  <c r="AD464" i="5" s="1"/>
  <c r="AC466" i="5"/>
  <c r="AB466" i="5"/>
  <c r="AA466" i="5"/>
  <c r="Z466" i="5"/>
  <c r="Y466" i="5"/>
  <c r="Y458" i="5" s="1"/>
  <c r="X466" i="5"/>
  <c r="W466" i="5"/>
  <c r="W461" i="5" s="1"/>
  <c r="V466" i="5"/>
  <c r="V464" i="5" s="1"/>
  <c r="AF465" i="5"/>
  <c r="AC465" i="5"/>
  <c r="AB465" i="5"/>
  <c r="AA465" i="5"/>
  <c r="Z465" i="5"/>
  <c r="X465" i="5"/>
  <c r="AF464" i="5"/>
  <c r="AE464" i="5"/>
  <c r="AC464" i="5"/>
  <c r="AB464" i="5"/>
  <c r="AA464" i="5"/>
  <c r="Z464" i="5"/>
  <c r="X464" i="5"/>
  <c r="W464" i="5"/>
  <c r="AF463" i="5"/>
  <c r="AE463" i="5"/>
  <c r="AC463" i="5"/>
  <c r="AB463" i="5"/>
  <c r="AA463" i="5"/>
  <c r="Z463" i="5"/>
  <c r="X463" i="5"/>
  <c r="W463" i="5"/>
  <c r="AF462" i="5"/>
  <c r="AC462" i="5"/>
  <c r="AB462" i="5"/>
  <c r="AA462" i="5"/>
  <c r="Z462" i="5"/>
  <c r="X462" i="5"/>
  <c r="AF461" i="5"/>
  <c r="AD461" i="5"/>
  <c r="AC461" i="5"/>
  <c r="AB461" i="5"/>
  <c r="AA461" i="5"/>
  <c r="Z461" i="5"/>
  <c r="X461" i="5"/>
  <c r="V461" i="5"/>
  <c r="AF460" i="5"/>
  <c r="AC460" i="5"/>
  <c r="AB460" i="5"/>
  <c r="AA460" i="5"/>
  <c r="Z460" i="5"/>
  <c r="X460" i="5"/>
  <c r="AF459" i="5"/>
  <c r="AD459" i="5"/>
  <c r="AC459" i="5"/>
  <c r="AB459" i="5"/>
  <c r="AA459" i="5"/>
  <c r="Z459" i="5"/>
  <c r="X459" i="5"/>
  <c r="V459" i="5"/>
  <c r="AF458" i="5"/>
  <c r="AE458" i="5"/>
  <c r="AD458" i="5"/>
  <c r="AC458" i="5"/>
  <c r="AB458" i="5"/>
  <c r="AA458" i="5"/>
  <c r="Z458" i="5"/>
  <c r="X458" i="5"/>
  <c r="W458" i="5"/>
  <c r="V458" i="5"/>
  <c r="AF457" i="5"/>
  <c r="AC457" i="5"/>
  <c r="AB457" i="5"/>
  <c r="AA457" i="5"/>
  <c r="Z457" i="5"/>
  <c r="X457" i="5"/>
  <c r="AF456" i="5"/>
  <c r="AE456" i="5"/>
  <c r="AC456" i="5"/>
  <c r="AB456" i="5"/>
  <c r="AA456" i="5"/>
  <c r="Z456" i="5"/>
  <c r="X456" i="5"/>
  <c r="W456" i="5"/>
  <c r="AF455" i="5"/>
  <c r="AE455" i="5"/>
  <c r="AC455" i="5"/>
  <c r="AB455" i="5"/>
  <c r="AA455" i="5"/>
  <c r="Z455" i="5"/>
  <c r="X455" i="5"/>
  <c r="W455" i="5"/>
  <c r="AF454" i="5"/>
  <c r="AC454" i="5"/>
  <c r="AB454" i="5"/>
  <c r="AA454" i="5"/>
  <c r="Z454" i="5"/>
  <c r="X454" i="5"/>
  <c r="AF453" i="5"/>
  <c r="AD453" i="5"/>
  <c r="AC453" i="5"/>
  <c r="AB453" i="5"/>
  <c r="AA453" i="5"/>
  <c r="Z453" i="5"/>
  <c r="X453" i="5"/>
  <c r="V453" i="5"/>
  <c r="AF452" i="5"/>
  <c r="AC452" i="5"/>
  <c r="AB452" i="5"/>
  <c r="AA452" i="5"/>
  <c r="Z452" i="5"/>
  <c r="X452" i="5"/>
  <c r="AF451" i="5"/>
  <c r="AD451" i="5"/>
  <c r="AC451" i="5"/>
  <c r="AB451" i="5"/>
  <c r="AA451" i="5"/>
  <c r="Z451" i="5"/>
  <c r="X451" i="5"/>
  <c r="V451" i="5"/>
  <c r="AF450" i="5"/>
  <c r="AE450" i="5"/>
  <c r="AD450" i="5"/>
  <c r="AC450" i="5"/>
  <c r="AB450" i="5"/>
  <c r="AA450" i="5"/>
  <c r="Z450" i="5"/>
  <c r="Y450" i="5"/>
  <c r="X450" i="5"/>
  <c r="W450" i="5"/>
  <c r="V450" i="5"/>
  <c r="AF449" i="5"/>
  <c r="AC449" i="5"/>
  <c r="AB449" i="5"/>
  <c r="AA449" i="5"/>
  <c r="Z449" i="5"/>
  <c r="X449" i="5"/>
  <c r="AF448" i="5"/>
  <c r="AE448" i="5"/>
  <c r="AC448" i="5"/>
  <c r="AB448" i="5"/>
  <c r="AA448" i="5"/>
  <c r="Z448" i="5"/>
  <c r="X448" i="5"/>
  <c r="W448" i="5"/>
  <c r="AF447" i="5"/>
  <c r="AE447" i="5"/>
  <c r="AC447" i="5"/>
  <c r="AB447" i="5"/>
  <c r="AA447" i="5"/>
  <c r="Z447" i="5"/>
  <c r="X447" i="5"/>
  <c r="W447" i="5"/>
  <c r="AF446" i="5"/>
  <c r="AC446" i="5"/>
  <c r="AB446" i="5"/>
  <c r="AA446" i="5"/>
  <c r="Z446" i="5"/>
  <c r="X446" i="5"/>
  <c r="AF445" i="5"/>
  <c r="AD445" i="5"/>
  <c r="AC445" i="5"/>
  <c r="AB445" i="5"/>
  <c r="AA445" i="5"/>
  <c r="Z445" i="5"/>
  <c r="X445" i="5"/>
  <c r="V445" i="5"/>
  <c r="AF444" i="5"/>
  <c r="AC444" i="5"/>
  <c r="AB444" i="5"/>
  <c r="AA444" i="5"/>
  <c r="Z444" i="5"/>
  <c r="Y444" i="5"/>
  <c r="X444" i="5"/>
  <c r="AF443" i="5"/>
  <c r="AD443" i="5"/>
  <c r="AC443" i="5"/>
  <c r="AB443" i="5"/>
  <c r="AA443" i="5"/>
  <c r="Z443" i="5"/>
  <c r="X443" i="5"/>
  <c r="V443" i="5"/>
  <c r="AF442" i="5"/>
  <c r="AE442" i="5"/>
  <c r="AD442" i="5"/>
  <c r="AC442" i="5"/>
  <c r="AB442" i="5"/>
  <c r="AA442" i="5"/>
  <c r="Z442" i="5"/>
  <c r="Y442" i="5"/>
  <c r="X442" i="5"/>
  <c r="W442" i="5"/>
  <c r="V442" i="5"/>
  <c r="AF441" i="5"/>
  <c r="AC441" i="5"/>
  <c r="AB441" i="5"/>
  <c r="AA441" i="5"/>
  <c r="Z441" i="5"/>
  <c r="Y441" i="5"/>
  <c r="X441" i="5"/>
  <c r="AF440" i="5"/>
  <c r="AE440" i="5"/>
  <c r="AC440" i="5"/>
  <c r="AB440" i="5"/>
  <c r="AA440" i="5"/>
  <c r="Z440" i="5"/>
  <c r="X440" i="5"/>
  <c r="W440" i="5"/>
  <c r="AF439" i="5"/>
  <c r="AE439" i="5"/>
  <c r="AC439" i="5"/>
  <c r="AB439" i="5"/>
  <c r="AA439" i="5"/>
  <c r="Z439" i="5"/>
  <c r="X439" i="5"/>
  <c r="W439" i="5"/>
  <c r="AF438" i="5"/>
  <c r="AC438" i="5"/>
  <c r="AB438" i="5"/>
  <c r="AA438" i="5"/>
  <c r="Z438" i="5"/>
  <c r="X438" i="5"/>
  <c r="AF437" i="5"/>
  <c r="AD437" i="5"/>
  <c r="AC437" i="5"/>
  <c r="AB437" i="5"/>
  <c r="AA437" i="5"/>
  <c r="Z437" i="5"/>
  <c r="X437" i="5"/>
  <c r="V437" i="5"/>
  <c r="AF436" i="5"/>
  <c r="AC436" i="5"/>
  <c r="AB436" i="5"/>
  <c r="AA436" i="5"/>
  <c r="Z436" i="5"/>
  <c r="X436" i="5"/>
  <c r="AF435" i="5"/>
  <c r="AD435" i="5"/>
  <c r="AC435" i="5"/>
  <c r="AB435" i="5"/>
  <c r="AA435" i="5"/>
  <c r="Z435" i="5"/>
  <c r="X435" i="5"/>
  <c r="V435" i="5"/>
  <c r="AF434" i="5"/>
  <c r="AE434" i="5"/>
  <c r="AD434" i="5"/>
  <c r="AC434" i="5"/>
  <c r="AB434" i="5"/>
  <c r="AA434" i="5"/>
  <c r="Z434" i="5"/>
  <c r="Y434" i="5"/>
  <c r="X434" i="5"/>
  <c r="W434" i="5"/>
  <c r="V434" i="5"/>
  <c r="AF433" i="5"/>
  <c r="AC433" i="5"/>
  <c r="AB433" i="5"/>
  <c r="AA433" i="5"/>
  <c r="Z433" i="5"/>
  <c r="Y433" i="5"/>
  <c r="X433" i="5"/>
  <c r="AF432" i="5"/>
  <c r="AE432" i="5"/>
  <c r="AC432" i="5"/>
  <c r="AB432" i="5"/>
  <c r="AA432" i="5"/>
  <c r="Z432" i="5"/>
  <c r="X432" i="5"/>
  <c r="W432" i="5"/>
  <c r="AF431" i="5"/>
  <c r="AE431" i="5"/>
  <c r="AC431" i="5"/>
  <c r="AB431" i="5"/>
  <c r="AA431" i="5"/>
  <c r="Z431" i="5"/>
  <c r="X431" i="5"/>
  <c r="W431" i="5"/>
  <c r="AF430" i="5"/>
  <c r="AC430" i="5"/>
  <c r="AB430" i="5"/>
  <c r="AA430" i="5"/>
  <c r="Z430" i="5"/>
  <c r="X430" i="5"/>
  <c r="AF429" i="5"/>
  <c r="AD429" i="5"/>
  <c r="AC429" i="5"/>
  <c r="AC467" i="5" s="1"/>
  <c r="AB429" i="5"/>
  <c r="AA429" i="5"/>
  <c r="Z429" i="5"/>
  <c r="X429" i="5"/>
  <c r="V429" i="5"/>
  <c r="AF428" i="5"/>
  <c r="AC428" i="5"/>
  <c r="AB428" i="5"/>
  <c r="AA428" i="5"/>
  <c r="Z428" i="5"/>
  <c r="Y428" i="5"/>
  <c r="X428" i="5"/>
  <c r="AF427" i="5"/>
  <c r="AD427" i="5"/>
  <c r="AC427" i="5"/>
  <c r="AB427" i="5"/>
  <c r="AB467" i="5" s="1"/>
  <c r="AA427" i="5"/>
  <c r="Z427" i="5"/>
  <c r="X427" i="5"/>
  <c r="V427" i="5"/>
  <c r="AF426" i="5"/>
  <c r="AE426" i="5"/>
  <c r="AD426" i="5"/>
  <c r="AC426" i="5"/>
  <c r="AB426" i="5"/>
  <c r="AA426" i="5"/>
  <c r="Z426" i="5"/>
  <c r="Y426" i="5"/>
  <c r="X426" i="5"/>
  <c r="W426" i="5"/>
  <c r="V426" i="5"/>
  <c r="AF424" i="5"/>
  <c r="AE424" i="5"/>
  <c r="AD424" i="5"/>
  <c r="AC424" i="5"/>
  <c r="AC422" i="5" s="1"/>
  <c r="AB424" i="5"/>
  <c r="AB417" i="5" s="1"/>
  <c r="AA424" i="5"/>
  <c r="Z424" i="5"/>
  <c r="Y424" i="5"/>
  <c r="X424" i="5"/>
  <c r="W424" i="5"/>
  <c r="V424" i="5"/>
  <c r="AF423" i="5"/>
  <c r="AE423" i="5"/>
  <c r="AD423" i="5"/>
  <c r="AA423" i="5"/>
  <c r="Z423" i="5"/>
  <c r="Y423" i="5"/>
  <c r="X423" i="5"/>
  <c r="W423" i="5"/>
  <c r="V423" i="5"/>
  <c r="AF422" i="5"/>
  <c r="AD422" i="5"/>
  <c r="AA422" i="5"/>
  <c r="Z422" i="5"/>
  <c r="Y422" i="5"/>
  <c r="X422" i="5"/>
  <c r="V422" i="5"/>
  <c r="AF421" i="5"/>
  <c r="AD421" i="5"/>
  <c r="AA421" i="5"/>
  <c r="Z421" i="5"/>
  <c r="Y421" i="5"/>
  <c r="X421" i="5"/>
  <c r="V421" i="5"/>
  <c r="AF420" i="5"/>
  <c r="AD420" i="5"/>
  <c r="AA420" i="5"/>
  <c r="Z420" i="5"/>
  <c r="Y420" i="5"/>
  <c r="X420" i="5"/>
  <c r="V420" i="5"/>
  <c r="AF419" i="5"/>
  <c r="AD419" i="5"/>
  <c r="AB419" i="5"/>
  <c r="AA419" i="5"/>
  <c r="Z419" i="5"/>
  <c r="Y419" i="5"/>
  <c r="X419" i="5"/>
  <c r="V419" i="5"/>
  <c r="AF418" i="5"/>
  <c r="AE418" i="5"/>
  <c r="AD418" i="5"/>
  <c r="AA418" i="5"/>
  <c r="Z418" i="5"/>
  <c r="Y418" i="5"/>
  <c r="X418" i="5"/>
  <c r="W418" i="5"/>
  <c r="V418" i="5"/>
  <c r="AF417" i="5"/>
  <c r="AD417" i="5"/>
  <c r="AA417" i="5"/>
  <c r="Z417" i="5"/>
  <c r="Y417" i="5"/>
  <c r="X417" i="5"/>
  <c r="V417" i="5"/>
  <c r="AF416" i="5"/>
  <c r="AE416" i="5"/>
  <c r="AD416" i="5"/>
  <c r="AC416" i="5"/>
  <c r="AA416" i="5"/>
  <c r="Z416" i="5"/>
  <c r="Y416" i="5"/>
  <c r="X416" i="5"/>
  <c r="W416" i="5"/>
  <c r="V416" i="5"/>
  <c r="AF415" i="5"/>
  <c r="AE415" i="5"/>
  <c r="AD415" i="5"/>
  <c r="AA415" i="5"/>
  <c r="Z415" i="5"/>
  <c r="Y415" i="5"/>
  <c r="X415" i="5"/>
  <c r="W415" i="5"/>
  <c r="V415" i="5"/>
  <c r="AF414" i="5"/>
  <c r="AD414" i="5"/>
  <c r="AC414" i="5"/>
  <c r="AA414" i="5"/>
  <c r="Z414" i="5"/>
  <c r="Y414" i="5"/>
  <c r="X414" i="5"/>
  <c r="V414" i="5"/>
  <c r="AF413" i="5"/>
  <c r="AD413" i="5"/>
  <c r="AC413" i="5"/>
  <c r="AA413" i="5"/>
  <c r="Z413" i="5"/>
  <c r="Y413" i="5"/>
  <c r="X413" i="5"/>
  <c r="V413" i="5"/>
  <c r="AF412" i="5"/>
  <c r="AD412" i="5"/>
  <c r="AA412" i="5"/>
  <c r="Z412" i="5"/>
  <c r="Y412" i="5"/>
  <c r="X412" i="5"/>
  <c r="V412" i="5"/>
  <c r="AF411" i="5"/>
  <c r="AD411" i="5"/>
  <c r="AA411" i="5"/>
  <c r="Z411" i="5"/>
  <c r="Y411" i="5"/>
  <c r="X411" i="5"/>
  <c r="V411" i="5"/>
  <c r="AF410" i="5"/>
  <c r="AE410" i="5"/>
  <c r="AD410" i="5"/>
  <c r="AA410" i="5"/>
  <c r="Z410" i="5"/>
  <c r="Y410" i="5"/>
  <c r="X410" i="5"/>
  <c r="W410" i="5"/>
  <c r="V410" i="5"/>
  <c r="AF409" i="5"/>
  <c r="AD409" i="5"/>
  <c r="AB409" i="5"/>
  <c r="AA409" i="5"/>
  <c r="Z409" i="5"/>
  <c r="Z425" i="5" s="1"/>
  <c r="Y409" i="5"/>
  <c r="Y425" i="5" s="1"/>
  <c r="X409" i="5"/>
  <c r="V409" i="5"/>
  <c r="AB408" i="5"/>
  <c r="AF407" i="5"/>
  <c r="AF405" i="5" s="1"/>
  <c r="AE407" i="5"/>
  <c r="AD407" i="5"/>
  <c r="AC407" i="5"/>
  <c r="AB407" i="5"/>
  <c r="AA407" i="5"/>
  <c r="Z407" i="5"/>
  <c r="Y407" i="5"/>
  <c r="X407" i="5"/>
  <c r="W407" i="5"/>
  <c r="W392" i="5" s="1"/>
  <c r="V407" i="5"/>
  <c r="AD406" i="5"/>
  <c r="AC406" i="5"/>
  <c r="AB406" i="5"/>
  <c r="AA406" i="5"/>
  <c r="Y406" i="5"/>
  <c r="V406" i="5"/>
  <c r="AD405" i="5"/>
  <c r="AC405" i="5"/>
  <c r="AB405" i="5"/>
  <c r="AA405" i="5"/>
  <c r="Y405" i="5"/>
  <c r="X405" i="5"/>
  <c r="V405" i="5"/>
  <c r="AD404" i="5"/>
  <c r="AC404" i="5"/>
  <c r="AB404" i="5"/>
  <c r="AA404" i="5"/>
  <c r="Y404" i="5"/>
  <c r="X404" i="5"/>
  <c r="V404" i="5"/>
  <c r="AD403" i="5"/>
  <c r="AC403" i="5"/>
  <c r="AB403" i="5"/>
  <c r="AA403" i="5"/>
  <c r="Y403" i="5"/>
  <c r="V403" i="5"/>
  <c r="AD402" i="5"/>
  <c r="AC402" i="5"/>
  <c r="AB402" i="5"/>
  <c r="AA402" i="5"/>
  <c r="Y402" i="5"/>
  <c r="W402" i="5"/>
  <c r="V402" i="5"/>
  <c r="AD401" i="5"/>
  <c r="AC401" i="5"/>
  <c r="AB401" i="5"/>
  <c r="AA401" i="5"/>
  <c r="Y401" i="5"/>
  <c r="V401" i="5"/>
  <c r="AD400" i="5"/>
  <c r="AC400" i="5"/>
  <c r="AB400" i="5"/>
  <c r="AA400" i="5"/>
  <c r="Y400" i="5"/>
  <c r="V400" i="5"/>
  <c r="AD399" i="5"/>
  <c r="AC399" i="5"/>
  <c r="AB399" i="5"/>
  <c r="AA399" i="5"/>
  <c r="Y399" i="5"/>
  <c r="V399" i="5"/>
  <c r="AD398" i="5"/>
  <c r="AC398" i="5"/>
  <c r="AB398" i="5"/>
  <c r="AA398" i="5"/>
  <c r="Z398" i="5"/>
  <c r="Y398" i="5"/>
  <c r="V398" i="5"/>
  <c r="AF397" i="5"/>
  <c r="AD397" i="5"/>
  <c r="AC397" i="5"/>
  <c r="AB397" i="5"/>
  <c r="AA397" i="5"/>
  <c r="Y397" i="5"/>
  <c r="V397" i="5"/>
  <c r="AF396" i="5"/>
  <c r="AD396" i="5"/>
  <c r="AC396" i="5"/>
  <c r="AB396" i="5"/>
  <c r="AA396" i="5"/>
  <c r="Y396" i="5"/>
  <c r="V396" i="5"/>
  <c r="AD395" i="5"/>
  <c r="AC395" i="5"/>
  <c r="AB395" i="5"/>
  <c r="AA395" i="5"/>
  <c r="Y395" i="5"/>
  <c r="V395" i="5"/>
  <c r="AD394" i="5"/>
  <c r="AC394" i="5"/>
  <c r="AB394" i="5"/>
  <c r="AA394" i="5"/>
  <c r="Y394" i="5"/>
  <c r="V394" i="5"/>
  <c r="AD393" i="5"/>
  <c r="AC393" i="5"/>
  <c r="AB393" i="5"/>
  <c r="AA393" i="5"/>
  <c r="Y393" i="5"/>
  <c r="V393" i="5"/>
  <c r="AE392" i="5"/>
  <c r="AD392" i="5"/>
  <c r="AC392" i="5"/>
  <c r="AC408" i="5" s="1"/>
  <c r="AB392" i="5"/>
  <c r="AA392" i="5"/>
  <c r="Y392" i="5"/>
  <c r="V392" i="5"/>
  <c r="AE391" i="5"/>
  <c r="X391" i="5"/>
  <c r="W391" i="5"/>
  <c r="AF390" i="5"/>
  <c r="AE390" i="5"/>
  <c r="AD390" i="5"/>
  <c r="AC390" i="5"/>
  <c r="AB390" i="5"/>
  <c r="AA390" i="5"/>
  <c r="AA388" i="5" s="1"/>
  <c r="Z390" i="5"/>
  <c r="Y390" i="5"/>
  <c r="X390" i="5"/>
  <c r="W390" i="5"/>
  <c r="V390" i="5"/>
  <c r="AF389" i="5"/>
  <c r="AF391" i="5" s="1"/>
  <c r="AE389" i="5"/>
  <c r="AD389" i="5"/>
  <c r="AB389" i="5"/>
  <c r="Y389" i="5"/>
  <c r="X389" i="5"/>
  <c r="W389" i="5"/>
  <c r="V389" i="5"/>
  <c r="AF388" i="5"/>
  <c r="AE388" i="5"/>
  <c r="AD388" i="5"/>
  <c r="AB388" i="5"/>
  <c r="Y388" i="5"/>
  <c r="X388" i="5"/>
  <c r="W388" i="5"/>
  <c r="V388" i="5"/>
  <c r="AF387" i="5"/>
  <c r="AE387" i="5"/>
  <c r="AD387" i="5"/>
  <c r="AB387" i="5"/>
  <c r="Y387" i="5"/>
  <c r="X387" i="5"/>
  <c r="W387" i="5"/>
  <c r="V387" i="5"/>
  <c r="AF385" i="5"/>
  <c r="AF386" i="5" s="1"/>
  <c r="AE385" i="5"/>
  <c r="AD385" i="5"/>
  <c r="AC385" i="5"/>
  <c r="AB385" i="5"/>
  <c r="AA385" i="5"/>
  <c r="Z385" i="5"/>
  <c r="Z379" i="5" s="1"/>
  <c r="Y385" i="5"/>
  <c r="X385" i="5"/>
  <c r="X386" i="5" s="1"/>
  <c r="W385" i="5"/>
  <c r="V385" i="5"/>
  <c r="AF384" i="5"/>
  <c r="AE384" i="5"/>
  <c r="AD384" i="5"/>
  <c r="AC384" i="5"/>
  <c r="AB384" i="5"/>
  <c r="AA384" i="5"/>
  <c r="X384" i="5"/>
  <c r="W384" i="5"/>
  <c r="V384" i="5"/>
  <c r="AF383" i="5"/>
  <c r="AE383" i="5"/>
  <c r="AD383" i="5"/>
  <c r="AC383" i="5"/>
  <c r="AA383" i="5"/>
  <c r="X383" i="5"/>
  <c r="W383" i="5"/>
  <c r="V383" i="5"/>
  <c r="AF382" i="5"/>
  <c r="AE382" i="5"/>
  <c r="AD382" i="5"/>
  <c r="AC382" i="5"/>
  <c r="AA382" i="5"/>
  <c r="Z382" i="5"/>
  <c r="X382" i="5"/>
  <c r="W382" i="5"/>
  <c r="V382" i="5"/>
  <c r="AF381" i="5"/>
  <c r="AE381" i="5"/>
  <c r="AD381" i="5"/>
  <c r="AC381" i="5"/>
  <c r="AA381" i="5"/>
  <c r="X381" i="5"/>
  <c r="W381" i="5"/>
  <c r="V381" i="5"/>
  <c r="AF380" i="5"/>
  <c r="AE380" i="5"/>
  <c r="AD380" i="5"/>
  <c r="AC380" i="5"/>
  <c r="AB380" i="5"/>
  <c r="AA380" i="5"/>
  <c r="Y380" i="5"/>
  <c r="X380" i="5"/>
  <c r="W380" i="5"/>
  <c r="V380" i="5"/>
  <c r="AF379" i="5"/>
  <c r="AE379" i="5"/>
  <c r="AD379" i="5"/>
  <c r="AC379" i="5"/>
  <c r="AB379" i="5"/>
  <c r="AA379" i="5"/>
  <c r="Y379" i="5"/>
  <c r="X379" i="5"/>
  <c r="W379" i="5"/>
  <c r="V379" i="5"/>
  <c r="AF378" i="5"/>
  <c r="AE378" i="5"/>
  <c r="AD378" i="5"/>
  <c r="AC378" i="5"/>
  <c r="AB378" i="5"/>
  <c r="AA378" i="5"/>
  <c r="Z378" i="5"/>
  <c r="Y378" i="5"/>
  <c r="X378" i="5"/>
  <c r="W378" i="5"/>
  <c r="V378" i="5"/>
  <c r="AF377" i="5"/>
  <c r="AE377" i="5"/>
  <c r="AD377" i="5"/>
  <c r="AC377" i="5"/>
  <c r="AB377" i="5"/>
  <c r="AA377" i="5"/>
  <c r="Z377" i="5"/>
  <c r="Y377" i="5"/>
  <c r="X377" i="5"/>
  <c r="W377" i="5"/>
  <c r="V377" i="5"/>
  <c r="AF376" i="5"/>
  <c r="AE376" i="5"/>
  <c r="AD376" i="5"/>
  <c r="AC376" i="5"/>
  <c r="AB376" i="5"/>
  <c r="AA376" i="5"/>
  <c r="Z376" i="5"/>
  <c r="Y376" i="5"/>
  <c r="X376" i="5"/>
  <c r="W376" i="5"/>
  <c r="V376" i="5"/>
  <c r="AF375" i="5"/>
  <c r="AE375" i="5"/>
  <c r="AD375" i="5"/>
  <c r="AC375" i="5"/>
  <c r="AB375" i="5"/>
  <c r="AA375" i="5"/>
  <c r="Z375" i="5"/>
  <c r="Y375" i="5"/>
  <c r="X375" i="5"/>
  <c r="W375" i="5"/>
  <c r="V375" i="5"/>
  <c r="AF374" i="5"/>
  <c r="AE374" i="5"/>
  <c r="AD374" i="5"/>
  <c r="AC374" i="5"/>
  <c r="AB374" i="5"/>
  <c r="AA374" i="5"/>
  <c r="Z374" i="5"/>
  <c r="Y374" i="5"/>
  <c r="X374" i="5"/>
  <c r="W374" i="5"/>
  <c r="V374" i="5"/>
  <c r="AF373" i="5"/>
  <c r="AE373" i="5"/>
  <c r="AD373" i="5"/>
  <c r="AC373" i="5"/>
  <c r="AB373" i="5"/>
  <c r="AA373" i="5"/>
  <c r="Z373" i="5"/>
  <c r="Y373" i="5"/>
  <c r="X373" i="5"/>
  <c r="W373" i="5"/>
  <c r="V373" i="5"/>
  <c r="AF372" i="5"/>
  <c r="AE372" i="5"/>
  <c r="AD372" i="5"/>
  <c r="AC372" i="5"/>
  <c r="AB372" i="5"/>
  <c r="AA372" i="5"/>
  <c r="Y372" i="5"/>
  <c r="X372" i="5"/>
  <c r="W372" i="5"/>
  <c r="V372" i="5"/>
  <c r="AF371" i="5"/>
  <c r="AE371" i="5"/>
  <c r="AD371" i="5"/>
  <c r="AC371" i="5"/>
  <c r="AB371" i="5"/>
  <c r="AA371" i="5"/>
  <c r="Y371" i="5"/>
  <c r="X371" i="5"/>
  <c r="W371" i="5"/>
  <c r="V371" i="5"/>
  <c r="AF370" i="5"/>
  <c r="AE370" i="5"/>
  <c r="AD370" i="5"/>
  <c r="AC370" i="5"/>
  <c r="AB370" i="5"/>
  <c r="AA370" i="5"/>
  <c r="Z370" i="5"/>
  <c r="Y370" i="5"/>
  <c r="X370" i="5"/>
  <c r="W370" i="5"/>
  <c r="V370" i="5"/>
  <c r="AF369" i="5"/>
  <c r="AE369" i="5"/>
  <c r="AD369" i="5"/>
  <c r="AC369" i="5"/>
  <c r="AB369" i="5"/>
  <c r="AA369" i="5"/>
  <c r="Z369" i="5"/>
  <c r="Y369" i="5"/>
  <c r="X369" i="5"/>
  <c r="W369" i="5"/>
  <c r="V369" i="5"/>
  <c r="AF368" i="5"/>
  <c r="AE368" i="5"/>
  <c r="AE386" i="5" s="1"/>
  <c r="AD368" i="5"/>
  <c r="AC368" i="5"/>
  <c r="AB368" i="5"/>
  <c r="AA368" i="5"/>
  <c r="Z368" i="5"/>
  <c r="Y368" i="5"/>
  <c r="X368" i="5"/>
  <c r="W368" i="5"/>
  <c r="V368" i="5"/>
  <c r="AF367" i="5"/>
  <c r="AE367" i="5"/>
  <c r="AD367" i="5"/>
  <c r="AC367" i="5"/>
  <c r="AB367" i="5"/>
  <c r="AA367" i="5"/>
  <c r="Z367" i="5"/>
  <c r="Y367" i="5"/>
  <c r="X367" i="5"/>
  <c r="W367" i="5"/>
  <c r="V367" i="5"/>
  <c r="AF366" i="5"/>
  <c r="AE366" i="5"/>
  <c r="AD366" i="5"/>
  <c r="AC366" i="5"/>
  <c r="AB366" i="5"/>
  <c r="AA366" i="5"/>
  <c r="Z366" i="5"/>
  <c r="Y366" i="5"/>
  <c r="X366" i="5"/>
  <c r="W366" i="5"/>
  <c r="V366" i="5"/>
  <c r="AF365" i="5"/>
  <c r="AE365" i="5"/>
  <c r="AD365" i="5"/>
  <c r="AD386" i="5" s="1"/>
  <c r="AC365" i="5"/>
  <c r="AB365" i="5"/>
  <c r="AA365" i="5"/>
  <c r="Z365" i="5"/>
  <c r="Y365" i="5"/>
  <c r="X365" i="5"/>
  <c r="W365" i="5"/>
  <c r="W386" i="5" s="1"/>
  <c r="V365" i="5"/>
  <c r="AF363" i="5"/>
  <c r="AF362" i="5" s="1"/>
  <c r="AE363" i="5"/>
  <c r="AE358" i="5" s="1"/>
  <c r="AD363" i="5"/>
  <c r="AD361" i="5" s="1"/>
  <c r="AC363" i="5"/>
  <c r="AB363" i="5"/>
  <c r="AB359" i="5" s="1"/>
  <c r="AA363" i="5"/>
  <c r="AA361" i="5" s="1"/>
  <c r="Z363" i="5"/>
  <c r="Y363" i="5"/>
  <c r="Y355" i="5" s="1"/>
  <c r="X363" i="5"/>
  <c r="X362" i="5" s="1"/>
  <c r="W363" i="5"/>
  <c r="W358" i="5" s="1"/>
  <c r="V363" i="5"/>
  <c r="V361" i="5" s="1"/>
  <c r="AC362" i="5"/>
  <c r="AB362" i="5"/>
  <c r="AA362" i="5"/>
  <c r="Z362" i="5"/>
  <c r="AE361" i="5"/>
  <c r="AC361" i="5"/>
  <c r="AB361" i="5"/>
  <c r="Z361" i="5"/>
  <c r="W361" i="5"/>
  <c r="AF360" i="5"/>
  <c r="AE360" i="5"/>
  <c r="AC360" i="5"/>
  <c r="Z360" i="5"/>
  <c r="X360" i="5"/>
  <c r="W360" i="5"/>
  <c r="AF359" i="5"/>
  <c r="AC359" i="5"/>
  <c r="AA359" i="5"/>
  <c r="Z359" i="5"/>
  <c r="X359" i="5"/>
  <c r="AF358" i="5"/>
  <c r="AC358" i="5"/>
  <c r="AA358" i="5"/>
  <c r="Z358" i="5"/>
  <c r="X358" i="5"/>
  <c r="AF357" i="5"/>
  <c r="AC357" i="5"/>
  <c r="AA357" i="5"/>
  <c r="Z357" i="5"/>
  <c r="X357" i="5"/>
  <c r="AF356" i="5"/>
  <c r="AD356" i="5"/>
  <c r="AC356" i="5"/>
  <c r="AB356" i="5"/>
  <c r="AA356" i="5"/>
  <c r="Z356" i="5"/>
  <c r="X356" i="5"/>
  <c r="V356" i="5"/>
  <c r="AF355" i="5"/>
  <c r="AE355" i="5"/>
  <c r="AD355" i="5"/>
  <c r="AC355" i="5"/>
  <c r="AB355" i="5"/>
  <c r="AA355" i="5"/>
  <c r="Z355" i="5"/>
  <c r="X355" i="5"/>
  <c r="W355" i="5"/>
  <c r="V355" i="5"/>
  <c r="AF354" i="5"/>
  <c r="AC354" i="5"/>
  <c r="AB354" i="5"/>
  <c r="AA354" i="5"/>
  <c r="Z354" i="5"/>
  <c r="X354" i="5"/>
  <c r="AF353" i="5"/>
  <c r="AE353" i="5"/>
  <c r="AC353" i="5"/>
  <c r="AB353" i="5"/>
  <c r="AA353" i="5"/>
  <c r="Z353" i="5"/>
  <c r="X353" i="5"/>
  <c r="W353" i="5"/>
  <c r="AF352" i="5"/>
  <c r="AE352" i="5"/>
  <c r="AC352" i="5"/>
  <c r="AA352" i="5"/>
  <c r="Z352" i="5"/>
  <c r="X352" i="5"/>
  <c r="W352" i="5"/>
  <c r="AF351" i="5"/>
  <c r="AC351" i="5"/>
  <c r="AA351" i="5"/>
  <c r="Z351" i="5"/>
  <c r="X351" i="5"/>
  <c r="AF350" i="5"/>
  <c r="AD350" i="5"/>
  <c r="AC350" i="5"/>
  <c r="AA350" i="5"/>
  <c r="Z350" i="5"/>
  <c r="X350" i="5"/>
  <c r="V350" i="5"/>
  <c r="AF349" i="5"/>
  <c r="AC349" i="5"/>
  <c r="AA349" i="5"/>
  <c r="Z349" i="5"/>
  <c r="X349" i="5"/>
  <c r="AF348" i="5"/>
  <c r="AD348" i="5"/>
  <c r="AC348" i="5"/>
  <c r="AB348" i="5"/>
  <c r="AA348" i="5"/>
  <c r="Z348" i="5"/>
  <c r="X348" i="5"/>
  <c r="V348" i="5"/>
  <c r="AF347" i="5"/>
  <c r="AE347" i="5"/>
  <c r="AD347" i="5"/>
  <c r="AC347" i="5"/>
  <c r="AB347" i="5"/>
  <c r="AA347" i="5"/>
  <c r="Z347" i="5"/>
  <c r="X347" i="5"/>
  <c r="W347" i="5"/>
  <c r="V347" i="5"/>
  <c r="AF346" i="5"/>
  <c r="AC346" i="5"/>
  <c r="AB346" i="5"/>
  <c r="AA346" i="5"/>
  <c r="Z346" i="5"/>
  <c r="X346" i="5"/>
  <c r="AF345" i="5"/>
  <c r="AE345" i="5"/>
  <c r="AC345" i="5"/>
  <c r="AB345" i="5"/>
  <c r="AA345" i="5"/>
  <c r="Z345" i="5"/>
  <c r="X345" i="5"/>
  <c r="W345" i="5"/>
  <c r="AF344" i="5"/>
  <c r="AE344" i="5"/>
  <c r="AC344" i="5"/>
  <c r="AB344" i="5"/>
  <c r="AA344" i="5"/>
  <c r="Z344" i="5"/>
  <c r="X344" i="5"/>
  <c r="W344" i="5"/>
  <c r="AF343" i="5"/>
  <c r="AC343" i="5"/>
  <c r="AB343" i="5"/>
  <c r="AA343" i="5"/>
  <c r="Z343" i="5"/>
  <c r="X343" i="5"/>
  <c r="AF342" i="5"/>
  <c r="AD342" i="5"/>
  <c r="AC342" i="5"/>
  <c r="AB342" i="5"/>
  <c r="AA342" i="5"/>
  <c r="Z342" i="5"/>
  <c r="X342" i="5"/>
  <c r="V342" i="5"/>
  <c r="AF341" i="5"/>
  <c r="AC341" i="5"/>
  <c r="AB341" i="5"/>
  <c r="AA341" i="5"/>
  <c r="Z341" i="5"/>
  <c r="X341" i="5"/>
  <c r="AF340" i="5"/>
  <c r="AD340" i="5"/>
  <c r="AC340" i="5"/>
  <c r="AB340" i="5"/>
  <c r="AA340" i="5"/>
  <c r="Z340" i="5"/>
  <c r="X340" i="5"/>
  <c r="V340" i="5"/>
  <c r="AF339" i="5"/>
  <c r="AE339" i="5"/>
  <c r="AD339" i="5"/>
  <c r="AC339" i="5"/>
  <c r="AB339" i="5"/>
  <c r="AA339" i="5"/>
  <c r="Z339" i="5"/>
  <c r="X339" i="5"/>
  <c r="W339" i="5"/>
  <c r="V339" i="5"/>
  <c r="AF338" i="5"/>
  <c r="AE338" i="5"/>
  <c r="AC338" i="5"/>
  <c r="AB338" i="5"/>
  <c r="AA338" i="5"/>
  <c r="Z338" i="5"/>
  <c r="X338" i="5"/>
  <c r="W338" i="5"/>
  <c r="AF337" i="5"/>
  <c r="AE337" i="5"/>
  <c r="AC337" i="5"/>
  <c r="AB337" i="5"/>
  <c r="AA337" i="5"/>
  <c r="Z337" i="5"/>
  <c r="X337" i="5"/>
  <c r="W337" i="5"/>
  <c r="AF336" i="5"/>
  <c r="AE336" i="5"/>
  <c r="AC336" i="5"/>
  <c r="AB336" i="5"/>
  <c r="AA336" i="5"/>
  <c r="Z336" i="5"/>
  <c r="X336" i="5"/>
  <c r="W336" i="5"/>
  <c r="AF335" i="5"/>
  <c r="AC335" i="5"/>
  <c r="AB335" i="5"/>
  <c r="AA335" i="5"/>
  <c r="Z335" i="5"/>
  <c r="X335" i="5"/>
  <c r="AF334" i="5"/>
  <c r="AE334" i="5"/>
  <c r="AD334" i="5"/>
  <c r="AC334" i="5"/>
  <c r="AB334" i="5"/>
  <c r="AA334" i="5"/>
  <c r="Z334" i="5"/>
  <c r="X334" i="5"/>
  <c r="V334" i="5"/>
  <c r="AF333" i="5"/>
  <c r="AE333" i="5"/>
  <c r="AD333" i="5"/>
  <c r="AC333" i="5"/>
  <c r="AB333" i="5"/>
  <c r="AA333" i="5"/>
  <c r="Z333" i="5"/>
  <c r="X333" i="5"/>
  <c r="W333" i="5"/>
  <c r="V333" i="5"/>
  <c r="AF332" i="5"/>
  <c r="AE332" i="5"/>
  <c r="AD332" i="5"/>
  <c r="AC332" i="5"/>
  <c r="AB332" i="5"/>
  <c r="AA332" i="5"/>
  <c r="Z332" i="5"/>
  <c r="X332" i="5"/>
  <c r="W332" i="5"/>
  <c r="V332" i="5"/>
  <c r="AF331" i="5"/>
  <c r="AE331" i="5"/>
  <c r="AD331" i="5"/>
  <c r="AC331" i="5"/>
  <c r="AB331" i="5"/>
  <c r="AA331" i="5"/>
  <c r="Z331" i="5"/>
  <c r="X331" i="5"/>
  <c r="W331" i="5"/>
  <c r="V331" i="5"/>
  <c r="AF330" i="5"/>
  <c r="AE330" i="5"/>
  <c r="AD330" i="5"/>
  <c r="AC330" i="5"/>
  <c r="AB330" i="5"/>
  <c r="AA330" i="5"/>
  <c r="Z330" i="5"/>
  <c r="X330" i="5"/>
  <c r="W330" i="5"/>
  <c r="V330" i="5"/>
  <c r="AF329" i="5"/>
  <c r="AE329" i="5"/>
  <c r="AD329" i="5"/>
  <c r="AC329" i="5"/>
  <c r="AB329" i="5"/>
  <c r="AA329" i="5"/>
  <c r="Z329" i="5"/>
  <c r="X329" i="5"/>
  <c r="W329" i="5"/>
  <c r="V329" i="5"/>
  <c r="AF327" i="5"/>
  <c r="AF323" i="5" s="1"/>
  <c r="AE327" i="5"/>
  <c r="AD327" i="5"/>
  <c r="AD328" i="5" s="1"/>
  <c r="AC327" i="5"/>
  <c r="AB327" i="5"/>
  <c r="AB328" i="5" s="1"/>
  <c r="AA327" i="5"/>
  <c r="AA326" i="5" s="1"/>
  <c r="Z327" i="5"/>
  <c r="Z325" i="5" s="1"/>
  <c r="Y327" i="5"/>
  <c r="X327" i="5"/>
  <c r="X323" i="5" s="1"/>
  <c r="W327" i="5"/>
  <c r="V327" i="5"/>
  <c r="AF326" i="5"/>
  <c r="AE326" i="5"/>
  <c r="AD326" i="5"/>
  <c r="AB326" i="5"/>
  <c r="Y326" i="5"/>
  <c r="X326" i="5"/>
  <c r="W326" i="5"/>
  <c r="V326" i="5"/>
  <c r="AF325" i="5"/>
  <c r="AE325" i="5"/>
  <c r="AD325" i="5"/>
  <c r="AB325" i="5"/>
  <c r="AA325" i="5"/>
  <c r="Y325" i="5"/>
  <c r="X325" i="5"/>
  <c r="W325" i="5"/>
  <c r="V325" i="5"/>
  <c r="AE324" i="5"/>
  <c r="AD324" i="5"/>
  <c r="AB324" i="5"/>
  <c r="AA324" i="5"/>
  <c r="Y324" i="5"/>
  <c r="W324" i="5"/>
  <c r="V324" i="5"/>
  <c r="AE323" i="5"/>
  <c r="AE328" i="5" s="1"/>
  <c r="AD323" i="5"/>
  <c r="AB323" i="5"/>
  <c r="Y323" i="5"/>
  <c r="W323" i="5"/>
  <c r="W328" i="5" s="1"/>
  <c r="V323" i="5"/>
  <c r="AF321" i="5"/>
  <c r="AE321" i="5"/>
  <c r="AE289" i="5" s="1"/>
  <c r="AD321" i="5"/>
  <c r="AC321" i="5"/>
  <c r="AC316" i="5" s="1"/>
  <c r="AB321" i="5"/>
  <c r="AB319" i="5" s="1"/>
  <c r="AA321" i="5"/>
  <c r="Z321" i="5"/>
  <c r="Z317" i="5" s="1"/>
  <c r="Y321" i="5"/>
  <c r="X321" i="5"/>
  <c r="W321" i="5"/>
  <c r="W289" i="5" s="1"/>
  <c r="V321" i="5"/>
  <c r="AF320" i="5"/>
  <c r="AD320" i="5"/>
  <c r="AA320" i="5"/>
  <c r="Z320" i="5"/>
  <c r="Y320" i="5"/>
  <c r="X320" i="5"/>
  <c r="V320" i="5"/>
  <c r="AF319" i="5"/>
  <c r="AD319" i="5"/>
  <c r="AC319" i="5"/>
  <c r="AA319" i="5"/>
  <c r="Z319" i="5"/>
  <c r="Y319" i="5"/>
  <c r="X319" i="5"/>
  <c r="V319" i="5"/>
  <c r="AF318" i="5"/>
  <c r="AD318" i="5"/>
  <c r="AC318" i="5"/>
  <c r="AA318" i="5"/>
  <c r="Y318" i="5"/>
  <c r="X318" i="5"/>
  <c r="V318" i="5"/>
  <c r="AF317" i="5"/>
  <c r="AD317" i="5"/>
  <c r="AA317" i="5"/>
  <c r="Y317" i="5"/>
  <c r="X317" i="5"/>
  <c r="V317" i="5"/>
  <c r="AF316" i="5"/>
  <c r="AD316" i="5"/>
  <c r="AB316" i="5"/>
  <c r="AA316" i="5"/>
  <c r="Y316" i="5"/>
  <c r="X316" i="5"/>
  <c r="V316" i="5"/>
  <c r="AF315" i="5"/>
  <c r="AD315" i="5"/>
  <c r="AA315" i="5"/>
  <c r="Y315" i="5"/>
  <c r="X315" i="5"/>
  <c r="V315" i="5"/>
  <c r="AF314" i="5"/>
  <c r="AD314" i="5"/>
  <c r="AB314" i="5"/>
  <c r="AA314" i="5"/>
  <c r="Z314" i="5"/>
  <c r="Y314" i="5"/>
  <c r="X314" i="5"/>
  <c r="V314" i="5"/>
  <c r="AF313" i="5"/>
  <c r="AE313" i="5"/>
  <c r="AD313" i="5"/>
  <c r="AC313" i="5"/>
  <c r="AB313" i="5"/>
  <c r="AA313" i="5"/>
  <c r="Z313" i="5"/>
  <c r="Y313" i="5"/>
  <c r="X313" i="5"/>
  <c r="W313" i="5"/>
  <c r="V313" i="5"/>
  <c r="AF312" i="5"/>
  <c r="AD312" i="5"/>
  <c r="AA312" i="5"/>
  <c r="Z312" i="5"/>
  <c r="Y312" i="5"/>
  <c r="X312" i="5"/>
  <c r="V312" i="5"/>
  <c r="AF311" i="5"/>
  <c r="AD311" i="5"/>
  <c r="AC311" i="5"/>
  <c r="AA311" i="5"/>
  <c r="Z311" i="5"/>
  <c r="Y311" i="5"/>
  <c r="X311" i="5"/>
  <c r="V311" i="5"/>
  <c r="AF310" i="5"/>
  <c r="AD310" i="5"/>
  <c r="AC310" i="5"/>
  <c r="AA310" i="5"/>
  <c r="Z310" i="5"/>
  <c r="Y310" i="5"/>
  <c r="X310" i="5"/>
  <c r="V310" i="5"/>
  <c r="AF309" i="5"/>
  <c r="AD309" i="5"/>
  <c r="AA309" i="5"/>
  <c r="Z309" i="5"/>
  <c r="Y309" i="5"/>
  <c r="X309" i="5"/>
  <c r="V309" i="5"/>
  <c r="AF308" i="5"/>
  <c r="AD308" i="5"/>
  <c r="AB308" i="5"/>
  <c r="AA308" i="5"/>
  <c r="Z308" i="5"/>
  <c r="Y308" i="5"/>
  <c r="X308" i="5"/>
  <c r="V308" i="5"/>
  <c r="AF307" i="5"/>
  <c r="AD307" i="5"/>
  <c r="AA307" i="5"/>
  <c r="Z307" i="5"/>
  <c r="Y307" i="5"/>
  <c r="X307" i="5"/>
  <c r="V307" i="5"/>
  <c r="AF306" i="5"/>
  <c r="AD306" i="5"/>
  <c r="AB306" i="5"/>
  <c r="AA306" i="5"/>
  <c r="Z306" i="5"/>
  <c r="Y306" i="5"/>
  <c r="X306" i="5"/>
  <c r="V306" i="5"/>
  <c r="AF305" i="5"/>
  <c r="AE305" i="5"/>
  <c r="AD305" i="5"/>
  <c r="AC305" i="5"/>
  <c r="AB305" i="5"/>
  <c r="AA305" i="5"/>
  <c r="Z305" i="5"/>
  <c r="Y305" i="5"/>
  <c r="X305" i="5"/>
  <c r="W305" i="5"/>
  <c r="V305" i="5"/>
  <c r="AF304" i="5"/>
  <c r="AD304" i="5"/>
  <c r="AA304" i="5"/>
  <c r="Z304" i="5"/>
  <c r="Y304" i="5"/>
  <c r="X304" i="5"/>
  <c r="V304" i="5"/>
  <c r="AF303" i="5"/>
  <c r="AD303" i="5"/>
  <c r="AC303" i="5"/>
  <c r="AA303" i="5"/>
  <c r="Z303" i="5"/>
  <c r="Y303" i="5"/>
  <c r="X303" i="5"/>
  <c r="V303" i="5"/>
  <c r="AF302" i="5"/>
  <c r="AD302" i="5"/>
  <c r="AC302" i="5"/>
  <c r="AA302" i="5"/>
  <c r="Z302" i="5"/>
  <c r="Y302" i="5"/>
  <c r="X302" i="5"/>
  <c r="V302" i="5"/>
  <c r="AF301" i="5"/>
  <c r="AD301" i="5"/>
  <c r="AA301" i="5"/>
  <c r="Z301" i="5"/>
  <c r="Y301" i="5"/>
  <c r="X301" i="5"/>
  <c r="V301" i="5"/>
  <c r="AF300" i="5"/>
  <c r="AD300" i="5"/>
  <c r="AB300" i="5"/>
  <c r="AA300" i="5"/>
  <c r="Z300" i="5"/>
  <c r="Y300" i="5"/>
  <c r="X300" i="5"/>
  <c r="V300" i="5"/>
  <c r="AF299" i="5"/>
  <c r="AD299" i="5"/>
  <c r="AC299" i="5"/>
  <c r="AB299" i="5"/>
  <c r="AA299" i="5"/>
  <c r="Z299" i="5"/>
  <c r="Y299" i="5"/>
  <c r="X299" i="5"/>
  <c r="V299" i="5"/>
  <c r="AF298" i="5"/>
  <c r="AD298" i="5"/>
  <c r="AC298" i="5"/>
  <c r="AB298" i="5"/>
  <c r="AA298" i="5"/>
  <c r="Z298" i="5"/>
  <c r="Y298" i="5"/>
  <c r="X298" i="5"/>
  <c r="V298" i="5"/>
  <c r="AF297" i="5"/>
  <c r="AE297" i="5"/>
  <c r="AD297" i="5"/>
  <c r="AC297" i="5"/>
  <c r="AB297" i="5"/>
  <c r="AA297" i="5"/>
  <c r="Z297" i="5"/>
  <c r="Y297" i="5"/>
  <c r="X297" i="5"/>
  <c r="W297" i="5"/>
  <c r="V297" i="5"/>
  <c r="AF296" i="5"/>
  <c r="AD296" i="5"/>
  <c r="AC296" i="5"/>
  <c r="AB296" i="5"/>
  <c r="AA296" i="5"/>
  <c r="Z296" i="5"/>
  <c r="Y296" i="5"/>
  <c r="X296" i="5"/>
  <c r="V296" i="5"/>
  <c r="AF295" i="5"/>
  <c r="AD295" i="5"/>
  <c r="AC295" i="5"/>
  <c r="AB295" i="5"/>
  <c r="AA295" i="5"/>
  <c r="Z295" i="5"/>
  <c r="Y295" i="5"/>
  <c r="X295" i="5"/>
  <c r="V295" i="5"/>
  <c r="AF294" i="5"/>
  <c r="AD294" i="5"/>
  <c r="AC294" i="5"/>
  <c r="AB294" i="5"/>
  <c r="AA294" i="5"/>
  <c r="Z294" i="5"/>
  <c r="Y294" i="5"/>
  <c r="X294" i="5"/>
  <c r="V294" i="5"/>
  <c r="AF293" i="5"/>
  <c r="AD293" i="5"/>
  <c r="AC293" i="5"/>
  <c r="AB293" i="5"/>
  <c r="AA293" i="5"/>
  <c r="Z293" i="5"/>
  <c r="Y293" i="5"/>
  <c r="X293" i="5"/>
  <c r="V293" i="5"/>
  <c r="AF292" i="5"/>
  <c r="AD292" i="5"/>
  <c r="AC292" i="5"/>
  <c r="AB292" i="5"/>
  <c r="AA292" i="5"/>
  <c r="Z292" i="5"/>
  <c r="Y292" i="5"/>
  <c r="X292" i="5"/>
  <c r="V292" i="5"/>
  <c r="AF291" i="5"/>
  <c r="AD291" i="5"/>
  <c r="AC291" i="5"/>
  <c r="AB291" i="5"/>
  <c r="AA291" i="5"/>
  <c r="Z291" i="5"/>
  <c r="Y291" i="5"/>
  <c r="X291" i="5"/>
  <c r="V291" i="5"/>
  <c r="AF290" i="5"/>
  <c r="AD290" i="5"/>
  <c r="AC290" i="5"/>
  <c r="AB290" i="5"/>
  <c r="AA290" i="5"/>
  <c r="Z290" i="5"/>
  <c r="Y290" i="5"/>
  <c r="X290" i="5"/>
  <c r="V290" i="5"/>
  <c r="AF289" i="5"/>
  <c r="AD289" i="5"/>
  <c r="AC289" i="5"/>
  <c r="AB289" i="5"/>
  <c r="AA289" i="5"/>
  <c r="Z289" i="5"/>
  <c r="Y289" i="5"/>
  <c r="X289" i="5"/>
  <c r="V289" i="5"/>
  <c r="AF288" i="5"/>
  <c r="AD288" i="5"/>
  <c r="AC288" i="5"/>
  <c r="AB288" i="5"/>
  <c r="AA288" i="5"/>
  <c r="Z288" i="5"/>
  <c r="Y288" i="5"/>
  <c r="X288" i="5"/>
  <c r="V288" i="5"/>
  <c r="AF287" i="5"/>
  <c r="AD287" i="5"/>
  <c r="AC287" i="5"/>
  <c r="AB287" i="5"/>
  <c r="AA287" i="5"/>
  <c r="Z287" i="5"/>
  <c r="Y287" i="5"/>
  <c r="X287" i="5"/>
  <c r="V287" i="5"/>
  <c r="AF286" i="5"/>
  <c r="AD286" i="5"/>
  <c r="AC286" i="5"/>
  <c r="AB286" i="5"/>
  <c r="AA286" i="5"/>
  <c r="Z286" i="5"/>
  <c r="Y286" i="5"/>
  <c r="X286" i="5"/>
  <c r="V286" i="5"/>
  <c r="AF285" i="5"/>
  <c r="AD285" i="5"/>
  <c r="AC285" i="5"/>
  <c r="AB285" i="5"/>
  <c r="AA285" i="5"/>
  <c r="Z285" i="5"/>
  <c r="Y285" i="5"/>
  <c r="X285" i="5"/>
  <c r="V285" i="5"/>
  <c r="AF284" i="5"/>
  <c r="AD284" i="5"/>
  <c r="AC284" i="5"/>
  <c r="AB284" i="5"/>
  <c r="AA284" i="5"/>
  <c r="Z284" i="5"/>
  <c r="Y284" i="5"/>
  <c r="X284" i="5"/>
  <c r="V284" i="5"/>
  <c r="AF283" i="5"/>
  <c r="AD283" i="5"/>
  <c r="AC283" i="5"/>
  <c r="AB283" i="5"/>
  <c r="AA283" i="5"/>
  <c r="Z283" i="5"/>
  <c r="Y283" i="5"/>
  <c r="X283" i="5"/>
  <c r="V283" i="5"/>
  <c r="AF282" i="5"/>
  <c r="AD282" i="5"/>
  <c r="AC282" i="5"/>
  <c r="AB282" i="5"/>
  <c r="AA282" i="5"/>
  <c r="Z282" i="5"/>
  <c r="Y282" i="5"/>
  <c r="X282" i="5"/>
  <c r="V282" i="5"/>
  <c r="AF281" i="5"/>
  <c r="AE281" i="5"/>
  <c r="AD281" i="5"/>
  <c r="AC281" i="5"/>
  <c r="AB281" i="5"/>
  <c r="AA281" i="5"/>
  <c r="Z281" i="5"/>
  <c r="Y281" i="5"/>
  <c r="X281" i="5"/>
  <c r="W281" i="5"/>
  <c r="V281" i="5"/>
  <c r="AF280" i="5"/>
  <c r="AD280" i="5"/>
  <c r="AC280" i="5"/>
  <c r="AB280" i="5"/>
  <c r="AA280" i="5"/>
  <c r="Z280" i="5"/>
  <c r="Y280" i="5"/>
  <c r="X280" i="5"/>
  <c r="V280" i="5"/>
  <c r="AF279" i="5"/>
  <c r="AD279" i="5"/>
  <c r="AC279" i="5"/>
  <c r="AB279" i="5"/>
  <c r="AA279" i="5"/>
  <c r="Z279" i="5"/>
  <c r="Y279" i="5"/>
  <c r="X279" i="5"/>
  <c r="V279" i="5"/>
  <c r="AF278" i="5"/>
  <c r="AD278" i="5"/>
  <c r="AC278" i="5"/>
  <c r="AB278" i="5"/>
  <c r="AA278" i="5"/>
  <c r="Z278" i="5"/>
  <c r="Y278" i="5"/>
  <c r="X278" i="5"/>
  <c r="V278" i="5"/>
  <c r="AF277" i="5"/>
  <c r="AD277" i="5"/>
  <c r="AC277" i="5"/>
  <c r="AB277" i="5"/>
  <c r="AA277" i="5"/>
  <c r="Z277" i="5"/>
  <c r="Y277" i="5"/>
  <c r="X277" i="5"/>
  <c r="V277" i="5"/>
  <c r="AF276" i="5"/>
  <c r="AD276" i="5"/>
  <c r="AC276" i="5"/>
  <c r="AB276" i="5"/>
  <c r="AA276" i="5"/>
  <c r="Z276" i="5"/>
  <c r="Y276" i="5"/>
  <c r="X276" i="5"/>
  <c r="V276" i="5"/>
  <c r="AF275" i="5"/>
  <c r="AD275" i="5"/>
  <c r="AC275" i="5"/>
  <c r="AB275" i="5"/>
  <c r="AA275" i="5"/>
  <c r="Z275" i="5"/>
  <c r="Y275" i="5"/>
  <c r="X275" i="5"/>
  <c r="V275" i="5"/>
  <c r="AF274" i="5"/>
  <c r="AD274" i="5"/>
  <c r="AC274" i="5"/>
  <c r="AB274" i="5"/>
  <c r="AA274" i="5"/>
  <c r="Z274" i="5"/>
  <c r="Y274" i="5"/>
  <c r="X274" i="5"/>
  <c r="V274" i="5"/>
  <c r="AF273" i="5"/>
  <c r="AE273" i="5"/>
  <c r="AD273" i="5"/>
  <c r="AC273" i="5"/>
  <c r="AB273" i="5"/>
  <c r="AA273" i="5"/>
  <c r="Z273" i="5"/>
  <c r="Y273" i="5"/>
  <c r="X273" i="5"/>
  <c r="W273" i="5"/>
  <c r="V273" i="5"/>
  <c r="AF272" i="5"/>
  <c r="AD272" i="5"/>
  <c r="AC272" i="5"/>
  <c r="AB272" i="5"/>
  <c r="AA272" i="5"/>
  <c r="Z272" i="5"/>
  <c r="Y272" i="5"/>
  <c r="X272" i="5"/>
  <c r="V272" i="5"/>
  <c r="AF271" i="5"/>
  <c r="AD271" i="5"/>
  <c r="AC271" i="5"/>
  <c r="AB271" i="5"/>
  <c r="AA271" i="5"/>
  <c r="Z271" i="5"/>
  <c r="Y271" i="5"/>
  <c r="X271" i="5"/>
  <c r="V271" i="5"/>
  <c r="AF270" i="5"/>
  <c r="AD270" i="5"/>
  <c r="AC270" i="5"/>
  <c r="AB270" i="5"/>
  <c r="AA270" i="5"/>
  <c r="Z270" i="5"/>
  <c r="Y270" i="5"/>
  <c r="X270" i="5"/>
  <c r="V270" i="5"/>
  <c r="AF269" i="5"/>
  <c r="AD269" i="5"/>
  <c r="AC269" i="5"/>
  <c r="AB269" i="5"/>
  <c r="AA269" i="5"/>
  <c r="Z269" i="5"/>
  <c r="Y269" i="5"/>
  <c r="X269" i="5"/>
  <c r="V269" i="5"/>
  <c r="AF268" i="5"/>
  <c r="AD268" i="5"/>
  <c r="AC268" i="5"/>
  <c r="AB268" i="5"/>
  <c r="AA268" i="5"/>
  <c r="Z268" i="5"/>
  <c r="Y268" i="5"/>
  <c r="X268" i="5"/>
  <c r="V268" i="5"/>
  <c r="AF267" i="5"/>
  <c r="AD267" i="5"/>
  <c r="AC267" i="5"/>
  <c r="AB267" i="5"/>
  <c r="AA267" i="5"/>
  <c r="Z267" i="5"/>
  <c r="Y267" i="5"/>
  <c r="X267" i="5"/>
  <c r="V267" i="5"/>
  <c r="AF266" i="5"/>
  <c r="AD266" i="5"/>
  <c r="AC266" i="5"/>
  <c r="AB266" i="5"/>
  <c r="AA266" i="5"/>
  <c r="Z266" i="5"/>
  <c r="Y266" i="5"/>
  <c r="X266" i="5"/>
  <c r="V266" i="5"/>
  <c r="AF265" i="5"/>
  <c r="AE265" i="5"/>
  <c r="AD265" i="5"/>
  <c r="AC265" i="5"/>
  <c r="AB265" i="5"/>
  <c r="AA265" i="5"/>
  <c r="Z265" i="5"/>
  <c r="Y265" i="5"/>
  <c r="X265" i="5"/>
  <c r="W265" i="5"/>
  <c r="V265" i="5"/>
  <c r="AF264" i="5"/>
  <c r="AD264" i="5"/>
  <c r="AC264" i="5"/>
  <c r="AB264" i="5"/>
  <c r="AA264" i="5"/>
  <c r="Z264" i="5"/>
  <c r="Y264" i="5"/>
  <c r="X264" i="5"/>
  <c r="V264" i="5"/>
  <c r="AF263" i="5"/>
  <c r="AD263" i="5"/>
  <c r="AC263" i="5"/>
  <c r="AB263" i="5"/>
  <c r="AA263" i="5"/>
  <c r="Z263" i="5"/>
  <c r="Y263" i="5"/>
  <c r="X263" i="5"/>
  <c r="V263" i="5"/>
  <c r="AF262" i="5"/>
  <c r="AD262" i="5"/>
  <c r="AC262" i="5"/>
  <c r="AB262" i="5"/>
  <c r="AA262" i="5"/>
  <c r="Z262" i="5"/>
  <c r="Y262" i="5"/>
  <c r="X262" i="5"/>
  <c r="V262" i="5"/>
  <c r="AF261" i="5"/>
  <c r="AD261" i="5"/>
  <c r="AC261" i="5"/>
  <c r="AB261" i="5"/>
  <c r="AA261" i="5"/>
  <c r="Z261" i="5"/>
  <c r="Y261" i="5"/>
  <c r="X261" i="5"/>
  <c r="V261" i="5"/>
  <c r="AF260" i="5"/>
  <c r="AD260" i="5"/>
  <c r="AC260" i="5"/>
  <c r="AB260" i="5"/>
  <c r="AA260" i="5"/>
  <c r="Z260" i="5"/>
  <c r="Y260" i="5"/>
  <c r="X260" i="5"/>
  <c r="V260" i="5"/>
  <c r="AF259" i="5"/>
  <c r="AD259" i="5"/>
  <c r="AC259" i="5"/>
  <c r="AB259" i="5"/>
  <c r="AA259" i="5"/>
  <c r="Z259" i="5"/>
  <c r="Y259" i="5"/>
  <c r="X259" i="5"/>
  <c r="V259" i="5"/>
  <c r="AF258" i="5"/>
  <c r="AD258" i="5"/>
  <c r="AC258" i="5"/>
  <c r="AB258" i="5"/>
  <c r="AA258" i="5"/>
  <c r="Z258" i="5"/>
  <c r="Y258" i="5"/>
  <c r="X258" i="5"/>
  <c r="V258" i="5"/>
  <c r="AF257" i="5"/>
  <c r="AD257" i="5"/>
  <c r="AC257" i="5"/>
  <c r="AB257" i="5"/>
  <c r="AA257" i="5"/>
  <c r="Z257" i="5"/>
  <c r="Y257" i="5"/>
  <c r="X257" i="5"/>
  <c r="V257" i="5"/>
  <c r="AF256" i="5"/>
  <c r="AD256" i="5"/>
  <c r="AC256" i="5"/>
  <c r="AB256" i="5"/>
  <c r="AA256" i="5"/>
  <c r="Z256" i="5"/>
  <c r="Y256" i="5"/>
  <c r="X256" i="5"/>
  <c r="V256" i="5"/>
  <c r="AF255" i="5"/>
  <c r="AD255" i="5"/>
  <c r="AC255" i="5"/>
  <c r="AB255" i="5"/>
  <c r="AA255" i="5"/>
  <c r="Z255" i="5"/>
  <c r="Y255" i="5"/>
  <c r="X255" i="5"/>
  <c r="V255" i="5"/>
  <c r="AF254" i="5"/>
  <c r="AD254" i="5"/>
  <c r="AC254" i="5"/>
  <c r="AB254" i="5"/>
  <c r="AA254" i="5"/>
  <c r="Z254" i="5"/>
  <c r="Y254" i="5"/>
  <c r="X254" i="5"/>
  <c r="V254" i="5"/>
  <c r="AF253" i="5"/>
  <c r="AD253" i="5"/>
  <c r="AC253" i="5"/>
  <c r="AB253" i="5"/>
  <c r="AA253" i="5"/>
  <c r="Z253" i="5"/>
  <c r="Y253" i="5"/>
  <c r="Y322" i="5" s="1"/>
  <c r="X253" i="5"/>
  <c r="V253" i="5"/>
  <c r="AF251" i="5"/>
  <c r="AE251" i="5"/>
  <c r="AD251" i="5"/>
  <c r="AD250" i="5" s="1"/>
  <c r="AC251" i="5"/>
  <c r="AB251" i="5"/>
  <c r="AA251" i="5"/>
  <c r="Z251" i="5"/>
  <c r="Y251" i="5"/>
  <c r="Y219" i="5" s="1"/>
  <c r="X251" i="5"/>
  <c r="W251" i="5"/>
  <c r="W250" i="5" s="1"/>
  <c r="V251" i="5"/>
  <c r="V250" i="5" s="1"/>
  <c r="AF250" i="5"/>
  <c r="AE250" i="5"/>
  <c r="AC250" i="5"/>
  <c r="AB250" i="5"/>
  <c r="AA250" i="5"/>
  <c r="Z250" i="5"/>
  <c r="X250" i="5"/>
  <c r="AF249" i="5"/>
  <c r="AE249" i="5"/>
  <c r="AD249" i="5"/>
  <c r="AC249" i="5"/>
  <c r="AB249" i="5"/>
  <c r="AA249" i="5"/>
  <c r="Z249" i="5"/>
  <c r="X249" i="5"/>
  <c r="W249" i="5"/>
  <c r="V249" i="5"/>
  <c r="AF248" i="5"/>
  <c r="AE248" i="5"/>
  <c r="AD248" i="5"/>
  <c r="AC248" i="5"/>
  <c r="AB248" i="5"/>
  <c r="AA248" i="5"/>
  <c r="Z248" i="5"/>
  <c r="X248" i="5"/>
  <c r="W248" i="5"/>
  <c r="V248" i="5"/>
  <c r="AF247" i="5"/>
  <c r="AE247" i="5"/>
  <c r="AD247" i="5"/>
  <c r="AC247" i="5"/>
  <c r="AB247" i="5"/>
  <c r="AA247" i="5"/>
  <c r="Z247" i="5"/>
  <c r="X247" i="5"/>
  <c r="W247" i="5"/>
  <c r="V247" i="5"/>
  <c r="AF246" i="5"/>
  <c r="AE246" i="5"/>
  <c r="AD246" i="5"/>
  <c r="AC246" i="5"/>
  <c r="AB246" i="5"/>
  <c r="AA246" i="5"/>
  <c r="Z246" i="5"/>
  <c r="X246" i="5"/>
  <c r="W246" i="5"/>
  <c r="V246" i="5"/>
  <c r="AF245" i="5"/>
  <c r="AE245" i="5"/>
  <c r="AD245" i="5"/>
  <c r="AC245" i="5"/>
  <c r="AB245" i="5"/>
  <c r="AA245" i="5"/>
  <c r="Z245" i="5"/>
  <c r="X245" i="5"/>
  <c r="W245" i="5"/>
  <c r="V245" i="5"/>
  <c r="AF244" i="5"/>
  <c r="AE244" i="5"/>
  <c r="AD244" i="5"/>
  <c r="AC244" i="5"/>
  <c r="AB244" i="5"/>
  <c r="AA244" i="5"/>
  <c r="Z244" i="5"/>
  <c r="X244" i="5"/>
  <c r="W244" i="5"/>
  <c r="V244" i="5"/>
  <c r="AF243" i="5"/>
  <c r="AE243" i="5"/>
  <c r="AD243" i="5"/>
  <c r="AC243" i="5"/>
  <c r="AB243" i="5"/>
  <c r="AA243" i="5"/>
  <c r="Z243" i="5"/>
  <c r="X243" i="5"/>
  <c r="W243" i="5"/>
  <c r="V243" i="5"/>
  <c r="AF242" i="5"/>
  <c r="AE242" i="5"/>
  <c r="AD242" i="5"/>
  <c r="AC242" i="5"/>
  <c r="AB242" i="5"/>
  <c r="AA242" i="5"/>
  <c r="Z242" i="5"/>
  <c r="X242" i="5"/>
  <c r="W242" i="5"/>
  <c r="V242" i="5"/>
  <c r="AF241" i="5"/>
  <c r="AE241" i="5"/>
  <c r="AD241" i="5"/>
  <c r="AC241" i="5"/>
  <c r="AB241" i="5"/>
  <c r="AA241" i="5"/>
  <c r="Z241" i="5"/>
  <c r="X241" i="5"/>
  <c r="W241" i="5"/>
  <c r="V241" i="5"/>
  <c r="AF240" i="5"/>
  <c r="AE240" i="5"/>
  <c r="AD240" i="5"/>
  <c r="AC240" i="5"/>
  <c r="AB240" i="5"/>
  <c r="AA240" i="5"/>
  <c r="Z240" i="5"/>
  <c r="X240" i="5"/>
  <c r="W240" i="5"/>
  <c r="V240" i="5"/>
  <c r="AF239" i="5"/>
  <c r="AE239" i="5"/>
  <c r="AD239" i="5"/>
  <c r="AC239" i="5"/>
  <c r="AB239" i="5"/>
  <c r="AA239" i="5"/>
  <c r="Z239" i="5"/>
  <c r="X239" i="5"/>
  <c r="W239" i="5"/>
  <c r="V239" i="5"/>
  <c r="AF238" i="5"/>
  <c r="AE238" i="5"/>
  <c r="AD238" i="5"/>
  <c r="AC238" i="5"/>
  <c r="AB238" i="5"/>
  <c r="AA238" i="5"/>
  <c r="Z238" i="5"/>
  <c r="X238" i="5"/>
  <c r="W238" i="5"/>
  <c r="V238" i="5"/>
  <c r="AF237" i="5"/>
  <c r="AE237" i="5"/>
  <c r="AD237" i="5"/>
  <c r="AC237" i="5"/>
  <c r="AB237" i="5"/>
  <c r="AA237" i="5"/>
  <c r="Z237" i="5"/>
  <c r="X237" i="5"/>
  <c r="W237" i="5"/>
  <c r="V237" i="5"/>
  <c r="AF236" i="5"/>
  <c r="AE236" i="5"/>
  <c r="AD236" i="5"/>
  <c r="AC236" i="5"/>
  <c r="AB236" i="5"/>
  <c r="AA236" i="5"/>
  <c r="Z236" i="5"/>
  <c r="X236" i="5"/>
  <c r="W236" i="5"/>
  <c r="V236" i="5"/>
  <c r="AF235" i="5"/>
  <c r="AE235" i="5"/>
  <c r="AD235" i="5"/>
  <c r="AC235" i="5"/>
  <c r="AB235" i="5"/>
  <c r="AA235" i="5"/>
  <c r="Z235" i="5"/>
  <c r="Y235" i="5"/>
  <c r="X235" i="5"/>
  <c r="W235" i="5"/>
  <c r="V235" i="5"/>
  <c r="AF234" i="5"/>
  <c r="AE234" i="5"/>
  <c r="AD234" i="5"/>
  <c r="AC234" i="5"/>
  <c r="AB234" i="5"/>
  <c r="AA234" i="5"/>
  <c r="Z234" i="5"/>
  <c r="X234" i="5"/>
  <c r="W234" i="5"/>
  <c r="V234" i="5"/>
  <c r="AF233" i="5"/>
  <c r="AE233" i="5"/>
  <c r="AD233" i="5"/>
  <c r="AC233" i="5"/>
  <c r="AB233" i="5"/>
  <c r="AA233" i="5"/>
  <c r="Z233" i="5"/>
  <c r="X233" i="5"/>
  <c r="W233" i="5"/>
  <c r="V233" i="5"/>
  <c r="AF232" i="5"/>
  <c r="AE232" i="5"/>
  <c r="AD232" i="5"/>
  <c r="AC232" i="5"/>
  <c r="AB232" i="5"/>
  <c r="AA232" i="5"/>
  <c r="Z232" i="5"/>
  <c r="X232" i="5"/>
  <c r="W232" i="5"/>
  <c r="V232" i="5"/>
  <c r="AF231" i="5"/>
  <c r="AE231" i="5"/>
  <c r="AD231" i="5"/>
  <c r="AC231" i="5"/>
  <c r="AB231" i="5"/>
  <c r="AA231" i="5"/>
  <c r="Z231" i="5"/>
  <c r="X231" i="5"/>
  <c r="W231" i="5"/>
  <c r="V231" i="5"/>
  <c r="AF230" i="5"/>
  <c r="AE230" i="5"/>
  <c r="AD230" i="5"/>
  <c r="AC230" i="5"/>
  <c r="AB230" i="5"/>
  <c r="AA230" i="5"/>
  <c r="Z230" i="5"/>
  <c r="X230" i="5"/>
  <c r="W230" i="5"/>
  <c r="V230" i="5"/>
  <c r="AF229" i="5"/>
  <c r="AE229" i="5"/>
  <c r="AD229" i="5"/>
  <c r="AC229" i="5"/>
  <c r="AB229" i="5"/>
  <c r="AA229" i="5"/>
  <c r="Z229" i="5"/>
  <c r="X229" i="5"/>
  <c r="W229" i="5"/>
  <c r="V229" i="5"/>
  <c r="AF228" i="5"/>
  <c r="AE228" i="5"/>
  <c r="AD228" i="5"/>
  <c r="AC228" i="5"/>
  <c r="AB228" i="5"/>
  <c r="AA228" i="5"/>
  <c r="Z228" i="5"/>
  <c r="X228" i="5"/>
  <c r="W228" i="5"/>
  <c r="V228" i="5"/>
  <c r="AF227" i="5"/>
  <c r="AE227" i="5"/>
  <c r="AD227" i="5"/>
  <c r="AC227" i="5"/>
  <c r="AB227" i="5"/>
  <c r="AA227" i="5"/>
  <c r="Z227" i="5"/>
  <c r="Y227" i="5"/>
  <c r="X227" i="5"/>
  <c r="W227" i="5"/>
  <c r="V227" i="5"/>
  <c r="AF226" i="5"/>
  <c r="AE226" i="5"/>
  <c r="AD226" i="5"/>
  <c r="AC226" i="5"/>
  <c r="AB226" i="5"/>
  <c r="AA226" i="5"/>
  <c r="Z226" i="5"/>
  <c r="X226" i="5"/>
  <c r="W226" i="5"/>
  <c r="V226" i="5"/>
  <c r="AF225" i="5"/>
  <c r="AE225" i="5"/>
  <c r="AD225" i="5"/>
  <c r="AC225" i="5"/>
  <c r="AB225" i="5"/>
  <c r="AA225" i="5"/>
  <c r="Z225" i="5"/>
  <c r="X225" i="5"/>
  <c r="W225" i="5"/>
  <c r="V225" i="5"/>
  <c r="AF224" i="5"/>
  <c r="AE224" i="5"/>
  <c r="AD224" i="5"/>
  <c r="AC224" i="5"/>
  <c r="AB224" i="5"/>
  <c r="AA224" i="5"/>
  <c r="Z224" i="5"/>
  <c r="X224" i="5"/>
  <c r="W224" i="5"/>
  <c r="V224" i="5"/>
  <c r="AF223" i="5"/>
  <c r="AE223" i="5"/>
  <c r="AD223" i="5"/>
  <c r="AC223" i="5"/>
  <c r="AB223" i="5"/>
  <c r="AA223" i="5"/>
  <c r="Z223" i="5"/>
  <c r="X223" i="5"/>
  <c r="W223" i="5"/>
  <c r="V223" i="5"/>
  <c r="AF222" i="5"/>
  <c r="AE222" i="5"/>
  <c r="AD222" i="5"/>
  <c r="AC222" i="5"/>
  <c r="AB222" i="5"/>
  <c r="AA222" i="5"/>
  <c r="Z222" i="5"/>
  <c r="X222" i="5"/>
  <c r="W222" i="5"/>
  <c r="V222" i="5"/>
  <c r="AF221" i="5"/>
  <c r="AE221" i="5"/>
  <c r="AD221" i="5"/>
  <c r="AC221" i="5"/>
  <c r="AB221" i="5"/>
  <c r="AA221" i="5"/>
  <c r="Z221" i="5"/>
  <c r="X221" i="5"/>
  <c r="W221" i="5"/>
  <c r="V221" i="5"/>
  <c r="AF220" i="5"/>
  <c r="AE220" i="5"/>
  <c r="AD220" i="5"/>
  <c r="AC220" i="5"/>
  <c r="AB220" i="5"/>
  <c r="AA220" i="5"/>
  <c r="Z220" i="5"/>
  <c r="X220" i="5"/>
  <c r="W220" i="5"/>
  <c r="V220" i="5"/>
  <c r="AF219" i="5"/>
  <c r="AE219" i="5"/>
  <c r="AD219" i="5"/>
  <c r="AC219" i="5"/>
  <c r="AB219" i="5"/>
  <c r="AA219" i="5"/>
  <c r="Z219" i="5"/>
  <c r="X219" i="5"/>
  <c r="W219" i="5"/>
  <c r="V219" i="5"/>
  <c r="AF218" i="5"/>
  <c r="AE218" i="5"/>
  <c r="AD218" i="5"/>
  <c r="AC218" i="5"/>
  <c r="AB218" i="5"/>
  <c r="AA218" i="5"/>
  <c r="Z218" i="5"/>
  <c r="X218" i="5"/>
  <c r="W218" i="5"/>
  <c r="V218" i="5"/>
  <c r="AF217" i="5"/>
  <c r="AE217" i="5"/>
  <c r="AD217" i="5"/>
  <c r="AC217" i="5"/>
  <c r="AB217" i="5"/>
  <c r="AA217" i="5"/>
  <c r="Z217" i="5"/>
  <c r="X217" i="5"/>
  <c r="W217" i="5"/>
  <c r="V217" i="5"/>
  <c r="AF216" i="5"/>
  <c r="AE216" i="5"/>
  <c r="AD216" i="5"/>
  <c r="AC216" i="5"/>
  <c r="AB216" i="5"/>
  <c r="AA216" i="5"/>
  <c r="Z216" i="5"/>
  <c r="X216" i="5"/>
  <c r="W216" i="5"/>
  <c r="V216" i="5"/>
  <c r="AF215" i="5"/>
  <c r="AE215" i="5"/>
  <c r="AD215" i="5"/>
  <c r="AC215" i="5"/>
  <c r="AB215" i="5"/>
  <c r="AA215" i="5"/>
  <c r="Z215" i="5"/>
  <c r="X215" i="5"/>
  <c r="W215" i="5"/>
  <c r="V215" i="5"/>
  <c r="AF214" i="5"/>
  <c r="AE214" i="5"/>
  <c r="AD214" i="5"/>
  <c r="AC214" i="5"/>
  <c r="AB214" i="5"/>
  <c r="AA214" i="5"/>
  <c r="Z214" i="5"/>
  <c r="X214" i="5"/>
  <c r="W214" i="5"/>
  <c r="V214" i="5"/>
  <c r="AF213" i="5"/>
  <c r="AE213" i="5"/>
  <c r="AD213" i="5"/>
  <c r="AC213" i="5"/>
  <c r="AB213" i="5"/>
  <c r="AA213" i="5"/>
  <c r="Z213" i="5"/>
  <c r="X213" i="5"/>
  <c r="W213" i="5"/>
  <c r="V213" i="5"/>
  <c r="AF212" i="5"/>
  <c r="AE212" i="5"/>
  <c r="AD212" i="5"/>
  <c r="AC212" i="5"/>
  <c r="AB212" i="5"/>
  <c r="AA212" i="5"/>
  <c r="Z212" i="5"/>
  <c r="X212" i="5"/>
  <c r="W212" i="5"/>
  <c r="V212" i="5"/>
  <c r="AF211" i="5"/>
  <c r="AE211" i="5"/>
  <c r="AD211" i="5"/>
  <c r="AC211" i="5"/>
  <c r="AB211" i="5"/>
  <c r="AA211" i="5"/>
  <c r="Z211" i="5"/>
  <c r="X211" i="5"/>
  <c r="W211" i="5"/>
  <c r="V211" i="5"/>
  <c r="AF210" i="5"/>
  <c r="AE210" i="5"/>
  <c r="AD210" i="5"/>
  <c r="AC210" i="5"/>
  <c r="AB210" i="5"/>
  <c r="AA210" i="5"/>
  <c r="Z210" i="5"/>
  <c r="X210" i="5"/>
  <c r="W210" i="5"/>
  <c r="V210" i="5"/>
  <c r="AF209" i="5"/>
  <c r="AE209" i="5"/>
  <c r="AD209" i="5"/>
  <c r="AC209" i="5"/>
  <c r="AB209" i="5"/>
  <c r="AA209" i="5"/>
  <c r="Z209" i="5"/>
  <c r="X209" i="5"/>
  <c r="W209" i="5"/>
  <c r="V209" i="5"/>
  <c r="AF208" i="5"/>
  <c r="AE208" i="5"/>
  <c r="AD208" i="5"/>
  <c r="AC208" i="5"/>
  <c r="AB208" i="5"/>
  <c r="AA208" i="5"/>
  <c r="Z208" i="5"/>
  <c r="X208" i="5"/>
  <c r="W208" i="5"/>
  <c r="V208" i="5"/>
  <c r="AF207" i="5"/>
  <c r="AE207" i="5"/>
  <c r="AD207" i="5"/>
  <c r="AC207" i="5"/>
  <c r="AB207" i="5"/>
  <c r="AA207" i="5"/>
  <c r="Z207" i="5"/>
  <c r="X207" i="5"/>
  <c r="W207" i="5"/>
  <c r="V207" i="5"/>
  <c r="AF206" i="5"/>
  <c r="AE206" i="5"/>
  <c r="AD206" i="5"/>
  <c r="AC206" i="5"/>
  <c r="AB206" i="5"/>
  <c r="AA206" i="5"/>
  <c r="Z206" i="5"/>
  <c r="X206" i="5"/>
  <c r="W206" i="5"/>
  <c r="V206" i="5"/>
  <c r="AF205" i="5"/>
  <c r="AE205" i="5"/>
  <c r="AD205" i="5"/>
  <c r="AC205" i="5"/>
  <c r="AB205" i="5"/>
  <c r="AA205" i="5"/>
  <c r="Z205" i="5"/>
  <c r="X205" i="5"/>
  <c r="W205" i="5"/>
  <c r="V205" i="5"/>
  <c r="AF204" i="5"/>
  <c r="AE204" i="5"/>
  <c r="AD204" i="5"/>
  <c r="AC204" i="5"/>
  <c r="AB204" i="5"/>
  <c r="AA204" i="5"/>
  <c r="Z204" i="5"/>
  <c r="X204" i="5"/>
  <c r="W204" i="5"/>
  <c r="V204" i="5"/>
  <c r="AF203" i="5"/>
  <c r="AE203" i="5"/>
  <c r="AD203" i="5"/>
  <c r="AC203" i="5"/>
  <c r="AB203" i="5"/>
  <c r="AA203" i="5"/>
  <c r="Z203" i="5"/>
  <c r="Y203" i="5"/>
  <c r="X203" i="5"/>
  <c r="W203" i="5"/>
  <c r="V203" i="5"/>
  <c r="AF202" i="5"/>
  <c r="AE202" i="5"/>
  <c r="AD202" i="5"/>
  <c r="AC202" i="5"/>
  <c r="AB202" i="5"/>
  <c r="AA202" i="5"/>
  <c r="Z202" i="5"/>
  <c r="X202" i="5"/>
  <c r="W202" i="5"/>
  <c r="V202" i="5"/>
  <c r="AF201" i="5"/>
  <c r="AE201" i="5"/>
  <c r="AD201" i="5"/>
  <c r="AC201" i="5"/>
  <c r="AB201" i="5"/>
  <c r="AA201" i="5"/>
  <c r="Z201" i="5"/>
  <c r="X201" i="5"/>
  <c r="W201" i="5"/>
  <c r="V201" i="5"/>
  <c r="AF200" i="5"/>
  <c r="AE200" i="5"/>
  <c r="AD200" i="5"/>
  <c r="AC200" i="5"/>
  <c r="AB200" i="5"/>
  <c r="AA200" i="5"/>
  <c r="Z200" i="5"/>
  <c r="X200" i="5"/>
  <c r="W200" i="5"/>
  <c r="V200" i="5"/>
  <c r="AF199" i="5"/>
  <c r="AE199" i="5"/>
  <c r="AD199" i="5"/>
  <c r="AC199" i="5"/>
  <c r="AB199" i="5"/>
  <c r="AA199" i="5"/>
  <c r="Z199" i="5"/>
  <c r="X199" i="5"/>
  <c r="W199" i="5"/>
  <c r="V199" i="5"/>
  <c r="AF197" i="5"/>
  <c r="AE197" i="5"/>
  <c r="AD197" i="5"/>
  <c r="AC197" i="5"/>
  <c r="AB197" i="5"/>
  <c r="AA197" i="5"/>
  <c r="AA160" i="5" s="1"/>
  <c r="Z197" i="5"/>
  <c r="Z196" i="5" s="1"/>
  <c r="Y197" i="5"/>
  <c r="X197" i="5"/>
  <c r="W197" i="5"/>
  <c r="V197" i="5"/>
  <c r="AF196" i="5"/>
  <c r="AE196" i="5"/>
  <c r="AD196" i="5"/>
  <c r="AC196" i="5"/>
  <c r="AB196" i="5"/>
  <c r="Y196" i="5"/>
  <c r="X196" i="5"/>
  <c r="W196" i="5"/>
  <c r="V196" i="5"/>
  <c r="AF195" i="5"/>
  <c r="AE195" i="5"/>
  <c r="AD195" i="5"/>
  <c r="AC195" i="5"/>
  <c r="AB195" i="5"/>
  <c r="Y195" i="5"/>
  <c r="X195" i="5"/>
  <c r="W195" i="5"/>
  <c r="V195" i="5"/>
  <c r="AF194" i="5"/>
  <c r="AE194" i="5"/>
  <c r="AD194" i="5"/>
  <c r="AC194" i="5"/>
  <c r="AB194" i="5"/>
  <c r="Z194" i="5"/>
  <c r="Y194" i="5"/>
  <c r="X194" i="5"/>
  <c r="W194" i="5"/>
  <c r="V194" i="5"/>
  <c r="AF193" i="5"/>
  <c r="AE193" i="5"/>
  <c r="AD193" i="5"/>
  <c r="AC193" i="5"/>
  <c r="AB193" i="5"/>
  <c r="Z193" i="5"/>
  <c r="Y193" i="5"/>
  <c r="X193" i="5"/>
  <c r="W193" i="5"/>
  <c r="V193" i="5"/>
  <c r="AF192" i="5"/>
  <c r="AE192" i="5"/>
  <c r="AD192" i="5"/>
  <c r="AC192" i="5"/>
  <c r="AB192" i="5"/>
  <c r="Z192" i="5"/>
  <c r="Y192" i="5"/>
  <c r="X192" i="5"/>
  <c r="W192" i="5"/>
  <c r="V192" i="5"/>
  <c r="AF191" i="5"/>
  <c r="AE191" i="5"/>
  <c r="AD191" i="5"/>
  <c r="AC191" i="5"/>
  <c r="AB191" i="5"/>
  <c r="Z191" i="5"/>
  <c r="Y191" i="5"/>
  <c r="X191" i="5"/>
  <c r="W191" i="5"/>
  <c r="V191" i="5"/>
  <c r="AF190" i="5"/>
  <c r="AE190" i="5"/>
  <c r="AD190" i="5"/>
  <c r="AC190" i="5"/>
  <c r="AB190" i="5"/>
  <c r="Z190" i="5"/>
  <c r="Y190" i="5"/>
  <c r="X190" i="5"/>
  <c r="W190" i="5"/>
  <c r="V190" i="5"/>
  <c r="AF189" i="5"/>
  <c r="AE189" i="5"/>
  <c r="AD189" i="5"/>
  <c r="AC189" i="5"/>
  <c r="AB189" i="5"/>
  <c r="AA189" i="5"/>
  <c r="Z189" i="5"/>
  <c r="Y189" i="5"/>
  <c r="X189" i="5"/>
  <c r="W189" i="5"/>
  <c r="V189" i="5"/>
  <c r="AF188" i="5"/>
  <c r="AE188" i="5"/>
  <c r="AD188" i="5"/>
  <c r="AC188" i="5"/>
  <c r="AB188" i="5"/>
  <c r="Z188" i="5"/>
  <c r="Y188" i="5"/>
  <c r="X188" i="5"/>
  <c r="W188" i="5"/>
  <c r="V188" i="5"/>
  <c r="AF187" i="5"/>
  <c r="AE187" i="5"/>
  <c r="AD187" i="5"/>
  <c r="AC187" i="5"/>
  <c r="AB187" i="5"/>
  <c r="Z187" i="5"/>
  <c r="Y187" i="5"/>
  <c r="X187" i="5"/>
  <c r="W187" i="5"/>
  <c r="V187" i="5"/>
  <c r="AF186" i="5"/>
  <c r="AE186" i="5"/>
  <c r="AD186" i="5"/>
  <c r="AC186" i="5"/>
  <c r="AB186" i="5"/>
  <c r="Z186" i="5"/>
  <c r="Y186" i="5"/>
  <c r="X186" i="5"/>
  <c r="W186" i="5"/>
  <c r="V186" i="5"/>
  <c r="AF185" i="5"/>
  <c r="AE185" i="5"/>
  <c r="AD185" i="5"/>
  <c r="AC185" i="5"/>
  <c r="AB185" i="5"/>
  <c r="Z185" i="5"/>
  <c r="Y185" i="5"/>
  <c r="X185" i="5"/>
  <c r="W185" i="5"/>
  <c r="V185" i="5"/>
  <c r="AF184" i="5"/>
  <c r="AE184" i="5"/>
  <c r="AD184" i="5"/>
  <c r="AC184" i="5"/>
  <c r="AB184" i="5"/>
  <c r="Z184" i="5"/>
  <c r="Y184" i="5"/>
  <c r="X184" i="5"/>
  <c r="W184" i="5"/>
  <c r="V184" i="5"/>
  <c r="AF183" i="5"/>
  <c r="AE183" i="5"/>
  <c r="AD183" i="5"/>
  <c r="AC183" i="5"/>
  <c r="AB183" i="5"/>
  <c r="Z183" i="5"/>
  <c r="Y183" i="5"/>
  <c r="X183" i="5"/>
  <c r="W183" i="5"/>
  <c r="V183" i="5"/>
  <c r="AF182" i="5"/>
  <c r="AE182" i="5"/>
  <c r="AD182" i="5"/>
  <c r="AC182" i="5"/>
  <c r="AB182" i="5"/>
  <c r="Z182" i="5"/>
  <c r="Y182" i="5"/>
  <c r="X182" i="5"/>
  <c r="W182" i="5"/>
  <c r="V182" i="5"/>
  <c r="AF181" i="5"/>
  <c r="AE181" i="5"/>
  <c r="AD181" i="5"/>
  <c r="AC181" i="5"/>
  <c r="AB181" i="5"/>
  <c r="AA181" i="5"/>
  <c r="Z181" i="5"/>
  <c r="Y181" i="5"/>
  <c r="X181" i="5"/>
  <c r="W181" i="5"/>
  <c r="V181" i="5"/>
  <c r="AF180" i="5"/>
  <c r="AE180" i="5"/>
  <c r="AD180" i="5"/>
  <c r="AC180" i="5"/>
  <c r="AB180" i="5"/>
  <c r="Z180" i="5"/>
  <c r="Y180" i="5"/>
  <c r="X180" i="5"/>
  <c r="W180" i="5"/>
  <c r="V180" i="5"/>
  <c r="AF179" i="5"/>
  <c r="AE179" i="5"/>
  <c r="AD179" i="5"/>
  <c r="AC179" i="5"/>
  <c r="AB179" i="5"/>
  <c r="Z179" i="5"/>
  <c r="Y179" i="5"/>
  <c r="X179" i="5"/>
  <c r="W179" i="5"/>
  <c r="V179" i="5"/>
  <c r="AF178" i="5"/>
  <c r="AE178" i="5"/>
  <c r="AD178" i="5"/>
  <c r="AC178" i="5"/>
  <c r="AB178" i="5"/>
  <c r="Z178" i="5"/>
  <c r="Y178" i="5"/>
  <c r="X178" i="5"/>
  <c r="W178" i="5"/>
  <c r="V178" i="5"/>
  <c r="AF177" i="5"/>
  <c r="AE177" i="5"/>
  <c r="AD177" i="5"/>
  <c r="AC177" i="5"/>
  <c r="AB177" i="5"/>
  <c r="Z177" i="5"/>
  <c r="Y177" i="5"/>
  <c r="X177" i="5"/>
  <c r="W177" i="5"/>
  <c r="V177" i="5"/>
  <c r="AF176" i="5"/>
  <c r="AE176" i="5"/>
  <c r="AD176" i="5"/>
  <c r="AC176" i="5"/>
  <c r="AB176" i="5"/>
  <c r="Z176" i="5"/>
  <c r="Y176" i="5"/>
  <c r="X176" i="5"/>
  <c r="W176" i="5"/>
  <c r="V176" i="5"/>
  <c r="AF175" i="5"/>
  <c r="AE175" i="5"/>
  <c r="AD175" i="5"/>
  <c r="AC175" i="5"/>
  <c r="AB175" i="5"/>
  <c r="Z175" i="5"/>
  <c r="Y175" i="5"/>
  <c r="X175" i="5"/>
  <c r="W175" i="5"/>
  <c r="V175" i="5"/>
  <c r="AF174" i="5"/>
  <c r="AE174" i="5"/>
  <c r="AD174" i="5"/>
  <c r="AC174" i="5"/>
  <c r="AB174" i="5"/>
  <c r="Z174" i="5"/>
  <c r="Y174" i="5"/>
  <c r="X174" i="5"/>
  <c r="W174" i="5"/>
  <c r="V174" i="5"/>
  <c r="AF173" i="5"/>
  <c r="AE173" i="5"/>
  <c r="AD173" i="5"/>
  <c r="AC173" i="5"/>
  <c r="AB173" i="5"/>
  <c r="AA173" i="5"/>
  <c r="Z173" i="5"/>
  <c r="Y173" i="5"/>
  <c r="X173" i="5"/>
  <c r="W173" i="5"/>
  <c r="V173" i="5"/>
  <c r="AF172" i="5"/>
  <c r="AE172" i="5"/>
  <c r="AD172" i="5"/>
  <c r="AC172" i="5"/>
  <c r="AB172" i="5"/>
  <c r="Z172" i="5"/>
  <c r="Y172" i="5"/>
  <c r="X172" i="5"/>
  <c r="W172" i="5"/>
  <c r="V172" i="5"/>
  <c r="AF171" i="5"/>
  <c r="AE171" i="5"/>
  <c r="AD171" i="5"/>
  <c r="AC171" i="5"/>
  <c r="AB171" i="5"/>
  <c r="Z171" i="5"/>
  <c r="Y171" i="5"/>
  <c r="X171" i="5"/>
  <c r="W171" i="5"/>
  <c r="V171" i="5"/>
  <c r="AF170" i="5"/>
  <c r="AE170" i="5"/>
  <c r="AD170" i="5"/>
  <c r="AC170" i="5"/>
  <c r="AB170" i="5"/>
  <c r="Z170" i="5"/>
  <c r="Y170" i="5"/>
  <c r="X170" i="5"/>
  <c r="W170" i="5"/>
  <c r="V170" i="5"/>
  <c r="AF169" i="5"/>
  <c r="AE169" i="5"/>
  <c r="AD169" i="5"/>
  <c r="AC169" i="5"/>
  <c r="AB169" i="5"/>
  <c r="Z169" i="5"/>
  <c r="Y169" i="5"/>
  <c r="X169" i="5"/>
  <c r="W169" i="5"/>
  <c r="V169" i="5"/>
  <c r="AF168" i="5"/>
  <c r="AE168" i="5"/>
  <c r="AD168" i="5"/>
  <c r="AC168" i="5"/>
  <c r="AB168" i="5"/>
  <c r="Z168" i="5"/>
  <c r="Y168" i="5"/>
  <c r="X168" i="5"/>
  <c r="W168" i="5"/>
  <c r="V168" i="5"/>
  <c r="AF167" i="5"/>
  <c r="AE167" i="5"/>
  <c r="AD167" i="5"/>
  <c r="AC167" i="5"/>
  <c r="AB167" i="5"/>
  <c r="AA167" i="5"/>
  <c r="Z167" i="5"/>
  <c r="Y167" i="5"/>
  <c r="X167" i="5"/>
  <c r="W167" i="5"/>
  <c r="V167" i="5"/>
  <c r="AF166" i="5"/>
  <c r="AE166" i="5"/>
  <c r="AD166" i="5"/>
  <c r="AC166" i="5"/>
  <c r="AB166" i="5"/>
  <c r="AA166" i="5"/>
  <c r="Z166" i="5"/>
  <c r="Y166" i="5"/>
  <c r="X166" i="5"/>
  <c r="W166" i="5"/>
  <c r="V166" i="5"/>
  <c r="AF165" i="5"/>
  <c r="AE165" i="5"/>
  <c r="AD165" i="5"/>
  <c r="AC165" i="5"/>
  <c r="AB165" i="5"/>
  <c r="Z165" i="5"/>
  <c r="Y165" i="5"/>
  <c r="X165" i="5"/>
  <c r="W165" i="5"/>
  <c r="V165" i="5"/>
  <c r="AF164" i="5"/>
  <c r="AE164" i="5"/>
  <c r="AD164" i="5"/>
  <c r="AC164" i="5"/>
  <c r="AB164" i="5"/>
  <c r="AA164" i="5"/>
  <c r="Z164" i="5"/>
  <c r="Y164" i="5"/>
  <c r="X164" i="5"/>
  <c r="W164" i="5"/>
  <c r="V164" i="5"/>
  <c r="AF163" i="5"/>
  <c r="AE163" i="5"/>
  <c r="AD163" i="5"/>
  <c r="AC163" i="5"/>
  <c r="AB163" i="5"/>
  <c r="AA163" i="5"/>
  <c r="Z163" i="5"/>
  <c r="Y163" i="5"/>
  <c r="X163" i="5"/>
  <c r="W163" i="5"/>
  <c r="V163" i="5"/>
  <c r="AF162" i="5"/>
  <c r="AE162" i="5"/>
  <c r="AD162" i="5"/>
  <c r="AC162" i="5"/>
  <c r="AB162" i="5"/>
  <c r="AA162" i="5"/>
  <c r="Z162" i="5"/>
  <c r="Y162" i="5"/>
  <c r="X162" i="5"/>
  <c r="W162" i="5"/>
  <c r="V162" i="5"/>
  <c r="AF161" i="5"/>
  <c r="AE161" i="5"/>
  <c r="AD161" i="5"/>
  <c r="AC161" i="5"/>
  <c r="AB161" i="5"/>
  <c r="AA161" i="5"/>
  <c r="Z161" i="5"/>
  <c r="Y161" i="5"/>
  <c r="X161" i="5"/>
  <c r="W161" i="5"/>
  <c r="V161" i="5"/>
  <c r="AF160" i="5"/>
  <c r="AE160" i="5"/>
  <c r="AD160" i="5"/>
  <c r="AC160" i="5"/>
  <c r="AB160" i="5"/>
  <c r="Z160" i="5"/>
  <c r="Y160" i="5"/>
  <c r="X160" i="5"/>
  <c r="W160" i="5"/>
  <c r="V160" i="5"/>
  <c r="AF159" i="5"/>
  <c r="AE159" i="5"/>
  <c r="AD159" i="5"/>
  <c r="AC159" i="5"/>
  <c r="AB159" i="5"/>
  <c r="AA159" i="5"/>
  <c r="Z159" i="5"/>
  <c r="Y159" i="5"/>
  <c r="X159" i="5"/>
  <c r="W159" i="5"/>
  <c r="V159" i="5"/>
  <c r="AF158" i="5"/>
  <c r="AE158" i="5"/>
  <c r="AD158" i="5"/>
  <c r="AC158" i="5"/>
  <c r="AB158" i="5"/>
  <c r="AA158" i="5"/>
  <c r="Z158" i="5"/>
  <c r="Y158" i="5"/>
  <c r="X158" i="5"/>
  <c r="W158" i="5"/>
  <c r="V158" i="5"/>
  <c r="AF157" i="5"/>
  <c r="AE157" i="5"/>
  <c r="AD157" i="5"/>
  <c r="AC157" i="5"/>
  <c r="AB157" i="5"/>
  <c r="AA157" i="5"/>
  <c r="Z157" i="5"/>
  <c r="Y157" i="5"/>
  <c r="X157" i="5"/>
  <c r="W157" i="5"/>
  <c r="V157" i="5"/>
  <c r="AF156" i="5"/>
  <c r="AE156" i="5"/>
  <c r="AD156" i="5"/>
  <c r="AC156" i="5"/>
  <c r="AB156" i="5"/>
  <c r="AA156" i="5"/>
  <c r="Z156" i="5"/>
  <c r="Y156" i="5"/>
  <c r="X156" i="5"/>
  <c r="W156" i="5"/>
  <c r="V156" i="5"/>
  <c r="AF155" i="5"/>
  <c r="AE155" i="5"/>
  <c r="AD155" i="5"/>
  <c r="AC155" i="5"/>
  <c r="AB155" i="5"/>
  <c r="AA155" i="5"/>
  <c r="Z155" i="5"/>
  <c r="Y155" i="5"/>
  <c r="X155" i="5"/>
  <c r="W155" i="5"/>
  <c r="V155" i="5"/>
  <c r="AF154" i="5"/>
  <c r="AE154" i="5"/>
  <c r="AD154" i="5"/>
  <c r="AC154" i="5"/>
  <c r="AB154" i="5"/>
  <c r="AA154" i="5"/>
  <c r="Z154" i="5"/>
  <c r="Y154" i="5"/>
  <c r="X154" i="5"/>
  <c r="W154" i="5"/>
  <c r="V154" i="5"/>
  <c r="AF153" i="5"/>
  <c r="AE153" i="5"/>
  <c r="AD153" i="5"/>
  <c r="AC153" i="5"/>
  <c r="AB153" i="5"/>
  <c r="AA153" i="5"/>
  <c r="Z153" i="5"/>
  <c r="Y153" i="5"/>
  <c r="X153" i="5"/>
  <c r="W153" i="5"/>
  <c r="V153" i="5"/>
  <c r="AF152" i="5"/>
  <c r="AE152" i="5"/>
  <c r="AD152" i="5"/>
  <c r="AC152" i="5"/>
  <c r="AB152" i="5"/>
  <c r="AA152" i="5"/>
  <c r="Z152" i="5"/>
  <c r="Y152" i="5"/>
  <c r="X152" i="5"/>
  <c r="W152" i="5"/>
  <c r="V152" i="5"/>
  <c r="AF151" i="5"/>
  <c r="AE151" i="5"/>
  <c r="AD151" i="5"/>
  <c r="AC151" i="5"/>
  <c r="AB151" i="5"/>
  <c r="AA151" i="5"/>
  <c r="Z151" i="5"/>
  <c r="Y151" i="5"/>
  <c r="X151" i="5"/>
  <c r="W151" i="5"/>
  <c r="V151" i="5"/>
  <c r="AF150" i="5"/>
  <c r="AE150" i="5"/>
  <c r="AD150" i="5"/>
  <c r="AC150" i="5"/>
  <c r="AB150" i="5"/>
  <c r="AA150" i="5"/>
  <c r="Z150" i="5"/>
  <c r="Y150" i="5"/>
  <c r="X150" i="5"/>
  <c r="W150" i="5"/>
  <c r="V150" i="5"/>
  <c r="AF149" i="5"/>
  <c r="AE149" i="5"/>
  <c r="AD149" i="5"/>
  <c r="AC149" i="5"/>
  <c r="AB149" i="5"/>
  <c r="AA149" i="5"/>
  <c r="Z149" i="5"/>
  <c r="Y149" i="5"/>
  <c r="X149" i="5"/>
  <c r="W149" i="5"/>
  <c r="V149" i="5"/>
  <c r="AF148" i="5"/>
  <c r="AE148" i="5"/>
  <c r="AD148" i="5"/>
  <c r="AC148" i="5"/>
  <c r="AB148" i="5"/>
  <c r="AA148" i="5"/>
  <c r="Z148" i="5"/>
  <c r="Y148" i="5"/>
  <c r="X148" i="5"/>
  <c r="W148" i="5"/>
  <c r="V148" i="5"/>
  <c r="AF147" i="5"/>
  <c r="AE147" i="5"/>
  <c r="AD147" i="5"/>
  <c r="AC147" i="5"/>
  <c r="AB147" i="5"/>
  <c r="AA147" i="5"/>
  <c r="Z147" i="5"/>
  <c r="Y147" i="5"/>
  <c r="X147" i="5"/>
  <c r="W147" i="5"/>
  <c r="V147" i="5"/>
  <c r="AF146" i="5"/>
  <c r="AE146" i="5"/>
  <c r="AD146" i="5"/>
  <c r="AC146" i="5"/>
  <c r="AB146" i="5"/>
  <c r="AA146" i="5"/>
  <c r="Z146" i="5"/>
  <c r="Y146" i="5"/>
  <c r="X146" i="5"/>
  <c r="W146" i="5"/>
  <c r="V146" i="5"/>
  <c r="AF145" i="5"/>
  <c r="AE145" i="5"/>
  <c r="AD145" i="5"/>
  <c r="AC145" i="5"/>
  <c r="AB145" i="5"/>
  <c r="AA145" i="5"/>
  <c r="Z145" i="5"/>
  <c r="Y145" i="5"/>
  <c r="X145" i="5"/>
  <c r="W145" i="5"/>
  <c r="V145" i="5"/>
  <c r="AF143" i="5"/>
  <c r="AE143" i="5"/>
  <c r="AE139" i="5" s="1"/>
  <c r="AD143" i="5"/>
  <c r="AC143" i="5"/>
  <c r="AB143" i="5"/>
  <c r="AA143" i="5"/>
  <c r="Z143" i="5"/>
  <c r="Z138" i="5" s="1"/>
  <c r="Y143" i="5"/>
  <c r="Y142" i="5" s="1"/>
  <c r="X143" i="5"/>
  <c r="W143" i="5"/>
  <c r="W139" i="5" s="1"/>
  <c r="V143" i="5"/>
  <c r="AE142" i="5"/>
  <c r="AD142" i="5"/>
  <c r="AC142" i="5"/>
  <c r="AA142" i="5"/>
  <c r="W142" i="5"/>
  <c r="V142" i="5"/>
  <c r="AF141" i="5"/>
  <c r="AD141" i="5"/>
  <c r="AC141" i="5"/>
  <c r="Z141" i="5"/>
  <c r="Y141" i="5"/>
  <c r="X141" i="5"/>
  <c r="V141" i="5"/>
  <c r="AD140" i="5"/>
  <c r="AC140" i="5"/>
  <c r="AA140" i="5"/>
  <c r="Y140" i="5"/>
  <c r="V140" i="5"/>
  <c r="AF139" i="5"/>
  <c r="AD139" i="5"/>
  <c r="AC139" i="5"/>
  <c r="AA139" i="5"/>
  <c r="X139" i="5"/>
  <c r="V139" i="5"/>
  <c r="AE138" i="5"/>
  <c r="AD138" i="5"/>
  <c r="AC138" i="5"/>
  <c r="AA138" i="5"/>
  <c r="Y138" i="5"/>
  <c r="W138" i="5"/>
  <c r="V138" i="5"/>
  <c r="AD137" i="5"/>
  <c r="AC137" i="5"/>
  <c r="AA137" i="5"/>
  <c r="Z137" i="5"/>
  <c r="Y137" i="5"/>
  <c r="V137" i="5"/>
  <c r="AE136" i="5"/>
  <c r="AD136" i="5"/>
  <c r="AC136" i="5"/>
  <c r="Y136" i="5"/>
  <c r="W136" i="5"/>
  <c r="V136" i="5"/>
  <c r="AF135" i="5"/>
  <c r="AE135" i="5"/>
  <c r="AD135" i="5"/>
  <c r="AC135" i="5"/>
  <c r="AB135" i="5"/>
  <c r="AA135" i="5"/>
  <c r="Z135" i="5"/>
  <c r="Y135" i="5"/>
  <c r="X135" i="5"/>
  <c r="W135" i="5"/>
  <c r="V135" i="5"/>
  <c r="AE134" i="5"/>
  <c r="AD134" i="5"/>
  <c r="AC134" i="5"/>
  <c r="AC144" i="5" s="1"/>
  <c r="AA134" i="5"/>
  <c r="W134" i="5"/>
  <c r="V134" i="5"/>
  <c r="AF133" i="5"/>
  <c r="AE133" i="5"/>
  <c r="AD133" i="5"/>
  <c r="AC133" i="5"/>
  <c r="Z133" i="5"/>
  <c r="Y133" i="5"/>
  <c r="X133" i="5"/>
  <c r="W133" i="5"/>
  <c r="V133" i="5"/>
  <c r="V144" i="5" s="1"/>
  <c r="AF131" i="5"/>
  <c r="AE131" i="5"/>
  <c r="AD131" i="5"/>
  <c r="AD126" i="5" s="1"/>
  <c r="AC131" i="5"/>
  <c r="AC130" i="5" s="1"/>
  <c r="AB131" i="5"/>
  <c r="AA131" i="5"/>
  <c r="AA127" i="5" s="1"/>
  <c r="Z131" i="5"/>
  <c r="Y131" i="5"/>
  <c r="X131" i="5"/>
  <c r="W131" i="5"/>
  <c r="V131" i="5"/>
  <c r="V126" i="5" s="1"/>
  <c r="AE130" i="5"/>
  <c r="AA130" i="5"/>
  <c r="Z130" i="5"/>
  <c r="Y130" i="5"/>
  <c r="W130" i="5"/>
  <c r="AD129" i="5"/>
  <c r="AC129" i="5"/>
  <c r="AB129" i="5"/>
  <c r="Z129" i="5"/>
  <c r="Y129" i="5"/>
  <c r="V129" i="5"/>
  <c r="AE128" i="5"/>
  <c r="AC128" i="5"/>
  <c r="Z128" i="5"/>
  <c r="Y128" i="5"/>
  <c r="W128" i="5"/>
  <c r="AE127" i="5"/>
  <c r="AB127" i="5"/>
  <c r="Z127" i="5"/>
  <c r="Y127" i="5"/>
  <c r="W127" i="5"/>
  <c r="AE126" i="5"/>
  <c r="AC126" i="5"/>
  <c r="AA126" i="5"/>
  <c r="Z126" i="5"/>
  <c r="Y126" i="5"/>
  <c r="W126" i="5"/>
  <c r="AE125" i="5"/>
  <c r="AD125" i="5"/>
  <c r="AC125" i="5"/>
  <c r="Z125" i="5"/>
  <c r="Y125" i="5"/>
  <c r="W125" i="5"/>
  <c r="V125" i="5"/>
  <c r="AC124" i="5"/>
  <c r="AA124" i="5"/>
  <c r="Z124" i="5"/>
  <c r="Y124" i="5"/>
  <c r="AF123" i="5"/>
  <c r="AE123" i="5"/>
  <c r="AD123" i="5"/>
  <c r="AC123" i="5"/>
  <c r="AB123" i="5"/>
  <c r="AA123" i="5"/>
  <c r="Z123" i="5"/>
  <c r="Y123" i="5"/>
  <c r="X123" i="5"/>
  <c r="W123" i="5"/>
  <c r="V123" i="5"/>
  <c r="AE122" i="5"/>
  <c r="AA122" i="5"/>
  <c r="Z122" i="5"/>
  <c r="Y122" i="5"/>
  <c r="W122" i="5"/>
  <c r="AD121" i="5"/>
  <c r="AC121" i="5"/>
  <c r="AB121" i="5"/>
  <c r="AA121" i="5"/>
  <c r="Z121" i="5"/>
  <c r="Y121" i="5"/>
  <c r="V121" i="5"/>
  <c r="AE120" i="5"/>
  <c r="AC120" i="5"/>
  <c r="Z120" i="5"/>
  <c r="Y120" i="5"/>
  <c r="W120" i="5"/>
  <c r="AE119" i="5"/>
  <c r="AB119" i="5"/>
  <c r="AA119" i="5"/>
  <c r="Z119" i="5"/>
  <c r="Y119" i="5"/>
  <c r="W119" i="5"/>
  <c r="AE118" i="5"/>
  <c r="AC118" i="5"/>
  <c r="AA118" i="5"/>
  <c r="Z118" i="5"/>
  <c r="Y118" i="5"/>
  <c r="W118" i="5"/>
  <c r="AE117" i="5"/>
  <c r="AD117" i="5"/>
  <c r="AC117" i="5"/>
  <c r="Z117" i="5"/>
  <c r="Y117" i="5"/>
  <c r="W117" i="5"/>
  <c r="V117" i="5"/>
  <c r="AE116" i="5"/>
  <c r="AC116" i="5"/>
  <c r="AA116" i="5"/>
  <c r="Z116" i="5"/>
  <c r="Y116" i="5"/>
  <c r="W116" i="5"/>
  <c r="AF115" i="5"/>
  <c r="AE115" i="5"/>
  <c r="AD115" i="5"/>
  <c r="AC115" i="5"/>
  <c r="AB115" i="5"/>
  <c r="AA115" i="5"/>
  <c r="Z115" i="5"/>
  <c r="Y115" i="5"/>
  <c r="X115" i="5"/>
  <c r="W115" i="5"/>
  <c r="V115" i="5"/>
  <c r="AE114" i="5"/>
  <c r="AC114" i="5"/>
  <c r="AA114" i="5"/>
  <c r="Z114" i="5"/>
  <c r="Y114" i="5"/>
  <c r="W114" i="5"/>
  <c r="AE113" i="5"/>
  <c r="AD113" i="5"/>
  <c r="AC113" i="5"/>
  <c r="AB113" i="5"/>
  <c r="AA113" i="5"/>
  <c r="Z113" i="5"/>
  <c r="Y113" i="5"/>
  <c r="W113" i="5"/>
  <c r="V113" i="5"/>
  <c r="AE112" i="5"/>
  <c r="AC112" i="5"/>
  <c r="AA112" i="5"/>
  <c r="Z112" i="5"/>
  <c r="Y112" i="5"/>
  <c r="W112" i="5"/>
  <c r="AE111" i="5"/>
  <c r="AC111" i="5"/>
  <c r="AB111" i="5"/>
  <c r="AA111" i="5"/>
  <c r="Z111" i="5"/>
  <c r="Y111" i="5"/>
  <c r="W111" i="5"/>
  <c r="AE110" i="5"/>
  <c r="AC110" i="5"/>
  <c r="AA110" i="5"/>
  <c r="Z110" i="5"/>
  <c r="Y110" i="5"/>
  <c r="W110" i="5"/>
  <c r="AE109" i="5"/>
  <c r="AD109" i="5"/>
  <c r="AC109" i="5"/>
  <c r="AA109" i="5"/>
  <c r="Z109" i="5"/>
  <c r="Y109" i="5"/>
  <c r="W109" i="5"/>
  <c r="V109" i="5"/>
  <c r="AE108" i="5"/>
  <c r="AC108" i="5"/>
  <c r="AA108" i="5"/>
  <c r="Z108" i="5"/>
  <c r="Y108" i="5"/>
  <c r="W108" i="5"/>
  <c r="AF107" i="5"/>
  <c r="AE107" i="5"/>
  <c r="AD107" i="5"/>
  <c r="AC107" i="5"/>
  <c r="AB107" i="5"/>
  <c r="AA107" i="5"/>
  <c r="Z107" i="5"/>
  <c r="Y107" i="5"/>
  <c r="X107" i="5"/>
  <c r="W107" i="5"/>
  <c r="V107" i="5"/>
  <c r="AE106" i="5"/>
  <c r="AC106" i="5"/>
  <c r="AA106" i="5"/>
  <c r="Z106" i="5"/>
  <c r="Y106" i="5"/>
  <c r="W106" i="5"/>
  <c r="AE105" i="5"/>
  <c r="AD105" i="5"/>
  <c r="AC105" i="5"/>
  <c r="AB105" i="5"/>
  <c r="AA105" i="5"/>
  <c r="Z105" i="5"/>
  <c r="Y105" i="5"/>
  <c r="W105" i="5"/>
  <c r="V105" i="5"/>
  <c r="AE104" i="5"/>
  <c r="AC104" i="5"/>
  <c r="AA104" i="5"/>
  <c r="Z104" i="5"/>
  <c r="Y104" i="5"/>
  <c r="W104" i="5"/>
  <c r="AE103" i="5"/>
  <c r="AC103" i="5"/>
  <c r="AB103" i="5"/>
  <c r="AA103" i="5"/>
  <c r="Z103" i="5"/>
  <c r="Y103" i="5"/>
  <c r="W103" i="5"/>
  <c r="AE102" i="5"/>
  <c r="AC102" i="5"/>
  <c r="AA102" i="5"/>
  <c r="Z102" i="5"/>
  <c r="Y102" i="5"/>
  <c r="W102" i="5"/>
  <c r="AE101" i="5"/>
  <c r="AD101" i="5"/>
  <c r="AC101" i="5"/>
  <c r="AA101" i="5"/>
  <c r="Z101" i="5"/>
  <c r="Y101" i="5"/>
  <c r="W101" i="5"/>
  <c r="V101" i="5"/>
  <c r="AE100" i="5"/>
  <c r="AC100" i="5"/>
  <c r="AA100" i="5"/>
  <c r="Z100" i="5"/>
  <c r="Y100" i="5"/>
  <c r="W100" i="5"/>
  <c r="AF99" i="5"/>
  <c r="AE99" i="5"/>
  <c r="AD99" i="5"/>
  <c r="AC99" i="5"/>
  <c r="AB99" i="5"/>
  <c r="AA99" i="5"/>
  <c r="Z99" i="5"/>
  <c r="Y99" i="5"/>
  <c r="X99" i="5"/>
  <c r="W99" i="5"/>
  <c r="V99" i="5"/>
  <c r="AE98" i="5"/>
  <c r="AC98" i="5"/>
  <c r="AA98" i="5"/>
  <c r="Z98" i="5"/>
  <c r="Y98" i="5"/>
  <c r="W98" i="5"/>
  <c r="AE97" i="5"/>
  <c r="AD97" i="5"/>
  <c r="AC97" i="5"/>
  <c r="AB97" i="5"/>
  <c r="AA97" i="5"/>
  <c r="Z97" i="5"/>
  <c r="Y97" i="5"/>
  <c r="W97" i="5"/>
  <c r="V97" i="5"/>
  <c r="AE96" i="5"/>
  <c r="AC96" i="5"/>
  <c r="AB96" i="5"/>
  <c r="AA96" i="5"/>
  <c r="Z96" i="5"/>
  <c r="Y96" i="5"/>
  <c r="W96" i="5"/>
  <c r="AE95" i="5"/>
  <c r="AC95" i="5"/>
  <c r="AB95" i="5"/>
  <c r="AA95" i="5"/>
  <c r="Z95" i="5"/>
  <c r="Y95" i="5"/>
  <c r="W95" i="5"/>
  <c r="AE94" i="5"/>
  <c r="AC94" i="5"/>
  <c r="AA94" i="5"/>
  <c r="Z94" i="5"/>
  <c r="Y94" i="5"/>
  <c r="W94" i="5"/>
  <c r="AE93" i="5"/>
  <c r="AD93" i="5"/>
  <c r="AC93" i="5"/>
  <c r="AA93" i="5"/>
  <c r="Z93" i="5"/>
  <c r="Y93" i="5"/>
  <c r="W93" i="5"/>
  <c r="V93" i="5"/>
  <c r="AF91" i="5"/>
  <c r="AD91" i="5"/>
  <c r="AD77" i="5" s="1"/>
  <c r="AB91" i="5"/>
  <c r="X91" i="5"/>
  <c r="X87" i="5" s="1"/>
  <c r="V91" i="5"/>
  <c r="V85" i="5" s="1"/>
  <c r="AD89" i="5"/>
  <c r="AB89" i="5"/>
  <c r="Z89" i="5"/>
  <c r="V89" i="5"/>
  <c r="AF87" i="5"/>
  <c r="AB87" i="5"/>
  <c r="Z87" i="5"/>
  <c r="AF85" i="5"/>
  <c r="Z85" i="5"/>
  <c r="AF83" i="5"/>
  <c r="AB83" i="5"/>
  <c r="X83" i="5"/>
  <c r="AB81" i="5"/>
  <c r="Z81" i="5"/>
  <c r="AF79" i="5"/>
  <c r="AB79" i="5"/>
  <c r="Z79" i="5"/>
  <c r="AF77" i="5"/>
  <c r="Z77" i="5"/>
  <c r="Y76" i="5"/>
  <c r="AF75" i="5"/>
  <c r="AB75" i="5"/>
  <c r="Y74" i="5"/>
  <c r="AB73" i="5"/>
  <c r="Y72" i="5"/>
  <c r="AF70" i="5"/>
  <c r="AE70" i="5"/>
  <c r="AD70" i="5"/>
  <c r="AC70" i="5"/>
  <c r="AC51" i="5" s="1"/>
  <c r="AB70" i="5"/>
  <c r="AA70" i="5"/>
  <c r="AA68" i="5" s="1"/>
  <c r="Z70" i="5"/>
  <c r="Z91" i="5" s="1"/>
  <c r="Y70" i="5"/>
  <c r="Y91" i="5" s="1"/>
  <c r="Y90" i="5" s="1"/>
  <c r="X70" i="5"/>
  <c r="W70" i="5"/>
  <c r="V70" i="5"/>
  <c r="AF69" i="5"/>
  <c r="AD69" i="5"/>
  <c r="AB69" i="5"/>
  <c r="Z69" i="5"/>
  <c r="Y69" i="5"/>
  <c r="X69" i="5"/>
  <c r="V69" i="5"/>
  <c r="AF68" i="5"/>
  <c r="AD68" i="5"/>
  <c r="AC68" i="5"/>
  <c r="AB68" i="5"/>
  <c r="Y68" i="5"/>
  <c r="X68" i="5"/>
  <c r="V68" i="5"/>
  <c r="AF67" i="5"/>
  <c r="AD67" i="5"/>
  <c r="AB67" i="5"/>
  <c r="Y67" i="5"/>
  <c r="X67" i="5"/>
  <c r="V67" i="5"/>
  <c r="AF66" i="5"/>
  <c r="AE66" i="5"/>
  <c r="AD66" i="5"/>
  <c r="AB66" i="5"/>
  <c r="AA66" i="5"/>
  <c r="Y66" i="5"/>
  <c r="X66" i="5"/>
  <c r="W66" i="5"/>
  <c r="V66" i="5"/>
  <c r="AF65" i="5"/>
  <c r="AD65" i="5"/>
  <c r="AB65" i="5"/>
  <c r="Z65" i="5"/>
  <c r="Y65" i="5"/>
  <c r="X65" i="5"/>
  <c r="V65" i="5"/>
  <c r="AF64" i="5"/>
  <c r="AE64" i="5"/>
  <c r="AD64" i="5"/>
  <c r="AC64" i="5"/>
  <c r="AB64" i="5"/>
  <c r="Z64" i="5"/>
  <c r="Y64" i="5"/>
  <c r="X64" i="5"/>
  <c r="W64" i="5"/>
  <c r="V64" i="5"/>
  <c r="AF63" i="5"/>
  <c r="AD63" i="5"/>
  <c r="AB63" i="5"/>
  <c r="Z63" i="5"/>
  <c r="Y63" i="5"/>
  <c r="X63" i="5"/>
  <c r="V63" i="5"/>
  <c r="AF62" i="5"/>
  <c r="AE62" i="5"/>
  <c r="AD62" i="5"/>
  <c r="AC62" i="5"/>
  <c r="AB62" i="5"/>
  <c r="Z62" i="5"/>
  <c r="Y62" i="5"/>
  <c r="X62" i="5"/>
  <c r="W62" i="5"/>
  <c r="V62" i="5"/>
  <c r="AF61" i="5"/>
  <c r="AD61" i="5"/>
  <c r="AB61" i="5"/>
  <c r="Z61" i="5"/>
  <c r="Y61" i="5"/>
  <c r="X61" i="5"/>
  <c r="V61" i="5"/>
  <c r="AF60" i="5"/>
  <c r="AD60" i="5"/>
  <c r="AC60" i="5"/>
  <c r="AB60" i="5"/>
  <c r="Z60" i="5"/>
  <c r="Y60" i="5"/>
  <c r="X60" i="5"/>
  <c r="V60" i="5"/>
  <c r="AF59" i="5"/>
  <c r="AD59" i="5"/>
  <c r="AB59" i="5"/>
  <c r="Z59" i="5"/>
  <c r="Y59" i="5"/>
  <c r="X59" i="5"/>
  <c r="V59" i="5"/>
  <c r="AF58" i="5"/>
  <c r="AE58" i="5"/>
  <c r="AD58" i="5"/>
  <c r="AB58" i="5"/>
  <c r="Z58" i="5"/>
  <c r="Y58" i="5"/>
  <c r="X58" i="5"/>
  <c r="W58" i="5"/>
  <c r="V58" i="5"/>
  <c r="AF57" i="5"/>
  <c r="AD57" i="5"/>
  <c r="AB57" i="5"/>
  <c r="Z57" i="5"/>
  <c r="Y57" i="5"/>
  <c r="X57" i="5"/>
  <c r="V57" i="5"/>
  <c r="AF56" i="5"/>
  <c r="AE56" i="5"/>
  <c r="AD56" i="5"/>
  <c r="AC56" i="5"/>
  <c r="AB56" i="5"/>
  <c r="Z56" i="5"/>
  <c r="Y56" i="5"/>
  <c r="X56" i="5"/>
  <c r="W56" i="5"/>
  <c r="V56" i="5"/>
  <c r="AF55" i="5"/>
  <c r="AE55" i="5"/>
  <c r="AD55" i="5"/>
  <c r="AC55" i="5"/>
  <c r="AB55" i="5"/>
  <c r="AA55" i="5"/>
  <c r="Z55" i="5"/>
  <c r="Y55" i="5"/>
  <c r="X55" i="5"/>
  <c r="W55" i="5"/>
  <c r="V55" i="5"/>
  <c r="AF54" i="5"/>
  <c r="AE54" i="5"/>
  <c r="AD54" i="5"/>
  <c r="AC54" i="5"/>
  <c r="AB54" i="5"/>
  <c r="Z54" i="5"/>
  <c r="Y54" i="5"/>
  <c r="X54" i="5"/>
  <c r="W54" i="5"/>
  <c r="V54" i="5"/>
  <c r="AF53" i="5"/>
  <c r="AE53" i="5"/>
  <c r="AD53" i="5"/>
  <c r="AB53" i="5"/>
  <c r="AA53" i="5"/>
  <c r="Z53" i="5"/>
  <c r="Y53" i="5"/>
  <c r="X53" i="5"/>
  <c r="W53" i="5"/>
  <c r="V53" i="5"/>
  <c r="AF52" i="5"/>
  <c r="AE52" i="5"/>
  <c r="AD52" i="5"/>
  <c r="AC52" i="5"/>
  <c r="AB52" i="5"/>
  <c r="AA52" i="5"/>
  <c r="Z52" i="5"/>
  <c r="Y52" i="5"/>
  <c r="X52" i="5"/>
  <c r="W52" i="5"/>
  <c r="V52" i="5"/>
  <c r="AF51" i="5"/>
  <c r="AE51" i="5"/>
  <c r="AD51" i="5"/>
  <c r="AB51" i="5"/>
  <c r="Z51" i="5"/>
  <c r="Y51" i="5"/>
  <c r="X51" i="5"/>
  <c r="W51" i="5"/>
  <c r="V51" i="5"/>
  <c r="AF50" i="5"/>
  <c r="AE50" i="5"/>
  <c r="AD50" i="5"/>
  <c r="AB50" i="5"/>
  <c r="Z50" i="5"/>
  <c r="Y50" i="5"/>
  <c r="X50" i="5"/>
  <c r="W50" i="5"/>
  <c r="V50" i="5"/>
  <c r="AF49" i="5"/>
  <c r="AE49" i="5"/>
  <c r="AD49" i="5"/>
  <c r="AC49" i="5"/>
  <c r="AB49" i="5"/>
  <c r="Z49" i="5"/>
  <c r="Y49" i="5"/>
  <c r="X49" i="5"/>
  <c r="W49" i="5"/>
  <c r="V49" i="5"/>
  <c r="AF48" i="5"/>
  <c r="AE48" i="5"/>
  <c r="AD48" i="5"/>
  <c r="AC48" i="5"/>
  <c r="AB48" i="5"/>
  <c r="Z48" i="5"/>
  <c r="Y48" i="5"/>
  <c r="X48" i="5"/>
  <c r="W48" i="5"/>
  <c r="V48" i="5"/>
  <c r="AF47" i="5"/>
  <c r="AE47" i="5"/>
  <c r="AD47" i="5"/>
  <c r="AC47" i="5"/>
  <c r="AB47" i="5"/>
  <c r="AA47" i="5"/>
  <c r="Z47" i="5"/>
  <c r="Y47" i="5"/>
  <c r="X47" i="5"/>
  <c r="W47" i="5"/>
  <c r="V47" i="5"/>
  <c r="AF46" i="5"/>
  <c r="AE46" i="5"/>
  <c r="AD46" i="5"/>
  <c r="AC46" i="5"/>
  <c r="AB46" i="5"/>
  <c r="Z46" i="5"/>
  <c r="Y46" i="5"/>
  <c r="X46" i="5"/>
  <c r="W46" i="5"/>
  <c r="V46" i="5"/>
  <c r="AF45" i="5"/>
  <c r="AE45" i="5"/>
  <c r="AD45" i="5"/>
  <c r="AC45" i="5"/>
  <c r="AB45" i="5"/>
  <c r="AA45" i="5"/>
  <c r="Z45" i="5"/>
  <c r="Y45" i="5"/>
  <c r="X45" i="5"/>
  <c r="W45" i="5"/>
  <c r="V45" i="5"/>
  <c r="AF44" i="5"/>
  <c r="AE44" i="5"/>
  <c r="AD44" i="5"/>
  <c r="AC44" i="5"/>
  <c r="AB44" i="5"/>
  <c r="AA44" i="5"/>
  <c r="Z44" i="5"/>
  <c r="Y44" i="5"/>
  <c r="X44" i="5"/>
  <c r="W44" i="5"/>
  <c r="V44" i="5"/>
  <c r="AF43" i="5"/>
  <c r="AE43" i="5"/>
  <c r="AD43" i="5"/>
  <c r="AB43" i="5"/>
  <c r="Z43" i="5"/>
  <c r="Y43" i="5"/>
  <c r="X43" i="5"/>
  <c r="W43" i="5"/>
  <c r="V43" i="5"/>
  <c r="AF42" i="5"/>
  <c r="AE42" i="5"/>
  <c r="AD42" i="5"/>
  <c r="AB42" i="5"/>
  <c r="Z42" i="5"/>
  <c r="Y42" i="5"/>
  <c r="X42" i="5"/>
  <c r="W42" i="5"/>
  <c r="V42" i="5"/>
  <c r="AF41" i="5"/>
  <c r="AE41" i="5"/>
  <c r="AD41" i="5"/>
  <c r="AC41" i="5"/>
  <c r="AB41" i="5"/>
  <c r="Z41" i="5"/>
  <c r="Y41" i="5"/>
  <c r="X41" i="5"/>
  <c r="W41" i="5"/>
  <c r="V41" i="5"/>
  <c r="AF40" i="5"/>
  <c r="AE40" i="5"/>
  <c r="AD40" i="5"/>
  <c r="AC40" i="5"/>
  <c r="AB40" i="5"/>
  <c r="Z40" i="5"/>
  <c r="Y40" i="5"/>
  <c r="X40" i="5"/>
  <c r="W40" i="5"/>
  <c r="V40" i="5"/>
  <c r="AF39" i="5"/>
  <c r="AE39" i="5"/>
  <c r="AD39" i="5"/>
  <c r="AC39" i="5"/>
  <c r="AB39" i="5"/>
  <c r="AA39" i="5"/>
  <c r="Z39" i="5"/>
  <c r="Y39" i="5"/>
  <c r="X39" i="5"/>
  <c r="W39" i="5"/>
  <c r="V39" i="5"/>
  <c r="AF38" i="5"/>
  <c r="AE38" i="5"/>
  <c r="AD38" i="5"/>
  <c r="AC38" i="5"/>
  <c r="AB38" i="5"/>
  <c r="Z38" i="5"/>
  <c r="Y38" i="5"/>
  <c r="X38" i="5"/>
  <c r="W38" i="5"/>
  <c r="V38" i="5"/>
  <c r="AF37" i="5"/>
  <c r="AE37" i="5"/>
  <c r="AD37" i="5"/>
  <c r="AC37" i="5"/>
  <c r="AB37" i="5"/>
  <c r="AA37" i="5"/>
  <c r="Z37" i="5"/>
  <c r="Y37" i="5"/>
  <c r="X37" i="5"/>
  <c r="W37" i="5"/>
  <c r="V37" i="5"/>
  <c r="AF36" i="5"/>
  <c r="AE36" i="5"/>
  <c r="AD36" i="5"/>
  <c r="AC36" i="5"/>
  <c r="AB36" i="5"/>
  <c r="AA36" i="5"/>
  <c r="Z36" i="5"/>
  <c r="Y36" i="5"/>
  <c r="X36" i="5"/>
  <c r="W36" i="5"/>
  <c r="V36" i="5"/>
  <c r="AF35" i="5"/>
  <c r="AE35" i="5"/>
  <c r="AD35" i="5"/>
  <c r="AB35" i="5"/>
  <c r="Z35" i="5"/>
  <c r="Y35" i="5"/>
  <c r="X35" i="5"/>
  <c r="W35" i="5"/>
  <c r="V35" i="5"/>
  <c r="AF34" i="5"/>
  <c r="AE34" i="5"/>
  <c r="AD34" i="5"/>
  <c r="AC34" i="5"/>
  <c r="AB34" i="5"/>
  <c r="Z34" i="5"/>
  <c r="Y34" i="5"/>
  <c r="X34" i="5"/>
  <c r="W34" i="5"/>
  <c r="V34" i="5"/>
  <c r="AF33" i="5"/>
  <c r="AE33" i="5"/>
  <c r="AD33" i="5"/>
  <c r="AC33" i="5"/>
  <c r="AB33" i="5"/>
  <c r="Z33" i="5"/>
  <c r="Y33" i="5"/>
  <c r="X33" i="5"/>
  <c r="W33" i="5"/>
  <c r="V33" i="5"/>
  <c r="AF32" i="5"/>
  <c r="AE32" i="5"/>
  <c r="AD32" i="5"/>
  <c r="AC32" i="5"/>
  <c r="AB32" i="5"/>
  <c r="Z32" i="5"/>
  <c r="Y32" i="5"/>
  <c r="X32" i="5"/>
  <c r="W32" i="5"/>
  <c r="V32" i="5"/>
  <c r="AF31" i="5"/>
  <c r="AE31" i="5"/>
  <c r="AD31" i="5"/>
  <c r="AC31" i="5"/>
  <c r="AB31" i="5"/>
  <c r="AA31" i="5"/>
  <c r="Z31" i="5"/>
  <c r="Y31" i="5"/>
  <c r="X31" i="5"/>
  <c r="W31" i="5"/>
  <c r="V31" i="5"/>
  <c r="AF30" i="5"/>
  <c r="AE30" i="5"/>
  <c r="AD30" i="5"/>
  <c r="AC30" i="5"/>
  <c r="AB30" i="5"/>
  <c r="AA30" i="5"/>
  <c r="Z30" i="5"/>
  <c r="Y30" i="5"/>
  <c r="X30" i="5"/>
  <c r="W30" i="5"/>
  <c r="V30" i="5"/>
  <c r="AF29" i="5"/>
  <c r="AE29" i="5"/>
  <c r="AD29" i="5"/>
  <c r="AC29" i="5"/>
  <c r="AB29" i="5"/>
  <c r="AA29" i="5"/>
  <c r="Z29" i="5"/>
  <c r="Y29" i="5"/>
  <c r="X29" i="5"/>
  <c r="W29" i="5"/>
  <c r="V29" i="5"/>
  <c r="AF28" i="5"/>
  <c r="AE28" i="5"/>
  <c r="AD28" i="5"/>
  <c r="AC28" i="5"/>
  <c r="AB28" i="5"/>
  <c r="AA28" i="5"/>
  <c r="Z28" i="5"/>
  <c r="Y28" i="5"/>
  <c r="X28" i="5"/>
  <c r="W28" i="5"/>
  <c r="V28" i="5"/>
  <c r="AF27" i="5"/>
  <c r="AE27" i="5"/>
  <c r="AD27" i="5"/>
  <c r="AC27" i="5"/>
  <c r="AB27" i="5"/>
  <c r="Z27" i="5"/>
  <c r="Y27" i="5"/>
  <c r="X27" i="5"/>
  <c r="W27" i="5"/>
  <c r="V27" i="5"/>
  <c r="AF26" i="5"/>
  <c r="AE26" i="5"/>
  <c r="AD26" i="5"/>
  <c r="AC26" i="5"/>
  <c r="AB26" i="5"/>
  <c r="AA26" i="5"/>
  <c r="Z26" i="5"/>
  <c r="Y26" i="5"/>
  <c r="X26" i="5"/>
  <c r="W26" i="5"/>
  <c r="V26" i="5"/>
  <c r="AF25" i="5"/>
  <c r="AE25" i="5"/>
  <c r="AD25" i="5"/>
  <c r="AC25" i="5"/>
  <c r="AB25" i="5"/>
  <c r="Z25" i="5"/>
  <c r="Y25" i="5"/>
  <c r="X25" i="5"/>
  <c r="W25" i="5"/>
  <c r="V25" i="5"/>
  <c r="AF24" i="5"/>
  <c r="AE24" i="5"/>
  <c r="AD24" i="5"/>
  <c r="AC24" i="5"/>
  <c r="AB24" i="5"/>
  <c r="Z24" i="5"/>
  <c r="Y24" i="5"/>
  <c r="X24" i="5"/>
  <c r="W24" i="5"/>
  <c r="V24" i="5"/>
  <c r="AF23" i="5"/>
  <c r="AE23" i="5"/>
  <c r="AD23" i="5"/>
  <c r="AC23" i="5"/>
  <c r="AB23" i="5"/>
  <c r="AA23" i="5"/>
  <c r="Z23" i="5"/>
  <c r="Y23" i="5"/>
  <c r="X23" i="5"/>
  <c r="W23" i="5"/>
  <c r="V23" i="5"/>
  <c r="AF22" i="5"/>
  <c r="AE22" i="5"/>
  <c r="AD22" i="5"/>
  <c r="AC22" i="5"/>
  <c r="AB22" i="5"/>
  <c r="AA22" i="5"/>
  <c r="Z22" i="5"/>
  <c r="Y22" i="5"/>
  <c r="X22" i="5"/>
  <c r="W22" i="5"/>
  <c r="V22" i="5"/>
  <c r="AF21" i="5"/>
  <c r="AE21" i="5"/>
  <c r="AD21" i="5"/>
  <c r="AC21" i="5"/>
  <c r="AB21" i="5"/>
  <c r="AA21" i="5"/>
  <c r="Z21" i="5"/>
  <c r="Y21" i="5"/>
  <c r="X21" i="5"/>
  <c r="W21" i="5"/>
  <c r="V21" i="5"/>
  <c r="AF20" i="5"/>
  <c r="AE20" i="5"/>
  <c r="AD20" i="5"/>
  <c r="AC20" i="5"/>
  <c r="AB20" i="5"/>
  <c r="AA20" i="5"/>
  <c r="Z20" i="5"/>
  <c r="Y20" i="5"/>
  <c r="X20" i="5"/>
  <c r="W20" i="5"/>
  <c r="V20" i="5"/>
  <c r="AF19" i="5"/>
  <c r="AE19" i="5"/>
  <c r="AD19" i="5"/>
  <c r="AC19" i="5"/>
  <c r="AB19" i="5"/>
  <c r="AA19" i="5"/>
  <c r="Z19" i="5"/>
  <c r="Y19" i="5"/>
  <c r="X19" i="5"/>
  <c r="W19" i="5"/>
  <c r="V19" i="5"/>
  <c r="AF18" i="5"/>
  <c r="AE18" i="5"/>
  <c r="AD18" i="5"/>
  <c r="AC18" i="5"/>
  <c r="AB18" i="5"/>
  <c r="AA18" i="5"/>
  <c r="Z18" i="5"/>
  <c r="Y18" i="5"/>
  <c r="X18" i="5"/>
  <c r="W18" i="5"/>
  <c r="V18" i="5"/>
  <c r="AF17" i="5"/>
  <c r="AE17" i="5"/>
  <c r="AD17" i="5"/>
  <c r="AC17" i="5"/>
  <c r="AB17" i="5"/>
  <c r="Z17" i="5"/>
  <c r="Y17" i="5"/>
  <c r="X17" i="5"/>
  <c r="W17" i="5"/>
  <c r="V17" i="5"/>
  <c r="AF16" i="5"/>
  <c r="AE16" i="5"/>
  <c r="AD16" i="5"/>
  <c r="AC16" i="5"/>
  <c r="AB16" i="5"/>
  <c r="Z16" i="5"/>
  <c r="Y16" i="5"/>
  <c r="X16" i="5"/>
  <c r="W16" i="5"/>
  <c r="V16" i="5"/>
  <c r="AF15" i="5"/>
  <c r="AE15" i="5"/>
  <c r="AD15" i="5"/>
  <c r="AC15" i="5"/>
  <c r="AB15" i="5"/>
  <c r="AA15" i="5"/>
  <c r="Z15" i="5"/>
  <c r="Y15" i="5"/>
  <c r="X15" i="5"/>
  <c r="W15" i="5"/>
  <c r="V15" i="5"/>
  <c r="AF14" i="5"/>
  <c r="AE14" i="5"/>
  <c r="AD14" i="5"/>
  <c r="AC14" i="5"/>
  <c r="AB14" i="5"/>
  <c r="AA14" i="5"/>
  <c r="Z14" i="5"/>
  <c r="Y14" i="5"/>
  <c r="X14" i="5"/>
  <c r="W14" i="5"/>
  <c r="V14" i="5"/>
  <c r="AF13" i="5"/>
  <c r="AE13" i="5"/>
  <c r="AD13" i="5"/>
  <c r="AC13" i="5"/>
  <c r="AB13" i="5"/>
  <c r="AA13" i="5"/>
  <c r="Z13" i="5"/>
  <c r="Y13" i="5"/>
  <c r="X13" i="5"/>
  <c r="W13" i="5"/>
  <c r="V13" i="5"/>
  <c r="AF12" i="5"/>
  <c r="AE12" i="5"/>
  <c r="AD12" i="5"/>
  <c r="AC12" i="5"/>
  <c r="AB12" i="5"/>
  <c r="AA12" i="5"/>
  <c r="Z12" i="5"/>
  <c r="Y12" i="5"/>
  <c r="X12" i="5"/>
  <c r="W12" i="5"/>
  <c r="V12" i="5"/>
  <c r="AF11" i="5"/>
  <c r="AE11" i="5"/>
  <c r="AD11" i="5"/>
  <c r="AC11" i="5"/>
  <c r="AB11" i="5"/>
  <c r="AA11" i="5"/>
  <c r="Z11" i="5"/>
  <c r="Y11" i="5"/>
  <c r="X11" i="5"/>
  <c r="W11" i="5"/>
  <c r="V11" i="5"/>
  <c r="AF10" i="5"/>
  <c r="AF71" i="5" s="1"/>
  <c r="AE10" i="5"/>
  <c r="AD10" i="5"/>
  <c r="AC10" i="5"/>
  <c r="AB10" i="5"/>
  <c r="AB71" i="5" s="1"/>
  <c r="AA10" i="5"/>
  <c r="Z10" i="5"/>
  <c r="Y10" i="5"/>
  <c r="X10" i="5"/>
  <c r="X71" i="5" s="1"/>
  <c r="W10" i="5"/>
  <c r="V10" i="5"/>
  <c r="S536" i="5"/>
  <c r="T535" i="5"/>
  <c r="S535" i="5"/>
  <c r="R535" i="5"/>
  <c r="T534" i="5"/>
  <c r="S534" i="5"/>
  <c r="R534" i="5"/>
  <c r="T533" i="5"/>
  <c r="S533" i="5"/>
  <c r="R533" i="5"/>
  <c r="T532" i="5"/>
  <c r="S532" i="5"/>
  <c r="R532" i="5"/>
  <c r="T531" i="5"/>
  <c r="S531" i="5"/>
  <c r="R531" i="5"/>
  <c r="T530" i="5"/>
  <c r="S530" i="5"/>
  <c r="R530" i="5"/>
  <c r="T529" i="5"/>
  <c r="S529" i="5"/>
  <c r="R529" i="5"/>
  <c r="T528" i="5"/>
  <c r="S528" i="5"/>
  <c r="R528" i="5"/>
  <c r="T527" i="5"/>
  <c r="S527" i="5"/>
  <c r="R527" i="5"/>
  <c r="T526" i="5"/>
  <c r="S526" i="5"/>
  <c r="R526" i="5"/>
  <c r="T525" i="5"/>
  <c r="S525" i="5"/>
  <c r="R525" i="5"/>
  <c r="T524" i="5"/>
  <c r="S524" i="5"/>
  <c r="R524" i="5"/>
  <c r="T523" i="5"/>
  <c r="S523" i="5"/>
  <c r="R523" i="5"/>
  <c r="T522" i="5"/>
  <c r="S522" i="5"/>
  <c r="R522" i="5"/>
  <c r="T521" i="5"/>
  <c r="S521" i="5"/>
  <c r="R521" i="5"/>
  <c r="T520" i="5"/>
  <c r="S520" i="5"/>
  <c r="R520" i="5"/>
  <c r="T519" i="5"/>
  <c r="S519" i="5"/>
  <c r="R519" i="5"/>
  <c r="T518" i="5"/>
  <c r="S518" i="5"/>
  <c r="R518" i="5"/>
  <c r="T517" i="5"/>
  <c r="T536" i="5" s="1"/>
  <c r="S517" i="5"/>
  <c r="R517" i="5"/>
  <c r="T516" i="5"/>
  <c r="S516" i="5"/>
  <c r="R516" i="5"/>
  <c r="T515" i="5"/>
  <c r="S515" i="5"/>
  <c r="R515" i="5"/>
  <c r="R536" i="5" s="1"/>
  <c r="T514" i="5"/>
  <c r="S514" i="5"/>
  <c r="R514" i="5"/>
  <c r="S511" i="5"/>
  <c r="T509" i="5"/>
  <c r="T506" i="5" s="1"/>
  <c r="S509" i="5"/>
  <c r="R509" i="5"/>
  <c r="S508" i="5"/>
  <c r="R508" i="5"/>
  <c r="S507" i="5"/>
  <c r="R507" i="5"/>
  <c r="S506" i="5"/>
  <c r="R506" i="5"/>
  <c r="S505" i="5"/>
  <c r="R505" i="5"/>
  <c r="S504" i="5"/>
  <c r="R504" i="5"/>
  <c r="S503" i="5"/>
  <c r="R503" i="5"/>
  <c r="S502" i="5"/>
  <c r="R502" i="5"/>
  <c r="S501" i="5"/>
  <c r="R501" i="5"/>
  <c r="S500" i="5"/>
  <c r="R500" i="5"/>
  <c r="S499" i="5"/>
  <c r="R499" i="5"/>
  <c r="S498" i="5"/>
  <c r="R498" i="5"/>
  <c r="S497" i="5"/>
  <c r="R497" i="5"/>
  <c r="S496" i="5"/>
  <c r="R496" i="5"/>
  <c r="S495" i="5"/>
  <c r="R495" i="5"/>
  <c r="S494" i="5"/>
  <c r="R494" i="5"/>
  <c r="T493" i="5"/>
  <c r="S493" i="5"/>
  <c r="R493" i="5"/>
  <c r="S492" i="5"/>
  <c r="R492" i="5"/>
  <c r="S491" i="5"/>
  <c r="R491" i="5"/>
  <c r="S490" i="5"/>
  <c r="R490" i="5"/>
  <c r="S489" i="5"/>
  <c r="S510" i="5" s="1"/>
  <c r="R489" i="5"/>
  <c r="R510" i="5" s="1"/>
  <c r="T487" i="5"/>
  <c r="S487" i="5"/>
  <c r="T486" i="5"/>
  <c r="S486" i="5"/>
  <c r="R486" i="5"/>
  <c r="T485" i="5"/>
  <c r="S485" i="5"/>
  <c r="R485" i="5"/>
  <c r="T484" i="5"/>
  <c r="S484" i="5"/>
  <c r="R484" i="5"/>
  <c r="T483" i="5"/>
  <c r="S483" i="5"/>
  <c r="R483" i="5"/>
  <c r="T482" i="5"/>
  <c r="S482" i="5"/>
  <c r="R482" i="5"/>
  <c r="T481" i="5"/>
  <c r="S481" i="5"/>
  <c r="R481" i="5"/>
  <c r="T480" i="5"/>
  <c r="S480" i="5"/>
  <c r="R480" i="5"/>
  <c r="T479" i="5"/>
  <c r="S479" i="5"/>
  <c r="R479" i="5"/>
  <c r="T478" i="5"/>
  <c r="S478" i="5"/>
  <c r="R478" i="5"/>
  <c r="T477" i="5"/>
  <c r="S477" i="5"/>
  <c r="R477" i="5"/>
  <c r="T476" i="5"/>
  <c r="S476" i="5"/>
  <c r="R476" i="5"/>
  <c r="T475" i="5"/>
  <c r="S475" i="5"/>
  <c r="R475" i="5"/>
  <c r="R488" i="5" s="1"/>
  <c r="T474" i="5"/>
  <c r="S474" i="5"/>
  <c r="R474" i="5"/>
  <c r="T473" i="5"/>
  <c r="S473" i="5"/>
  <c r="R473" i="5"/>
  <c r="T472" i="5"/>
  <c r="S472" i="5"/>
  <c r="S488" i="5" s="1"/>
  <c r="R472" i="5"/>
  <c r="T471" i="5"/>
  <c r="S471" i="5"/>
  <c r="R471" i="5"/>
  <c r="T470" i="5"/>
  <c r="S470" i="5"/>
  <c r="R470" i="5"/>
  <c r="T469" i="5"/>
  <c r="S469" i="5"/>
  <c r="R469" i="5"/>
  <c r="T468" i="5"/>
  <c r="T488" i="5" s="1"/>
  <c r="S468" i="5"/>
  <c r="R468" i="5"/>
  <c r="T466" i="5"/>
  <c r="S466" i="5"/>
  <c r="R466" i="5"/>
  <c r="T465" i="5"/>
  <c r="S465" i="5"/>
  <c r="R465" i="5"/>
  <c r="T464" i="5"/>
  <c r="S464" i="5"/>
  <c r="R464" i="5"/>
  <c r="T463" i="5"/>
  <c r="S463" i="5"/>
  <c r="R463" i="5"/>
  <c r="T462" i="5"/>
  <c r="S462" i="5"/>
  <c r="R462" i="5"/>
  <c r="T461" i="5"/>
  <c r="S461" i="5"/>
  <c r="R461" i="5"/>
  <c r="T460" i="5"/>
  <c r="S460" i="5"/>
  <c r="R460" i="5"/>
  <c r="T459" i="5"/>
  <c r="S459" i="5"/>
  <c r="R459" i="5"/>
  <c r="T458" i="5"/>
  <c r="S458" i="5"/>
  <c r="R458" i="5"/>
  <c r="T457" i="5"/>
  <c r="S457" i="5"/>
  <c r="R457" i="5"/>
  <c r="T456" i="5"/>
  <c r="S456" i="5"/>
  <c r="R456" i="5"/>
  <c r="T455" i="5"/>
  <c r="S455" i="5"/>
  <c r="R455" i="5"/>
  <c r="T454" i="5"/>
  <c r="S454" i="5"/>
  <c r="R454" i="5"/>
  <c r="T453" i="5"/>
  <c r="S453" i="5"/>
  <c r="R453" i="5"/>
  <c r="T452" i="5"/>
  <c r="S452" i="5"/>
  <c r="R452" i="5"/>
  <c r="T451" i="5"/>
  <c r="S451" i="5"/>
  <c r="R451" i="5"/>
  <c r="T450" i="5"/>
  <c r="S450" i="5"/>
  <c r="R450" i="5"/>
  <c r="T449" i="5"/>
  <c r="S449" i="5"/>
  <c r="R449" i="5"/>
  <c r="T448" i="5"/>
  <c r="S448" i="5"/>
  <c r="R448" i="5"/>
  <c r="T447" i="5"/>
  <c r="S447" i="5"/>
  <c r="R447" i="5"/>
  <c r="T446" i="5"/>
  <c r="S446" i="5"/>
  <c r="R446" i="5"/>
  <c r="T445" i="5"/>
  <c r="S445" i="5"/>
  <c r="R445" i="5"/>
  <c r="T444" i="5"/>
  <c r="S444" i="5"/>
  <c r="R444" i="5"/>
  <c r="T443" i="5"/>
  <c r="S443" i="5"/>
  <c r="R443" i="5"/>
  <c r="T442" i="5"/>
  <c r="S442" i="5"/>
  <c r="R442" i="5"/>
  <c r="T441" i="5"/>
  <c r="S441" i="5"/>
  <c r="R441" i="5"/>
  <c r="T440" i="5"/>
  <c r="S440" i="5"/>
  <c r="R440" i="5"/>
  <c r="T439" i="5"/>
  <c r="S439" i="5"/>
  <c r="R439" i="5"/>
  <c r="T438" i="5"/>
  <c r="S438" i="5"/>
  <c r="R438" i="5"/>
  <c r="T437" i="5"/>
  <c r="S437" i="5"/>
  <c r="R437" i="5"/>
  <c r="T436" i="5"/>
  <c r="S436" i="5"/>
  <c r="R436" i="5"/>
  <c r="T435" i="5"/>
  <c r="S435" i="5"/>
  <c r="R435" i="5"/>
  <c r="T434" i="5"/>
  <c r="S434" i="5"/>
  <c r="R434" i="5"/>
  <c r="T433" i="5"/>
  <c r="S433" i="5"/>
  <c r="R433" i="5"/>
  <c r="T432" i="5"/>
  <c r="S432" i="5"/>
  <c r="R432" i="5"/>
  <c r="T431" i="5"/>
  <c r="S431" i="5"/>
  <c r="R431" i="5"/>
  <c r="T430" i="5"/>
  <c r="S430" i="5"/>
  <c r="R430" i="5"/>
  <c r="T429" i="5"/>
  <c r="S429" i="5"/>
  <c r="R429" i="5"/>
  <c r="T428" i="5"/>
  <c r="S428" i="5"/>
  <c r="R428" i="5"/>
  <c r="T427" i="5"/>
  <c r="T467" i="5" s="1"/>
  <c r="S427" i="5"/>
  <c r="S467" i="5" s="1"/>
  <c r="R427" i="5"/>
  <c r="R467" i="5" s="1"/>
  <c r="T426" i="5"/>
  <c r="S426" i="5"/>
  <c r="R426" i="5"/>
  <c r="T424" i="5"/>
  <c r="S424" i="5"/>
  <c r="S421" i="5" s="1"/>
  <c r="R424" i="5"/>
  <c r="T423" i="5"/>
  <c r="R423" i="5"/>
  <c r="T422" i="5"/>
  <c r="R422" i="5"/>
  <c r="T421" i="5"/>
  <c r="R421" i="5"/>
  <c r="T420" i="5"/>
  <c r="R420" i="5"/>
  <c r="T419" i="5"/>
  <c r="R419" i="5"/>
  <c r="T418" i="5"/>
  <c r="R418" i="5"/>
  <c r="T417" i="5"/>
  <c r="R417" i="5"/>
  <c r="T416" i="5"/>
  <c r="R416" i="5"/>
  <c r="T415" i="5"/>
  <c r="R415" i="5"/>
  <c r="T414" i="5"/>
  <c r="R414" i="5"/>
  <c r="T413" i="5"/>
  <c r="T425" i="5" s="1"/>
  <c r="R413" i="5"/>
  <c r="T412" i="5"/>
  <c r="R412" i="5"/>
  <c r="T411" i="5"/>
  <c r="R411" i="5"/>
  <c r="T410" i="5"/>
  <c r="R410" i="5"/>
  <c r="T409" i="5"/>
  <c r="R409" i="5"/>
  <c r="R425" i="5" s="1"/>
  <c r="T407" i="5"/>
  <c r="S407" i="5"/>
  <c r="R407" i="5"/>
  <c r="T406" i="5"/>
  <c r="S406" i="5"/>
  <c r="R406" i="5"/>
  <c r="T405" i="5"/>
  <c r="S405" i="5"/>
  <c r="R405" i="5"/>
  <c r="T404" i="5"/>
  <c r="S404" i="5"/>
  <c r="R404" i="5"/>
  <c r="T403" i="5"/>
  <c r="S403" i="5"/>
  <c r="R403" i="5"/>
  <c r="T402" i="5"/>
  <c r="S402" i="5"/>
  <c r="R402" i="5"/>
  <c r="T401" i="5"/>
  <c r="S401" i="5"/>
  <c r="R401" i="5"/>
  <c r="T400" i="5"/>
  <c r="S400" i="5"/>
  <c r="R400" i="5"/>
  <c r="T399" i="5"/>
  <c r="S399" i="5"/>
  <c r="R399" i="5"/>
  <c r="T398" i="5"/>
  <c r="S398" i="5"/>
  <c r="R398" i="5"/>
  <c r="T397" i="5"/>
  <c r="S397" i="5"/>
  <c r="R397" i="5"/>
  <c r="T396" i="5"/>
  <c r="S396" i="5"/>
  <c r="R396" i="5"/>
  <c r="T395" i="5"/>
  <c r="S395" i="5"/>
  <c r="R395" i="5"/>
  <c r="R408" i="5" s="1"/>
  <c r="T394" i="5"/>
  <c r="S394" i="5"/>
  <c r="R394" i="5"/>
  <c r="T393" i="5"/>
  <c r="S393" i="5"/>
  <c r="R393" i="5"/>
  <c r="T392" i="5"/>
  <c r="T408" i="5" s="1"/>
  <c r="S392" i="5"/>
  <c r="S408" i="5" s="1"/>
  <c r="R392" i="5"/>
  <c r="T390" i="5"/>
  <c r="S390" i="5"/>
  <c r="R390" i="5"/>
  <c r="T389" i="5"/>
  <c r="T391" i="5" s="1"/>
  <c r="S389" i="5"/>
  <c r="R389" i="5"/>
  <c r="T388" i="5"/>
  <c r="S388" i="5"/>
  <c r="R388" i="5"/>
  <c r="T387" i="5"/>
  <c r="S387" i="5"/>
  <c r="S391" i="5" s="1"/>
  <c r="R387" i="5"/>
  <c r="R391" i="5" s="1"/>
  <c r="T385" i="5"/>
  <c r="S385" i="5"/>
  <c r="R385" i="5"/>
  <c r="T384" i="5"/>
  <c r="S384" i="5"/>
  <c r="R384" i="5"/>
  <c r="T383" i="5"/>
  <c r="S383" i="5"/>
  <c r="R383" i="5"/>
  <c r="T382" i="5"/>
  <c r="S382" i="5"/>
  <c r="R382" i="5"/>
  <c r="T381" i="5"/>
  <c r="S381" i="5"/>
  <c r="R381" i="5"/>
  <c r="T380" i="5"/>
  <c r="S380" i="5"/>
  <c r="R380" i="5"/>
  <c r="T379" i="5"/>
  <c r="S379" i="5"/>
  <c r="R379" i="5"/>
  <c r="T378" i="5"/>
  <c r="S378" i="5"/>
  <c r="R378" i="5"/>
  <c r="T377" i="5"/>
  <c r="S377" i="5"/>
  <c r="R377" i="5"/>
  <c r="T376" i="5"/>
  <c r="S376" i="5"/>
  <c r="R376" i="5"/>
  <c r="T375" i="5"/>
  <c r="S375" i="5"/>
  <c r="R375" i="5"/>
  <c r="T374" i="5"/>
  <c r="S374" i="5"/>
  <c r="R374" i="5"/>
  <c r="T373" i="5"/>
  <c r="S373" i="5"/>
  <c r="R373" i="5"/>
  <c r="T372" i="5"/>
  <c r="S372" i="5"/>
  <c r="R372" i="5"/>
  <c r="T371" i="5"/>
  <c r="S371" i="5"/>
  <c r="R371" i="5"/>
  <c r="R386" i="5" s="1"/>
  <c r="T370" i="5"/>
  <c r="S370" i="5"/>
  <c r="R370" i="5"/>
  <c r="T369" i="5"/>
  <c r="S369" i="5"/>
  <c r="R369" i="5"/>
  <c r="T368" i="5"/>
  <c r="S368" i="5"/>
  <c r="S386" i="5" s="1"/>
  <c r="R368" i="5"/>
  <c r="T367" i="5"/>
  <c r="S367" i="5"/>
  <c r="R367" i="5"/>
  <c r="T366" i="5"/>
  <c r="S366" i="5"/>
  <c r="R366" i="5"/>
  <c r="T365" i="5"/>
  <c r="T386" i="5" s="1"/>
  <c r="S365" i="5"/>
  <c r="R365" i="5"/>
  <c r="T363" i="5"/>
  <c r="S363" i="5"/>
  <c r="R363" i="5"/>
  <c r="R360" i="5" s="1"/>
  <c r="T362" i="5"/>
  <c r="S362" i="5"/>
  <c r="T361" i="5"/>
  <c r="S361" i="5"/>
  <c r="T360" i="5"/>
  <c r="S360" i="5"/>
  <c r="T359" i="5"/>
  <c r="S359" i="5"/>
  <c r="T358" i="5"/>
  <c r="S358" i="5"/>
  <c r="T357" i="5"/>
  <c r="S357" i="5"/>
  <c r="T356" i="5"/>
  <c r="S356" i="5"/>
  <c r="T355" i="5"/>
  <c r="S355" i="5"/>
  <c r="T354" i="5"/>
  <c r="S354" i="5"/>
  <c r="T353" i="5"/>
  <c r="S353" i="5"/>
  <c r="T352" i="5"/>
  <c r="S352" i="5"/>
  <c r="T351" i="5"/>
  <c r="S351" i="5"/>
  <c r="T350" i="5"/>
  <c r="S350" i="5"/>
  <c r="T349" i="5"/>
  <c r="S349" i="5"/>
  <c r="T348" i="5"/>
  <c r="S348" i="5"/>
  <c r="T347" i="5"/>
  <c r="S347" i="5"/>
  <c r="T346" i="5"/>
  <c r="S346" i="5"/>
  <c r="T345" i="5"/>
  <c r="S345" i="5"/>
  <c r="T344" i="5"/>
  <c r="S344" i="5"/>
  <c r="T343" i="5"/>
  <c r="S343" i="5"/>
  <c r="T342" i="5"/>
  <c r="S342" i="5"/>
  <c r="T341" i="5"/>
  <c r="S341" i="5"/>
  <c r="T340" i="5"/>
  <c r="S340" i="5"/>
  <c r="T339" i="5"/>
  <c r="S339" i="5"/>
  <c r="R339" i="5"/>
  <c r="T338" i="5"/>
  <c r="S338" i="5"/>
  <c r="T337" i="5"/>
  <c r="S337" i="5"/>
  <c r="T336" i="5"/>
  <c r="S336" i="5"/>
  <c r="S364" i="5" s="1"/>
  <c r="T335" i="5"/>
  <c r="S335" i="5"/>
  <c r="T334" i="5"/>
  <c r="S334" i="5"/>
  <c r="T333" i="5"/>
  <c r="T364" i="5" s="1"/>
  <c r="S333" i="5"/>
  <c r="T332" i="5"/>
  <c r="S332" i="5"/>
  <c r="T331" i="5"/>
  <c r="S331" i="5"/>
  <c r="R331" i="5"/>
  <c r="T330" i="5"/>
  <c r="S330" i="5"/>
  <c r="T329" i="5"/>
  <c r="S329" i="5"/>
  <c r="S328" i="5"/>
  <c r="T327" i="5"/>
  <c r="S327" i="5"/>
  <c r="R327" i="5"/>
  <c r="T326" i="5"/>
  <c r="S326" i="5"/>
  <c r="R326" i="5"/>
  <c r="T325" i="5"/>
  <c r="T328" i="5" s="1"/>
  <c r="S325" i="5"/>
  <c r="R325" i="5"/>
  <c r="T324" i="5"/>
  <c r="S324" i="5"/>
  <c r="R324" i="5"/>
  <c r="T323" i="5"/>
  <c r="S323" i="5"/>
  <c r="R323" i="5"/>
  <c r="R328" i="5" s="1"/>
  <c r="T321" i="5"/>
  <c r="S321" i="5"/>
  <c r="R321" i="5"/>
  <c r="T320" i="5"/>
  <c r="S320" i="5"/>
  <c r="R320" i="5"/>
  <c r="T319" i="5"/>
  <c r="S319" i="5"/>
  <c r="R319" i="5"/>
  <c r="T318" i="5"/>
  <c r="S318" i="5"/>
  <c r="R318" i="5"/>
  <c r="T317" i="5"/>
  <c r="S317" i="5"/>
  <c r="R317" i="5"/>
  <c r="T316" i="5"/>
  <c r="S316" i="5"/>
  <c r="R316" i="5"/>
  <c r="T315" i="5"/>
  <c r="S315" i="5"/>
  <c r="R315" i="5"/>
  <c r="T314" i="5"/>
  <c r="S314" i="5"/>
  <c r="R314" i="5"/>
  <c r="T313" i="5"/>
  <c r="S313" i="5"/>
  <c r="R313" i="5"/>
  <c r="T312" i="5"/>
  <c r="S312" i="5"/>
  <c r="R312" i="5"/>
  <c r="T311" i="5"/>
  <c r="S311" i="5"/>
  <c r="R311" i="5"/>
  <c r="T310" i="5"/>
  <c r="S310" i="5"/>
  <c r="R310" i="5"/>
  <c r="T309" i="5"/>
  <c r="S309" i="5"/>
  <c r="R309" i="5"/>
  <c r="T308" i="5"/>
  <c r="S308" i="5"/>
  <c r="R308" i="5"/>
  <c r="T307" i="5"/>
  <c r="S307" i="5"/>
  <c r="R307" i="5"/>
  <c r="T306" i="5"/>
  <c r="S306" i="5"/>
  <c r="R306" i="5"/>
  <c r="T305" i="5"/>
  <c r="S305" i="5"/>
  <c r="R305" i="5"/>
  <c r="T304" i="5"/>
  <c r="S304" i="5"/>
  <c r="R304" i="5"/>
  <c r="T303" i="5"/>
  <c r="S303" i="5"/>
  <c r="R303" i="5"/>
  <c r="T302" i="5"/>
  <c r="S302" i="5"/>
  <c r="R302" i="5"/>
  <c r="T301" i="5"/>
  <c r="S301" i="5"/>
  <c r="R301" i="5"/>
  <c r="T300" i="5"/>
  <c r="S300" i="5"/>
  <c r="R300" i="5"/>
  <c r="T299" i="5"/>
  <c r="S299" i="5"/>
  <c r="R299" i="5"/>
  <c r="T298" i="5"/>
  <c r="S298" i="5"/>
  <c r="R298" i="5"/>
  <c r="T297" i="5"/>
  <c r="S297" i="5"/>
  <c r="R297" i="5"/>
  <c r="T296" i="5"/>
  <c r="S296" i="5"/>
  <c r="R296" i="5"/>
  <c r="T295" i="5"/>
  <c r="S295" i="5"/>
  <c r="R295" i="5"/>
  <c r="T294" i="5"/>
  <c r="S294" i="5"/>
  <c r="R294" i="5"/>
  <c r="T293" i="5"/>
  <c r="S293" i="5"/>
  <c r="R293" i="5"/>
  <c r="T292" i="5"/>
  <c r="S292" i="5"/>
  <c r="R292" i="5"/>
  <c r="T291" i="5"/>
  <c r="S291" i="5"/>
  <c r="R291" i="5"/>
  <c r="T290" i="5"/>
  <c r="S290" i="5"/>
  <c r="R290" i="5"/>
  <c r="T289" i="5"/>
  <c r="S289" i="5"/>
  <c r="R289" i="5"/>
  <c r="T288" i="5"/>
  <c r="S288" i="5"/>
  <c r="R288" i="5"/>
  <c r="T287" i="5"/>
  <c r="S287" i="5"/>
  <c r="R287" i="5"/>
  <c r="T286" i="5"/>
  <c r="S286" i="5"/>
  <c r="R286" i="5"/>
  <c r="T285" i="5"/>
  <c r="S285" i="5"/>
  <c r="R285" i="5"/>
  <c r="T284" i="5"/>
  <c r="S284" i="5"/>
  <c r="R284" i="5"/>
  <c r="T283" i="5"/>
  <c r="S283" i="5"/>
  <c r="R283" i="5"/>
  <c r="T282" i="5"/>
  <c r="S282" i="5"/>
  <c r="R282" i="5"/>
  <c r="T281" i="5"/>
  <c r="S281" i="5"/>
  <c r="R281" i="5"/>
  <c r="T280" i="5"/>
  <c r="S280" i="5"/>
  <c r="R280" i="5"/>
  <c r="T279" i="5"/>
  <c r="S279" i="5"/>
  <c r="R279" i="5"/>
  <c r="T278" i="5"/>
  <c r="S278" i="5"/>
  <c r="R278" i="5"/>
  <c r="T277" i="5"/>
  <c r="S277" i="5"/>
  <c r="R277" i="5"/>
  <c r="T276" i="5"/>
  <c r="S276" i="5"/>
  <c r="R276" i="5"/>
  <c r="T275" i="5"/>
  <c r="S275" i="5"/>
  <c r="R275" i="5"/>
  <c r="T274" i="5"/>
  <c r="S274" i="5"/>
  <c r="R274" i="5"/>
  <c r="T273" i="5"/>
  <c r="S273" i="5"/>
  <c r="R273" i="5"/>
  <c r="T272" i="5"/>
  <c r="S272" i="5"/>
  <c r="R272" i="5"/>
  <c r="T271" i="5"/>
  <c r="S271" i="5"/>
  <c r="R271" i="5"/>
  <c r="T270" i="5"/>
  <c r="S270" i="5"/>
  <c r="R270" i="5"/>
  <c r="T269" i="5"/>
  <c r="S269" i="5"/>
  <c r="R269" i="5"/>
  <c r="T268" i="5"/>
  <c r="S268" i="5"/>
  <c r="R268" i="5"/>
  <c r="T267" i="5"/>
  <c r="S267" i="5"/>
  <c r="R267" i="5"/>
  <c r="T266" i="5"/>
  <c r="S266" i="5"/>
  <c r="R266" i="5"/>
  <c r="T265" i="5"/>
  <c r="S265" i="5"/>
  <c r="R265" i="5"/>
  <c r="T264" i="5"/>
  <c r="S264" i="5"/>
  <c r="R264" i="5"/>
  <c r="T263" i="5"/>
  <c r="S263" i="5"/>
  <c r="R263" i="5"/>
  <c r="T262" i="5"/>
  <c r="S262" i="5"/>
  <c r="R262" i="5"/>
  <c r="T261" i="5"/>
  <c r="S261" i="5"/>
  <c r="R261" i="5"/>
  <c r="T260" i="5"/>
  <c r="S260" i="5"/>
  <c r="R260" i="5"/>
  <c r="T259" i="5"/>
  <c r="S259" i="5"/>
  <c r="R259" i="5"/>
  <c r="R322" i="5" s="1"/>
  <c r="T258" i="5"/>
  <c r="S258" i="5"/>
  <c r="R258" i="5"/>
  <c r="T257" i="5"/>
  <c r="S257" i="5"/>
  <c r="R257" i="5"/>
  <c r="T256" i="5"/>
  <c r="S256" i="5"/>
  <c r="S322" i="5" s="1"/>
  <c r="R256" i="5"/>
  <c r="T255" i="5"/>
  <c r="S255" i="5"/>
  <c r="R255" i="5"/>
  <c r="T254" i="5"/>
  <c r="S254" i="5"/>
  <c r="R254" i="5"/>
  <c r="T253" i="5"/>
  <c r="T322" i="5" s="1"/>
  <c r="S253" i="5"/>
  <c r="R253" i="5"/>
  <c r="T251" i="5"/>
  <c r="S251" i="5"/>
  <c r="R251" i="5"/>
  <c r="R248" i="5" s="1"/>
  <c r="T250" i="5"/>
  <c r="S250" i="5"/>
  <c r="T249" i="5"/>
  <c r="S249" i="5"/>
  <c r="T248" i="5"/>
  <c r="S248" i="5"/>
  <c r="T247" i="5"/>
  <c r="S247" i="5"/>
  <c r="T246" i="5"/>
  <c r="S246" i="5"/>
  <c r="T245" i="5"/>
  <c r="S245" i="5"/>
  <c r="T244" i="5"/>
  <c r="S244" i="5"/>
  <c r="T243" i="5"/>
  <c r="S243" i="5"/>
  <c r="T242" i="5"/>
  <c r="S242" i="5"/>
  <c r="T241" i="5"/>
  <c r="S241" i="5"/>
  <c r="T240" i="5"/>
  <c r="S240" i="5"/>
  <c r="T239" i="5"/>
  <c r="S239" i="5"/>
  <c r="T238" i="5"/>
  <c r="S238" i="5"/>
  <c r="T237" i="5"/>
  <c r="S237" i="5"/>
  <c r="T236" i="5"/>
  <c r="S236" i="5"/>
  <c r="T235" i="5"/>
  <c r="S235" i="5"/>
  <c r="R235" i="5"/>
  <c r="T234" i="5"/>
  <c r="S234" i="5"/>
  <c r="T233" i="5"/>
  <c r="S233" i="5"/>
  <c r="T232" i="5"/>
  <c r="S232" i="5"/>
  <c r="T231" i="5"/>
  <c r="S231" i="5"/>
  <c r="T230" i="5"/>
  <c r="S230" i="5"/>
  <c r="T229" i="5"/>
  <c r="S229" i="5"/>
  <c r="T228" i="5"/>
  <c r="S228" i="5"/>
  <c r="T227" i="5"/>
  <c r="S227" i="5"/>
  <c r="R227" i="5"/>
  <c r="T226" i="5"/>
  <c r="S226" i="5"/>
  <c r="T225" i="5"/>
  <c r="S225" i="5"/>
  <c r="T224" i="5"/>
  <c r="S224" i="5"/>
  <c r="T223" i="5"/>
  <c r="S223" i="5"/>
  <c r="T222" i="5"/>
  <c r="S222" i="5"/>
  <c r="T221" i="5"/>
  <c r="S221" i="5"/>
  <c r="T220" i="5"/>
  <c r="S220" i="5"/>
  <c r="T219" i="5"/>
  <c r="S219" i="5"/>
  <c r="R219" i="5"/>
  <c r="T218" i="5"/>
  <c r="S218" i="5"/>
  <c r="T217" i="5"/>
  <c r="S217" i="5"/>
  <c r="T216" i="5"/>
  <c r="S216" i="5"/>
  <c r="T215" i="5"/>
  <c r="S215" i="5"/>
  <c r="T214" i="5"/>
  <c r="S214" i="5"/>
  <c r="T213" i="5"/>
  <c r="S213" i="5"/>
  <c r="T212" i="5"/>
  <c r="S212" i="5"/>
  <c r="T211" i="5"/>
  <c r="S211" i="5"/>
  <c r="R211" i="5"/>
  <c r="T210" i="5"/>
  <c r="S210" i="5"/>
  <c r="T209" i="5"/>
  <c r="S209" i="5"/>
  <c r="T208" i="5"/>
  <c r="S208" i="5"/>
  <c r="T207" i="5"/>
  <c r="S207" i="5"/>
  <c r="T206" i="5"/>
  <c r="S206" i="5"/>
  <c r="T205" i="5"/>
  <c r="T252" i="5" s="1"/>
  <c r="S205" i="5"/>
  <c r="T204" i="5"/>
  <c r="S204" i="5"/>
  <c r="T203" i="5"/>
  <c r="S203" i="5"/>
  <c r="R203" i="5"/>
  <c r="T202" i="5"/>
  <c r="S202" i="5"/>
  <c r="T201" i="5"/>
  <c r="S201" i="5"/>
  <c r="T200" i="5"/>
  <c r="S200" i="5"/>
  <c r="S252" i="5" s="1"/>
  <c r="T199" i="5"/>
  <c r="S199" i="5"/>
  <c r="T197" i="5"/>
  <c r="T194" i="5" s="1"/>
  <c r="S197" i="5"/>
  <c r="R197" i="5"/>
  <c r="S196" i="5"/>
  <c r="R196" i="5"/>
  <c r="S195" i="5"/>
  <c r="R195" i="5"/>
  <c r="S194" i="5"/>
  <c r="R194" i="5"/>
  <c r="S193" i="5"/>
  <c r="R193" i="5"/>
  <c r="S192" i="5"/>
  <c r="R192" i="5"/>
  <c r="S191" i="5"/>
  <c r="R191" i="5"/>
  <c r="S190" i="5"/>
  <c r="R190" i="5"/>
  <c r="T189" i="5"/>
  <c r="S189" i="5"/>
  <c r="R189" i="5"/>
  <c r="S188" i="5"/>
  <c r="R188" i="5"/>
  <c r="S187" i="5"/>
  <c r="R187" i="5"/>
  <c r="S186" i="5"/>
  <c r="R186" i="5"/>
  <c r="S185" i="5"/>
  <c r="R185" i="5"/>
  <c r="S184" i="5"/>
  <c r="R184" i="5"/>
  <c r="S183" i="5"/>
  <c r="R183" i="5"/>
  <c r="S182" i="5"/>
  <c r="R182" i="5"/>
  <c r="T181" i="5"/>
  <c r="S181" i="5"/>
  <c r="R181" i="5"/>
  <c r="S180" i="5"/>
  <c r="R180" i="5"/>
  <c r="S179" i="5"/>
  <c r="R179" i="5"/>
  <c r="S178" i="5"/>
  <c r="R178" i="5"/>
  <c r="S177" i="5"/>
  <c r="R177" i="5"/>
  <c r="S176" i="5"/>
  <c r="R176" i="5"/>
  <c r="S175" i="5"/>
  <c r="R175" i="5"/>
  <c r="S174" i="5"/>
  <c r="R174" i="5"/>
  <c r="T173" i="5"/>
  <c r="S173" i="5"/>
  <c r="R173" i="5"/>
  <c r="S172" i="5"/>
  <c r="R172" i="5"/>
  <c r="S171" i="5"/>
  <c r="R171" i="5"/>
  <c r="S170" i="5"/>
  <c r="R170" i="5"/>
  <c r="S169" i="5"/>
  <c r="R169" i="5"/>
  <c r="S168" i="5"/>
  <c r="R168" i="5"/>
  <c r="S167" i="5"/>
  <c r="R167" i="5"/>
  <c r="S166" i="5"/>
  <c r="R166" i="5"/>
  <c r="T165" i="5"/>
  <c r="S165" i="5"/>
  <c r="R165" i="5"/>
  <c r="S164" i="5"/>
  <c r="R164" i="5"/>
  <c r="S163" i="5"/>
  <c r="R163" i="5"/>
  <c r="S162" i="5"/>
  <c r="R162" i="5"/>
  <c r="S161" i="5"/>
  <c r="R161" i="5"/>
  <c r="S160" i="5"/>
  <c r="R160" i="5"/>
  <c r="S159" i="5"/>
  <c r="R159" i="5"/>
  <c r="S158" i="5"/>
  <c r="R158" i="5"/>
  <c r="T157" i="5"/>
  <c r="S157" i="5"/>
  <c r="R157" i="5"/>
  <c r="S156" i="5"/>
  <c r="R156" i="5"/>
  <c r="S155" i="5"/>
  <c r="R155" i="5"/>
  <c r="S154" i="5"/>
  <c r="R154" i="5"/>
  <c r="S153" i="5"/>
  <c r="R153" i="5"/>
  <c r="S152" i="5"/>
  <c r="S198" i="5" s="1"/>
  <c r="R152" i="5"/>
  <c r="S151" i="5"/>
  <c r="R151" i="5"/>
  <c r="S150" i="5"/>
  <c r="R150" i="5"/>
  <c r="T149" i="5"/>
  <c r="S149" i="5"/>
  <c r="R149" i="5"/>
  <c r="S148" i="5"/>
  <c r="R148" i="5"/>
  <c r="S147" i="5"/>
  <c r="R147" i="5"/>
  <c r="R198" i="5" s="1"/>
  <c r="S146" i="5"/>
  <c r="R146" i="5"/>
  <c r="S145" i="5"/>
  <c r="R145" i="5"/>
  <c r="S144" i="5"/>
  <c r="T143" i="5"/>
  <c r="S143" i="5"/>
  <c r="R143" i="5"/>
  <c r="T142" i="5"/>
  <c r="S142" i="5"/>
  <c r="R142" i="5"/>
  <c r="T141" i="5"/>
  <c r="S141" i="5"/>
  <c r="R141" i="5"/>
  <c r="T140" i="5"/>
  <c r="S140" i="5"/>
  <c r="R140" i="5"/>
  <c r="T139" i="5"/>
  <c r="S139" i="5"/>
  <c r="R139" i="5"/>
  <c r="R144" i="5" s="1"/>
  <c r="T138" i="5"/>
  <c r="S138" i="5"/>
  <c r="R138" i="5"/>
  <c r="T137" i="5"/>
  <c r="S137" i="5"/>
  <c r="R137" i="5"/>
  <c r="T136" i="5"/>
  <c r="S136" i="5"/>
  <c r="R136" i="5"/>
  <c r="T135" i="5"/>
  <c r="S135" i="5"/>
  <c r="R135" i="5"/>
  <c r="T134" i="5"/>
  <c r="S134" i="5"/>
  <c r="R134" i="5"/>
  <c r="T133" i="5"/>
  <c r="T144" i="5" s="1"/>
  <c r="S133" i="5"/>
  <c r="R133" i="5"/>
  <c r="T131" i="5"/>
  <c r="S131" i="5"/>
  <c r="R131" i="5"/>
  <c r="R128" i="5" s="1"/>
  <c r="T130" i="5"/>
  <c r="S130" i="5"/>
  <c r="T129" i="5"/>
  <c r="S129" i="5"/>
  <c r="T128" i="5"/>
  <c r="S128" i="5"/>
  <c r="T127" i="5"/>
  <c r="S127" i="5"/>
  <c r="T126" i="5"/>
  <c r="S126" i="5"/>
  <c r="T125" i="5"/>
  <c r="S125" i="5"/>
  <c r="T124" i="5"/>
  <c r="S124" i="5"/>
  <c r="T123" i="5"/>
  <c r="S123" i="5"/>
  <c r="R123" i="5"/>
  <c r="T122" i="5"/>
  <c r="S122" i="5"/>
  <c r="T121" i="5"/>
  <c r="S121" i="5"/>
  <c r="T120" i="5"/>
  <c r="S120" i="5"/>
  <c r="T119" i="5"/>
  <c r="S119" i="5"/>
  <c r="T118" i="5"/>
  <c r="S118" i="5"/>
  <c r="T117" i="5"/>
  <c r="S117" i="5"/>
  <c r="T116" i="5"/>
  <c r="S116" i="5"/>
  <c r="T115" i="5"/>
  <c r="S115" i="5"/>
  <c r="R115" i="5"/>
  <c r="T114" i="5"/>
  <c r="S114" i="5"/>
  <c r="T113" i="5"/>
  <c r="S113" i="5"/>
  <c r="T112" i="5"/>
  <c r="S112" i="5"/>
  <c r="T111" i="5"/>
  <c r="S111" i="5"/>
  <c r="T110" i="5"/>
  <c r="S110" i="5"/>
  <c r="T109" i="5"/>
  <c r="S109" i="5"/>
  <c r="T108" i="5"/>
  <c r="S108" i="5"/>
  <c r="T107" i="5"/>
  <c r="S107" i="5"/>
  <c r="R107" i="5"/>
  <c r="T106" i="5"/>
  <c r="S106" i="5"/>
  <c r="T105" i="5"/>
  <c r="S105" i="5"/>
  <c r="T104" i="5"/>
  <c r="S104" i="5"/>
  <c r="T103" i="5"/>
  <c r="S103" i="5"/>
  <c r="T102" i="5"/>
  <c r="S102" i="5"/>
  <c r="T101" i="5"/>
  <c r="S101" i="5"/>
  <c r="T100" i="5"/>
  <c r="S100" i="5"/>
  <c r="T99" i="5"/>
  <c r="S99" i="5"/>
  <c r="R99" i="5"/>
  <c r="T98" i="5"/>
  <c r="S98" i="5"/>
  <c r="T97" i="5"/>
  <c r="S97" i="5"/>
  <c r="T96" i="5"/>
  <c r="S96" i="5"/>
  <c r="S132" i="5" s="1"/>
  <c r="T95" i="5"/>
  <c r="S95" i="5"/>
  <c r="T94" i="5"/>
  <c r="S94" i="5"/>
  <c r="T93" i="5"/>
  <c r="T132" i="5" s="1"/>
  <c r="S93" i="5"/>
  <c r="R91" i="5"/>
  <c r="R88" i="5" s="1"/>
  <c r="R83" i="5"/>
  <c r="R75" i="5"/>
  <c r="T70" i="5"/>
  <c r="T66" i="5" s="1"/>
  <c r="S70" i="5"/>
  <c r="S69" i="5" s="1"/>
  <c r="R70" i="5"/>
  <c r="R69" i="5" s="1"/>
  <c r="T69" i="5"/>
  <c r="R68" i="5"/>
  <c r="T67" i="5"/>
  <c r="S67" i="5"/>
  <c r="R67" i="5"/>
  <c r="S65" i="5"/>
  <c r="R65" i="5"/>
  <c r="T64" i="5"/>
  <c r="S64" i="5"/>
  <c r="R64" i="5"/>
  <c r="T63" i="5"/>
  <c r="S63" i="5"/>
  <c r="R63" i="5"/>
  <c r="T62" i="5"/>
  <c r="S62" i="5"/>
  <c r="R62" i="5"/>
  <c r="T61" i="5"/>
  <c r="S61" i="5"/>
  <c r="R61" i="5"/>
  <c r="T60" i="5"/>
  <c r="S60" i="5"/>
  <c r="R60" i="5"/>
  <c r="T59" i="5"/>
  <c r="S59" i="5"/>
  <c r="R59" i="5"/>
  <c r="T58" i="5"/>
  <c r="S58" i="5"/>
  <c r="R58" i="5"/>
  <c r="T57" i="5"/>
  <c r="S57" i="5"/>
  <c r="R57" i="5"/>
  <c r="T56" i="5"/>
  <c r="S56" i="5"/>
  <c r="R56" i="5"/>
  <c r="T55" i="5"/>
  <c r="S55" i="5"/>
  <c r="R55" i="5"/>
  <c r="T54" i="5"/>
  <c r="S54" i="5"/>
  <c r="R54" i="5"/>
  <c r="T53" i="5"/>
  <c r="S53" i="5"/>
  <c r="R53" i="5"/>
  <c r="T52" i="5"/>
  <c r="S52" i="5"/>
  <c r="R52" i="5"/>
  <c r="T51" i="5"/>
  <c r="S51" i="5"/>
  <c r="R51" i="5"/>
  <c r="T50" i="5"/>
  <c r="S50" i="5"/>
  <c r="R50" i="5"/>
  <c r="T49" i="5"/>
  <c r="S49" i="5"/>
  <c r="R49" i="5"/>
  <c r="T48" i="5"/>
  <c r="S48" i="5"/>
  <c r="R48" i="5"/>
  <c r="T47" i="5"/>
  <c r="S47" i="5"/>
  <c r="R47" i="5"/>
  <c r="T46" i="5"/>
  <c r="S46" i="5"/>
  <c r="R46" i="5"/>
  <c r="T45" i="5"/>
  <c r="S45" i="5"/>
  <c r="R45" i="5"/>
  <c r="T44" i="5"/>
  <c r="S44" i="5"/>
  <c r="R44" i="5"/>
  <c r="T43" i="5"/>
  <c r="S43" i="5"/>
  <c r="R43" i="5"/>
  <c r="T42" i="5"/>
  <c r="S42" i="5"/>
  <c r="R42" i="5"/>
  <c r="T41" i="5"/>
  <c r="S41" i="5"/>
  <c r="R41" i="5"/>
  <c r="T40" i="5"/>
  <c r="S40" i="5"/>
  <c r="R40" i="5"/>
  <c r="T39" i="5"/>
  <c r="S39" i="5"/>
  <c r="R39" i="5"/>
  <c r="T38" i="5"/>
  <c r="S38" i="5"/>
  <c r="R38" i="5"/>
  <c r="T37" i="5"/>
  <c r="S37" i="5"/>
  <c r="R37" i="5"/>
  <c r="T36" i="5"/>
  <c r="S36" i="5"/>
  <c r="R36" i="5"/>
  <c r="T35" i="5"/>
  <c r="S35" i="5"/>
  <c r="R35" i="5"/>
  <c r="T34" i="5"/>
  <c r="S34" i="5"/>
  <c r="R34" i="5"/>
  <c r="T33" i="5"/>
  <c r="S33" i="5"/>
  <c r="R33" i="5"/>
  <c r="T32" i="5"/>
  <c r="S32" i="5"/>
  <c r="R32" i="5"/>
  <c r="T31" i="5"/>
  <c r="S31" i="5"/>
  <c r="R31" i="5"/>
  <c r="T30" i="5"/>
  <c r="S30" i="5"/>
  <c r="R30" i="5"/>
  <c r="T29" i="5"/>
  <c r="S29" i="5"/>
  <c r="R29" i="5"/>
  <c r="T28" i="5"/>
  <c r="S28" i="5"/>
  <c r="R28" i="5"/>
  <c r="T27" i="5"/>
  <c r="S27" i="5"/>
  <c r="R27" i="5"/>
  <c r="T26" i="5"/>
  <c r="S26" i="5"/>
  <c r="R26" i="5"/>
  <c r="T25" i="5"/>
  <c r="S25" i="5"/>
  <c r="R25" i="5"/>
  <c r="T24" i="5"/>
  <c r="S24" i="5"/>
  <c r="R24" i="5"/>
  <c r="T23" i="5"/>
  <c r="S23" i="5"/>
  <c r="R23" i="5"/>
  <c r="T22" i="5"/>
  <c r="S22" i="5"/>
  <c r="R22" i="5"/>
  <c r="T21" i="5"/>
  <c r="S21" i="5"/>
  <c r="R21" i="5"/>
  <c r="T20" i="5"/>
  <c r="S20" i="5"/>
  <c r="R20" i="5"/>
  <c r="T19" i="5"/>
  <c r="S19" i="5"/>
  <c r="R19" i="5"/>
  <c r="T18" i="5"/>
  <c r="S18" i="5"/>
  <c r="R18" i="5"/>
  <c r="T17" i="5"/>
  <c r="S17" i="5"/>
  <c r="R17" i="5"/>
  <c r="T16" i="5"/>
  <c r="S16" i="5"/>
  <c r="R16" i="5"/>
  <c r="T15" i="5"/>
  <c r="S15" i="5"/>
  <c r="R15" i="5"/>
  <c r="T14" i="5"/>
  <c r="S14" i="5"/>
  <c r="R14" i="5"/>
  <c r="T13" i="5"/>
  <c r="S13" i="5"/>
  <c r="R13" i="5"/>
  <c r="T12" i="5"/>
  <c r="S12" i="5"/>
  <c r="R12" i="5"/>
  <c r="T11" i="5"/>
  <c r="S11" i="5"/>
  <c r="R11" i="5"/>
  <c r="T10" i="5"/>
  <c r="S10" i="5"/>
  <c r="R10" i="5"/>
  <c r="U515" i="5"/>
  <c r="U516" i="5"/>
  <c r="U517" i="5"/>
  <c r="U518" i="5"/>
  <c r="U519" i="5"/>
  <c r="U520" i="5"/>
  <c r="U521" i="5"/>
  <c r="U522" i="5"/>
  <c r="U523" i="5"/>
  <c r="U524" i="5"/>
  <c r="U525" i="5"/>
  <c r="U526" i="5"/>
  <c r="U527" i="5"/>
  <c r="U528" i="5"/>
  <c r="U529" i="5"/>
  <c r="U530" i="5"/>
  <c r="U531" i="5"/>
  <c r="U532" i="5"/>
  <c r="U533" i="5"/>
  <c r="U534" i="5"/>
  <c r="U490" i="5"/>
  <c r="U491" i="5"/>
  <c r="U492" i="5"/>
  <c r="U493" i="5"/>
  <c r="U494" i="5"/>
  <c r="U495" i="5"/>
  <c r="U496" i="5"/>
  <c r="U497" i="5"/>
  <c r="U498" i="5"/>
  <c r="U499" i="5"/>
  <c r="U500" i="5"/>
  <c r="U501" i="5"/>
  <c r="U502" i="5"/>
  <c r="U503" i="5"/>
  <c r="U504" i="5"/>
  <c r="U505" i="5"/>
  <c r="U506" i="5"/>
  <c r="U507" i="5"/>
  <c r="U508" i="5"/>
  <c r="U469" i="5"/>
  <c r="U470" i="5"/>
  <c r="U471" i="5"/>
  <c r="U472" i="5"/>
  <c r="U473" i="5"/>
  <c r="U474" i="5"/>
  <c r="U475" i="5"/>
  <c r="U476" i="5"/>
  <c r="U477" i="5"/>
  <c r="U478" i="5"/>
  <c r="U479" i="5"/>
  <c r="U480" i="5"/>
  <c r="U481" i="5"/>
  <c r="U482" i="5"/>
  <c r="U483" i="5"/>
  <c r="U484" i="5"/>
  <c r="U485" i="5"/>
  <c r="U486" i="5"/>
  <c r="U427" i="5"/>
  <c r="U428" i="5"/>
  <c r="U429" i="5"/>
  <c r="U430" i="5"/>
  <c r="U431" i="5"/>
  <c r="U432" i="5"/>
  <c r="U433" i="5"/>
  <c r="U434" i="5"/>
  <c r="U435" i="5"/>
  <c r="U436" i="5"/>
  <c r="U437" i="5"/>
  <c r="U438" i="5"/>
  <c r="U439" i="5"/>
  <c r="U440" i="5"/>
  <c r="U441" i="5"/>
  <c r="U442" i="5"/>
  <c r="U443" i="5"/>
  <c r="U444" i="5"/>
  <c r="U445" i="5"/>
  <c r="U446" i="5"/>
  <c r="U447" i="5"/>
  <c r="U448" i="5"/>
  <c r="U449" i="5"/>
  <c r="U450" i="5"/>
  <c r="U451" i="5"/>
  <c r="U452" i="5"/>
  <c r="U453" i="5"/>
  <c r="U454" i="5"/>
  <c r="U455" i="5"/>
  <c r="U456" i="5"/>
  <c r="U457" i="5"/>
  <c r="U458" i="5"/>
  <c r="U459" i="5"/>
  <c r="U460" i="5"/>
  <c r="U461" i="5"/>
  <c r="U462" i="5"/>
  <c r="U463" i="5"/>
  <c r="U464" i="5"/>
  <c r="U465" i="5"/>
  <c r="U410" i="5"/>
  <c r="U411" i="5"/>
  <c r="U412" i="5"/>
  <c r="U413" i="5"/>
  <c r="U414" i="5"/>
  <c r="U415" i="5"/>
  <c r="U416" i="5"/>
  <c r="U417" i="5"/>
  <c r="U418" i="5"/>
  <c r="U419" i="5"/>
  <c r="U420" i="5"/>
  <c r="U421" i="5"/>
  <c r="U422" i="5"/>
  <c r="U423" i="5"/>
  <c r="U393" i="5"/>
  <c r="U394" i="5"/>
  <c r="U395" i="5"/>
  <c r="U396" i="5"/>
  <c r="U397" i="5"/>
  <c r="U398" i="5"/>
  <c r="U399" i="5"/>
  <c r="U400" i="5"/>
  <c r="U401" i="5"/>
  <c r="U402" i="5"/>
  <c r="U403" i="5"/>
  <c r="U404" i="5"/>
  <c r="U405" i="5"/>
  <c r="U406" i="5"/>
  <c r="U388" i="5"/>
  <c r="U389" i="5"/>
  <c r="U366" i="5"/>
  <c r="U367" i="5"/>
  <c r="U368" i="5"/>
  <c r="U369" i="5"/>
  <c r="U370" i="5"/>
  <c r="U371" i="5"/>
  <c r="U372" i="5"/>
  <c r="U373" i="5"/>
  <c r="U374" i="5"/>
  <c r="U375" i="5"/>
  <c r="U376" i="5"/>
  <c r="U377" i="5"/>
  <c r="U378" i="5"/>
  <c r="U379" i="5"/>
  <c r="U380" i="5"/>
  <c r="U381" i="5"/>
  <c r="U382" i="5"/>
  <c r="U383" i="5"/>
  <c r="U384" i="5"/>
  <c r="U330" i="5"/>
  <c r="U331" i="5"/>
  <c r="U332" i="5"/>
  <c r="U333" i="5"/>
  <c r="U334" i="5"/>
  <c r="U335" i="5"/>
  <c r="U336" i="5"/>
  <c r="U337" i="5"/>
  <c r="U338" i="5"/>
  <c r="U339" i="5"/>
  <c r="U340" i="5"/>
  <c r="U341" i="5"/>
  <c r="U342" i="5"/>
  <c r="U343" i="5"/>
  <c r="U344" i="5"/>
  <c r="U345" i="5"/>
  <c r="U346" i="5"/>
  <c r="U347" i="5"/>
  <c r="U348" i="5"/>
  <c r="U349" i="5"/>
  <c r="U350" i="5"/>
  <c r="U351" i="5"/>
  <c r="U352" i="5"/>
  <c r="U353" i="5"/>
  <c r="U354" i="5"/>
  <c r="U355" i="5"/>
  <c r="U356" i="5"/>
  <c r="U357" i="5"/>
  <c r="U358" i="5"/>
  <c r="U359" i="5"/>
  <c r="U360" i="5"/>
  <c r="U361" i="5"/>
  <c r="U362" i="5"/>
  <c r="U327" i="5"/>
  <c r="U325" i="5"/>
  <c r="U326" i="5"/>
  <c r="U254" i="5"/>
  <c r="U255" i="5"/>
  <c r="U256" i="5"/>
  <c r="U257" i="5"/>
  <c r="U258" i="5"/>
  <c r="U259" i="5"/>
  <c r="U260" i="5"/>
  <c r="U261" i="5"/>
  <c r="U262" i="5"/>
  <c r="U263" i="5"/>
  <c r="U264" i="5"/>
  <c r="U265" i="5"/>
  <c r="U266" i="5"/>
  <c r="U267" i="5"/>
  <c r="U268" i="5"/>
  <c r="U269" i="5"/>
  <c r="U270" i="5"/>
  <c r="U271" i="5"/>
  <c r="U272" i="5"/>
  <c r="U273" i="5"/>
  <c r="U274" i="5"/>
  <c r="U275" i="5"/>
  <c r="U276" i="5"/>
  <c r="U277" i="5"/>
  <c r="U278" i="5"/>
  <c r="U279" i="5"/>
  <c r="U280" i="5"/>
  <c r="U281" i="5"/>
  <c r="U282" i="5"/>
  <c r="U283" i="5"/>
  <c r="U284" i="5"/>
  <c r="U285" i="5"/>
  <c r="U286" i="5"/>
  <c r="U287" i="5"/>
  <c r="U288" i="5"/>
  <c r="U289" i="5"/>
  <c r="U290" i="5"/>
  <c r="U291" i="5"/>
  <c r="U292" i="5"/>
  <c r="U293" i="5"/>
  <c r="U294" i="5"/>
  <c r="U295" i="5"/>
  <c r="U296" i="5"/>
  <c r="U297" i="5"/>
  <c r="U298" i="5"/>
  <c r="U299" i="5"/>
  <c r="U300" i="5"/>
  <c r="U301" i="5"/>
  <c r="U302" i="5"/>
  <c r="U303" i="5"/>
  <c r="U304" i="5"/>
  <c r="U305" i="5"/>
  <c r="U306" i="5"/>
  <c r="U307" i="5"/>
  <c r="U308" i="5"/>
  <c r="U309" i="5"/>
  <c r="U310" i="5"/>
  <c r="U311" i="5"/>
  <c r="U312" i="5"/>
  <c r="U313" i="5"/>
  <c r="U314" i="5"/>
  <c r="U315" i="5"/>
  <c r="U316" i="5"/>
  <c r="U317" i="5"/>
  <c r="U318" i="5"/>
  <c r="U319" i="5"/>
  <c r="U320" i="5"/>
  <c r="U200" i="5"/>
  <c r="U201" i="5"/>
  <c r="U202" i="5"/>
  <c r="U203" i="5"/>
  <c r="U204" i="5"/>
  <c r="U205" i="5"/>
  <c r="U206" i="5"/>
  <c r="U207" i="5"/>
  <c r="U208" i="5"/>
  <c r="U209" i="5"/>
  <c r="U210" i="5"/>
  <c r="U211" i="5"/>
  <c r="U212" i="5"/>
  <c r="U213" i="5"/>
  <c r="U214" i="5"/>
  <c r="U215" i="5"/>
  <c r="U216" i="5"/>
  <c r="U217" i="5"/>
  <c r="U218" i="5"/>
  <c r="U219" i="5"/>
  <c r="U220" i="5"/>
  <c r="U221" i="5"/>
  <c r="U222" i="5"/>
  <c r="U223" i="5"/>
  <c r="U224" i="5"/>
  <c r="U225" i="5"/>
  <c r="U226" i="5"/>
  <c r="U227" i="5"/>
  <c r="U228" i="5"/>
  <c r="U229" i="5"/>
  <c r="U230" i="5"/>
  <c r="U231" i="5"/>
  <c r="U232" i="5"/>
  <c r="U233" i="5"/>
  <c r="U234" i="5"/>
  <c r="U235" i="5"/>
  <c r="U236" i="5"/>
  <c r="U237" i="5"/>
  <c r="U238" i="5"/>
  <c r="U239" i="5"/>
  <c r="U240" i="5"/>
  <c r="U241" i="5"/>
  <c r="U242" i="5"/>
  <c r="U243" i="5"/>
  <c r="U244" i="5"/>
  <c r="U245" i="5"/>
  <c r="U246" i="5"/>
  <c r="U247" i="5"/>
  <c r="U248" i="5"/>
  <c r="U249" i="5"/>
  <c r="U250" i="5"/>
  <c r="U146" i="5"/>
  <c r="U147" i="5"/>
  <c r="U148" i="5"/>
  <c r="U149" i="5"/>
  <c r="U150" i="5"/>
  <c r="U151" i="5"/>
  <c r="U152" i="5"/>
  <c r="U153" i="5"/>
  <c r="U154" i="5"/>
  <c r="U155" i="5"/>
  <c r="U156" i="5"/>
  <c r="U157" i="5"/>
  <c r="U158" i="5"/>
  <c r="U159" i="5"/>
  <c r="U160" i="5"/>
  <c r="U161" i="5"/>
  <c r="U162" i="5"/>
  <c r="U163" i="5"/>
  <c r="U164" i="5"/>
  <c r="U165" i="5"/>
  <c r="U166" i="5"/>
  <c r="U167" i="5"/>
  <c r="U168" i="5"/>
  <c r="U169" i="5"/>
  <c r="U170" i="5"/>
  <c r="U171" i="5"/>
  <c r="U172" i="5"/>
  <c r="U173" i="5"/>
  <c r="U174" i="5"/>
  <c r="U175" i="5"/>
  <c r="U176" i="5"/>
  <c r="U177" i="5"/>
  <c r="U178" i="5"/>
  <c r="U179" i="5"/>
  <c r="U180" i="5"/>
  <c r="U181" i="5"/>
  <c r="U182" i="5"/>
  <c r="U183" i="5"/>
  <c r="U184" i="5"/>
  <c r="U185" i="5"/>
  <c r="U186" i="5"/>
  <c r="U187" i="5"/>
  <c r="U188" i="5"/>
  <c r="U189" i="5"/>
  <c r="U190" i="5"/>
  <c r="U191" i="5"/>
  <c r="U192" i="5"/>
  <c r="U193" i="5"/>
  <c r="U194" i="5"/>
  <c r="U195" i="5"/>
  <c r="U196" i="5"/>
  <c r="U134" i="5"/>
  <c r="U135" i="5"/>
  <c r="U136" i="5"/>
  <c r="U137" i="5"/>
  <c r="U138" i="5"/>
  <c r="U139" i="5"/>
  <c r="U140" i="5"/>
  <c r="U141" i="5"/>
  <c r="U142" i="5"/>
  <c r="U94" i="5"/>
  <c r="U95" i="5"/>
  <c r="U96" i="5"/>
  <c r="U97" i="5"/>
  <c r="U98" i="5"/>
  <c r="U99" i="5"/>
  <c r="U100" i="5"/>
  <c r="U101" i="5"/>
  <c r="U102" i="5"/>
  <c r="U103" i="5"/>
  <c r="U104" i="5"/>
  <c r="U105" i="5"/>
  <c r="U106" i="5"/>
  <c r="U107" i="5"/>
  <c r="U108" i="5"/>
  <c r="U109" i="5"/>
  <c r="U110" i="5"/>
  <c r="U111" i="5"/>
  <c r="U112" i="5"/>
  <c r="U113" i="5"/>
  <c r="U114" i="5"/>
  <c r="U115" i="5"/>
  <c r="U116" i="5"/>
  <c r="U117" i="5"/>
  <c r="U118" i="5"/>
  <c r="U119" i="5"/>
  <c r="U120" i="5"/>
  <c r="U121" i="5"/>
  <c r="U122" i="5"/>
  <c r="U123" i="5"/>
  <c r="U124" i="5"/>
  <c r="U125" i="5"/>
  <c r="U126" i="5"/>
  <c r="U127" i="5"/>
  <c r="U128" i="5"/>
  <c r="U129" i="5"/>
  <c r="U13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U43" i="5"/>
  <c r="U44" i="5"/>
  <c r="U45" i="5"/>
  <c r="U46" i="5"/>
  <c r="U47" i="5"/>
  <c r="U48" i="5"/>
  <c r="U49" i="5"/>
  <c r="U50" i="5"/>
  <c r="U51" i="5"/>
  <c r="U52" i="5"/>
  <c r="U53" i="5"/>
  <c r="U54" i="5"/>
  <c r="U55" i="5"/>
  <c r="U56" i="5"/>
  <c r="U57" i="5"/>
  <c r="U58" i="5"/>
  <c r="U59" i="5"/>
  <c r="U60" i="5"/>
  <c r="U61" i="5"/>
  <c r="U62" i="5"/>
  <c r="U63" i="5"/>
  <c r="U64" i="5"/>
  <c r="U65" i="5"/>
  <c r="U66" i="5"/>
  <c r="U67" i="5"/>
  <c r="U68" i="5"/>
  <c r="U69" i="5"/>
  <c r="E113" i="4"/>
  <c r="E109" i="4"/>
  <c r="W165" i="4"/>
  <c r="V165" i="4"/>
  <c r="AC164" i="4"/>
  <c r="AB164" i="4"/>
  <c r="AB163" i="4" s="1"/>
  <c r="AB165" i="4" s="1"/>
  <c r="AA164" i="4"/>
  <c r="Z164" i="4"/>
  <c r="Y164" i="4"/>
  <c r="X164" i="4"/>
  <c r="X165" i="4" s="1"/>
  <c r="W164" i="4"/>
  <c r="W163" i="4" s="1"/>
  <c r="V164" i="4"/>
  <c r="T164" i="4"/>
  <c r="S164" i="4"/>
  <c r="AE164" i="4" s="1"/>
  <c r="AE163" i="4" s="1"/>
  <c r="R164" i="4"/>
  <c r="Y163" i="4"/>
  <c r="Y165" i="4" s="1"/>
  <c r="X163" i="4"/>
  <c r="V163" i="4"/>
  <c r="R163" i="4"/>
  <c r="AD161" i="4"/>
  <c r="AD159" i="4" s="1"/>
  <c r="AC161" i="4"/>
  <c r="AB161" i="4"/>
  <c r="AA161" i="4"/>
  <c r="Z161" i="4"/>
  <c r="Y161" i="4"/>
  <c r="Y160" i="4" s="1"/>
  <c r="X161" i="4"/>
  <c r="W161" i="4"/>
  <c r="V161" i="4"/>
  <c r="V159" i="4" s="1"/>
  <c r="T161" i="4"/>
  <c r="S161" i="4"/>
  <c r="R161" i="4"/>
  <c r="AA160" i="4"/>
  <c r="Z160" i="4"/>
  <c r="X160" i="4"/>
  <c r="R160" i="4"/>
  <c r="AA159" i="4"/>
  <c r="Z159" i="4"/>
  <c r="Y159" i="4"/>
  <c r="X159" i="4"/>
  <c r="R159" i="4"/>
  <c r="AD158" i="4"/>
  <c r="AA158" i="4"/>
  <c r="Z158" i="4"/>
  <c r="Y158" i="4"/>
  <c r="Y162" i="4" s="1"/>
  <c r="X158" i="4"/>
  <c r="W158" i="4"/>
  <c r="V158" i="4"/>
  <c r="R158" i="4"/>
  <c r="AD157" i="4"/>
  <c r="AB157" i="4"/>
  <c r="AA157" i="4"/>
  <c r="Z157" i="4"/>
  <c r="Y157" i="4"/>
  <c r="X157" i="4"/>
  <c r="W157" i="4"/>
  <c r="V157" i="4"/>
  <c r="S157" i="4"/>
  <c r="R157" i="4"/>
  <c r="AF155" i="4"/>
  <c r="AE155" i="4"/>
  <c r="AC155" i="4"/>
  <c r="AC154" i="4" s="1"/>
  <c r="AB155" i="4"/>
  <c r="AA155" i="4"/>
  <c r="Z155" i="4"/>
  <c r="Z153" i="4" s="1"/>
  <c r="Y155" i="4"/>
  <c r="X155" i="4"/>
  <c r="W155" i="4"/>
  <c r="V155" i="4"/>
  <c r="V156" i="4" s="1"/>
  <c r="T155" i="4"/>
  <c r="T154" i="4" s="1"/>
  <c r="S155" i="4"/>
  <c r="R155" i="4"/>
  <c r="AE154" i="4"/>
  <c r="AB154" i="4"/>
  <c r="Y154" i="4"/>
  <c r="W154" i="4"/>
  <c r="V154" i="4"/>
  <c r="S154" i="4"/>
  <c r="AE153" i="4"/>
  <c r="AC153" i="4"/>
  <c r="AB153" i="4"/>
  <c r="W153" i="4"/>
  <c r="V153" i="4"/>
  <c r="T153" i="4"/>
  <c r="S153" i="4"/>
  <c r="AE152" i="4"/>
  <c r="AC152" i="4"/>
  <c r="AB152" i="4"/>
  <c r="AA152" i="4"/>
  <c r="Z152" i="4"/>
  <c r="W152" i="4"/>
  <c r="V152" i="4"/>
  <c r="T152" i="4"/>
  <c r="S152" i="4"/>
  <c r="R152" i="4"/>
  <c r="AE151" i="4"/>
  <c r="AC151" i="4"/>
  <c r="AB151" i="4"/>
  <c r="AA151" i="4"/>
  <c r="Z151" i="4"/>
  <c r="W151" i="4"/>
  <c r="V151" i="4"/>
  <c r="T151" i="4"/>
  <c r="S151" i="4"/>
  <c r="R151" i="4"/>
  <c r="AE150" i="4"/>
  <c r="AB150" i="4"/>
  <c r="W150" i="4"/>
  <c r="V150" i="4"/>
  <c r="S150" i="4"/>
  <c r="AE149" i="4"/>
  <c r="AC149" i="4"/>
  <c r="AB149" i="4"/>
  <c r="W149" i="4"/>
  <c r="V149" i="4"/>
  <c r="T149" i="4"/>
  <c r="S149" i="4"/>
  <c r="AE148" i="4"/>
  <c r="AC148" i="4"/>
  <c r="AB148" i="4"/>
  <c r="AA148" i="4"/>
  <c r="Z148" i="4"/>
  <c r="W148" i="4"/>
  <c r="V148" i="4"/>
  <c r="T148" i="4"/>
  <c r="S148" i="4"/>
  <c r="R148" i="4"/>
  <c r="AE147" i="4"/>
  <c r="AC147" i="4"/>
  <c r="AB147" i="4"/>
  <c r="AA147" i="4"/>
  <c r="Z147" i="4"/>
  <c r="Y147" i="4"/>
  <c r="X147" i="4"/>
  <c r="W147" i="4"/>
  <c r="V147" i="4"/>
  <c r="T147" i="4"/>
  <c r="S147" i="4"/>
  <c r="R147" i="4"/>
  <c r="AE146" i="4"/>
  <c r="AB146" i="4"/>
  <c r="W146" i="4"/>
  <c r="V146" i="4"/>
  <c r="S146" i="4"/>
  <c r="AE145" i="4"/>
  <c r="AE156" i="4" s="1"/>
  <c r="AC145" i="4"/>
  <c r="AB145" i="4"/>
  <c r="W145" i="4"/>
  <c r="V145" i="4"/>
  <c r="T145" i="4"/>
  <c r="S145" i="4"/>
  <c r="S156" i="4" s="1"/>
  <c r="AF143" i="4"/>
  <c r="AC143" i="4"/>
  <c r="AC142" i="4" s="1"/>
  <c r="AB143" i="4"/>
  <c r="AA143" i="4"/>
  <c r="Z143" i="4"/>
  <c r="Z141" i="4" s="1"/>
  <c r="Y143" i="4"/>
  <c r="X143" i="4"/>
  <c r="W143" i="4"/>
  <c r="V143" i="4"/>
  <c r="T143" i="4"/>
  <c r="T142" i="4" s="1"/>
  <c r="S143" i="4"/>
  <c r="AE143" i="4" s="1"/>
  <c r="AE141" i="4" s="1"/>
  <c r="R143" i="4"/>
  <c r="AE142" i="4"/>
  <c r="AB142" i="4"/>
  <c r="Y142" i="4"/>
  <c r="W142" i="4"/>
  <c r="V142" i="4"/>
  <c r="S142" i="4"/>
  <c r="AC141" i="4"/>
  <c r="AB141" i="4"/>
  <c r="W141" i="4"/>
  <c r="V141" i="4"/>
  <c r="T141" i="4"/>
  <c r="S141" i="4"/>
  <c r="AC140" i="4"/>
  <c r="AB140" i="4"/>
  <c r="AA140" i="4"/>
  <c r="Z140" i="4"/>
  <c r="W140" i="4"/>
  <c r="V140" i="4"/>
  <c r="T140" i="4"/>
  <c r="S140" i="4"/>
  <c r="R140" i="4"/>
  <c r="AF139" i="4"/>
  <c r="AC139" i="4"/>
  <c r="AB139" i="4"/>
  <c r="AA139" i="4"/>
  <c r="Z139" i="4"/>
  <c r="W139" i="4"/>
  <c r="V139" i="4"/>
  <c r="T139" i="4"/>
  <c r="S139" i="4"/>
  <c r="R139" i="4"/>
  <c r="AE138" i="4"/>
  <c r="AB138" i="4"/>
  <c r="Y138" i="4"/>
  <c r="W138" i="4"/>
  <c r="V138" i="4"/>
  <c r="S138" i="4"/>
  <c r="AE137" i="4"/>
  <c r="AC137" i="4"/>
  <c r="AB137" i="4"/>
  <c r="W137" i="4"/>
  <c r="V137" i="4"/>
  <c r="T137" i="4"/>
  <c r="S137" i="4"/>
  <c r="AC136" i="4"/>
  <c r="AB136" i="4"/>
  <c r="AA136" i="4"/>
  <c r="Z136" i="4"/>
  <c r="W136" i="4"/>
  <c r="V136" i="4"/>
  <c r="T136" i="4"/>
  <c r="S136" i="4"/>
  <c r="R136" i="4"/>
  <c r="AF135" i="4"/>
  <c r="AC135" i="4"/>
  <c r="AB135" i="4"/>
  <c r="AA135" i="4"/>
  <c r="Z135" i="4"/>
  <c r="Y135" i="4"/>
  <c r="X135" i="4"/>
  <c r="W135" i="4"/>
  <c r="V135" i="4"/>
  <c r="T135" i="4"/>
  <c r="S135" i="4"/>
  <c r="R135" i="4"/>
  <c r="AE134" i="4"/>
  <c r="AB134" i="4"/>
  <c r="Y134" i="4"/>
  <c r="W134" i="4"/>
  <c r="V134" i="4"/>
  <c r="S134" i="4"/>
  <c r="AE133" i="4"/>
  <c r="AC133" i="4"/>
  <c r="AB133" i="4"/>
  <c r="W133" i="4"/>
  <c r="V133" i="4"/>
  <c r="T133" i="4"/>
  <c r="S133" i="4"/>
  <c r="AC132" i="4"/>
  <c r="AB132" i="4"/>
  <c r="AA132" i="4"/>
  <c r="Z132" i="4"/>
  <c r="W132" i="4"/>
  <c r="V132" i="4"/>
  <c r="T132" i="4"/>
  <c r="S132" i="4"/>
  <c r="R132" i="4"/>
  <c r="AF131" i="4"/>
  <c r="AC131" i="4"/>
  <c r="AB131" i="4"/>
  <c r="AA131" i="4"/>
  <c r="Z131" i="4"/>
  <c r="Y131" i="4"/>
  <c r="W131" i="4"/>
  <c r="V131" i="4"/>
  <c r="T131" i="4"/>
  <c r="S131" i="4"/>
  <c r="R131" i="4"/>
  <c r="AE130" i="4"/>
  <c r="AB130" i="4"/>
  <c r="Y130" i="4"/>
  <c r="W130" i="4"/>
  <c r="V130" i="4"/>
  <c r="S130" i="4"/>
  <c r="AE129" i="4"/>
  <c r="AC129" i="4"/>
  <c r="AB129" i="4"/>
  <c r="W129" i="4"/>
  <c r="V129" i="4"/>
  <c r="T129" i="4"/>
  <c r="S129" i="4"/>
  <c r="AC128" i="4"/>
  <c r="AB128" i="4"/>
  <c r="AB144" i="4" s="1"/>
  <c r="AA128" i="4"/>
  <c r="Z128" i="4"/>
  <c r="W128" i="4"/>
  <c r="V128" i="4"/>
  <c r="T128" i="4"/>
  <c r="S128" i="4"/>
  <c r="R128" i="4"/>
  <c r="AF126" i="4"/>
  <c r="AE126" i="4"/>
  <c r="AD126" i="4"/>
  <c r="AC126" i="4"/>
  <c r="AB126" i="4"/>
  <c r="AB127" i="4" s="1"/>
  <c r="AA126" i="4"/>
  <c r="AA125" i="4" s="1"/>
  <c r="Z126" i="4"/>
  <c r="Y126" i="4"/>
  <c r="Y124" i="4" s="1"/>
  <c r="X126" i="4"/>
  <c r="W126" i="4"/>
  <c r="V126" i="4"/>
  <c r="T126" i="4"/>
  <c r="S126" i="4"/>
  <c r="S127" i="4" s="1"/>
  <c r="R126" i="4"/>
  <c r="R125" i="4" s="1"/>
  <c r="AE125" i="4"/>
  <c r="AC125" i="4"/>
  <c r="AB125" i="4"/>
  <c r="Z125" i="4"/>
  <c r="W125" i="4"/>
  <c r="T125" i="4"/>
  <c r="S125" i="4"/>
  <c r="AE124" i="4"/>
  <c r="AC124" i="4"/>
  <c r="AB124" i="4"/>
  <c r="Z124" i="4"/>
  <c r="W124" i="4"/>
  <c r="T124" i="4"/>
  <c r="S124" i="4"/>
  <c r="AF123" i="4"/>
  <c r="AC123" i="4"/>
  <c r="AC127" i="4" s="1"/>
  <c r="AB123" i="4"/>
  <c r="AA123" i="4"/>
  <c r="Z123" i="4"/>
  <c r="X123" i="4"/>
  <c r="T123" i="4"/>
  <c r="T127" i="4" s="1"/>
  <c r="S123" i="4"/>
  <c r="R123" i="4"/>
  <c r="AF122" i="4"/>
  <c r="AE122" i="4"/>
  <c r="AC122" i="4"/>
  <c r="AB122" i="4"/>
  <c r="Z122" i="4"/>
  <c r="Y122" i="4"/>
  <c r="X122" i="4"/>
  <c r="W122" i="4"/>
  <c r="T122" i="4"/>
  <c r="S122" i="4"/>
  <c r="AC120" i="4"/>
  <c r="AC118" i="4" s="1"/>
  <c r="AB120" i="4"/>
  <c r="AA120" i="4"/>
  <c r="AA119" i="4" s="1"/>
  <c r="Z120" i="4"/>
  <c r="Y120" i="4"/>
  <c r="X120" i="4"/>
  <c r="W120" i="4"/>
  <c r="V120" i="4"/>
  <c r="T120" i="4"/>
  <c r="S120" i="4"/>
  <c r="R120" i="4"/>
  <c r="R119" i="4" s="1"/>
  <c r="AC119" i="4"/>
  <c r="Z119" i="4"/>
  <c r="Y119" i="4"/>
  <c r="X119" i="4"/>
  <c r="V119" i="4"/>
  <c r="T119" i="4"/>
  <c r="AA118" i="4"/>
  <c r="Y118" i="4"/>
  <c r="X118" i="4"/>
  <c r="W118" i="4"/>
  <c r="V118" i="4"/>
  <c r="AC117" i="4"/>
  <c r="Y117" i="4"/>
  <c r="X117" i="4"/>
  <c r="W117" i="4"/>
  <c r="V117" i="4"/>
  <c r="V121" i="4" s="1"/>
  <c r="T117" i="4"/>
  <c r="AC116" i="4"/>
  <c r="AA116" i="4"/>
  <c r="Z116" i="4"/>
  <c r="Y116" i="4"/>
  <c r="X116" i="4"/>
  <c r="W116" i="4"/>
  <c r="V116" i="4"/>
  <c r="T116" i="4"/>
  <c r="R116" i="4"/>
  <c r="AC115" i="4"/>
  <c r="Z115" i="4"/>
  <c r="Y115" i="4"/>
  <c r="X115" i="4"/>
  <c r="V115" i="4"/>
  <c r="T115" i="4"/>
  <c r="AA114" i="4"/>
  <c r="W114" i="4"/>
  <c r="R114" i="4"/>
  <c r="AD113" i="4"/>
  <c r="AC113" i="4"/>
  <c r="AB113" i="4"/>
  <c r="AA113" i="4"/>
  <c r="Z113" i="4"/>
  <c r="Y113" i="4"/>
  <c r="Y112" i="4" s="1"/>
  <c r="X113" i="4"/>
  <c r="W113" i="4"/>
  <c r="W111" i="4" s="1"/>
  <c r="V113" i="4"/>
  <c r="T113" i="4"/>
  <c r="S113" i="4"/>
  <c r="R113" i="4"/>
  <c r="AB112" i="4"/>
  <c r="AA112" i="4"/>
  <c r="Z112" i="4"/>
  <c r="X112" i="4"/>
  <c r="W112" i="4"/>
  <c r="T112" i="4"/>
  <c r="S112" i="4"/>
  <c r="R112" i="4"/>
  <c r="AA111" i="4"/>
  <c r="Z111" i="4"/>
  <c r="Y111" i="4"/>
  <c r="X111" i="4"/>
  <c r="X114" i="4" s="1"/>
  <c r="R111" i="4"/>
  <c r="X110" i="4"/>
  <c r="W110" i="4"/>
  <c r="R110" i="4"/>
  <c r="AD109" i="4"/>
  <c r="AC109" i="4"/>
  <c r="AB109" i="4"/>
  <c r="AA109" i="4"/>
  <c r="Z109" i="4"/>
  <c r="Y109" i="4"/>
  <c r="Y108" i="4" s="1"/>
  <c r="X109" i="4"/>
  <c r="W109" i="4"/>
  <c r="W107" i="4" s="1"/>
  <c r="V109" i="4"/>
  <c r="T109" i="4"/>
  <c r="S109" i="4"/>
  <c r="R109" i="4"/>
  <c r="AB108" i="4"/>
  <c r="AA108" i="4"/>
  <c r="Z108" i="4"/>
  <c r="X108" i="4"/>
  <c r="W108" i="4"/>
  <c r="T108" i="4"/>
  <c r="S108" i="4"/>
  <c r="R108" i="4"/>
  <c r="AA107" i="4"/>
  <c r="Z107" i="4"/>
  <c r="Y107" i="4"/>
  <c r="X107" i="4"/>
  <c r="R107" i="4"/>
  <c r="AD106" i="4"/>
  <c r="AA106" i="4"/>
  <c r="AA110" i="4" s="1"/>
  <c r="Z106" i="4"/>
  <c r="Y106" i="4"/>
  <c r="X106" i="4"/>
  <c r="W106" i="4"/>
  <c r="V106" i="4"/>
  <c r="R106" i="4"/>
  <c r="AC104" i="4"/>
  <c r="AB104" i="4"/>
  <c r="AA104" i="4"/>
  <c r="AA102" i="4" s="1"/>
  <c r="Z104" i="4"/>
  <c r="Y104" i="4"/>
  <c r="X104" i="4"/>
  <c r="W104" i="4"/>
  <c r="V104" i="4"/>
  <c r="T104" i="4"/>
  <c r="AF104" i="4" s="1"/>
  <c r="S104" i="4"/>
  <c r="R104" i="4"/>
  <c r="R102" i="4" s="1"/>
  <c r="AF103" i="4"/>
  <c r="AC103" i="4"/>
  <c r="Z103" i="4"/>
  <c r="Y103" i="4"/>
  <c r="X103" i="4"/>
  <c r="W103" i="4"/>
  <c r="V103" i="4"/>
  <c r="T103" i="4"/>
  <c r="AF102" i="4"/>
  <c r="AC102" i="4"/>
  <c r="Z102" i="4"/>
  <c r="Y102" i="4"/>
  <c r="X102" i="4"/>
  <c r="W102" i="4"/>
  <c r="V102" i="4"/>
  <c r="T102" i="4"/>
  <c r="AF101" i="4"/>
  <c r="AC101" i="4"/>
  <c r="AA101" i="4"/>
  <c r="Z101" i="4"/>
  <c r="Y101" i="4"/>
  <c r="X101" i="4"/>
  <c r="W101" i="4"/>
  <c r="V101" i="4"/>
  <c r="T101" i="4"/>
  <c r="R101" i="4"/>
  <c r="AF100" i="4"/>
  <c r="AC100" i="4"/>
  <c r="AA100" i="4"/>
  <c r="Z100" i="4"/>
  <c r="Y100" i="4"/>
  <c r="X100" i="4"/>
  <c r="W100" i="4"/>
  <c r="V100" i="4"/>
  <c r="T100" i="4"/>
  <c r="R100" i="4"/>
  <c r="AF99" i="4"/>
  <c r="AC99" i="4"/>
  <c r="Z99" i="4"/>
  <c r="Y99" i="4"/>
  <c r="X99" i="4"/>
  <c r="W99" i="4"/>
  <c r="V99" i="4"/>
  <c r="T99" i="4"/>
  <c r="AF98" i="4"/>
  <c r="AC98" i="4"/>
  <c r="Z98" i="4"/>
  <c r="Y98" i="4"/>
  <c r="X98" i="4"/>
  <c r="W98" i="4"/>
  <c r="V98" i="4"/>
  <c r="T98" i="4"/>
  <c r="AF97" i="4"/>
  <c r="AC97" i="4"/>
  <c r="AA97" i="4"/>
  <c r="Z97" i="4"/>
  <c r="Y97" i="4"/>
  <c r="X97" i="4"/>
  <c r="W97" i="4"/>
  <c r="V97" i="4"/>
  <c r="T97" i="4"/>
  <c r="R97" i="4"/>
  <c r="AF96" i="4"/>
  <c r="AC96" i="4"/>
  <c r="AA96" i="4"/>
  <c r="Z96" i="4"/>
  <c r="Y96" i="4"/>
  <c r="X96" i="4"/>
  <c r="W96" i="4"/>
  <c r="V96" i="4"/>
  <c r="T96" i="4"/>
  <c r="R96" i="4"/>
  <c r="AF95" i="4"/>
  <c r="AC95" i="4"/>
  <c r="Z95" i="4"/>
  <c r="Y95" i="4"/>
  <c r="X95" i="4"/>
  <c r="W95" i="4"/>
  <c r="V95" i="4"/>
  <c r="T95" i="4"/>
  <c r="AF94" i="4"/>
  <c r="AC94" i="4"/>
  <c r="Z94" i="4"/>
  <c r="Y94" i="4"/>
  <c r="X94" i="4"/>
  <c r="W94" i="4"/>
  <c r="V94" i="4"/>
  <c r="T94" i="4"/>
  <c r="AF93" i="4"/>
  <c r="AC93" i="4"/>
  <c r="AA93" i="4"/>
  <c r="Z93" i="4"/>
  <c r="Y93" i="4"/>
  <c r="X93" i="4"/>
  <c r="W93" i="4"/>
  <c r="V93" i="4"/>
  <c r="T93" i="4"/>
  <c r="R93" i="4"/>
  <c r="AF92" i="4"/>
  <c r="AC92" i="4"/>
  <c r="AA92" i="4"/>
  <c r="Z92" i="4"/>
  <c r="Y92" i="4"/>
  <c r="Y105" i="4" s="1"/>
  <c r="X92" i="4"/>
  <c r="W92" i="4"/>
  <c r="V92" i="4"/>
  <c r="V105" i="4" s="1"/>
  <c r="T92" i="4"/>
  <c r="R92" i="4"/>
  <c r="AE90" i="4"/>
  <c r="AE87" i="4" s="1"/>
  <c r="AC90" i="4"/>
  <c r="AC86" i="4" s="1"/>
  <c r="AB90" i="4"/>
  <c r="AA90" i="4"/>
  <c r="Z90" i="4"/>
  <c r="Y90" i="4"/>
  <c r="X90" i="4"/>
  <c r="X91" i="4" s="1"/>
  <c r="W90" i="4"/>
  <c r="V90" i="4"/>
  <c r="T90" i="4"/>
  <c r="T86" i="4" s="1"/>
  <c r="S90" i="4"/>
  <c r="R90" i="4"/>
  <c r="AC89" i="4"/>
  <c r="AA89" i="4"/>
  <c r="Z89" i="4"/>
  <c r="Y89" i="4"/>
  <c r="X89" i="4"/>
  <c r="V89" i="4"/>
  <c r="T89" i="4"/>
  <c r="R89" i="4"/>
  <c r="AA88" i="4"/>
  <c r="Y88" i="4"/>
  <c r="X88" i="4"/>
  <c r="V88" i="4"/>
  <c r="R88" i="4"/>
  <c r="AB87" i="4"/>
  <c r="AA87" i="4"/>
  <c r="Y87" i="4"/>
  <c r="X87" i="4"/>
  <c r="V87" i="4"/>
  <c r="S87" i="4"/>
  <c r="R87" i="4"/>
  <c r="AE86" i="4"/>
  <c r="AB86" i="4"/>
  <c r="AA86" i="4"/>
  <c r="Z86" i="4"/>
  <c r="Y86" i="4"/>
  <c r="X86" i="4"/>
  <c r="V86" i="4"/>
  <c r="S86" i="4"/>
  <c r="R86" i="4"/>
  <c r="AA85" i="4"/>
  <c r="Z85" i="4"/>
  <c r="Y85" i="4"/>
  <c r="X85" i="4"/>
  <c r="V85" i="4"/>
  <c r="T85" i="4"/>
  <c r="R85" i="4"/>
  <c r="AA84" i="4"/>
  <c r="Y84" i="4"/>
  <c r="X84" i="4"/>
  <c r="V84" i="4"/>
  <c r="R84" i="4"/>
  <c r="AB83" i="4"/>
  <c r="AA83" i="4"/>
  <c r="Y83" i="4"/>
  <c r="Y91" i="4" s="1"/>
  <c r="X83" i="4"/>
  <c r="V83" i="4"/>
  <c r="V91" i="4" s="1"/>
  <c r="S83" i="4"/>
  <c r="R83" i="4"/>
  <c r="AC82" i="4"/>
  <c r="AB82" i="4"/>
  <c r="AA82" i="4"/>
  <c r="Z82" i="4"/>
  <c r="Y82" i="4"/>
  <c r="X82" i="4"/>
  <c r="V82" i="4"/>
  <c r="T82" i="4"/>
  <c r="S82" i="4"/>
  <c r="R82" i="4"/>
  <c r="AF80" i="4"/>
  <c r="AC80" i="4"/>
  <c r="AB80" i="4"/>
  <c r="AB81" i="4" s="1"/>
  <c r="AA80" i="4"/>
  <c r="Z80" i="4"/>
  <c r="Y80" i="4"/>
  <c r="X80" i="4"/>
  <c r="W80" i="4"/>
  <c r="V80" i="4"/>
  <c r="T80" i="4"/>
  <c r="S80" i="4"/>
  <c r="AE80" i="4" s="1"/>
  <c r="R80" i="4"/>
  <c r="AE79" i="4"/>
  <c r="AC79" i="4"/>
  <c r="AB79" i="4"/>
  <c r="Z79" i="4"/>
  <c r="Y79" i="4"/>
  <c r="W79" i="4"/>
  <c r="V79" i="4"/>
  <c r="T79" i="4"/>
  <c r="S79" i="4"/>
  <c r="AE78" i="4"/>
  <c r="AC78" i="4"/>
  <c r="AB78" i="4"/>
  <c r="Z78" i="4"/>
  <c r="W78" i="4"/>
  <c r="T78" i="4"/>
  <c r="S78" i="4"/>
  <c r="AF77" i="4"/>
  <c r="AC77" i="4"/>
  <c r="AB77" i="4"/>
  <c r="Z77" i="4"/>
  <c r="X77" i="4"/>
  <c r="W77" i="4"/>
  <c r="T77" i="4"/>
  <c r="T81" i="4" s="1"/>
  <c r="S77" i="4"/>
  <c r="AF76" i="4"/>
  <c r="AC76" i="4"/>
  <c r="AB76" i="4"/>
  <c r="Z76" i="4"/>
  <c r="Y76" i="4"/>
  <c r="X76" i="4"/>
  <c r="W76" i="4"/>
  <c r="V76" i="4"/>
  <c r="T76" i="4"/>
  <c r="S76" i="4"/>
  <c r="AE75" i="4"/>
  <c r="AC75" i="4"/>
  <c r="AB75" i="4"/>
  <c r="Z75" i="4"/>
  <c r="Y75" i="4"/>
  <c r="W75" i="4"/>
  <c r="V75" i="4"/>
  <c r="T75" i="4"/>
  <c r="S75" i="4"/>
  <c r="AE74" i="4"/>
  <c r="AC74" i="4"/>
  <c r="AC81" i="4" s="1"/>
  <c r="AB74" i="4"/>
  <c r="Z74" i="4"/>
  <c r="Z81" i="4" s="1"/>
  <c r="W74" i="4"/>
  <c r="T74" i="4"/>
  <c r="S74" i="4"/>
  <c r="AF72" i="4"/>
  <c r="AC72" i="4"/>
  <c r="AB72" i="4"/>
  <c r="AA72" i="4"/>
  <c r="Z72" i="4"/>
  <c r="Y72" i="4"/>
  <c r="X72" i="4"/>
  <c r="W72" i="4"/>
  <c r="W73" i="4" s="1"/>
  <c r="V72" i="4"/>
  <c r="T72" i="4"/>
  <c r="S72" i="4"/>
  <c r="AE72" i="4" s="1"/>
  <c r="AE71" i="4" s="1"/>
  <c r="R72" i="4"/>
  <c r="AC71" i="4"/>
  <c r="AB71" i="4"/>
  <c r="Z71" i="4"/>
  <c r="W71" i="4"/>
  <c r="V71" i="4"/>
  <c r="T71" i="4"/>
  <c r="S71" i="4"/>
  <c r="AE70" i="4"/>
  <c r="AC70" i="4"/>
  <c r="AB70" i="4"/>
  <c r="Z70" i="4"/>
  <c r="W70" i="4"/>
  <c r="T70" i="4"/>
  <c r="S70" i="4"/>
  <c r="AF69" i="4"/>
  <c r="AC69" i="4"/>
  <c r="AC73" i="4" s="1"/>
  <c r="AB69" i="4"/>
  <c r="Z69" i="4"/>
  <c r="Z73" i="4" s="1"/>
  <c r="X69" i="4"/>
  <c r="W69" i="4"/>
  <c r="T69" i="4"/>
  <c r="T73" i="4" s="1"/>
  <c r="S69" i="4"/>
  <c r="R69" i="4"/>
  <c r="AF68" i="4"/>
  <c r="AC68" i="4"/>
  <c r="AB68" i="4"/>
  <c r="Z68" i="4"/>
  <c r="X68" i="4"/>
  <c r="W68" i="4"/>
  <c r="V68" i="4"/>
  <c r="T68" i="4"/>
  <c r="S68" i="4"/>
  <c r="AE67" i="4"/>
  <c r="AC67" i="4"/>
  <c r="AB67" i="4"/>
  <c r="Z67" i="4"/>
  <c r="W67" i="4"/>
  <c r="V67" i="4"/>
  <c r="T67" i="4"/>
  <c r="S67" i="4"/>
  <c r="S66" i="4"/>
  <c r="AC65" i="4"/>
  <c r="AB65" i="4"/>
  <c r="AA65" i="4"/>
  <c r="AA60" i="4" s="1"/>
  <c r="Z65" i="4"/>
  <c r="Z58" i="4" s="1"/>
  <c r="Y65" i="4"/>
  <c r="X65" i="4"/>
  <c r="W65" i="4"/>
  <c r="V65" i="4"/>
  <c r="T65" i="4"/>
  <c r="S65" i="4"/>
  <c r="AE65" i="4" s="1"/>
  <c r="AE58" i="4" s="1"/>
  <c r="R65" i="4"/>
  <c r="R64" i="4" s="1"/>
  <c r="AB64" i="4"/>
  <c r="AA64" i="4"/>
  <c r="Y64" i="4"/>
  <c r="X64" i="4"/>
  <c r="W64" i="4"/>
  <c r="V64" i="4"/>
  <c r="S64" i="4"/>
  <c r="AB63" i="4"/>
  <c r="Y63" i="4"/>
  <c r="W63" i="4"/>
  <c r="V63" i="4"/>
  <c r="S63" i="4"/>
  <c r="AB62" i="4"/>
  <c r="Y62" i="4"/>
  <c r="W62" i="4"/>
  <c r="V62" i="4"/>
  <c r="S62" i="4"/>
  <c r="AB61" i="4"/>
  <c r="AA61" i="4"/>
  <c r="Y61" i="4"/>
  <c r="X61" i="4"/>
  <c r="W61" i="4"/>
  <c r="V61" i="4"/>
  <c r="S61" i="4"/>
  <c r="R61" i="4"/>
  <c r="AB60" i="4"/>
  <c r="Y60" i="4"/>
  <c r="X60" i="4"/>
  <c r="W60" i="4"/>
  <c r="V60" i="4"/>
  <c r="S60" i="4"/>
  <c r="R60" i="4"/>
  <c r="AE59" i="4"/>
  <c r="AB59" i="4"/>
  <c r="AB66" i="4" s="1"/>
  <c r="Y59" i="4"/>
  <c r="W59" i="4"/>
  <c r="V59" i="4"/>
  <c r="S59" i="4"/>
  <c r="AB58" i="4"/>
  <c r="Y58" i="4"/>
  <c r="W58" i="4"/>
  <c r="W66" i="4" s="1"/>
  <c r="V58" i="4"/>
  <c r="S58" i="4"/>
  <c r="AB57" i="4"/>
  <c r="AA57" i="4"/>
  <c r="Y57" i="4"/>
  <c r="X57" i="4"/>
  <c r="W57" i="4"/>
  <c r="V57" i="4"/>
  <c r="S57" i="4"/>
  <c r="R57" i="4"/>
  <c r="AB56" i="4"/>
  <c r="AA56" i="4"/>
  <c r="Y56" i="4"/>
  <c r="W56" i="4"/>
  <c r="V56" i="4"/>
  <c r="S56" i="4"/>
  <c r="R56" i="4"/>
  <c r="V55" i="4"/>
  <c r="AE54" i="4"/>
  <c r="AC54" i="4"/>
  <c r="AC53" i="4" s="1"/>
  <c r="AB54" i="4"/>
  <c r="AA54" i="4"/>
  <c r="Z54" i="4"/>
  <c r="Z53" i="4" s="1"/>
  <c r="Y54" i="4"/>
  <c r="X54" i="4"/>
  <c r="X55" i="4" s="1"/>
  <c r="W54" i="4"/>
  <c r="V54" i="4"/>
  <c r="T54" i="4"/>
  <c r="S54" i="4"/>
  <c r="R54" i="4"/>
  <c r="AA53" i="4"/>
  <c r="Y53" i="4"/>
  <c r="X53" i="4"/>
  <c r="V53" i="4"/>
  <c r="T53" i="4"/>
  <c r="R53" i="4"/>
  <c r="AA52" i="4"/>
  <c r="Y52" i="4"/>
  <c r="Y55" i="4" s="1"/>
  <c r="X52" i="4"/>
  <c r="V52" i="4"/>
  <c r="R52" i="4"/>
  <c r="AE50" i="4"/>
  <c r="AC50" i="4"/>
  <c r="AB50" i="4"/>
  <c r="AA50" i="4"/>
  <c r="AA51" i="4" s="1"/>
  <c r="Z50" i="4"/>
  <c r="Y50" i="4"/>
  <c r="X50" i="4"/>
  <c r="W50" i="4"/>
  <c r="W41" i="4" s="1"/>
  <c r="V50" i="4"/>
  <c r="T50" i="4"/>
  <c r="S50" i="4"/>
  <c r="S47" i="4" s="1"/>
  <c r="R50" i="4"/>
  <c r="AC49" i="4"/>
  <c r="AA49" i="4"/>
  <c r="Z49" i="4"/>
  <c r="Y49" i="4"/>
  <c r="X49" i="4"/>
  <c r="V49" i="4"/>
  <c r="T49" i="4"/>
  <c r="R49" i="4"/>
  <c r="AA48" i="4"/>
  <c r="Y48" i="4"/>
  <c r="X48" i="4"/>
  <c r="V48" i="4"/>
  <c r="R48" i="4"/>
  <c r="AB47" i="4"/>
  <c r="AA47" i="4"/>
  <c r="Y47" i="4"/>
  <c r="X47" i="4"/>
  <c r="W47" i="4"/>
  <c r="V47" i="4"/>
  <c r="R47" i="4"/>
  <c r="AE46" i="4"/>
  <c r="AC46" i="4"/>
  <c r="AB46" i="4"/>
  <c r="AA46" i="4"/>
  <c r="Z46" i="4"/>
  <c r="Y46" i="4"/>
  <c r="X46" i="4"/>
  <c r="W46" i="4"/>
  <c r="V46" i="4"/>
  <c r="T46" i="4"/>
  <c r="S46" i="4"/>
  <c r="R46" i="4"/>
  <c r="AC45" i="4"/>
  <c r="AA45" i="4"/>
  <c r="Z45" i="4"/>
  <c r="Y45" i="4"/>
  <c r="X45" i="4"/>
  <c r="V45" i="4"/>
  <c r="T45" i="4"/>
  <c r="R45" i="4"/>
  <c r="AB44" i="4"/>
  <c r="AA44" i="4"/>
  <c r="Z44" i="4"/>
  <c r="Y44" i="4"/>
  <c r="X44" i="4"/>
  <c r="W44" i="4"/>
  <c r="V44" i="4"/>
  <c r="T44" i="4"/>
  <c r="S44" i="4"/>
  <c r="R44" i="4"/>
  <c r="AE43" i="4"/>
  <c r="AC43" i="4"/>
  <c r="AB43" i="4"/>
  <c r="AA43" i="4"/>
  <c r="Z43" i="4"/>
  <c r="Y43" i="4"/>
  <c r="X43" i="4"/>
  <c r="W43" i="4"/>
  <c r="V43" i="4"/>
  <c r="T43" i="4"/>
  <c r="S43" i="4"/>
  <c r="R43" i="4"/>
  <c r="AE42" i="4"/>
  <c r="AC42" i="4"/>
  <c r="AA42" i="4"/>
  <c r="Z42" i="4"/>
  <c r="Y42" i="4"/>
  <c r="X42" i="4"/>
  <c r="W42" i="4"/>
  <c r="V42" i="4"/>
  <c r="T42" i="4"/>
  <c r="R42" i="4"/>
  <c r="AC41" i="4"/>
  <c r="AB41" i="4"/>
  <c r="AA41" i="4"/>
  <c r="Z41" i="4"/>
  <c r="Y41" i="4"/>
  <c r="X41" i="4"/>
  <c r="V41" i="4"/>
  <c r="T41" i="4"/>
  <c r="S41" i="4"/>
  <c r="R41" i="4"/>
  <c r="AC40" i="4"/>
  <c r="AB40" i="4"/>
  <c r="AA40" i="4"/>
  <c r="Z40" i="4"/>
  <c r="Y40" i="4"/>
  <c r="Y51" i="4" s="1"/>
  <c r="X40" i="4"/>
  <c r="W40" i="4"/>
  <c r="V40" i="4"/>
  <c r="V51" i="4" s="1"/>
  <c r="T40" i="4"/>
  <c r="S40" i="4"/>
  <c r="R40" i="4"/>
  <c r="AC38" i="4"/>
  <c r="AA38" i="4"/>
  <c r="X38" i="4"/>
  <c r="V38" i="4"/>
  <c r="T38" i="4"/>
  <c r="R38" i="4"/>
  <c r="AC37" i="4"/>
  <c r="AA37" i="4"/>
  <c r="V37" i="4"/>
  <c r="T37" i="4"/>
  <c r="R37" i="4"/>
  <c r="AA36" i="4"/>
  <c r="V36" i="4"/>
  <c r="R36" i="4"/>
  <c r="AC34" i="4"/>
  <c r="AA34" i="4"/>
  <c r="X34" i="4"/>
  <c r="V34" i="4"/>
  <c r="T34" i="4"/>
  <c r="R34" i="4"/>
  <c r="AC33" i="4"/>
  <c r="AA33" i="4"/>
  <c r="V33" i="4"/>
  <c r="T33" i="4"/>
  <c r="R33" i="4"/>
  <c r="AA32" i="4"/>
  <c r="V32" i="4"/>
  <c r="R32" i="4"/>
  <c r="AC30" i="4"/>
  <c r="AA30" i="4"/>
  <c r="X30" i="4"/>
  <c r="V30" i="4"/>
  <c r="T30" i="4"/>
  <c r="R30" i="4"/>
  <c r="AC29" i="4"/>
  <c r="AA29" i="4"/>
  <c r="V29" i="4"/>
  <c r="T29" i="4"/>
  <c r="R29" i="4"/>
  <c r="AC27" i="4"/>
  <c r="AB27" i="4"/>
  <c r="AA27" i="4"/>
  <c r="Z27" i="4"/>
  <c r="Y27" i="4"/>
  <c r="X27" i="4"/>
  <c r="W27" i="4"/>
  <c r="V27" i="4"/>
  <c r="T27" i="4"/>
  <c r="S27" i="4"/>
  <c r="R27" i="4"/>
  <c r="AC26" i="4"/>
  <c r="AA26" i="4"/>
  <c r="X26" i="4"/>
  <c r="W26" i="4"/>
  <c r="V26" i="4"/>
  <c r="T26" i="4"/>
  <c r="R26" i="4"/>
  <c r="AC25" i="4"/>
  <c r="AA25" i="4"/>
  <c r="X25" i="4"/>
  <c r="V25" i="4"/>
  <c r="T25" i="4"/>
  <c r="R25" i="4"/>
  <c r="AB24" i="4"/>
  <c r="AA24" i="4"/>
  <c r="Y24" i="4"/>
  <c r="V24" i="4"/>
  <c r="S24" i="4"/>
  <c r="R24" i="4"/>
  <c r="AC23" i="4"/>
  <c r="AB23" i="4"/>
  <c r="AA23" i="4"/>
  <c r="Z23" i="4"/>
  <c r="Y23" i="4"/>
  <c r="X23" i="4"/>
  <c r="W23" i="4"/>
  <c r="V23" i="4"/>
  <c r="T23" i="4"/>
  <c r="S23" i="4"/>
  <c r="R23" i="4"/>
  <c r="AC22" i="4"/>
  <c r="AA22" i="4"/>
  <c r="X22" i="4"/>
  <c r="W22" i="4"/>
  <c r="V22" i="4"/>
  <c r="T22" i="4"/>
  <c r="R22" i="4"/>
  <c r="AC21" i="4"/>
  <c r="AA21" i="4"/>
  <c r="X21" i="4"/>
  <c r="V21" i="4"/>
  <c r="T21" i="4"/>
  <c r="R21" i="4"/>
  <c r="AB20" i="4"/>
  <c r="AA20" i="4"/>
  <c r="Y20" i="4"/>
  <c r="V20" i="4"/>
  <c r="S20" i="4"/>
  <c r="R20" i="4"/>
  <c r="AC19" i="4"/>
  <c r="AB19" i="4"/>
  <c r="AA19" i="4"/>
  <c r="Z19" i="4"/>
  <c r="Y19" i="4"/>
  <c r="X19" i="4"/>
  <c r="W19" i="4"/>
  <c r="V19" i="4"/>
  <c r="T19" i="4"/>
  <c r="S19" i="4"/>
  <c r="R19" i="4"/>
  <c r="AC18" i="4"/>
  <c r="AA18" i="4"/>
  <c r="X18" i="4"/>
  <c r="W18" i="4"/>
  <c r="V18" i="4"/>
  <c r="T18" i="4"/>
  <c r="R18" i="4"/>
  <c r="AC17" i="4"/>
  <c r="AA17" i="4"/>
  <c r="X17" i="4"/>
  <c r="V17" i="4"/>
  <c r="T17" i="4"/>
  <c r="R17" i="4"/>
  <c r="AB16" i="4"/>
  <c r="AA16" i="4"/>
  <c r="Y16" i="4"/>
  <c r="V16" i="4"/>
  <c r="S16" i="4"/>
  <c r="R16" i="4"/>
  <c r="AC15" i="4"/>
  <c r="AB15" i="4"/>
  <c r="AA15" i="4"/>
  <c r="Z15" i="4"/>
  <c r="Y15" i="4"/>
  <c r="X15" i="4"/>
  <c r="W15" i="4"/>
  <c r="V15" i="4"/>
  <c r="T15" i="4"/>
  <c r="S15" i="4"/>
  <c r="R15" i="4"/>
  <c r="AC14" i="4"/>
  <c r="AA14" i="4"/>
  <c r="X14" i="4"/>
  <c r="W14" i="4"/>
  <c r="V14" i="4"/>
  <c r="T14" i="4"/>
  <c r="R14" i="4"/>
  <c r="AC13" i="4"/>
  <c r="AA13" i="4"/>
  <c r="X13" i="4"/>
  <c r="V13" i="4"/>
  <c r="T13" i="4"/>
  <c r="R13" i="4"/>
  <c r="AB12" i="4"/>
  <c r="AA12" i="4"/>
  <c r="AA28" i="4" s="1"/>
  <c r="Y12" i="4"/>
  <c r="V12" i="4"/>
  <c r="V28" i="4" s="1"/>
  <c r="S12" i="4"/>
  <c r="R12" i="4"/>
  <c r="R28" i="4" s="1"/>
  <c r="AC11" i="4"/>
  <c r="AB11" i="4"/>
  <c r="AA11" i="4"/>
  <c r="Z11" i="4"/>
  <c r="Y11" i="4"/>
  <c r="X11" i="4"/>
  <c r="W11" i="4"/>
  <c r="V11" i="4"/>
  <c r="T11" i="4"/>
  <c r="S11" i="4"/>
  <c r="R11" i="4"/>
  <c r="AC10" i="4"/>
  <c r="AA10" i="4"/>
  <c r="X10" i="4"/>
  <c r="W10" i="4"/>
  <c r="V10" i="4"/>
  <c r="T10" i="4"/>
  <c r="R10" i="4"/>
  <c r="U158" i="4"/>
  <c r="U159" i="4"/>
  <c r="U160" i="4"/>
  <c r="U146" i="4"/>
  <c r="U147" i="4"/>
  <c r="U148" i="4"/>
  <c r="U149" i="4"/>
  <c r="U150" i="4"/>
  <c r="U151" i="4"/>
  <c r="U152" i="4"/>
  <c r="U153" i="4"/>
  <c r="U154" i="4"/>
  <c r="U129" i="4"/>
  <c r="U130" i="4"/>
  <c r="U131" i="4"/>
  <c r="U132" i="4"/>
  <c r="U133" i="4"/>
  <c r="U134" i="4"/>
  <c r="U135" i="4"/>
  <c r="U136" i="4"/>
  <c r="U137" i="4"/>
  <c r="U138" i="4"/>
  <c r="U139" i="4"/>
  <c r="U140" i="4"/>
  <c r="U141" i="4"/>
  <c r="U142" i="4"/>
  <c r="U123" i="4"/>
  <c r="U124" i="4"/>
  <c r="U125" i="4"/>
  <c r="U116" i="4"/>
  <c r="U117" i="4"/>
  <c r="U118" i="4"/>
  <c r="U119" i="4"/>
  <c r="U112" i="4"/>
  <c r="U107" i="4"/>
  <c r="U108" i="4"/>
  <c r="U93" i="4"/>
  <c r="U94" i="4"/>
  <c r="U95" i="4"/>
  <c r="U96" i="4"/>
  <c r="U97" i="4"/>
  <c r="U98" i="4"/>
  <c r="U99" i="4"/>
  <c r="U100" i="4"/>
  <c r="U101" i="4"/>
  <c r="U102" i="4"/>
  <c r="U103" i="4"/>
  <c r="U83" i="4"/>
  <c r="U84" i="4"/>
  <c r="U85" i="4"/>
  <c r="U86" i="4"/>
  <c r="U87" i="4"/>
  <c r="U88" i="4"/>
  <c r="U89" i="4"/>
  <c r="U75" i="4"/>
  <c r="U76" i="4"/>
  <c r="U77" i="4"/>
  <c r="U78" i="4"/>
  <c r="U79" i="4"/>
  <c r="U68" i="4"/>
  <c r="U69" i="4"/>
  <c r="U70" i="4"/>
  <c r="U71" i="4"/>
  <c r="U57" i="4"/>
  <c r="U58" i="4"/>
  <c r="U59" i="4"/>
  <c r="U60" i="4"/>
  <c r="U61" i="4"/>
  <c r="U62" i="4"/>
  <c r="U63" i="4"/>
  <c r="U64" i="4"/>
  <c r="U53" i="4"/>
  <c r="U41" i="4"/>
  <c r="U42" i="4"/>
  <c r="U43" i="4"/>
  <c r="U44" i="4"/>
  <c r="U45" i="4"/>
  <c r="U46" i="4"/>
  <c r="U47" i="4"/>
  <c r="U48" i="4"/>
  <c r="U49" i="4"/>
  <c r="U11" i="4"/>
  <c r="U12" i="4"/>
  <c r="U13" i="4"/>
  <c r="U14" i="4"/>
  <c r="U15" i="4"/>
  <c r="U16" i="4"/>
  <c r="U17" i="4"/>
  <c r="U18" i="4"/>
  <c r="U19" i="4"/>
  <c r="U20" i="4"/>
  <c r="U21" i="4"/>
  <c r="U22" i="4"/>
  <c r="U23" i="4"/>
  <c r="U24" i="4"/>
  <c r="U25" i="4"/>
  <c r="U26" i="4"/>
  <c r="U54" i="4"/>
  <c r="R4" i="6"/>
  <c r="S4" i="6" s="1"/>
  <c r="T4" i="6" s="1"/>
  <c r="U4" i="6" s="1"/>
  <c r="V4" i="6" s="1"/>
  <c r="W4" i="6" s="1"/>
  <c r="X4" i="6" s="1"/>
  <c r="R2" i="6"/>
  <c r="S4" i="5"/>
  <c r="T4" i="5" s="1"/>
  <c r="U4" i="5" s="1"/>
  <c r="R4" i="5"/>
  <c r="R3" i="5"/>
  <c r="S3" i="5" s="1"/>
  <c r="T3" i="5" s="1"/>
  <c r="U3" i="5" s="1"/>
  <c r="S2" i="5"/>
  <c r="T2" i="5" s="1"/>
  <c r="U2" i="5" s="1"/>
  <c r="R2" i="5"/>
  <c r="R4" i="4"/>
  <c r="S4" i="4" s="1"/>
  <c r="T4" i="4" s="1"/>
  <c r="U4" i="4" s="1"/>
  <c r="S3" i="4"/>
  <c r="T3" i="4" s="1"/>
  <c r="U3" i="4" s="1"/>
  <c r="R3" i="4"/>
  <c r="U2" i="4"/>
  <c r="T2" i="4"/>
  <c r="S2" i="4"/>
  <c r="R2" i="4"/>
  <c r="D536" i="5"/>
  <c r="D513" i="5"/>
  <c r="D510" i="5"/>
  <c r="D488" i="5"/>
  <c r="D467" i="5"/>
  <c r="D425" i="5"/>
  <c r="D408" i="5"/>
  <c r="D391" i="5"/>
  <c r="D386" i="5"/>
  <c r="D364" i="5"/>
  <c r="D328" i="5"/>
  <c r="D322" i="5"/>
  <c r="D252" i="5"/>
  <c r="D198" i="5"/>
  <c r="D144" i="5"/>
  <c r="D132" i="5"/>
  <c r="D92" i="5"/>
  <c r="D71" i="5"/>
  <c r="D165" i="4"/>
  <c r="D162" i="4"/>
  <c r="D156" i="4"/>
  <c r="D144" i="4"/>
  <c r="D127" i="4"/>
  <c r="D121" i="4"/>
  <c r="D114" i="4"/>
  <c r="D110" i="4"/>
  <c r="D105" i="4"/>
  <c r="D91" i="4"/>
  <c r="D81" i="4"/>
  <c r="D73" i="4"/>
  <c r="D66" i="4"/>
  <c r="D55" i="4"/>
  <c r="D51" i="4"/>
  <c r="D39" i="4"/>
  <c r="D28" i="4"/>
  <c r="D29" i="3"/>
  <c r="D55" i="3"/>
  <c r="D83" i="3"/>
  <c r="D92" i="3"/>
  <c r="D108" i="3"/>
  <c r="D120" i="3"/>
  <c r="D134" i="3"/>
  <c r="D148" i="3"/>
  <c r="D162" i="3"/>
  <c r="D174" i="3"/>
  <c r="D196" i="3"/>
  <c r="D204" i="3"/>
  <c r="D211" i="3"/>
  <c r="D242" i="3"/>
  <c r="D259" i="3"/>
  <c r="D275" i="3"/>
  <c r="D278" i="3"/>
  <c r="D287" i="3"/>
  <c r="R148" i="3"/>
  <c r="R278" i="3"/>
  <c r="S278" i="3"/>
  <c r="T278" i="3"/>
  <c r="M278" i="3"/>
  <c r="N278" i="3"/>
  <c r="O278" i="3"/>
  <c r="P278" i="3"/>
  <c r="Q278" i="3"/>
  <c r="L278" i="3"/>
  <c r="R242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R83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R56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R280" i="3"/>
  <c r="R281" i="3"/>
  <c r="R282" i="3"/>
  <c r="R283" i="3"/>
  <c r="R284" i="3"/>
  <c r="R285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R206" i="3"/>
  <c r="R207" i="3"/>
  <c r="R208" i="3"/>
  <c r="R209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R198" i="3"/>
  <c r="R199" i="3"/>
  <c r="R200" i="3"/>
  <c r="R201" i="3"/>
  <c r="R202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R194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R164" i="3"/>
  <c r="R165" i="3"/>
  <c r="R166" i="3"/>
  <c r="R167" i="3"/>
  <c r="R168" i="3"/>
  <c r="R169" i="3"/>
  <c r="R170" i="3"/>
  <c r="R171" i="3"/>
  <c r="R172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R150" i="3"/>
  <c r="R151" i="3"/>
  <c r="R152" i="3"/>
  <c r="R153" i="3"/>
  <c r="R154" i="3"/>
  <c r="R155" i="3"/>
  <c r="R156" i="3"/>
  <c r="R157" i="3"/>
  <c r="R158" i="3"/>
  <c r="R159" i="3"/>
  <c r="R160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R136" i="3"/>
  <c r="R137" i="3"/>
  <c r="R138" i="3"/>
  <c r="R139" i="3"/>
  <c r="R140" i="3"/>
  <c r="R141" i="3"/>
  <c r="R142" i="3"/>
  <c r="R143" i="3"/>
  <c r="R144" i="3"/>
  <c r="R145" i="3"/>
  <c r="R146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R122" i="3"/>
  <c r="R123" i="3"/>
  <c r="R124" i="3"/>
  <c r="R125" i="3"/>
  <c r="R126" i="3"/>
  <c r="R127" i="3"/>
  <c r="R128" i="3"/>
  <c r="R129" i="3"/>
  <c r="R130" i="3"/>
  <c r="R131" i="3"/>
  <c r="R132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R110" i="3"/>
  <c r="R111" i="3"/>
  <c r="R112" i="3"/>
  <c r="R113" i="3"/>
  <c r="R114" i="3"/>
  <c r="R115" i="3"/>
  <c r="R116" i="3"/>
  <c r="R117" i="3"/>
  <c r="R118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R85" i="3"/>
  <c r="R86" i="3"/>
  <c r="R87" i="3"/>
  <c r="R88" i="3"/>
  <c r="R89" i="3"/>
  <c r="R90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4" i="3"/>
  <c r="R75" i="3"/>
  <c r="R76" i="3"/>
  <c r="R77" i="3"/>
  <c r="R78" i="3"/>
  <c r="R79" i="3"/>
  <c r="R80" i="3"/>
  <c r="R81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R288" i="3"/>
  <c r="S288" i="3"/>
  <c r="T288" i="3"/>
  <c r="R286" i="3"/>
  <c r="S286" i="3"/>
  <c r="T286" i="3"/>
  <c r="R277" i="3"/>
  <c r="S277" i="3"/>
  <c r="T277" i="3"/>
  <c r="R274" i="3"/>
  <c r="S274" i="3"/>
  <c r="T274" i="3"/>
  <c r="R258" i="3"/>
  <c r="S258" i="3"/>
  <c r="T258" i="3"/>
  <c r="R241" i="3"/>
  <c r="S241" i="3"/>
  <c r="T241" i="3"/>
  <c r="R210" i="3"/>
  <c r="S210" i="3"/>
  <c r="T210" i="3"/>
  <c r="R203" i="3"/>
  <c r="S203" i="3"/>
  <c r="T203" i="3"/>
  <c r="R195" i="3"/>
  <c r="S195" i="3"/>
  <c r="T195" i="3"/>
  <c r="R173" i="3"/>
  <c r="S173" i="3"/>
  <c r="T173" i="3"/>
  <c r="R161" i="3"/>
  <c r="S161" i="3"/>
  <c r="T161" i="3"/>
  <c r="R147" i="3"/>
  <c r="S147" i="3"/>
  <c r="T147" i="3"/>
  <c r="R133" i="3"/>
  <c r="S133" i="3"/>
  <c r="T133" i="3"/>
  <c r="R119" i="3"/>
  <c r="S119" i="3"/>
  <c r="T119" i="3"/>
  <c r="R107" i="3"/>
  <c r="S107" i="3"/>
  <c r="T107" i="3"/>
  <c r="R91" i="3"/>
  <c r="S91" i="3"/>
  <c r="T91" i="3"/>
  <c r="R82" i="3"/>
  <c r="S82" i="3"/>
  <c r="T82" i="3"/>
  <c r="U82" i="3"/>
  <c r="R30" i="3"/>
  <c r="R54" i="3"/>
  <c r="S54" i="3"/>
  <c r="T54" i="3"/>
  <c r="S3" i="3"/>
  <c r="T3" i="3" s="1"/>
  <c r="U3" i="3" s="1"/>
  <c r="R3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S28" i="3"/>
  <c r="T28" i="3"/>
  <c r="S2" i="3"/>
  <c r="T2" i="3" s="1"/>
  <c r="U2" i="3" s="1"/>
  <c r="R2" i="3"/>
  <c r="S4" i="3"/>
  <c r="T4" i="3" s="1"/>
  <c r="U4" i="3" s="1"/>
  <c r="U119" i="3" s="1"/>
  <c r="R4" i="3"/>
  <c r="Q324" i="6"/>
  <c r="P324" i="6"/>
  <c r="O324" i="6"/>
  <c r="N324" i="6"/>
  <c r="M324" i="6"/>
  <c r="Q318" i="6"/>
  <c r="P318" i="6"/>
  <c r="O318" i="6"/>
  <c r="N318" i="6"/>
  <c r="M318" i="6"/>
  <c r="Q315" i="6"/>
  <c r="P315" i="6"/>
  <c r="O315" i="6"/>
  <c r="N315" i="6"/>
  <c r="M315" i="6"/>
  <c r="Q303" i="6"/>
  <c r="P303" i="6"/>
  <c r="O303" i="6"/>
  <c r="N303" i="6"/>
  <c r="M303" i="6"/>
  <c r="Q286" i="6"/>
  <c r="P286" i="6"/>
  <c r="O286" i="6"/>
  <c r="N286" i="6"/>
  <c r="M286" i="6"/>
  <c r="Q257" i="6"/>
  <c r="P257" i="6"/>
  <c r="O257" i="6"/>
  <c r="N257" i="6"/>
  <c r="M257" i="6"/>
  <c r="Q247" i="6"/>
  <c r="P247" i="6"/>
  <c r="O247" i="6"/>
  <c r="N247" i="6"/>
  <c r="M247" i="6"/>
  <c r="Q238" i="6"/>
  <c r="P238" i="6"/>
  <c r="O238" i="6"/>
  <c r="N238" i="6"/>
  <c r="N237" i="6" s="1"/>
  <c r="M238" i="6"/>
  <c r="M237" i="6"/>
  <c r="Q235" i="6"/>
  <c r="P235" i="6"/>
  <c r="O235" i="6"/>
  <c r="N235" i="6"/>
  <c r="M235" i="6"/>
  <c r="Q215" i="6"/>
  <c r="P215" i="6"/>
  <c r="O215" i="6"/>
  <c r="N215" i="6"/>
  <c r="M215" i="6"/>
  <c r="Q195" i="6"/>
  <c r="P195" i="6"/>
  <c r="O195" i="6"/>
  <c r="N195" i="6"/>
  <c r="M195" i="6"/>
  <c r="Q185" i="6"/>
  <c r="P185" i="6"/>
  <c r="O185" i="6"/>
  <c r="N185" i="6"/>
  <c r="M185" i="6"/>
  <c r="Q162" i="6"/>
  <c r="P162" i="6"/>
  <c r="O162" i="6"/>
  <c r="N162" i="6"/>
  <c r="M162" i="6"/>
  <c r="Q145" i="6"/>
  <c r="P145" i="6"/>
  <c r="O145" i="6"/>
  <c r="N145" i="6"/>
  <c r="M145" i="6"/>
  <c r="Y145" i="6" s="1"/>
  <c r="Q111" i="6"/>
  <c r="P111" i="6"/>
  <c r="O111" i="6"/>
  <c r="N111" i="6"/>
  <c r="M111" i="6"/>
  <c r="Q104" i="6"/>
  <c r="P104" i="6"/>
  <c r="O104" i="6"/>
  <c r="N104" i="6"/>
  <c r="M104" i="6"/>
  <c r="Q74" i="6"/>
  <c r="P74" i="6"/>
  <c r="O74" i="6"/>
  <c r="N74" i="6"/>
  <c r="M74" i="6"/>
  <c r="Q49" i="6"/>
  <c r="P49" i="6"/>
  <c r="O49" i="6"/>
  <c r="N49" i="6"/>
  <c r="M49" i="6"/>
  <c r="G237" i="6"/>
  <c r="G238" i="6" s="1"/>
  <c r="S238" i="6" s="1"/>
  <c r="H237" i="6"/>
  <c r="I237" i="6"/>
  <c r="J237" i="6"/>
  <c r="J238" i="6" s="1"/>
  <c r="V238" i="6" s="1"/>
  <c r="V237" i="6" s="1"/>
  <c r="V239" i="6" s="1"/>
  <c r="K237" i="6"/>
  <c r="K238" i="6" s="1"/>
  <c r="F237" i="6"/>
  <c r="L324" i="6"/>
  <c r="L318" i="6"/>
  <c r="L315" i="6"/>
  <c r="X315" i="6" s="1"/>
  <c r="L303" i="6"/>
  <c r="L286" i="6"/>
  <c r="L257" i="6"/>
  <c r="X257" i="6" s="1"/>
  <c r="L247" i="6"/>
  <c r="L238" i="6"/>
  <c r="L235" i="6"/>
  <c r="L215" i="6"/>
  <c r="L195" i="6"/>
  <c r="X195" i="6" s="1"/>
  <c r="L185" i="6"/>
  <c r="L162" i="6"/>
  <c r="L145" i="6"/>
  <c r="X145" i="6" s="1"/>
  <c r="L111" i="6"/>
  <c r="L104" i="6"/>
  <c r="L74" i="6"/>
  <c r="L49" i="6"/>
  <c r="Q535" i="5"/>
  <c r="P535" i="5"/>
  <c r="P530" i="5" s="1"/>
  <c r="O535" i="5"/>
  <c r="N535" i="5"/>
  <c r="N532" i="5" s="1"/>
  <c r="M535" i="5"/>
  <c r="M530" i="5" s="1"/>
  <c r="P534" i="5"/>
  <c r="N534" i="5"/>
  <c r="M534" i="5"/>
  <c r="P533" i="5"/>
  <c r="O533" i="5"/>
  <c r="M533" i="5"/>
  <c r="P532" i="5"/>
  <c r="O532" i="5"/>
  <c r="M532" i="5"/>
  <c r="O531" i="5"/>
  <c r="M531" i="5"/>
  <c r="O530" i="5"/>
  <c r="Q529" i="5"/>
  <c r="O529" i="5"/>
  <c r="N529" i="5"/>
  <c r="M529" i="5"/>
  <c r="N528" i="5"/>
  <c r="Q527" i="5"/>
  <c r="P527" i="5"/>
  <c r="O527" i="5"/>
  <c r="N527" i="5"/>
  <c r="M527" i="5"/>
  <c r="P526" i="5"/>
  <c r="N526" i="5"/>
  <c r="M526" i="5"/>
  <c r="P525" i="5"/>
  <c r="O525" i="5"/>
  <c r="M525" i="5"/>
  <c r="P524" i="5"/>
  <c r="O524" i="5"/>
  <c r="M524" i="5"/>
  <c r="O523" i="5"/>
  <c r="M523" i="5"/>
  <c r="O522" i="5"/>
  <c r="M522" i="5"/>
  <c r="Q521" i="5"/>
  <c r="O521" i="5"/>
  <c r="N521" i="5"/>
  <c r="M521" i="5"/>
  <c r="O520" i="5"/>
  <c r="N520" i="5"/>
  <c r="M520" i="5"/>
  <c r="Q519" i="5"/>
  <c r="P519" i="5"/>
  <c r="O519" i="5"/>
  <c r="N519" i="5"/>
  <c r="M519" i="5"/>
  <c r="P518" i="5"/>
  <c r="O518" i="5"/>
  <c r="N518" i="5"/>
  <c r="M518" i="5"/>
  <c r="P517" i="5"/>
  <c r="O517" i="5"/>
  <c r="M517" i="5"/>
  <c r="P516" i="5"/>
  <c r="O516" i="5"/>
  <c r="M516" i="5"/>
  <c r="O515" i="5"/>
  <c r="M515" i="5"/>
  <c r="O514" i="5"/>
  <c r="M514" i="5"/>
  <c r="Q513" i="5"/>
  <c r="O513" i="5"/>
  <c r="Q512" i="5"/>
  <c r="P512" i="5"/>
  <c r="P513" i="5" s="1"/>
  <c r="O512" i="5"/>
  <c r="N512" i="5"/>
  <c r="M512" i="5"/>
  <c r="M513" i="5" s="1"/>
  <c r="Q511" i="5"/>
  <c r="P511" i="5"/>
  <c r="O511" i="5"/>
  <c r="M511" i="5"/>
  <c r="Q509" i="5"/>
  <c r="P509" i="5"/>
  <c r="P506" i="5" s="1"/>
  <c r="O509" i="5"/>
  <c r="N509" i="5"/>
  <c r="M509" i="5"/>
  <c r="Q508" i="5"/>
  <c r="P508" i="5"/>
  <c r="O508" i="5"/>
  <c r="N508" i="5"/>
  <c r="Q507" i="5"/>
  <c r="O507" i="5"/>
  <c r="N507" i="5"/>
  <c r="M507" i="5"/>
  <c r="Q506" i="5"/>
  <c r="O506" i="5"/>
  <c r="N506" i="5"/>
  <c r="Q505" i="5"/>
  <c r="O505" i="5"/>
  <c r="N505" i="5"/>
  <c r="Q504" i="5"/>
  <c r="O504" i="5"/>
  <c r="N504" i="5"/>
  <c r="Q503" i="5"/>
  <c r="P503" i="5"/>
  <c r="O503" i="5"/>
  <c r="N503" i="5"/>
  <c r="Q502" i="5"/>
  <c r="P502" i="5"/>
  <c r="O502" i="5"/>
  <c r="N502" i="5"/>
  <c r="Q501" i="5"/>
  <c r="P501" i="5"/>
  <c r="O501" i="5"/>
  <c r="N501" i="5"/>
  <c r="Q500" i="5"/>
  <c r="P500" i="5"/>
  <c r="O500" i="5"/>
  <c r="N500" i="5"/>
  <c r="Q499" i="5"/>
  <c r="O499" i="5"/>
  <c r="N499" i="5"/>
  <c r="Q498" i="5"/>
  <c r="O498" i="5"/>
  <c r="N498" i="5"/>
  <c r="Q497" i="5"/>
  <c r="O497" i="5"/>
  <c r="N497" i="5"/>
  <c r="Q496" i="5"/>
  <c r="O496" i="5"/>
  <c r="N496" i="5"/>
  <c r="Q495" i="5"/>
  <c r="P495" i="5"/>
  <c r="O495" i="5"/>
  <c r="N495" i="5"/>
  <c r="Q494" i="5"/>
  <c r="P494" i="5"/>
  <c r="O494" i="5"/>
  <c r="N494" i="5"/>
  <c r="Q493" i="5"/>
  <c r="P493" i="5"/>
  <c r="O493" i="5"/>
  <c r="N493" i="5"/>
  <c r="Q492" i="5"/>
  <c r="P492" i="5"/>
  <c r="O492" i="5"/>
  <c r="N492" i="5"/>
  <c r="Q491" i="5"/>
  <c r="O491" i="5"/>
  <c r="N491" i="5"/>
  <c r="Q490" i="5"/>
  <c r="O490" i="5"/>
  <c r="N490" i="5"/>
  <c r="Q489" i="5"/>
  <c r="O489" i="5"/>
  <c r="N489" i="5"/>
  <c r="Q487" i="5"/>
  <c r="P487" i="5"/>
  <c r="P482" i="5" s="1"/>
  <c r="O487" i="5"/>
  <c r="N487" i="5"/>
  <c r="N484" i="5" s="1"/>
  <c r="M487" i="5"/>
  <c r="M488" i="5" s="1"/>
  <c r="P486" i="5"/>
  <c r="O486" i="5"/>
  <c r="N486" i="5"/>
  <c r="M486" i="5"/>
  <c r="O485" i="5"/>
  <c r="M485" i="5"/>
  <c r="P484" i="5"/>
  <c r="O484" i="5"/>
  <c r="M484" i="5"/>
  <c r="O483" i="5"/>
  <c r="M483" i="5"/>
  <c r="O482" i="5"/>
  <c r="M482" i="5"/>
  <c r="Q481" i="5"/>
  <c r="O481" i="5"/>
  <c r="N481" i="5"/>
  <c r="M481" i="5"/>
  <c r="O480" i="5"/>
  <c r="N480" i="5"/>
  <c r="M480" i="5"/>
  <c r="Q479" i="5"/>
  <c r="P479" i="5"/>
  <c r="O479" i="5"/>
  <c r="N479" i="5"/>
  <c r="M479" i="5"/>
  <c r="P478" i="5"/>
  <c r="O478" i="5"/>
  <c r="N478" i="5"/>
  <c r="M478" i="5"/>
  <c r="P477" i="5"/>
  <c r="O477" i="5"/>
  <c r="M477" i="5"/>
  <c r="P476" i="5"/>
  <c r="O476" i="5"/>
  <c r="M476" i="5"/>
  <c r="O475" i="5"/>
  <c r="M475" i="5"/>
  <c r="O474" i="5"/>
  <c r="M474" i="5"/>
  <c r="Q473" i="5"/>
  <c r="O473" i="5"/>
  <c r="N473" i="5"/>
  <c r="M473" i="5"/>
  <c r="O472" i="5"/>
  <c r="N472" i="5"/>
  <c r="M472" i="5"/>
  <c r="Q471" i="5"/>
  <c r="P471" i="5"/>
  <c r="O471" i="5"/>
  <c r="N471" i="5"/>
  <c r="M471" i="5"/>
  <c r="P470" i="5"/>
  <c r="O470" i="5"/>
  <c r="N470" i="5"/>
  <c r="M470" i="5"/>
  <c r="P469" i="5"/>
  <c r="O469" i="5"/>
  <c r="M469" i="5"/>
  <c r="P468" i="5"/>
  <c r="O468" i="5"/>
  <c r="M468" i="5"/>
  <c r="Q466" i="5"/>
  <c r="Q461" i="5" s="1"/>
  <c r="P466" i="5"/>
  <c r="P467" i="5" s="1"/>
  <c r="O466" i="5"/>
  <c r="O463" i="5" s="1"/>
  <c r="N466" i="5"/>
  <c r="M466" i="5"/>
  <c r="Q465" i="5"/>
  <c r="P465" i="5"/>
  <c r="O465" i="5"/>
  <c r="N465" i="5"/>
  <c r="M465" i="5"/>
  <c r="Q464" i="5"/>
  <c r="P464" i="5"/>
  <c r="N464" i="5"/>
  <c r="M464" i="5"/>
  <c r="Q463" i="5"/>
  <c r="P463" i="5"/>
  <c r="N463" i="5"/>
  <c r="M463" i="5"/>
  <c r="P462" i="5"/>
  <c r="N462" i="5"/>
  <c r="M462" i="5"/>
  <c r="P461" i="5"/>
  <c r="N461" i="5"/>
  <c r="M461" i="5"/>
  <c r="P460" i="5"/>
  <c r="O460" i="5"/>
  <c r="N460" i="5"/>
  <c r="M460" i="5"/>
  <c r="P459" i="5"/>
  <c r="O459" i="5"/>
  <c r="N459" i="5"/>
  <c r="M459" i="5"/>
  <c r="Q458" i="5"/>
  <c r="P458" i="5"/>
  <c r="O458" i="5"/>
  <c r="N458" i="5"/>
  <c r="M458" i="5"/>
  <c r="Q457" i="5"/>
  <c r="P457" i="5"/>
  <c r="O457" i="5"/>
  <c r="N457" i="5"/>
  <c r="M457" i="5"/>
  <c r="Q456" i="5"/>
  <c r="P456" i="5"/>
  <c r="N456" i="5"/>
  <c r="M456" i="5"/>
  <c r="Q455" i="5"/>
  <c r="P455" i="5"/>
  <c r="N455" i="5"/>
  <c r="M455" i="5"/>
  <c r="P454" i="5"/>
  <c r="N454" i="5"/>
  <c r="M454" i="5"/>
  <c r="P453" i="5"/>
  <c r="N453" i="5"/>
  <c r="M453" i="5"/>
  <c r="P452" i="5"/>
  <c r="O452" i="5"/>
  <c r="N452" i="5"/>
  <c r="M452" i="5"/>
  <c r="P451" i="5"/>
  <c r="O451" i="5"/>
  <c r="N451" i="5"/>
  <c r="M451" i="5"/>
  <c r="Q450" i="5"/>
  <c r="P450" i="5"/>
  <c r="O450" i="5"/>
  <c r="N450" i="5"/>
  <c r="M450" i="5"/>
  <c r="Q449" i="5"/>
  <c r="P449" i="5"/>
  <c r="O449" i="5"/>
  <c r="N449" i="5"/>
  <c r="M449" i="5"/>
  <c r="Q448" i="5"/>
  <c r="P448" i="5"/>
  <c r="N448" i="5"/>
  <c r="M448" i="5"/>
  <c r="Q447" i="5"/>
  <c r="P447" i="5"/>
  <c r="N447" i="5"/>
  <c r="M447" i="5"/>
  <c r="P446" i="5"/>
  <c r="N446" i="5"/>
  <c r="M446" i="5"/>
  <c r="P445" i="5"/>
  <c r="N445" i="5"/>
  <c r="M445" i="5"/>
  <c r="P444" i="5"/>
  <c r="O444" i="5"/>
  <c r="N444" i="5"/>
  <c r="M444" i="5"/>
  <c r="P443" i="5"/>
  <c r="O443" i="5"/>
  <c r="N443" i="5"/>
  <c r="M443" i="5"/>
  <c r="Q442" i="5"/>
  <c r="P442" i="5"/>
  <c r="O442" i="5"/>
  <c r="N442" i="5"/>
  <c r="M442" i="5"/>
  <c r="Q441" i="5"/>
  <c r="P441" i="5"/>
  <c r="O441" i="5"/>
  <c r="N441" i="5"/>
  <c r="M441" i="5"/>
  <c r="Q440" i="5"/>
  <c r="P440" i="5"/>
  <c r="N440" i="5"/>
  <c r="M440" i="5"/>
  <c r="Q439" i="5"/>
  <c r="P439" i="5"/>
  <c r="N439" i="5"/>
  <c r="M439" i="5"/>
  <c r="P438" i="5"/>
  <c r="N438" i="5"/>
  <c r="M438" i="5"/>
  <c r="P437" i="5"/>
  <c r="N437" i="5"/>
  <c r="M437" i="5"/>
  <c r="P436" i="5"/>
  <c r="O436" i="5"/>
  <c r="N436" i="5"/>
  <c r="M436" i="5"/>
  <c r="P435" i="5"/>
  <c r="O435" i="5"/>
  <c r="N435" i="5"/>
  <c r="M435" i="5"/>
  <c r="Q434" i="5"/>
  <c r="P434" i="5"/>
  <c r="O434" i="5"/>
  <c r="N434" i="5"/>
  <c r="M434" i="5"/>
  <c r="Q433" i="5"/>
  <c r="P433" i="5"/>
  <c r="O433" i="5"/>
  <c r="N433" i="5"/>
  <c r="M433" i="5"/>
  <c r="Q432" i="5"/>
  <c r="P432" i="5"/>
  <c r="N432" i="5"/>
  <c r="M432" i="5"/>
  <c r="Q431" i="5"/>
  <c r="P431" i="5"/>
  <c r="N431" i="5"/>
  <c r="M431" i="5"/>
  <c r="P430" i="5"/>
  <c r="N430" i="5"/>
  <c r="M430" i="5"/>
  <c r="P429" i="5"/>
  <c r="N429" i="5"/>
  <c r="M429" i="5"/>
  <c r="P428" i="5"/>
  <c r="O428" i="5"/>
  <c r="N428" i="5"/>
  <c r="M428" i="5"/>
  <c r="P427" i="5"/>
  <c r="O427" i="5"/>
  <c r="N427" i="5"/>
  <c r="M427" i="5"/>
  <c r="M467" i="5" s="1"/>
  <c r="Q426" i="5"/>
  <c r="P426" i="5"/>
  <c r="O426" i="5"/>
  <c r="N426" i="5"/>
  <c r="M426" i="5"/>
  <c r="Q424" i="5"/>
  <c r="Q421" i="5" s="1"/>
  <c r="P424" i="5"/>
  <c r="O424" i="5"/>
  <c r="N424" i="5"/>
  <c r="M424" i="5"/>
  <c r="Q423" i="5"/>
  <c r="P423" i="5"/>
  <c r="O423" i="5"/>
  <c r="M423" i="5"/>
  <c r="P422" i="5"/>
  <c r="O422" i="5"/>
  <c r="N422" i="5"/>
  <c r="M422" i="5"/>
  <c r="P421" i="5"/>
  <c r="O421" i="5"/>
  <c r="M421" i="5"/>
  <c r="P420" i="5"/>
  <c r="O420" i="5"/>
  <c r="M420" i="5"/>
  <c r="P419" i="5"/>
  <c r="O419" i="5"/>
  <c r="M419" i="5"/>
  <c r="Q418" i="5"/>
  <c r="P418" i="5"/>
  <c r="O418" i="5"/>
  <c r="M418" i="5"/>
  <c r="Q417" i="5"/>
  <c r="P417" i="5"/>
  <c r="O417" i="5"/>
  <c r="M417" i="5"/>
  <c r="Q416" i="5"/>
  <c r="P416" i="5"/>
  <c r="O416" i="5"/>
  <c r="N416" i="5"/>
  <c r="M416" i="5"/>
  <c r="Q415" i="5"/>
  <c r="P415" i="5"/>
  <c r="O415" i="5"/>
  <c r="M415" i="5"/>
  <c r="P414" i="5"/>
  <c r="O414" i="5"/>
  <c r="N414" i="5"/>
  <c r="M414" i="5"/>
  <c r="P413" i="5"/>
  <c r="O413" i="5"/>
  <c r="M413" i="5"/>
  <c r="P412" i="5"/>
  <c r="O412" i="5"/>
  <c r="M412" i="5"/>
  <c r="P411" i="5"/>
  <c r="O411" i="5"/>
  <c r="M411" i="5"/>
  <c r="Q410" i="5"/>
  <c r="P410" i="5"/>
  <c r="O410" i="5"/>
  <c r="M410" i="5"/>
  <c r="Q409" i="5"/>
  <c r="P409" i="5"/>
  <c r="O409" i="5"/>
  <c r="O425" i="5" s="1"/>
  <c r="M409" i="5"/>
  <c r="Q407" i="5"/>
  <c r="P407" i="5"/>
  <c r="P402" i="5" s="1"/>
  <c r="O407" i="5"/>
  <c r="N407" i="5"/>
  <c r="N404" i="5" s="1"/>
  <c r="M407" i="5"/>
  <c r="P406" i="5"/>
  <c r="N406" i="5"/>
  <c r="M406" i="5"/>
  <c r="P405" i="5"/>
  <c r="O405" i="5"/>
  <c r="M405" i="5"/>
  <c r="P404" i="5"/>
  <c r="O404" i="5"/>
  <c r="M404" i="5"/>
  <c r="O403" i="5"/>
  <c r="M403" i="5"/>
  <c r="O402" i="5"/>
  <c r="M402" i="5"/>
  <c r="Q401" i="5"/>
  <c r="O401" i="5"/>
  <c r="N401" i="5"/>
  <c r="M401" i="5"/>
  <c r="O400" i="5"/>
  <c r="N400" i="5"/>
  <c r="M400" i="5"/>
  <c r="Q399" i="5"/>
  <c r="P399" i="5"/>
  <c r="O399" i="5"/>
  <c r="N399" i="5"/>
  <c r="M399" i="5"/>
  <c r="P398" i="5"/>
  <c r="O398" i="5"/>
  <c r="N398" i="5"/>
  <c r="M398" i="5"/>
  <c r="P397" i="5"/>
  <c r="O397" i="5"/>
  <c r="M397" i="5"/>
  <c r="P396" i="5"/>
  <c r="O396" i="5"/>
  <c r="M396" i="5"/>
  <c r="O395" i="5"/>
  <c r="M395" i="5"/>
  <c r="O394" i="5"/>
  <c r="M394" i="5"/>
  <c r="Q393" i="5"/>
  <c r="O393" i="5"/>
  <c r="N393" i="5"/>
  <c r="M393" i="5"/>
  <c r="O392" i="5"/>
  <c r="N392" i="5"/>
  <c r="M392" i="5"/>
  <c r="Q391" i="5"/>
  <c r="Q390" i="5"/>
  <c r="Q389" i="5" s="1"/>
  <c r="P390" i="5"/>
  <c r="O390" i="5"/>
  <c r="N390" i="5"/>
  <c r="M390" i="5"/>
  <c r="O389" i="5"/>
  <c r="M389" i="5"/>
  <c r="Q388" i="5"/>
  <c r="P388" i="5"/>
  <c r="O388" i="5"/>
  <c r="M388" i="5"/>
  <c r="Q387" i="5"/>
  <c r="O387" i="5"/>
  <c r="M387" i="5"/>
  <c r="Q385" i="5"/>
  <c r="P385" i="5"/>
  <c r="O385" i="5"/>
  <c r="O369" i="5" s="1"/>
  <c r="N385" i="5"/>
  <c r="N380" i="5" s="1"/>
  <c r="M385" i="5"/>
  <c r="P384" i="5"/>
  <c r="N384" i="5"/>
  <c r="M384" i="5"/>
  <c r="Q383" i="5"/>
  <c r="P383" i="5"/>
  <c r="N383" i="5"/>
  <c r="M383" i="5"/>
  <c r="P382" i="5"/>
  <c r="N382" i="5"/>
  <c r="M382" i="5"/>
  <c r="P381" i="5"/>
  <c r="M381" i="5"/>
  <c r="P380" i="5"/>
  <c r="M380" i="5"/>
  <c r="P379" i="5"/>
  <c r="M379" i="5"/>
  <c r="P378" i="5"/>
  <c r="M378" i="5"/>
  <c r="Q377" i="5"/>
  <c r="P377" i="5"/>
  <c r="O377" i="5"/>
  <c r="N377" i="5"/>
  <c r="M377" i="5"/>
  <c r="P376" i="5"/>
  <c r="N376" i="5"/>
  <c r="M376" i="5"/>
  <c r="Q375" i="5"/>
  <c r="P375" i="5"/>
  <c r="N375" i="5"/>
  <c r="M375" i="5"/>
  <c r="P374" i="5"/>
  <c r="N374" i="5"/>
  <c r="M374" i="5"/>
  <c r="P373" i="5"/>
  <c r="M373" i="5"/>
  <c r="P372" i="5"/>
  <c r="M372" i="5"/>
  <c r="P371" i="5"/>
  <c r="M371" i="5"/>
  <c r="P370" i="5"/>
  <c r="M370" i="5"/>
  <c r="Q369" i="5"/>
  <c r="P369" i="5"/>
  <c r="N369" i="5"/>
  <c r="M369" i="5"/>
  <c r="P368" i="5"/>
  <c r="N368" i="5"/>
  <c r="M368" i="5"/>
  <c r="Q367" i="5"/>
  <c r="P367" i="5"/>
  <c r="N367" i="5"/>
  <c r="M367" i="5"/>
  <c r="P366" i="5"/>
  <c r="N366" i="5"/>
  <c r="M366" i="5"/>
  <c r="P365" i="5"/>
  <c r="N365" i="5"/>
  <c r="M365" i="5"/>
  <c r="Q363" i="5"/>
  <c r="P363" i="5"/>
  <c r="O363" i="5"/>
  <c r="N363" i="5"/>
  <c r="M363" i="5"/>
  <c r="Q362" i="5"/>
  <c r="P362" i="5"/>
  <c r="N362" i="5"/>
  <c r="Q361" i="5"/>
  <c r="P361" i="5"/>
  <c r="O361" i="5"/>
  <c r="N361" i="5"/>
  <c r="Q360" i="5"/>
  <c r="P360" i="5"/>
  <c r="N360" i="5"/>
  <c r="Q359" i="5"/>
  <c r="P359" i="5"/>
  <c r="N359" i="5"/>
  <c r="Q358" i="5"/>
  <c r="P358" i="5"/>
  <c r="N358" i="5"/>
  <c r="Q357" i="5"/>
  <c r="P357" i="5"/>
  <c r="N357" i="5"/>
  <c r="M357" i="5"/>
  <c r="Q356" i="5"/>
  <c r="P356" i="5"/>
  <c r="N356" i="5"/>
  <c r="Q355" i="5"/>
  <c r="P355" i="5"/>
  <c r="O355" i="5"/>
  <c r="N355" i="5"/>
  <c r="M355" i="5"/>
  <c r="Q354" i="5"/>
  <c r="P354" i="5"/>
  <c r="N354" i="5"/>
  <c r="Q353" i="5"/>
  <c r="P353" i="5"/>
  <c r="O353" i="5"/>
  <c r="N353" i="5"/>
  <c r="Q352" i="5"/>
  <c r="P352" i="5"/>
  <c r="N352" i="5"/>
  <c r="Q351" i="5"/>
  <c r="P351" i="5"/>
  <c r="N351" i="5"/>
  <c r="Q350" i="5"/>
  <c r="P350" i="5"/>
  <c r="N350" i="5"/>
  <c r="Q349" i="5"/>
  <c r="P349" i="5"/>
  <c r="N349" i="5"/>
  <c r="M349" i="5"/>
  <c r="Q348" i="5"/>
  <c r="P348" i="5"/>
  <c r="N348" i="5"/>
  <c r="Q347" i="5"/>
  <c r="P347" i="5"/>
  <c r="O347" i="5"/>
  <c r="N347" i="5"/>
  <c r="M347" i="5"/>
  <c r="Q346" i="5"/>
  <c r="P346" i="5"/>
  <c r="N346" i="5"/>
  <c r="Q345" i="5"/>
  <c r="P345" i="5"/>
  <c r="O345" i="5"/>
  <c r="N345" i="5"/>
  <c r="Q344" i="5"/>
  <c r="P344" i="5"/>
  <c r="N344" i="5"/>
  <c r="Q343" i="5"/>
  <c r="P343" i="5"/>
  <c r="N343" i="5"/>
  <c r="Q342" i="5"/>
  <c r="P342" i="5"/>
  <c r="N342" i="5"/>
  <c r="Q341" i="5"/>
  <c r="P341" i="5"/>
  <c r="N341" i="5"/>
  <c r="M341" i="5"/>
  <c r="Q340" i="5"/>
  <c r="P340" i="5"/>
  <c r="N340" i="5"/>
  <c r="Q339" i="5"/>
  <c r="P339" i="5"/>
  <c r="O339" i="5"/>
  <c r="N339" i="5"/>
  <c r="M339" i="5"/>
  <c r="Q338" i="5"/>
  <c r="P338" i="5"/>
  <c r="N338" i="5"/>
  <c r="Q337" i="5"/>
  <c r="P337" i="5"/>
  <c r="O337" i="5"/>
  <c r="N337" i="5"/>
  <c r="Q336" i="5"/>
  <c r="P336" i="5"/>
  <c r="N336" i="5"/>
  <c r="Q335" i="5"/>
  <c r="P335" i="5"/>
  <c r="N335" i="5"/>
  <c r="Q334" i="5"/>
  <c r="P334" i="5"/>
  <c r="N334" i="5"/>
  <c r="Q333" i="5"/>
  <c r="P333" i="5"/>
  <c r="N333" i="5"/>
  <c r="M333" i="5"/>
  <c r="Q332" i="5"/>
  <c r="P332" i="5"/>
  <c r="P364" i="5" s="1"/>
  <c r="N332" i="5"/>
  <c r="Q331" i="5"/>
  <c r="P331" i="5"/>
  <c r="O331" i="5"/>
  <c r="N331" i="5"/>
  <c r="M331" i="5"/>
  <c r="Q330" i="5"/>
  <c r="P330" i="5"/>
  <c r="N330" i="5"/>
  <c r="Q329" i="5"/>
  <c r="P329" i="5"/>
  <c r="O329" i="5"/>
  <c r="N329" i="5"/>
  <c r="Q327" i="5"/>
  <c r="P327" i="5"/>
  <c r="P328" i="5" s="1"/>
  <c r="O327" i="5"/>
  <c r="O328" i="5" s="1"/>
  <c r="N327" i="5"/>
  <c r="M327" i="5"/>
  <c r="P326" i="5"/>
  <c r="O326" i="5"/>
  <c r="N326" i="5"/>
  <c r="N328" i="5" s="1"/>
  <c r="M326" i="5"/>
  <c r="P325" i="5"/>
  <c r="O325" i="5"/>
  <c r="N325" i="5"/>
  <c r="M325" i="5"/>
  <c r="P324" i="5"/>
  <c r="O324" i="5"/>
  <c r="N324" i="5"/>
  <c r="M324" i="5"/>
  <c r="P323" i="5"/>
  <c r="O323" i="5"/>
  <c r="N323" i="5"/>
  <c r="M323" i="5"/>
  <c r="Q321" i="5"/>
  <c r="Q273" i="5" s="1"/>
  <c r="P321" i="5"/>
  <c r="O321" i="5"/>
  <c r="N321" i="5"/>
  <c r="M321" i="5"/>
  <c r="N320" i="5"/>
  <c r="M320" i="5"/>
  <c r="P319" i="5"/>
  <c r="N319" i="5"/>
  <c r="M319" i="5"/>
  <c r="P318" i="5"/>
  <c r="N318" i="5"/>
  <c r="M318" i="5"/>
  <c r="P317" i="5"/>
  <c r="N317" i="5"/>
  <c r="M317" i="5"/>
  <c r="P316" i="5"/>
  <c r="N316" i="5"/>
  <c r="M316" i="5"/>
  <c r="P315" i="5"/>
  <c r="O315" i="5"/>
  <c r="N315" i="5"/>
  <c r="M315" i="5"/>
  <c r="P314" i="5"/>
  <c r="N314" i="5"/>
  <c r="M314" i="5"/>
  <c r="Q313" i="5"/>
  <c r="P313" i="5"/>
  <c r="O313" i="5"/>
  <c r="N313" i="5"/>
  <c r="M313" i="5"/>
  <c r="P312" i="5"/>
  <c r="N312" i="5"/>
  <c r="M312" i="5"/>
  <c r="Q311" i="5"/>
  <c r="P311" i="5"/>
  <c r="N311" i="5"/>
  <c r="M311" i="5"/>
  <c r="P310" i="5"/>
  <c r="N310" i="5"/>
  <c r="M310" i="5"/>
  <c r="P309" i="5"/>
  <c r="N309" i="5"/>
  <c r="M309" i="5"/>
  <c r="P308" i="5"/>
  <c r="N308" i="5"/>
  <c r="M308" i="5"/>
  <c r="P307" i="5"/>
  <c r="O307" i="5"/>
  <c r="N307" i="5"/>
  <c r="M307" i="5"/>
  <c r="P306" i="5"/>
  <c r="N306" i="5"/>
  <c r="M306" i="5"/>
  <c r="P305" i="5"/>
  <c r="O305" i="5"/>
  <c r="N305" i="5"/>
  <c r="M305" i="5"/>
  <c r="P304" i="5"/>
  <c r="N304" i="5"/>
  <c r="M304" i="5"/>
  <c r="P303" i="5"/>
  <c r="N303" i="5"/>
  <c r="M303" i="5"/>
  <c r="P302" i="5"/>
  <c r="N302" i="5"/>
  <c r="M302" i="5"/>
  <c r="P301" i="5"/>
  <c r="N301" i="5"/>
  <c r="M301" i="5"/>
  <c r="P300" i="5"/>
  <c r="N300" i="5"/>
  <c r="M300" i="5"/>
  <c r="P299" i="5"/>
  <c r="O299" i="5"/>
  <c r="N299" i="5"/>
  <c r="M299" i="5"/>
  <c r="P298" i="5"/>
  <c r="N298" i="5"/>
  <c r="M298" i="5"/>
  <c r="Q297" i="5"/>
  <c r="P297" i="5"/>
  <c r="O297" i="5"/>
  <c r="N297" i="5"/>
  <c r="M297" i="5"/>
  <c r="P296" i="5"/>
  <c r="N296" i="5"/>
  <c r="M296" i="5"/>
  <c r="Q295" i="5"/>
  <c r="P295" i="5"/>
  <c r="N295" i="5"/>
  <c r="M295" i="5"/>
  <c r="P294" i="5"/>
  <c r="N294" i="5"/>
  <c r="M294" i="5"/>
  <c r="P293" i="5"/>
  <c r="N293" i="5"/>
  <c r="M293" i="5"/>
  <c r="P292" i="5"/>
  <c r="N292" i="5"/>
  <c r="M292" i="5"/>
  <c r="P291" i="5"/>
  <c r="O291" i="5"/>
  <c r="N291" i="5"/>
  <c r="M291" i="5"/>
  <c r="P290" i="5"/>
  <c r="N290" i="5"/>
  <c r="M290" i="5"/>
  <c r="P289" i="5"/>
  <c r="O289" i="5"/>
  <c r="N289" i="5"/>
  <c r="M289" i="5"/>
  <c r="P288" i="5"/>
  <c r="N288" i="5"/>
  <c r="M288" i="5"/>
  <c r="P287" i="5"/>
  <c r="N287" i="5"/>
  <c r="M287" i="5"/>
  <c r="P286" i="5"/>
  <c r="N286" i="5"/>
  <c r="M286" i="5"/>
  <c r="P285" i="5"/>
  <c r="N285" i="5"/>
  <c r="M285" i="5"/>
  <c r="P284" i="5"/>
  <c r="N284" i="5"/>
  <c r="M284" i="5"/>
  <c r="P283" i="5"/>
  <c r="O283" i="5"/>
  <c r="N283" i="5"/>
  <c r="M283" i="5"/>
  <c r="P282" i="5"/>
  <c r="N282" i="5"/>
  <c r="M282" i="5"/>
  <c r="Q281" i="5"/>
  <c r="P281" i="5"/>
  <c r="O281" i="5"/>
  <c r="N281" i="5"/>
  <c r="M281" i="5"/>
  <c r="P280" i="5"/>
  <c r="N280" i="5"/>
  <c r="M280" i="5"/>
  <c r="Q279" i="5"/>
  <c r="P279" i="5"/>
  <c r="O279" i="5"/>
  <c r="N279" i="5"/>
  <c r="M279" i="5"/>
  <c r="Q278" i="5"/>
  <c r="P278" i="5"/>
  <c r="O278" i="5"/>
  <c r="N278" i="5"/>
  <c r="M278" i="5"/>
  <c r="Q277" i="5"/>
  <c r="P277" i="5"/>
  <c r="O277" i="5"/>
  <c r="N277" i="5"/>
  <c r="M277" i="5"/>
  <c r="P276" i="5"/>
  <c r="O276" i="5"/>
  <c r="N276" i="5"/>
  <c r="M276" i="5"/>
  <c r="P275" i="5"/>
  <c r="O275" i="5"/>
  <c r="N275" i="5"/>
  <c r="M275" i="5"/>
  <c r="Q274" i="5"/>
  <c r="P274" i="5"/>
  <c r="O274" i="5"/>
  <c r="N274" i="5"/>
  <c r="M274" i="5"/>
  <c r="P273" i="5"/>
  <c r="O273" i="5"/>
  <c r="N273" i="5"/>
  <c r="M273" i="5"/>
  <c r="Q272" i="5"/>
  <c r="P272" i="5"/>
  <c r="O272" i="5"/>
  <c r="N272" i="5"/>
  <c r="M272" i="5"/>
  <c r="Q271" i="5"/>
  <c r="P271" i="5"/>
  <c r="O271" i="5"/>
  <c r="N271" i="5"/>
  <c r="M271" i="5"/>
  <c r="Q270" i="5"/>
  <c r="P270" i="5"/>
  <c r="O270" i="5"/>
  <c r="N270" i="5"/>
  <c r="M270" i="5"/>
  <c r="Q269" i="5"/>
  <c r="P269" i="5"/>
  <c r="O269" i="5"/>
  <c r="N269" i="5"/>
  <c r="M269" i="5"/>
  <c r="P268" i="5"/>
  <c r="O268" i="5"/>
  <c r="N268" i="5"/>
  <c r="M268" i="5"/>
  <c r="P267" i="5"/>
  <c r="O267" i="5"/>
  <c r="N267" i="5"/>
  <c r="M267" i="5"/>
  <c r="Q266" i="5"/>
  <c r="P266" i="5"/>
  <c r="O266" i="5"/>
  <c r="N266" i="5"/>
  <c r="M266" i="5"/>
  <c r="P265" i="5"/>
  <c r="O265" i="5"/>
  <c r="N265" i="5"/>
  <c r="M265" i="5"/>
  <c r="Q264" i="5"/>
  <c r="P264" i="5"/>
  <c r="O264" i="5"/>
  <c r="N264" i="5"/>
  <c r="M264" i="5"/>
  <c r="Q263" i="5"/>
  <c r="P263" i="5"/>
  <c r="O263" i="5"/>
  <c r="N263" i="5"/>
  <c r="M263" i="5"/>
  <c r="Q262" i="5"/>
  <c r="P262" i="5"/>
  <c r="O262" i="5"/>
  <c r="N262" i="5"/>
  <c r="M262" i="5"/>
  <c r="Q261" i="5"/>
  <c r="P261" i="5"/>
  <c r="O261" i="5"/>
  <c r="N261" i="5"/>
  <c r="M261" i="5"/>
  <c r="P260" i="5"/>
  <c r="O260" i="5"/>
  <c r="N260" i="5"/>
  <c r="M260" i="5"/>
  <c r="P259" i="5"/>
  <c r="O259" i="5"/>
  <c r="N259" i="5"/>
  <c r="M259" i="5"/>
  <c r="Q258" i="5"/>
  <c r="P258" i="5"/>
  <c r="O258" i="5"/>
  <c r="N258" i="5"/>
  <c r="M258" i="5"/>
  <c r="P257" i="5"/>
  <c r="O257" i="5"/>
  <c r="N257" i="5"/>
  <c r="M257" i="5"/>
  <c r="Q256" i="5"/>
  <c r="P256" i="5"/>
  <c r="O256" i="5"/>
  <c r="N256" i="5"/>
  <c r="M256" i="5"/>
  <c r="Q255" i="5"/>
  <c r="P255" i="5"/>
  <c r="O255" i="5"/>
  <c r="N255" i="5"/>
  <c r="M255" i="5"/>
  <c r="Q254" i="5"/>
  <c r="P254" i="5"/>
  <c r="O254" i="5"/>
  <c r="N254" i="5"/>
  <c r="M254" i="5"/>
  <c r="Q253" i="5"/>
  <c r="P253" i="5"/>
  <c r="O253" i="5"/>
  <c r="N253" i="5"/>
  <c r="M253" i="5"/>
  <c r="Q251" i="5"/>
  <c r="Q249" i="5" s="1"/>
  <c r="P251" i="5"/>
  <c r="P248" i="5" s="1"/>
  <c r="O251" i="5"/>
  <c r="N251" i="5"/>
  <c r="M251" i="5"/>
  <c r="M228" i="5" s="1"/>
  <c r="Q250" i="5"/>
  <c r="P250" i="5"/>
  <c r="O250" i="5"/>
  <c r="N250" i="5"/>
  <c r="O249" i="5"/>
  <c r="N249" i="5"/>
  <c r="Q248" i="5"/>
  <c r="O248" i="5"/>
  <c r="N248" i="5"/>
  <c r="Q247" i="5"/>
  <c r="P247" i="5"/>
  <c r="O247" i="5"/>
  <c r="N247" i="5"/>
  <c r="Q246" i="5"/>
  <c r="O246" i="5"/>
  <c r="N246" i="5"/>
  <c r="Q245" i="5"/>
  <c r="P245" i="5"/>
  <c r="O245" i="5"/>
  <c r="N245" i="5"/>
  <c r="Q244" i="5"/>
  <c r="P244" i="5"/>
  <c r="O244" i="5"/>
  <c r="N244" i="5"/>
  <c r="Q243" i="5"/>
  <c r="P243" i="5"/>
  <c r="O243" i="5"/>
  <c r="N243" i="5"/>
  <c r="Q242" i="5"/>
  <c r="P242" i="5"/>
  <c r="O242" i="5"/>
  <c r="N242" i="5"/>
  <c r="Q241" i="5"/>
  <c r="O241" i="5"/>
  <c r="N241" i="5"/>
  <c r="Q240" i="5"/>
  <c r="O240" i="5"/>
  <c r="N240" i="5"/>
  <c r="Q239" i="5"/>
  <c r="P239" i="5"/>
  <c r="O239" i="5"/>
  <c r="N239" i="5"/>
  <c r="Q238" i="5"/>
  <c r="O238" i="5"/>
  <c r="N238" i="5"/>
  <c r="Q237" i="5"/>
  <c r="P237" i="5"/>
  <c r="O237" i="5"/>
  <c r="N237" i="5"/>
  <c r="Q236" i="5"/>
  <c r="P236" i="5"/>
  <c r="O236" i="5"/>
  <c r="N236" i="5"/>
  <c r="Q235" i="5"/>
  <c r="P235" i="5"/>
  <c r="O235" i="5"/>
  <c r="N235" i="5"/>
  <c r="M235" i="5"/>
  <c r="Q234" i="5"/>
  <c r="P234" i="5"/>
  <c r="O234" i="5"/>
  <c r="N234" i="5"/>
  <c r="Q233" i="5"/>
  <c r="O233" i="5"/>
  <c r="N233" i="5"/>
  <c r="M233" i="5"/>
  <c r="Q232" i="5"/>
  <c r="O232" i="5"/>
  <c r="N232" i="5"/>
  <c r="Q231" i="5"/>
  <c r="P231" i="5"/>
  <c r="O231" i="5"/>
  <c r="N231" i="5"/>
  <c r="Q230" i="5"/>
  <c r="O230" i="5"/>
  <c r="N230" i="5"/>
  <c r="Q229" i="5"/>
  <c r="P229" i="5"/>
  <c r="O229" i="5"/>
  <c r="N229" i="5"/>
  <c r="Q228" i="5"/>
  <c r="P228" i="5"/>
  <c r="O228" i="5"/>
  <c r="N228" i="5"/>
  <c r="Q227" i="5"/>
  <c r="P227" i="5"/>
  <c r="O227" i="5"/>
  <c r="N227" i="5"/>
  <c r="Q226" i="5"/>
  <c r="P226" i="5"/>
  <c r="O226" i="5"/>
  <c r="N226" i="5"/>
  <c r="Q225" i="5"/>
  <c r="O225" i="5"/>
  <c r="N225" i="5"/>
  <c r="Q224" i="5"/>
  <c r="O224" i="5"/>
  <c r="N224" i="5"/>
  <c r="Q223" i="5"/>
  <c r="P223" i="5"/>
  <c r="O223" i="5"/>
  <c r="N223" i="5"/>
  <c r="Q222" i="5"/>
  <c r="O222" i="5"/>
  <c r="N222" i="5"/>
  <c r="Q221" i="5"/>
  <c r="P221" i="5"/>
  <c r="O221" i="5"/>
  <c r="N221" i="5"/>
  <c r="Q220" i="5"/>
  <c r="P220" i="5"/>
  <c r="O220" i="5"/>
  <c r="N220" i="5"/>
  <c r="Q219" i="5"/>
  <c r="P219" i="5"/>
  <c r="O219" i="5"/>
  <c r="N219" i="5"/>
  <c r="Q218" i="5"/>
  <c r="P218" i="5"/>
  <c r="O218" i="5"/>
  <c r="N218" i="5"/>
  <c r="Q217" i="5"/>
  <c r="O217" i="5"/>
  <c r="N217" i="5"/>
  <c r="Q216" i="5"/>
  <c r="O216" i="5"/>
  <c r="N216" i="5"/>
  <c r="Q215" i="5"/>
  <c r="P215" i="5"/>
  <c r="O215" i="5"/>
  <c r="O252" i="5" s="1"/>
  <c r="N215" i="5"/>
  <c r="Q214" i="5"/>
  <c r="O214" i="5"/>
  <c r="N214" i="5"/>
  <c r="Q213" i="5"/>
  <c r="P213" i="5"/>
  <c r="O213" i="5"/>
  <c r="N213" i="5"/>
  <c r="Q212" i="5"/>
  <c r="P212" i="5"/>
  <c r="O212" i="5"/>
  <c r="N212" i="5"/>
  <c r="Q211" i="5"/>
  <c r="P211" i="5"/>
  <c r="O211" i="5"/>
  <c r="N211" i="5"/>
  <c r="Q210" i="5"/>
  <c r="P210" i="5"/>
  <c r="O210" i="5"/>
  <c r="N210" i="5"/>
  <c r="Q209" i="5"/>
  <c r="O209" i="5"/>
  <c r="N209" i="5"/>
  <c r="Q208" i="5"/>
  <c r="O208" i="5"/>
  <c r="N208" i="5"/>
  <c r="Q207" i="5"/>
  <c r="P207" i="5"/>
  <c r="O207" i="5"/>
  <c r="N207" i="5"/>
  <c r="Q206" i="5"/>
  <c r="O206" i="5"/>
  <c r="N206" i="5"/>
  <c r="Q205" i="5"/>
  <c r="P205" i="5"/>
  <c r="O205" i="5"/>
  <c r="N205" i="5"/>
  <c r="Q204" i="5"/>
  <c r="P204" i="5"/>
  <c r="O204" i="5"/>
  <c r="N204" i="5"/>
  <c r="M204" i="5"/>
  <c r="Q203" i="5"/>
  <c r="P203" i="5"/>
  <c r="O203" i="5"/>
  <c r="N203" i="5"/>
  <c r="Q202" i="5"/>
  <c r="P202" i="5"/>
  <c r="O202" i="5"/>
  <c r="N202" i="5"/>
  <c r="Q201" i="5"/>
  <c r="O201" i="5"/>
  <c r="N201" i="5"/>
  <c r="Q200" i="5"/>
  <c r="O200" i="5"/>
  <c r="N200" i="5"/>
  <c r="Q199" i="5"/>
  <c r="P199" i="5"/>
  <c r="O199" i="5"/>
  <c r="N199" i="5"/>
  <c r="N252" i="5" s="1"/>
  <c r="Q197" i="5"/>
  <c r="Q176" i="5" s="1"/>
  <c r="P197" i="5"/>
  <c r="P175" i="5" s="1"/>
  <c r="O197" i="5"/>
  <c r="O195" i="5" s="1"/>
  <c r="N197" i="5"/>
  <c r="N194" i="5" s="1"/>
  <c r="M197" i="5"/>
  <c r="O196" i="5"/>
  <c r="N196" i="5"/>
  <c r="M196" i="5"/>
  <c r="M195" i="5"/>
  <c r="Q194" i="5"/>
  <c r="O194" i="5"/>
  <c r="M194" i="5"/>
  <c r="O193" i="5"/>
  <c r="N193" i="5"/>
  <c r="M193" i="5"/>
  <c r="Q192" i="5"/>
  <c r="O192" i="5"/>
  <c r="M192" i="5"/>
  <c r="Q191" i="5"/>
  <c r="O191" i="5"/>
  <c r="N191" i="5"/>
  <c r="M191" i="5"/>
  <c r="O190" i="5"/>
  <c r="N190" i="5"/>
  <c r="M190" i="5"/>
  <c r="Q189" i="5"/>
  <c r="O189" i="5"/>
  <c r="N189" i="5"/>
  <c r="M189" i="5"/>
  <c r="P188" i="5"/>
  <c r="O188" i="5"/>
  <c r="N188" i="5"/>
  <c r="M188" i="5"/>
  <c r="O187" i="5"/>
  <c r="M187" i="5"/>
  <c r="O186" i="5"/>
  <c r="M186" i="5"/>
  <c r="O185" i="5"/>
  <c r="N185" i="5"/>
  <c r="M185" i="5"/>
  <c r="O184" i="5"/>
  <c r="M184" i="5"/>
  <c r="Q183" i="5"/>
  <c r="P183" i="5"/>
  <c r="O183" i="5"/>
  <c r="N183" i="5"/>
  <c r="M183" i="5"/>
  <c r="O182" i="5"/>
  <c r="N182" i="5"/>
  <c r="M182" i="5"/>
  <c r="Q181" i="5"/>
  <c r="P181" i="5"/>
  <c r="O181" i="5"/>
  <c r="N181" i="5"/>
  <c r="M181" i="5"/>
  <c r="O180" i="5"/>
  <c r="N180" i="5"/>
  <c r="M180" i="5"/>
  <c r="O179" i="5"/>
  <c r="M179" i="5"/>
  <c r="Q178" i="5"/>
  <c r="O178" i="5"/>
  <c r="M178" i="5"/>
  <c r="O177" i="5"/>
  <c r="N177" i="5"/>
  <c r="M177" i="5"/>
  <c r="O176" i="5"/>
  <c r="M176" i="5"/>
  <c r="O175" i="5"/>
  <c r="N175" i="5"/>
  <c r="M175" i="5"/>
  <c r="O174" i="5"/>
  <c r="N174" i="5"/>
  <c r="M174" i="5"/>
  <c r="O173" i="5"/>
  <c r="N173" i="5"/>
  <c r="M173" i="5"/>
  <c r="O172" i="5"/>
  <c r="N172" i="5"/>
  <c r="M172" i="5"/>
  <c r="O171" i="5"/>
  <c r="M171" i="5"/>
  <c r="Q170" i="5"/>
  <c r="P170" i="5"/>
  <c r="O170" i="5"/>
  <c r="M170" i="5"/>
  <c r="O169" i="5"/>
  <c r="N169" i="5"/>
  <c r="M169" i="5"/>
  <c r="Q168" i="5"/>
  <c r="O168" i="5"/>
  <c r="M168" i="5"/>
  <c r="O167" i="5"/>
  <c r="N167" i="5"/>
  <c r="M167" i="5"/>
  <c r="O166" i="5"/>
  <c r="N166" i="5"/>
  <c r="M166" i="5"/>
  <c r="O165" i="5"/>
  <c r="N165" i="5"/>
  <c r="M165" i="5"/>
  <c r="O164" i="5"/>
  <c r="N164" i="5"/>
  <c r="M164" i="5"/>
  <c r="O163" i="5"/>
  <c r="M163" i="5"/>
  <c r="O162" i="5"/>
  <c r="M162" i="5"/>
  <c r="O161" i="5"/>
  <c r="N161" i="5"/>
  <c r="M161" i="5"/>
  <c r="Q160" i="5"/>
  <c r="O160" i="5"/>
  <c r="M160" i="5"/>
  <c r="Q159" i="5"/>
  <c r="P159" i="5"/>
  <c r="O159" i="5"/>
  <c r="N159" i="5"/>
  <c r="M159" i="5"/>
  <c r="O158" i="5"/>
  <c r="N158" i="5"/>
  <c r="M158" i="5"/>
  <c r="Q157" i="5"/>
  <c r="P157" i="5"/>
  <c r="O157" i="5"/>
  <c r="N157" i="5"/>
  <c r="M157" i="5"/>
  <c r="O156" i="5"/>
  <c r="N156" i="5"/>
  <c r="M156" i="5"/>
  <c r="O155" i="5"/>
  <c r="M155" i="5"/>
  <c r="O154" i="5"/>
  <c r="M154" i="5"/>
  <c r="O153" i="5"/>
  <c r="N153" i="5"/>
  <c r="M153" i="5"/>
  <c r="Q152" i="5"/>
  <c r="O152" i="5"/>
  <c r="M152" i="5"/>
  <c r="Q151" i="5"/>
  <c r="O151" i="5"/>
  <c r="N151" i="5"/>
  <c r="M151" i="5"/>
  <c r="O150" i="5"/>
  <c r="N150" i="5"/>
  <c r="M150" i="5"/>
  <c r="Q149" i="5"/>
  <c r="O149" i="5"/>
  <c r="N149" i="5"/>
  <c r="M149" i="5"/>
  <c r="P148" i="5"/>
  <c r="O148" i="5"/>
  <c r="N148" i="5"/>
  <c r="M148" i="5"/>
  <c r="O147" i="5"/>
  <c r="M147" i="5"/>
  <c r="Q146" i="5"/>
  <c r="P146" i="5"/>
  <c r="O146" i="5"/>
  <c r="M146" i="5"/>
  <c r="O145" i="5"/>
  <c r="N145" i="5"/>
  <c r="M145" i="5"/>
  <c r="M198" i="5" s="1"/>
  <c r="Q143" i="5"/>
  <c r="P143" i="5"/>
  <c r="P138" i="5" s="1"/>
  <c r="O143" i="5"/>
  <c r="O138" i="5" s="1"/>
  <c r="N143" i="5"/>
  <c r="M143" i="5"/>
  <c r="M141" i="5" s="1"/>
  <c r="N142" i="5"/>
  <c r="M142" i="5"/>
  <c r="P140" i="5"/>
  <c r="N140" i="5"/>
  <c r="M140" i="5"/>
  <c r="M139" i="5"/>
  <c r="M138" i="5"/>
  <c r="N137" i="5"/>
  <c r="M137" i="5"/>
  <c r="Q136" i="5"/>
  <c r="M136" i="5"/>
  <c r="N135" i="5"/>
  <c r="M135" i="5"/>
  <c r="N134" i="5"/>
  <c r="M134" i="5"/>
  <c r="M133" i="5"/>
  <c r="Q131" i="5"/>
  <c r="P131" i="5"/>
  <c r="P128" i="5" s="1"/>
  <c r="O131" i="5"/>
  <c r="N131" i="5"/>
  <c r="M131" i="5"/>
  <c r="M110" i="5" s="1"/>
  <c r="Q130" i="5"/>
  <c r="P130" i="5"/>
  <c r="O130" i="5"/>
  <c r="N130" i="5"/>
  <c r="Q129" i="5"/>
  <c r="O129" i="5"/>
  <c r="N129" i="5"/>
  <c r="M129" i="5"/>
  <c r="Q128" i="5"/>
  <c r="O128" i="5"/>
  <c r="N128" i="5"/>
  <c r="Q127" i="5"/>
  <c r="P127" i="5"/>
  <c r="O127" i="5"/>
  <c r="N127" i="5"/>
  <c r="Q126" i="5"/>
  <c r="O126" i="5"/>
  <c r="N126" i="5"/>
  <c r="Q125" i="5"/>
  <c r="P125" i="5"/>
  <c r="O125" i="5"/>
  <c r="N125" i="5"/>
  <c r="Q124" i="5"/>
  <c r="P124" i="5"/>
  <c r="O124" i="5"/>
  <c r="N124" i="5"/>
  <c r="Q123" i="5"/>
  <c r="P123" i="5"/>
  <c r="O123" i="5"/>
  <c r="N123" i="5"/>
  <c r="M123" i="5"/>
  <c r="Q122" i="5"/>
  <c r="P122" i="5"/>
  <c r="O122" i="5"/>
  <c r="N122" i="5"/>
  <c r="Q121" i="5"/>
  <c r="O121" i="5"/>
  <c r="N121" i="5"/>
  <c r="M121" i="5"/>
  <c r="Q120" i="5"/>
  <c r="O120" i="5"/>
  <c r="N120" i="5"/>
  <c r="Q119" i="5"/>
  <c r="P119" i="5"/>
  <c r="O119" i="5"/>
  <c r="N119" i="5"/>
  <c r="Q118" i="5"/>
  <c r="O118" i="5"/>
  <c r="N118" i="5"/>
  <c r="Q117" i="5"/>
  <c r="P117" i="5"/>
  <c r="O117" i="5"/>
  <c r="N117" i="5"/>
  <c r="Q116" i="5"/>
  <c r="P116" i="5"/>
  <c r="O116" i="5"/>
  <c r="N116" i="5"/>
  <c r="Q115" i="5"/>
  <c r="P115" i="5"/>
  <c r="O115" i="5"/>
  <c r="N115" i="5"/>
  <c r="Q114" i="5"/>
  <c r="P114" i="5"/>
  <c r="O114" i="5"/>
  <c r="N114" i="5"/>
  <c r="Q113" i="5"/>
  <c r="O113" i="5"/>
  <c r="N113" i="5"/>
  <c r="Q112" i="5"/>
  <c r="O112" i="5"/>
  <c r="N112" i="5"/>
  <c r="Q111" i="5"/>
  <c r="P111" i="5"/>
  <c r="O111" i="5"/>
  <c r="N111" i="5"/>
  <c r="Q110" i="5"/>
  <c r="O110" i="5"/>
  <c r="N110" i="5"/>
  <c r="Q109" i="5"/>
  <c r="P109" i="5"/>
  <c r="O109" i="5"/>
  <c r="N109" i="5"/>
  <c r="Q108" i="5"/>
  <c r="P108" i="5"/>
  <c r="O108" i="5"/>
  <c r="N108" i="5"/>
  <c r="Q107" i="5"/>
  <c r="P107" i="5"/>
  <c r="O107" i="5"/>
  <c r="N107" i="5"/>
  <c r="Q106" i="5"/>
  <c r="P106" i="5"/>
  <c r="O106" i="5"/>
  <c r="N106" i="5"/>
  <c r="M106" i="5"/>
  <c r="Q105" i="5"/>
  <c r="O105" i="5"/>
  <c r="N105" i="5"/>
  <c r="Q104" i="5"/>
  <c r="O104" i="5"/>
  <c r="N104" i="5"/>
  <c r="Q103" i="5"/>
  <c r="P103" i="5"/>
  <c r="O103" i="5"/>
  <c r="N103" i="5"/>
  <c r="Q102" i="5"/>
  <c r="O102" i="5"/>
  <c r="N102" i="5"/>
  <c r="M102" i="5"/>
  <c r="Q101" i="5"/>
  <c r="P101" i="5"/>
  <c r="O101" i="5"/>
  <c r="N101" i="5"/>
  <c r="Q100" i="5"/>
  <c r="P100" i="5"/>
  <c r="O100" i="5"/>
  <c r="N100" i="5"/>
  <c r="M100" i="5"/>
  <c r="Q99" i="5"/>
  <c r="P99" i="5"/>
  <c r="O99" i="5"/>
  <c r="N99" i="5"/>
  <c r="Q98" i="5"/>
  <c r="P98" i="5"/>
  <c r="O98" i="5"/>
  <c r="N98" i="5"/>
  <c r="Q97" i="5"/>
  <c r="O97" i="5"/>
  <c r="N97" i="5"/>
  <c r="Q96" i="5"/>
  <c r="O96" i="5"/>
  <c r="O132" i="5" s="1"/>
  <c r="N96" i="5"/>
  <c r="Q95" i="5"/>
  <c r="P95" i="5"/>
  <c r="O95" i="5"/>
  <c r="N95" i="5"/>
  <c r="Q94" i="5"/>
  <c r="O94" i="5"/>
  <c r="N94" i="5"/>
  <c r="Q93" i="5"/>
  <c r="P93" i="5"/>
  <c r="O93" i="5"/>
  <c r="N93" i="5"/>
  <c r="N132" i="5" s="1"/>
  <c r="Q91" i="5"/>
  <c r="P91" i="5"/>
  <c r="P87" i="5" s="1"/>
  <c r="O91" i="5"/>
  <c r="N91" i="5"/>
  <c r="M91" i="5"/>
  <c r="Q90" i="5"/>
  <c r="P90" i="5"/>
  <c r="O90" i="5"/>
  <c r="N90" i="5"/>
  <c r="Q89" i="5"/>
  <c r="O89" i="5"/>
  <c r="N89" i="5"/>
  <c r="M89" i="5"/>
  <c r="Q88" i="5"/>
  <c r="O88" i="5"/>
  <c r="N88" i="5"/>
  <c r="Q87" i="5"/>
  <c r="O87" i="5"/>
  <c r="N87" i="5"/>
  <c r="Q86" i="5"/>
  <c r="O86" i="5"/>
  <c r="N86" i="5"/>
  <c r="M86" i="5"/>
  <c r="Q85" i="5"/>
  <c r="O85" i="5"/>
  <c r="N85" i="5"/>
  <c r="Q84" i="5"/>
  <c r="P84" i="5"/>
  <c r="O84" i="5"/>
  <c r="N84" i="5"/>
  <c r="M84" i="5"/>
  <c r="Q83" i="5"/>
  <c r="O83" i="5"/>
  <c r="N83" i="5"/>
  <c r="M83" i="5"/>
  <c r="Q82" i="5"/>
  <c r="P82" i="5"/>
  <c r="O82" i="5"/>
  <c r="N82" i="5"/>
  <c r="Q81" i="5"/>
  <c r="O81" i="5"/>
  <c r="N81" i="5"/>
  <c r="Q80" i="5"/>
  <c r="O80" i="5"/>
  <c r="N80" i="5"/>
  <c r="Q79" i="5"/>
  <c r="P79" i="5"/>
  <c r="O79" i="5"/>
  <c r="O92" i="5" s="1"/>
  <c r="N79" i="5"/>
  <c r="Q78" i="5"/>
  <c r="O78" i="5"/>
  <c r="N78" i="5"/>
  <c r="Q77" i="5"/>
  <c r="P77" i="5"/>
  <c r="O77" i="5"/>
  <c r="N77" i="5"/>
  <c r="N92" i="5" s="1"/>
  <c r="Q76" i="5"/>
  <c r="P76" i="5"/>
  <c r="O76" i="5"/>
  <c r="N76" i="5"/>
  <c r="Q75" i="5"/>
  <c r="P75" i="5"/>
  <c r="O75" i="5"/>
  <c r="N75" i="5"/>
  <c r="M75" i="5"/>
  <c r="Q74" i="5"/>
  <c r="O74" i="5"/>
  <c r="N74" i="5"/>
  <c r="M74" i="5"/>
  <c r="Q73" i="5"/>
  <c r="O73" i="5"/>
  <c r="N73" i="5"/>
  <c r="M73" i="5"/>
  <c r="Q72" i="5"/>
  <c r="O72" i="5"/>
  <c r="N72" i="5"/>
  <c r="Q70" i="5"/>
  <c r="Q47" i="5" s="1"/>
  <c r="P70" i="5"/>
  <c r="O70" i="5"/>
  <c r="N70" i="5"/>
  <c r="N65" i="5" s="1"/>
  <c r="M70" i="5"/>
  <c r="M50" i="5" s="1"/>
  <c r="Q69" i="5"/>
  <c r="P69" i="5"/>
  <c r="O69" i="5"/>
  <c r="N69" i="5"/>
  <c r="P68" i="5"/>
  <c r="O68" i="5"/>
  <c r="N68" i="5"/>
  <c r="P67" i="5"/>
  <c r="O67" i="5"/>
  <c r="Q66" i="5"/>
  <c r="P66" i="5"/>
  <c r="O66" i="5"/>
  <c r="P65" i="5"/>
  <c r="O65" i="5"/>
  <c r="Q64" i="5"/>
  <c r="P64" i="5"/>
  <c r="O64" i="5"/>
  <c r="Q63" i="5"/>
  <c r="P63" i="5"/>
  <c r="O63" i="5"/>
  <c r="Q62" i="5"/>
  <c r="P62" i="5"/>
  <c r="O62" i="5"/>
  <c r="Q61" i="5"/>
  <c r="P61" i="5"/>
  <c r="O61" i="5"/>
  <c r="N61" i="5"/>
  <c r="P60" i="5"/>
  <c r="O60" i="5"/>
  <c r="P59" i="5"/>
  <c r="O59" i="5"/>
  <c r="Q58" i="5"/>
  <c r="P58" i="5"/>
  <c r="O58" i="5"/>
  <c r="P57" i="5"/>
  <c r="O57" i="5"/>
  <c r="N57" i="5"/>
  <c r="Q56" i="5"/>
  <c r="P56" i="5"/>
  <c r="O56" i="5"/>
  <c r="P55" i="5"/>
  <c r="O55" i="5"/>
  <c r="N55" i="5"/>
  <c r="P54" i="5"/>
  <c r="O54" i="5"/>
  <c r="Q53" i="5"/>
  <c r="P53" i="5"/>
  <c r="O53" i="5"/>
  <c r="P52" i="5"/>
  <c r="O52" i="5"/>
  <c r="P51" i="5"/>
  <c r="O51" i="5"/>
  <c r="M51" i="5"/>
  <c r="P50" i="5"/>
  <c r="O50" i="5"/>
  <c r="P49" i="5"/>
  <c r="O49" i="5"/>
  <c r="N49" i="5"/>
  <c r="M49" i="5"/>
  <c r="P48" i="5"/>
  <c r="O48" i="5"/>
  <c r="P47" i="5"/>
  <c r="O47" i="5"/>
  <c r="N47" i="5"/>
  <c r="Q46" i="5"/>
  <c r="P46" i="5"/>
  <c r="O46" i="5"/>
  <c r="N46" i="5"/>
  <c r="P45" i="5"/>
  <c r="O45" i="5"/>
  <c r="N45" i="5"/>
  <c r="P44" i="5"/>
  <c r="O44" i="5"/>
  <c r="N44" i="5"/>
  <c r="P43" i="5"/>
  <c r="O43" i="5"/>
  <c r="M43" i="5"/>
  <c r="Q42" i="5"/>
  <c r="P42" i="5"/>
  <c r="O42" i="5"/>
  <c r="P41" i="5"/>
  <c r="O41" i="5"/>
  <c r="N41" i="5"/>
  <c r="M41" i="5"/>
  <c r="Q40" i="5"/>
  <c r="P40" i="5"/>
  <c r="O40" i="5"/>
  <c r="Q39" i="5"/>
  <c r="P39" i="5"/>
  <c r="O39" i="5"/>
  <c r="N39" i="5"/>
  <c r="Q38" i="5"/>
  <c r="P38" i="5"/>
  <c r="O38" i="5"/>
  <c r="N38" i="5"/>
  <c r="P37" i="5"/>
  <c r="O37" i="5"/>
  <c r="N37" i="5"/>
  <c r="P36" i="5"/>
  <c r="O36" i="5"/>
  <c r="N36" i="5"/>
  <c r="P35" i="5"/>
  <c r="O35" i="5"/>
  <c r="Q34" i="5"/>
  <c r="P34" i="5"/>
  <c r="O34" i="5"/>
  <c r="P33" i="5"/>
  <c r="O33" i="5"/>
  <c r="Q32" i="5"/>
  <c r="P32" i="5"/>
  <c r="O32" i="5"/>
  <c r="Q31" i="5"/>
  <c r="P31" i="5"/>
  <c r="O31" i="5"/>
  <c r="Q30" i="5"/>
  <c r="P30" i="5"/>
  <c r="O30" i="5"/>
  <c r="N30" i="5"/>
  <c r="P29" i="5"/>
  <c r="O29" i="5"/>
  <c r="N29" i="5"/>
  <c r="M29" i="5"/>
  <c r="P28" i="5"/>
  <c r="O28" i="5"/>
  <c r="Q27" i="5"/>
  <c r="P27" i="5"/>
  <c r="O27" i="5"/>
  <c r="Q26" i="5"/>
  <c r="P26" i="5"/>
  <c r="O26" i="5"/>
  <c r="N26" i="5"/>
  <c r="M26" i="5"/>
  <c r="Q25" i="5"/>
  <c r="P25" i="5"/>
  <c r="O25" i="5"/>
  <c r="N25" i="5"/>
  <c r="P24" i="5"/>
  <c r="O24" i="5"/>
  <c r="N24" i="5"/>
  <c r="Q23" i="5"/>
  <c r="P23" i="5"/>
  <c r="O23" i="5"/>
  <c r="Q22" i="5"/>
  <c r="P22" i="5"/>
  <c r="O22" i="5"/>
  <c r="N22" i="5"/>
  <c r="P21" i="5"/>
  <c r="O21" i="5"/>
  <c r="N21" i="5"/>
  <c r="M21" i="5"/>
  <c r="P20" i="5"/>
  <c r="O20" i="5"/>
  <c r="Q19" i="5"/>
  <c r="P19" i="5"/>
  <c r="O19" i="5"/>
  <c r="Q18" i="5"/>
  <c r="P18" i="5"/>
  <c r="O18" i="5"/>
  <c r="N18" i="5"/>
  <c r="M18" i="5"/>
  <c r="Q17" i="5"/>
  <c r="P17" i="5"/>
  <c r="O17" i="5"/>
  <c r="N17" i="5"/>
  <c r="P16" i="5"/>
  <c r="O16" i="5"/>
  <c r="N16" i="5"/>
  <c r="Q15" i="5"/>
  <c r="P15" i="5"/>
  <c r="O15" i="5"/>
  <c r="Q14" i="5"/>
  <c r="P14" i="5"/>
  <c r="P71" i="5" s="1"/>
  <c r="O14" i="5"/>
  <c r="N14" i="5"/>
  <c r="P13" i="5"/>
  <c r="O13" i="5"/>
  <c r="N13" i="5"/>
  <c r="M13" i="5"/>
  <c r="P12" i="5"/>
  <c r="O12" i="5"/>
  <c r="Q11" i="5"/>
  <c r="P11" i="5"/>
  <c r="O11" i="5"/>
  <c r="Q10" i="5"/>
  <c r="P10" i="5"/>
  <c r="O10" i="5"/>
  <c r="O71" i="5" s="1"/>
  <c r="N10" i="5"/>
  <c r="M10" i="5"/>
  <c r="L515" i="5"/>
  <c r="L516" i="5"/>
  <c r="L517" i="5"/>
  <c r="L518" i="5"/>
  <c r="L519" i="5"/>
  <c r="L520" i="5"/>
  <c r="L521" i="5"/>
  <c r="L522" i="5"/>
  <c r="L523" i="5"/>
  <c r="L524" i="5"/>
  <c r="L525" i="5"/>
  <c r="L526" i="5"/>
  <c r="L527" i="5"/>
  <c r="L528" i="5"/>
  <c r="L529" i="5"/>
  <c r="L530" i="5"/>
  <c r="L531" i="5"/>
  <c r="L532" i="5"/>
  <c r="L533" i="5"/>
  <c r="L534" i="5"/>
  <c r="L490" i="5"/>
  <c r="L491" i="5"/>
  <c r="L492" i="5"/>
  <c r="L493" i="5"/>
  <c r="L494" i="5"/>
  <c r="L495" i="5"/>
  <c r="L496" i="5"/>
  <c r="L497" i="5"/>
  <c r="L498" i="5"/>
  <c r="L499" i="5"/>
  <c r="L500" i="5"/>
  <c r="L501" i="5"/>
  <c r="L502" i="5"/>
  <c r="L503" i="5"/>
  <c r="L504" i="5"/>
  <c r="L505" i="5"/>
  <c r="L506" i="5"/>
  <c r="L507" i="5"/>
  <c r="L50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27" i="5"/>
  <c r="L428" i="5"/>
  <c r="L429" i="5"/>
  <c r="L430" i="5"/>
  <c r="L431" i="5"/>
  <c r="L432" i="5"/>
  <c r="L433" i="5"/>
  <c r="L434" i="5"/>
  <c r="L435" i="5"/>
  <c r="L436" i="5"/>
  <c r="L437" i="5"/>
  <c r="L438" i="5"/>
  <c r="L439" i="5"/>
  <c r="L440" i="5"/>
  <c r="L441" i="5"/>
  <c r="L442" i="5"/>
  <c r="L443" i="5"/>
  <c r="L444" i="5"/>
  <c r="L445" i="5"/>
  <c r="L446" i="5"/>
  <c r="L447" i="5"/>
  <c r="L44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10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08" i="5"/>
  <c r="L393" i="5"/>
  <c r="L394" i="5"/>
  <c r="L395" i="5"/>
  <c r="L396" i="5"/>
  <c r="L397" i="5"/>
  <c r="L398" i="5"/>
  <c r="L399" i="5"/>
  <c r="L400" i="5"/>
  <c r="L401" i="5"/>
  <c r="L402" i="5"/>
  <c r="L403" i="5"/>
  <c r="L404" i="5"/>
  <c r="L405" i="5"/>
  <c r="L406" i="5"/>
  <c r="L391" i="5"/>
  <c r="L388" i="5"/>
  <c r="L389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47" i="5"/>
  <c r="L348" i="5"/>
  <c r="L349" i="5"/>
  <c r="L350" i="5"/>
  <c r="L351" i="5"/>
  <c r="L352" i="5"/>
  <c r="L353" i="5"/>
  <c r="L354" i="5"/>
  <c r="L355" i="5"/>
  <c r="L356" i="5"/>
  <c r="L357" i="5"/>
  <c r="L358" i="5"/>
  <c r="L359" i="5"/>
  <c r="L360" i="5"/>
  <c r="L361" i="5"/>
  <c r="L362" i="5"/>
  <c r="L328" i="5"/>
  <c r="L324" i="5"/>
  <c r="L325" i="5"/>
  <c r="L326" i="5"/>
  <c r="L254" i="5"/>
  <c r="L255" i="5"/>
  <c r="L256" i="5"/>
  <c r="L257" i="5"/>
  <c r="L258" i="5"/>
  <c r="L259" i="5"/>
  <c r="L260" i="5"/>
  <c r="L261" i="5"/>
  <c r="L262" i="5"/>
  <c r="L263" i="5"/>
  <c r="L264" i="5"/>
  <c r="L265" i="5"/>
  <c r="L266" i="5"/>
  <c r="L267" i="5"/>
  <c r="L268" i="5"/>
  <c r="L269" i="5"/>
  <c r="L270" i="5"/>
  <c r="L271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4" i="5"/>
  <c r="L305" i="5"/>
  <c r="L306" i="5"/>
  <c r="L307" i="5"/>
  <c r="L308" i="5"/>
  <c r="L309" i="5"/>
  <c r="L310" i="5"/>
  <c r="L311" i="5"/>
  <c r="L312" i="5"/>
  <c r="L313" i="5"/>
  <c r="L314" i="5"/>
  <c r="L315" i="5"/>
  <c r="L316" i="5"/>
  <c r="L317" i="5"/>
  <c r="L318" i="5"/>
  <c r="L319" i="5"/>
  <c r="L320" i="5"/>
  <c r="E200" i="5"/>
  <c r="E201" i="5"/>
  <c r="L201" i="5" s="1"/>
  <c r="E202" i="5"/>
  <c r="E203" i="5"/>
  <c r="E204" i="5"/>
  <c r="E205" i="5"/>
  <c r="L205" i="5" s="1"/>
  <c r="E206" i="5"/>
  <c r="E207" i="5"/>
  <c r="E208" i="5"/>
  <c r="E209" i="5"/>
  <c r="L209" i="5" s="1"/>
  <c r="E210" i="5"/>
  <c r="E211" i="5"/>
  <c r="E212" i="5"/>
  <c r="E213" i="5"/>
  <c r="L213" i="5" s="1"/>
  <c r="E214" i="5"/>
  <c r="E215" i="5"/>
  <c r="E216" i="5"/>
  <c r="E217" i="5"/>
  <c r="L217" i="5" s="1"/>
  <c r="E218" i="5"/>
  <c r="E219" i="5"/>
  <c r="E220" i="5"/>
  <c r="E221" i="5"/>
  <c r="L221" i="5" s="1"/>
  <c r="E222" i="5"/>
  <c r="E223" i="5"/>
  <c r="E224" i="5"/>
  <c r="E225" i="5"/>
  <c r="L225" i="5" s="1"/>
  <c r="E226" i="5"/>
  <c r="E227" i="5"/>
  <c r="E228" i="5"/>
  <c r="E229" i="5"/>
  <c r="L229" i="5" s="1"/>
  <c r="E230" i="5"/>
  <c r="E231" i="5"/>
  <c r="E232" i="5"/>
  <c r="E233" i="5"/>
  <c r="E234" i="5"/>
  <c r="E235" i="5"/>
  <c r="E236" i="5"/>
  <c r="E237" i="5"/>
  <c r="L237" i="5" s="1"/>
  <c r="E238" i="5"/>
  <c r="E239" i="5"/>
  <c r="E240" i="5"/>
  <c r="E241" i="5"/>
  <c r="E242" i="5"/>
  <c r="E243" i="5"/>
  <c r="E244" i="5"/>
  <c r="E245" i="5"/>
  <c r="L245" i="5" s="1"/>
  <c r="E246" i="5"/>
  <c r="E247" i="5"/>
  <c r="E248" i="5"/>
  <c r="E249" i="5"/>
  <c r="E250" i="5"/>
  <c r="E199" i="5"/>
  <c r="D200" i="5"/>
  <c r="D251" i="5" s="1"/>
  <c r="D201" i="5"/>
  <c r="D202" i="5"/>
  <c r="D203" i="5"/>
  <c r="D204" i="5"/>
  <c r="D205" i="5"/>
  <c r="D206" i="5"/>
  <c r="D207" i="5"/>
  <c r="L207" i="5" s="1"/>
  <c r="D208" i="5"/>
  <c r="D209" i="5"/>
  <c r="D210" i="5"/>
  <c r="D211" i="5"/>
  <c r="D212" i="5"/>
  <c r="D213" i="5"/>
  <c r="D214" i="5"/>
  <c r="D215" i="5"/>
  <c r="L215" i="5" s="1"/>
  <c r="D216" i="5"/>
  <c r="D217" i="5"/>
  <c r="D218" i="5"/>
  <c r="D219" i="5"/>
  <c r="D220" i="5"/>
  <c r="D221" i="5"/>
  <c r="D222" i="5"/>
  <c r="D223" i="5"/>
  <c r="L223" i="5" s="1"/>
  <c r="D224" i="5"/>
  <c r="D225" i="5"/>
  <c r="D226" i="5"/>
  <c r="D227" i="5"/>
  <c r="D228" i="5"/>
  <c r="D229" i="5"/>
  <c r="D230" i="5"/>
  <c r="D231" i="5"/>
  <c r="L231" i="5" s="1"/>
  <c r="D232" i="5"/>
  <c r="D233" i="5"/>
  <c r="D234" i="5"/>
  <c r="D235" i="5"/>
  <c r="D236" i="5"/>
  <c r="D237" i="5"/>
  <c r="D238" i="5"/>
  <c r="D239" i="5"/>
  <c r="L239" i="5" s="1"/>
  <c r="D240" i="5"/>
  <c r="D241" i="5"/>
  <c r="D242" i="5"/>
  <c r="D243" i="5"/>
  <c r="D244" i="5"/>
  <c r="D245" i="5"/>
  <c r="D246" i="5"/>
  <c r="D247" i="5"/>
  <c r="L247" i="5" s="1"/>
  <c r="D248" i="5"/>
  <c r="D249" i="5"/>
  <c r="D250" i="5"/>
  <c r="L203" i="5"/>
  <c r="L206" i="5"/>
  <c r="L211" i="5"/>
  <c r="L214" i="5"/>
  <c r="L219" i="5"/>
  <c r="L220" i="5"/>
  <c r="L222" i="5"/>
  <c r="L227" i="5"/>
  <c r="L228" i="5"/>
  <c r="L230" i="5"/>
  <c r="L233" i="5"/>
  <c r="L235" i="5"/>
  <c r="L238" i="5"/>
  <c r="L241" i="5"/>
  <c r="L243" i="5"/>
  <c r="L246" i="5"/>
  <c r="L249" i="5"/>
  <c r="L204" i="5"/>
  <c r="L212" i="5"/>
  <c r="L236" i="5"/>
  <c r="L244" i="5"/>
  <c r="L146" i="5"/>
  <c r="L147" i="5"/>
  <c r="L148" i="5"/>
  <c r="L149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2" i="5"/>
  <c r="L193" i="5"/>
  <c r="L194" i="5"/>
  <c r="L195" i="5"/>
  <c r="L196" i="5"/>
  <c r="L134" i="5"/>
  <c r="L135" i="5"/>
  <c r="L136" i="5"/>
  <c r="L137" i="5"/>
  <c r="L138" i="5"/>
  <c r="L139" i="5"/>
  <c r="L140" i="5"/>
  <c r="L141" i="5"/>
  <c r="L142" i="5"/>
  <c r="L94" i="5"/>
  <c r="L95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123" i="5"/>
  <c r="L124" i="5"/>
  <c r="L125" i="5"/>
  <c r="L126" i="5"/>
  <c r="L127" i="5"/>
  <c r="L128" i="5"/>
  <c r="L129" i="5"/>
  <c r="L130" i="5"/>
  <c r="L73" i="5"/>
  <c r="L74" i="5"/>
  <c r="L75" i="5"/>
  <c r="L76" i="5"/>
  <c r="L77" i="5"/>
  <c r="L78" i="5"/>
  <c r="L79" i="5"/>
  <c r="L80" i="5"/>
  <c r="L81" i="5"/>
  <c r="L82" i="5"/>
  <c r="L83" i="5"/>
  <c r="L84" i="5"/>
  <c r="L85" i="5"/>
  <c r="L86" i="5"/>
  <c r="L87" i="5"/>
  <c r="L88" i="5"/>
  <c r="L89" i="5"/>
  <c r="L90" i="5"/>
  <c r="L71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538" i="5"/>
  <c r="L535" i="5"/>
  <c r="L512" i="5"/>
  <c r="L509" i="5"/>
  <c r="L487" i="5"/>
  <c r="L466" i="5"/>
  <c r="L424" i="5"/>
  <c r="L407" i="5"/>
  <c r="L390" i="5"/>
  <c r="L385" i="5"/>
  <c r="L363" i="5"/>
  <c r="L327" i="5"/>
  <c r="L321" i="5"/>
  <c r="L251" i="5"/>
  <c r="L197" i="5"/>
  <c r="L143" i="5"/>
  <c r="L131" i="5"/>
  <c r="L91" i="5"/>
  <c r="L70" i="5"/>
  <c r="Q164" i="4"/>
  <c r="P164" i="4"/>
  <c r="P165" i="4" s="1"/>
  <c r="O164" i="4"/>
  <c r="O163" i="4" s="1"/>
  <c r="O165" i="4" s="1"/>
  <c r="N164" i="4"/>
  <c r="M164" i="4"/>
  <c r="M165" i="4" s="1"/>
  <c r="P163" i="4"/>
  <c r="N163" i="4"/>
  <c r="N165" i="4" s="1"/>
  <c r="M163" i="4"/>
  <c r="Q161" i="4"/>
  <c r="P161" i="4"/>
  <c r="P159" i="4" s="1"/>
  <c r="O161" i="4"/>
  <c r="O162" i="4" s="1"/>
  <c r="N161" i="4"/>
  <c r="N158" i="4" s="1"/>
  <c r="M161" i="4"/>
  <c r="M158" i="4" s="1"/>
  <c r="Q160" i="4"/>
  <c r="O160" i="4"/>
  <c r="M160" i="4"/>
  <c r="Q159" i="4"/>
  <c r="O159" i="4"/>
  <c r="M159" i="4"/>
  <c r="Q158" i="4"/>
  <c r="O158" i="4"/>
  <c r="Q157" i="4"/>
  <c r="Q162" i="4" s="1"/>
  <c r="O157" i="4"/>
  <c r="N157" i="4"/>
  <c r="Q155" i="4"/>
  <c r="Q151" i="4" s="1"/>
  <c r="P155" i="4"/>
  <c r="O155" i="4"/>
  <c r="N155" i="4"/>
  <c r="N150" i="4" s="1"/>
  <c r="M155" i="4"/>
  <c r="M156" i="4" s="1"/>
  <c r="O154" i="4"/>
  <c r="M154" i="4"/>
  <c r="P153" i="4"/>
  <c r="O153" i="4"/>
  <c r="M153" i="4"/>
  <c r="O152" i="4"/>
  <c r="M152" i="4"/>
  <c r="O151" i="4"/>
  <c r="M151" i="4"/>
  <c r="Q150" i="4"/>
  <c r="O150" i="4"/>
  <c r="M150" i="4"/>
  <c r="O149" i="4"/>
  <c r="M149" i="4"/>
  <c r="Q148" i="4"/>
  <c r="O148" i="4"/>
  <c r="M148" i="4"/>
  <c r="Q147" i="4"/>
  <c r="P147" i="4"/>
  <c r="O147" i="4"/>
  <c r="N147" i="4"/>
  <c r="M147" i="4"/>
  <c r="O146" i="4"/>
  <c r="M146" i="4"/>
  <c r="P145" i="4"/>
  <c r="O145" i="4"/>
  <c r="O156" i="4" s="1"/>
  <c r="M145" i="4"/>
  <c r="Q143" i="4"/>
  <c r="Q144" i="4" s="1"/>
  <c r="P143" i="4"/>
  <c r="P140" i="4" s="1"/>
  <c r="O143" i="4"/>
  <c r="O137" i="4" s="1"/>
  <c r="N143" i="4"/>
  <c r="N144" i="4" s="1"/>
  <c r="M143" i="4"/>
  <c r="M139" i="4" s="1"/>
  <c r="Q142" i="4"/>
  <c r="O142" i="4"/>
  <c r="N142" i="4"/>
  <c r="Q141" i="4"/>
  <c r="O141" i="4"/>
  <c r="N141" i="4"/>
  <c r="Q140" i="4"/>
  <c r="N140" i="4"/>
  <c r="Q139" i="4"/>
  <c r="P139" i="4"/>
  <c r="N139" i="4"/>
  <c r="Q138" i="4"/>
  <c r="P138" i="4"/>
  <c r="N138" i="4"/>
  <c r="M138" i="4"/>
  <c r="Q137" i="4"/>
  <c r="P137" i="4"/>
  <c r="N137" i="4"/>
  <c r="Q136" i="4"/>
  <c r="P136" i="4"/>
  <c r="O136" i="4"/>
  <c r="N136" i="4"/>
  <c r="M136" i="4"/>
  <c r="Q135" i="4"/>
  <c r="P135" i="4"/>
  <c r="O135" i="4"/>
  <c r="N135" i="4"/>
  <c r="M135" i="4"/>
  <c r="Q134" i="4"/>
  <c r="P134" i="4"/>
  <c r="O134" i="4"/>
  <c r="N134" i="4"/>
  <c r="Q133" i="4"/>
  <c r="P133" i="4"/>
  <c r="O133" i="4"/>
  <c r="N133" i="4"/>
  <c r="Q132" i="4"/>
  <c r="P132" i="4"/>
  <c r="O132" i="4"/>
  <c r="N132" i="4"/>
  <c r="Q131" i="4"/>
  <c r="P131" i="4"/>
  <c r="O131" i="4"/>
  <c r="N131" i="4"/>
  <c r="Q130" i="4"/>
  <c r="P130" i="4"/>
  <c r="O130" i="4"/>
  <c r="N130" i="4"/>
  <c r="M130" i="4"/>
  <c r="Q129" i="4"/>
  <c r="P129" i="4"/>
  <c r="O129" i="4"/>
  <c r="N129" i="4"/>
  <c r="Q128" i="4"/>
  <c r="P128" i="4"/>
  <c r="O128" i="4"/>
  <c r="N128" i="4"/>
  <c r="M128" i="4"/>
  <c r="Q126" i="4"/>
  <c r="P126" i="4"/>
  <c r="P127" i="4" s="1"/>
  <c r="O126" i="4"/>
  <c r="O124" i="4" s="1"/>
  <c r="N126" i="4"/>
  <c r="N127" i="4" s="1"/>
  <c r="M126" i="4"/>
  <c r="P125" i="4"/>
  <c r="N125" i="4"/>
  <c r="M125" i="4"/>
  <c r="Q124" i="4"/>
  <c r="P124" i="4"/>
  <c r="N124" i="4"/>
  <c r="M124" i="4"/>
  <c r="P123" i="4"/>
  <c r="N123" i="4"/>
  <c r="M123" i="4"/>
  <c r="P122" i="4"/>
  <c r="N122" i="4"/>
  <c r="M122" i="4"/>
  <c r="M127" i="4" s="1"/>
  <c r="Q120" i="4"/>
  <c r="Q121" i="4" s="1"/>
  <c r="P120" i="4"/>
  <c r="P116" i="4" s="1"/>
  <c r="O120" i="4"/>
  <c r="N120" i="4"/>
  <c r="N121" i="4" s="1"/>
  <c r="M120" i="4"/>
  <c r="M115" i="4" s="1"/>
  <c r="Q119" i="4"/>
  <c r="N119" i="4"/>
  <c r="Q118" i="4"/>
  <c r="O118" i="4"/>
  <c r="N118" i="4"/>
  <c r="Q117" i="4"/>
  <c r="N117" i="4"/>
  <c r="Q116" i="4"/>
  <c r="N116" i="4"/>
  <c r="Q115" i="4"/>
  <c r="P115" i="4"/>
  <c r="N115" i="4"/>
  <c r="N114" i="4"/>
  <c r="Q113" i="4"/>
  <c r="Q114" i="4" s="1"/>
  <c r="P113" i="4"/>
  <c r="O113" i="4"/>
  <c r="O114" i="4" s="1"/>
  <c r="N113" i="4"/>
  <c r="M113" i="4"/>
  <c r="Q111" i="4"/>
  <c r="O111" i="4"/>
  <c r="N111" i="4"/>
  <c r="M111" i="4"/>
  <c r="M114" i="4" s="1"/>
  <c r="M110" i="4"/>
  <c r="Q109" i="4"/>
  <c r="P109" i="4"/>
  <c r="P110" i="4" s="1"/>
  <c r="O109" i="4"/>
  <c r="O107" i="4" s="1"/>
  <c r="N109" i="4"/>
  <c r="N110" i="4" s="1"/>
  <c r="M109" i="4"/>
  <c r="P108" i="4"/>
  <c r="N108" i="4"/>
  <c r="M108" i="4"/>
  <c r="Q107" i="4"/>
  <c r="P107" i="4"/>
  <c r="N107" i="4"/>
  <c r="M107" i="4"/>
  <c r="P106" i="4"/>
  <c r="N106" i="4"/>
  <c r="M106" i="4"/>
  <c r="Q104" i="4"/>
  <c r="Q105" i="4" s="1"/>
  <c r="P104" i="4"/>
  <c r="P99" i="4" s="1"/>
  <c r="O104" i="4"/>
  <c r="O105" i="4" s="1"/>
  <c r="N104" i="4"/>
  <c r="M104" i="4"/>
  <c r="Q103" i="4"/>
  <c r="O103" i="4"/>
  <c r="N103" i="4"/>
  <c r="M103" i="4"/>
  <c r="Q102" i="4"/>
  <c r="O102" i="4"/>
  <c r="N102" i="4"/>
  <c r="M102" i="4"/>
  <c r="Q101" i="4"/>
  <c r="O101" i="4"/>
  <c r="N101" i="4"/>
  <c r="M101" i="4"/>
  <c r="Q100" i="4"/>
  <c r="O100" i="4"/>
  <c r="N100" i="4"/>
  <c r="M100" i="4"/>
  <c r="Q99" i="4"/>
  <c r="O99" i="4"/>
  <c r="N99" i="4"/>
  <c r="M99" i="4"/>
  <c r="Q98" i="4"/>
  <c r="O98" i="4"/>
  <c r="N98" i="4"/>
  <c r="M98" i="4"/>
  <c r="Q97" i="4"/>
  <c r="O97" i="4"/>
  <c r="N97" i="4"/>
  <c r="M97" i="4"/>
  <c r="Q96" i="4"/>
  <c r="P96" i="4"/>
  <c r="O96" i="4"/>
  <c r="N96" i="4"/>
  <c r="M96" i="4"/>
  <c r="Q95" i="4"/>
  <c r="O95" i="4"/>
  <c r="N95" i="4"/>
  <c r="M95" i="4"/>
  <c r="M105" i="4" s="1"/>
  <c r="Q94" i="4"/>
  <c r="O94" i="4"/>
  <c r="N94" i="4"/>
  <c r="M94" i="4"/>
  <c r="Q93" i="4"/>
  <c r="O93" i="4"/>
  <c r="N93" i="4"/>
  <c r="M93" i="4"/>
  <c r="Q92" i="4"/>
  <c r="O92" i="4"/>
  <c r="N92" i="4"/>
  <c r="N105" i="4" s="1"/>
  <c r="M92" i="4"/>
  <c r="Q90" i="4"/>
  <c r="Q86" i="4" s="1"/>
  <c r="P90" i="4"/>
  <c r="O90" i="4"/>
  <c r="O91" i="4" s="1"/>
  <c r="N90" i="4"/>
  <c r="N85" i="4" s="1"/>
  <c r="M90" i="4"/>
  <c r="M91" i="4" s="1"/>
  <c r="O89" i="4"/>
  <c r="M89" i="4"/>
  <c r="P88" i="4"/>
  <c r="O88" i="4"/>
  <c r="M88" i="4"/>
  <c r="O87" i="4"/>
  <c r="M87" i="4"/>
  <c r="O86" i="4"/>
  <c r="M86" i="4"/>
  <c r="Q85" i="4"/>
  <c r="O85" i="4"/>
  <c r="M85" i="4"/>
  <c r="O84" i="4"/>
  <c r="M84" i="4"/>
  <c r="Q83" i="4"/>
  <c r="O83" i="4"/>
  <c r="M83" i="4"/>
  <c r="Q82" i="4"/>
  <c r="P82" i="4"/>
  <c r="O82" i="4"/>
  <c r="N82" i="4"/>
  <c r="M82" i="4"/>
  <c r="Q80" i="4"/>
  <c r="Q81" i="4" s="1"/>
  <c r="P80" i="4"/>
  <c r="P75" i="4" s="1"/>
  <c r="O80" i="4"/>
  <c r="O81" i="4" s="1"/>
  <c r="N80" i="4"/>
  <c r="M80" i="4"/>
  <c r="Q79" i="4"/>
  <c r="O79" i="4"/>
  <c r="N79" i="4"/>
  <c r="M79" i="4"/>
  <c r="M81" i="4" s="1"/>
  <c r="Q78" i="4"/>
  <c r="O78" i="4"/>
  <c r="N78" i="4"/>
  <c r="M78" i="4"/>
  <c r="Q77" i="4"/>
  <c r="O77" i="4"/>
  <c r="N77" i="4"/>
  <c r="M77" i="4"/>
  <c r="Q76" i="4"/>
  <c r="O76" i="4"/>
  <c r="N76" i="4"/>
  <c r="M76" i="4"/>
  <c r="Q75" i="4"/>
  <c r="O75" i="4"/>
  <c r="N75" i="4"/>
  <c r="M75" i="4"/>
  <c r="Q74" i="4"/>
  <c r="O74" i="4"/>
  <c r="N74" i="4"/>
  <c r="N81" i="4" s="1"/>
  <c r="M74" i="4"/>
  <c r="Q72" i="4"/>
  <c r="Q73" i="4" s="1"/>
  <c r="P72" i="4"/>
  <c r="P67" i="4" s="1"/>
  <c r="O72" i="4"/>
  <c r="O73" i="4" s="1"/>
  <c r="N72" i="4"/>
  <c r="M72" i="4"/>
  <c r="Q71" i="4"/>
  <c r="O71" i="4"/>
  <c r="N71" i="4"/>
  <c r="M71" i="4"/>
  <c r="M73" i="4" s="1"/>
  <c r="Q70" i="4"/>
  <c r="O70" i="4"/>
  <c r="N70" i="4"/>
  <c r="M70" i="4"/>
  <c r="Q69" i="4"/>
  <c r="O69" i="4"/>
  <c r="N69" i="4"/>
  <c r="M69" i="4"/>
  <c r="Q68" i="4"/>
  <c r="O68" i="4"/>
  <c r="N68" i="4"/>
  <c r="N73" i="4" s="1"/>
  <c r="M68" i="4"/>
  <c r="Q67" i="4"/>
  <c r="O67" i="4"/>
  <c r="N67" i="4"/>
  <c r="M67" i="4"/>
  <c r="Q65" i="4"/>
  <c r="P65" i="4"/>
  <c r="O65" i="4"/>
  <c r="O66" i="4" s="1"/>
  <c r="N65" i="4"/>
  <c r="N61" i="4" s="1"/>
  <c r="M65" i="4"/>
  <c r="Q64" i="4"/>
  <c r="P64" i="4"/>
  <c r="O64" i="4"/>
  <c r="Q63" i="4"/>
  <c r="P63" i="4"/>
  <c r="O63" i="4"/>
  <c r="M63" i="4"/>
  <c r="Q62" i="4"/>
  <c r="P62" i="4"/>
  <c r="O62" i="4"/>
  <c r="Q61" i="4"/>
  <c r="P61" i="4"/>
  <c r="O61" i="4"/>
  <c r="Q60" i="4"/>
  <c r="P60" i="4"/>
  <c r="O60" i="4"/>
  <c r="N60" i="4"/>
  <c r="Q59" i="4"/>
  <c r="P59" i="4"/>
  <c r="O59" i="4"/>
  <c r="Q58" i="4"/>
  <c r="Q66" i="4" s="1"/>
  <c r="P58" i="4"/>
  <c r="O58" i="4"/>
  <c r="N58" i="4"/>
  <c r="Q57" i="4"/>
  <c r="P57" i="4"/>
  <c r="O57" i="4"/>
  <c r="N57" i="4"/>
  <c r="M57" i="4"/>
  <c r="Q56" i="4"/>
  <c r="P56" i="4"/>
  <c r="P66" i="4" s="1"/>
  <c r="O56" i="4"/>
  <c r="P55" i="4"/>
  <c r="Q54" i="4"/>
  <c r="P54" i="4"/>
  <c r="O54" i="4"/>
  <c r="N54" i="4"/>
  <c r="N53" i="4" s="1"/>
  <c r="M54" i="4"/>
  <c r="M53" i="4" s="1"/>
  <c r="Q53" i="4"/>
  <c r="P53" i="4"/>
  <c r="O53" i="4"/>
  <c r="O55" i="4" s="1"/>
  <c r="Q52" i="4"/>
  <c r="Q55" i="4" s="1"/>
  <c r="P52" i="4"/>
  <c r="O52" i="4"/>
  <c r="N52" i="4"/>
  <c r="N55" i="4" s="1"/>
  <c r="Q50" i="4"/>
  <c r="Q46" i="4" s="1"/>
  <c r="P50" i="4"/>
  <c r="O50" i="4"/>
  <c r="O51" i="4" s="1"/>
  <c r="N50" i="4"/>
  <c r="N45" i="4" s="1"/>
  <c r="M50" i="4"/>
  <c r="O49" i="4"/>
  <c r="M49" i="4"/>
  <c r="P48" i="4"/>
  <c r="O48" i="4"/>
  <c r="M48" i="4"/>
  <c r="O47" i="4"/>
  <c r="M47" i="4"/>
  <c r="O46" i="4"/>
  <c r="M46" i="4"/>
  <c r="Q45" i="4"/>
  <c r="O45" i="4"/>
  <c r="M45" i="4"/>
  <c r="O44" i="4"/>
  <c r="M44" i="4"/>
  <c r="Q43" i="4"/>
  <c r="O43" i="4"/>
  <c r="M43" i="4"/>
  <c r="Q42" i="4"/>
  <c r="P42" i="4"/>
  <c r="O42" i="4"/>
  <c r="N42" i="4"/>
  <c r="M42" i="4"/>
  <c r="Q41" i="4"/>
  <c r="O41" i="4"/>
  <c r="M41" i="4"/>
  <c r="Q40" i="4"/>
  <c r="P40" i="4"/>
  <c r="O40" i="4"/>
  <c r="M40" i="4"/>
  <c r="M51" i="4" s="1"/>
  <c r="Q38" i="4"/>
  <c r="Q39" i="4" s="1"/>
  <c r="P38" i="4"/>
  <c r="O38" i="4"/>
  <c r="N38" i="4"/>
  <c r="N39" i="4" s="1"/>
  <c r="M38" i="4"/>
  <c r="M37" i="4" s="1"/>
  <c r="Q37" i="4"/>
  <c r="P37" i="4"/>
  <c r="O37" i="4"/>
  <c r="N37" i="4"/>
  <c r="Q36" i="4"/>
  <c r="P36" i="4"/>
  <c r="O36" i="4"/>
  <c r="N36" i="4"/>
  <c r="Q35" i="4"/>
  <c r="P35" i="4"/>
  <c r="O35" i="4"/>
  <c r="N35" i="4"/>
  <c r="Q34" i="4"/>
  <c r="P34" i="4"/>
  <c r="O34" i="4"/>
  <c r="N34" i="4"/>
  <c r="M34" i="4"/>
  <c r="Q33" i="4"/>
  <c r="P33" i="4"/>
  <c r="O33" i="4"/>
  <c r="N33" i="4"/>
  <c r="M33" i="4"/>
  <c r="Q32" i="4"/>
  <c r="P32" i="4"/>
  <c r="O32" i="4"/>
  <c r="N32" i="4"/>
  <c r="M32" i="4"/>
  <c r="Q31" i="4"/>
  <c r="P31" i="4"/>
  <c r="O31" i="4"/>
  <c r="N31" i="4"/>
  <c r="M31" i="4"/>
  <c r="Q30" i="4"/>
  <c r="P30" i="4"/>
  <c r="O30" i="4"/>
  <c r="N30" i="4"/>
  <c r="M30" i="4"/>
  <c r="Q29" i="4"/>
  <c r="P29" i="4"/>
  <c r="P39" i="4" s="1"/>
  <c r="O29" i="4"/>
  <c r="O39" i="4" s="1"/>
  <c r="N29" i="4"/>
  <c r="M29" i="4"/>
  <c r="Q27" i="4"/>
  <c r="Q22" i="4" s="1"/>
  <c r="P27" i="4"/>
  <c r="P28" i="4" s="1"/>
  <c r="O27" i="4"/>
  <c r="N27" i="4"/>
  <c r="N166" i="4" s="1"/>
  <c r="N167" i="4" s="1"/>
  <c r="M27" i="4"/>
  <c r="M166" i="4" s="1"/>
  <c r="M167" i="4" s="1"/>
  <c r="P26" i="4"/>
  <c r="N26" i="4"/>
  <c r="M26" i="4"/>
  <c r="P25" i="4"/>
  <c r="O25" i="4"/>
  <c r="N25" i="4"/>
  <c r="M25" i="4"/>
  <c r="P24" i="4"/>
  <c r="O24" i="4"/>
  <c r="N24" i="4"/>
  <c r="M24" i="4"/>
  <c r="P23" i="4"/>
  <c r="O23" i="4"/>
  <c r="N23" i="4"/>
  <c r="M23" i="4"/>
  <c r="P22" i="4"/>
  <c r="O22" i="4"/>
  <c r="N22" i="4"/>
  <c r="M22" i="4"/>
  <c r="P21" i="4"/>
  <c r="O21" i="4"/>
  <c r="N21" i="4"/>
  <c r="M21" i="4"/>
  <c r="P20" i="4"/>
  <c r="O20" i="4"/>
  <c r="N20" i="4"/>
  <c r="M20" i="4"/>
  <c r="Q19" i="4"/>
  <c r="P19" i="4"/>
  <c r="O19" i="4"/>
  <c r="N19" i="4"/>
  <c r="M19" i="4"/>
  <c r="P18" i="4"/>
  <c r="O18" i="4"/>
  <c r="N18" i="4"/>
  <c r="M18" i="4"/>
  <c r="P17" i="4"/>
  <c r="O17" i="4"/>
  <c r="N17" i="4"/>
  <c r="M17" i="4"/>
  <c r="P16" i="4"/>
  <c r="O16" i="4"/>
  <c r="N16" i="4"/>
  <c r="M16" i="4"/>
  <c r="P15" i="4"/>
  <c r="O15" i="4"/>
  <c r="N15" i="4"/>
  <c r="M15" i="4"/>
  <c r="P14" i="4"/>
  <c r="O14" i="4"/>
  <c r="N14" i="4"/>
  <c r="M14" i="4"/>
  <c r="P13" i="4"/>
  <c r="O13" i="4"/>
  <c r="N13" i="4"/>
  <c r="M13" i="4"/>
  <c r="P12" i="4"/>
  <c r="O12" i="4"/>
  <c r="N12" i="4"/>
  <c r="M12" i="4"/>
  <c r="Q11" i="4"/>
  <c r="P11" i="4"/>
  <c r="O11" i="4"/>
  <c r="N11" i="4"/>
  <c r="M11" i="4"/>
  <c r="P10" i="4"/>
  <c r="O10" i="4"/>
  <c r="N10" i="4"/>
  <c r="N28" i="4" s="1"/>
  <c r="M10" i="4"/>
  <c r="L162" i="4"/>
  <c r="L158" i="4"/>
  <c r="L159" i="4"/>
  <c r="L160" i="4"/>
  <c r="L146" i="4"/>
  <c r="L147" i="4"/>
  <c r="L148" i="4"/>
  <c r="L149" i="4"/>
  <c r="L150" i="4"/>
  <c r="L151" i="4"/>
  <c r="L152" i="4"/>
  <c r="L153" i="4"/>
  <c r="L154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23" i="4"/>
  <c r="L124" i="4"/>
  <c r="L125" i="4"/>
  <c r="L116" i="4"/>
  <c r="L117" i="4"/>
  <c r="L118" i="4"/>
  <c r="L119" i="4"/>
  <c r="D113" i="4"/>
  <c r="D109" i="4"/>
  <c r="D108" i="4"/>
  <c r="D107" i="4"/>
  <c r="D106" i="4"/>
  <c r="L93" i="4"/>
  <c r="L94" i="4"/>
  <c r="L95" i="4"/>
  <c r="L96" i="4"/>
  <c r="L97" i="4"/>
  <c r="L98" i="4"/>
  <c r="L99" i="4"/>
  <c r="L100" i="4"/>
  <c r="L101" i="4"/>
  <c r="L102" i="4"/>
  <c r="L103" i="4"/>
  <c r="L83" i="4"/>
  <c r="L84" i="4"/>
  <c r="L85" i="4"/>
  <c r="L86" i="4"/>
  <c r="L87" i="4"/>
  <c r="L88" i="4"/>
  <c r="L89" i="4"/>
  <c r="L75" i="4"/>
  <c r="L76" i="4"/>
  <c r="L77" i="4"/>
  <c r="L78" i="4"/>
  <c r="L79" i="4"/>
  <c r="L68" i="4"/>
  <c r="L69" i="4"/>
  <c r="L70" i="4"/>
  <c r="L71" i="4"/>
  <c r="L57" i="4"/>
  <c r="L58" i="4"/>
  <c r="L59" i="4"/>
  <c r="L60" i="4"/>
  <c r="L61" i="4"/>
  <c r="L62" i="4"/>
  <c r="L63" i="4"/>
  <c r="L64" i="4"/>
  <c r="L55" i="4"/>
  <c r="L53" i="4"/>
  <c r="L41" i="4"/>
  <c r="L42" i="4"/>
  <c r="L43" i="4"/>
  <c r="L44" i="4"/>
  <c r="L45" i="4"/>
  <c r="L46" i="4"/>
  <c r="L47" i="4"/>
  <c r="L48" i="4"/>
  <c r="L49" i="4"/>
  <c r="L30" i="4"/>
  <c r="L31" i="4"/>
  <c r="L32" i="4"/>
  <c r="L33" i="4"/>
  <c r="L34" i="4"/>
  <c r="L35" i="4"/>
  <c r="L36" i="4"/>
  <c r="L37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167" i="4"/>
  <c r="L164" i="4"/>
  <c r="L161" i="4"/>
  <c r="L155" i="4"/>
  <c r="L143" i="4"/>
  <c r="L126" i="4"/>
  <c r="L120" i="4"/>
  <c r="L113" i="4"/>
  <c r="L109" i="4"/>
  <c r="L104" i="4"/>
  <c r="L90" i="4"/>
  <c r="L80" i="4"/>
  <c r="L72" i="4"/>
  <c r="L65" i="4"/>
  <c r="L50" i="4"/>
  <c r="L38" i="4"/>
  <c r="L27" i="4"/>
  <c r="Q286" i="3"/>
  <c r="P286" i="3"/>
  <c r="P284" i="3" s="1"/>
  <c r="O286" i="3"/>
  <c r="O281" i="3" s="1"/>
  <c r="N286" i="3"/>
  <c r="N284" i="3" s="1"/>
  <c r="M286" i="3"/>
  <c r="M281" i="3" s="1"/>
  <c r="P285" i="3"/>
  <c r="N285" i="3"/>
  <c r="M285" i="3"/>
  <c r="M284" i="3"/>
  <c r="P283" i="3"/>
  <c r="O283" i="3"/>
  <c r="N283" i="3"/>
  <c r="M283" i="3"/>
  <c r="O282" i="3"/>
  <c r="M282" i="3"/>
  <c r="P281" i="3"/>
  <c r="N281" i="3"/>
  <c r="Q280" i="3"/>
  <c r="O280" i="3"/>
  <c r="N280" i="3"/>
  <c r="M280" i="3"/>
  <c r="N279" i="3"/>
  <c r="Q277" i="3"/>
  <c r="P277" i="3"/>
  <c r="P276" i="3" s="1"/>
  <c r="O277" i="3"/>
  <c r="N277" i="3"/>
  <c r="N276" i="3" s="1"/>
  <c r="M277" i="3"/>
  <c r="Q276" i="3"/>
  <c r="O276" i="3"/>
  <c r="M276" i="3"/>
  <c r="Q274" i="3"/>
  <c r="Q269" i="3" s="1"/>
  <c r="P274" i="3"/>
  <c r="P272" i="3" s="1"/>
  <c r="O274" i="3"/>
  <c r="N274" i="3"/>
  <c r="M274" i="3"/>
  <c r="M268" i="3" s="1"/>
  <c r="Q273" i="3"/>
  <c r="P273" i="3"/>
  <c r="N273" i="3"/>
  <c r="Q272" i="3"/>
  <c r="O272" i="3"/>
  <c r="N272" i="3"/>
  <c r="Q271" i="3"/>
  <c r="P271" i="3"/>
  <c r="N271" i="3"/>
  <c r="Q270" i="3"/>
  <c r="P270" i="3"/>
  <c r="N270" i="3"/>
  <c r="P269" i="3"/>
  <c r="N269" i="3"/>
  <c r="Q268" i="3"/>
  <c r="P268" i="3"/>
  <c r="N268" i="3"/>
  <c r="P267" i="3"/>
  <c r="N267" i="3"/>
  <c r="Q266" i="3"/>
  <c r="P266" i="3"/>
  <c r="O266" i="3"/>
  <c r="N266" i="3"/>
  <c r="M266" i="3"/>
  <c r="Q265" i="3"/>
  <c r="P265" i="3"/>
  <c r="N265" i="3"/>
  <c r="Q264" i="3"/>
  <c r="P264" i="3"/>
  <c r="O264" i="3"/>
  <c r="N264" i="3"/>
  <c r="Q263" i="3"/>
  <c r="P263" i="3"/>
  <c r="N263" i="3"/>
  <c r="Q262" i="3"/>
  <c r="P262" i="3"/>
  <c r="N262" i="3"/>
  <c r="Q261" i="3"/>
  <c r="P261" i="3"/>
  <c r="P275" i="3" s="1"/>
  <c r="N261" i="3"/>
  <c r="N275" i="3" s="1"/>
  <c r="Q260" i="3"/>
  <c r="P260" i="3"/>
  <c r="N260" i="3"/>
  <c r="M260" i="3"/>
  <c r="Q258" i="3"/>
  <c r="Q253" i="3" s="1"/>
  <c r="P258" i="3"/>
  <c r="O258" i="3"/>
  <c r="O250" i="3" s="1"/>
  <c r="N258" i="3"/>
  <c r="M258" i="3"/>
  <c r="Q257" i="3"/>
  <c r="P257" i="3"/>
  <c r="N257" i="3"/>
  <c r="Q256" i="3"/>
  <c r="P256" i="3"/>
  <c r="O256" i="3"/>
  <c r="N256" i="3"/>
  <c r="Q255" i="3"/>
  <c r="P255" i="3"/>
  <c r="N255" i="3"/>
  <c r="Q254" i="3"/>
  <c r="P254" i="3"/>
  <c r="N254" i="3"/>
  <c r="P253" i="3"/>
  <c r="N253" i="3"/>
  <c r="Q252" i="3"/>
  <c r="P252" i="3"/>
  <c r="N252" i="3"/>
  <c r="M252" i="3"/>
  <c r="P251" i="3"/>
  <c r="N251" i="3"/>
  <c r="Q250" i="3"/>
  <c r="P250" i="3"/>
  <c r="N250" i="3"/>
  <c r="M250" i="3"/>
  <c r="Q249" i="3"/>
  <c r="P249" i="3"/>
  <c r="N249" i="3"/>
  <c r="Q248" i="3"/>
  <c r="P248" i="3"/>
  <c r="N248" i="3"/>
  <c r="Q247" i="3"/>
  <c r="P247" i="3"/>
  <c r="N247" i="3"/>
  <c r="Q246" i="3"/>
  <c r="P246" i="3"/>
  <c r="N246" i="3"/>
  <c r="Q245" i="3"/>
  <c r="P245" i="3"/>
  <c r="P259" i="3" s="1"/>
  <c r="N245" i="3"/>
  <c r="Q244" i="3"/>
  <c r="P244" i="3"/>
  <c r="N244" i="3"/>
  <c r="M244" i="3"/>
  <c r="Q243" i="3"/>
  <c r="P243" i="3"/>
  <c r="N243" i="3"/>
  <c r="Q241" i="3"/>
  <c r="Q239" i="3" s="1"/>
  <c r="P241" i="3"/>
  <c r="P236" i="3" s="1"/>
  <c r="O241" i="3"/>
  <c r="O239" i="3" s="1"/>
  <c r="N241" i="3"/>
  <c r="N236" i="3" s="1"/>
  <c r="M241" i="3"/>
  <c r="Q240" i="3"/>
  <c r="O240" i="3"/>
  <c r="N240" i="3"/>
  <c r="M240" i="3"/>
  <c r="N239" i="3"/>
  <c r="M239" i="3"/>
  <c r="Q238" i="3"/>
  <c r="P238" i="3"/>
  <c r="O238" i="3"/>
  <c r="N238" i="3"/>
  <c r="M238" i="3"/>
  <c r="P237" i="3"/>
  <c r="N237" i="3"/>
  <c r="M237" i="3"/>
  <c r="Q236" i="3"/>
  <c r="O236" i="3"/>
  <c r="M236" i="3"/>
  <c r="P235" i="3"/>
  <c r="O235" i="3"/>
  <c r="N235" i="3"/>
  <c r="M235" i="3"/>
  <c r="O234" i="3"/>
  <c r="M234" i="3"/>
  <c r="Q233" i="3"/>
  <c r="P233" i="3"/>
  <c r="O233" i="3"/>
  <c r="N233" i="3"/>
  <c r="M233" i="3"/>
  <c r="Q232" i="3"/>
  <c r="O232" i="3"/>
  <c r="N232" i="3"/>
  <c r="M232" i="3"/>
  <c r="O231" i="3"/>
  <c r="N231" i="3"/>
  <c r="M231" i="3"/>
  <c r="Q230" i="3"/>
  <c r="P230" i="3"/>
  <c r="O230" i="3"/>
  <c r="N230" i="3"/>
  <c r="M230" i="3"/>
  <c r="P229" i="3"/>
  <c r="O229" i="3"/>
  <c r="N229" i="3"/>
  <c r="M229" i="3"/>
  <c r="Q228" i="3"/>
  <c r="O228" i="3"/>
  <c r="N228" i="3"/>
  <c r="M228" i="3"/>
  <c r="P227" i="3"/>
  <c r="O227" i="3"/>
  <c r="N227" i="3"/>
  <c r="M227" i="3"/>
  <c r="O226" i="3"/>
  <c r="N226" i="3"/>
  <c r="M226" i="3"/>
  <c r="Q225" i="3"/>
  <c r="P225" i="3"/>
  <c r="O225" i="3"/>
  <c r="N225" i="3"/>
  <c r="M225" i="3"/>
  <c r="Q224" i="3"/>
  <c r="O224" i="3"/>
  <c r="N224" i="3"/>
  <c r="M224" i="3"/>
  <c r="O223" i="3"/>
  <c r="N223" i="3"/>
  <c r="M223" i="3"/>
  <c r="Q222" i="3"/>
  <c r="P222" i="3"/>
  <c r="O222" i="3"/>
  <c r="N222" i="3"/>
  <c r="M222" i="3"/>
  <c r="P221" i="3"/>
  <c r="O221" i="3"/>
  <c r="N221" i="3"/>
  <c r="M221" i="3"/>
  <c r="Q220" i="3"/>
  <c r="O220" i="3"/>
  <c r="N220" i="3"/>
  <c r="M220" i="3"/>
  <c r="P219" i="3"/>
  <c r="O219" i="3"/>
  <c r="N219" i="3"/>
  <c r="M219" i="3"/>
  <c r="O218" i="3"/>
  <c r="N218" i="3"/>
  <c r="M218" i="3"/>
  <c r="Q217" i="3"/>
  <c r="P217" i="3"/>
  <c r="O217" i="3"/>
  <c r="N217" i="3"/>
  <c r="M217" i="3"/>
  <c r="Q216" i="3"/>
  <c r="O216" i="3"/>
  <c r="N216" i="3"/>
  <c r="M216" i="3"/>
  <c r="O215" i="3"/>
  <c r="N215" i="3"/>
  <c r="M215" i="3"/>
  <c r="Q214" i="3"/>
  <c r="P214" i="3"/>
  <c r="O214" i="3"/>
  <c r="N214" i="3"/>
  <c r="M214" i="3"/>
  <c r="P213" i="3"/>
  <c r="O213" i="3"/>
  <c r="N213" i="3"/>
  <c r="M213" i="3"/>
  <c r="Q212" i="3"/>
  <c r="O212" i="3"/>
  <c r="N212" i="3"/>
  <c r="M212" i="3"/>
  <c r="M242" i="3" s="1"/>
  <c r="Q210" i="3"/>
  <c r="Q211" i="3" s="1"/>
  <c r="P210" i="3"/>
  <c r="O210" i="3"/>
  <c r="N210" i="3"/>
  <c r="M210" i="3"/>
  <c r="Q209" i="3"/>
  <c r="P209" i="3"/>
  <c r="N209" i="3"/>
  <c r="Q208" i="3"/>
  <c r="P208" i="3"/>
  <c r="O208" i="3"/>
  <c r="N208" i="3"/>
  <c r="Q207" i="3"/>
  <c r="P207" i="3"/>
  <c r="N207" i="3"/>
  <c r="Q206" i="3"/>
  <c r="P206" i="3"/>
  <c r="N206" i="3"/>
  <c r="Q205" i="3"/>
  <c r="P205" i="3"/>
  <c r="P211" i="3" s="1"/>
  <c r="N205" i="3"/>
  <c r="N211" i="3" s="1"/>
  <c r="Q203" i="3"/>
  <c r="P203" i="3"/>
  <c r="O203" i="3"/>
  <c r="O201" i="3" s="1"/>
  <c r="N203" i="3"/>
  <c r="N198" i="3" s="1"/>
  <c r="M203" i="3"/>
  <c r="Q202" i="3"/>
  <c r="O202" i="3"/>
  <c r="M202" i="3"/>
  <c r="M204" i="3" s="1"/>
  <c r="Q201" i="3"/>
  <c r="M201" i="3"/>
  <c r="Q200" i="3"/>
  <c r="O200" i="3"/>
  <c r="N200" i="3"/>
  <c r="M200" i="3"/>
  <c r="Q199" i="3"/>
  <c r="N199" i="3"/>
  <c r="M199" i="3"/>
  <c r="Q198" i="3"/>
  <c r="O198" i="3"/>
  <c r="M198" i="3"/>
  <c r="Q197" i="3"/>
  <c r="P197" i="3"/>
  <c r="N197" i="3"/>
  <c r="M197" i="3"/>
  <c r="Q195" i="3"/>
  <c r="P195" i="3"/>
  <c r="P181" i="3" s="1"/>
  <c r="O195" i="3"/>
  <c r="O193" i="3" s="1"/>
  <c r="N195" i="3"/>
  <c r="N190" i="3" s="1"/>
  <c r="M195" i="3"/>
  <c r="Q194" i="3"/>
  <c r="O194" i="3"/>
  <c r="M194" i="3"/>
  <c r="Q193" i="3"/>
  <c r="M193" i="3"/>
  <c r="Q192" i="3"/>
  <c r="O192" i="3"/>
  <c r="N192" i="3"/>
  <c r="M192" i="3"/>
  <c r="Q191" i="3"/>
  <c r="N191" i="3"/>
  <c r="M191" i="3"/>
  <c r="Q190" i="3"/>
  <c r="O190" i="3"/>
  <c r="M190" i="3"/>
  <c r="Q189" i="3"/>
  <c r="N189" i="3"/>
  <c r="M189" i="3"/>
  <c r="Q188" i="3"/>
  <c r="M188" i="3"/>
  <c r="Q187" i="3"/>
  <c r="P187" i="3"/>
  <c r="O187" i="3"/>
  <c r="N187" i="3"/>
  <c r="M187" i="3"/>
  <c r="Q186" i="3"/>
  <c r="O186" i="3"/>
  <c r="M186" i="3"/>
  <c r="Q185" i="3"/>
  <c r="M185" i="3"/>
  <c r="Q184" i="3"/>
  <c r="O184" i="3"/>
  <c r="N184" i="3"/>
  <c r="M184" i="3"/>
  <c r="Q183" i="3"/>
  <c r="N183" i="3"/>
  <c r="M183" i="3"/>
  <c r="Q182" i="3"/>
  <c r="O182" i="3"/>
  <c r="M182" i="3"/>
  <c r="Q181" i="3"/>
  <c r="N181" i="3"/>
  <c r="M181" i="3"/>
  <c r="Q180" i="3"/>
  <c r="M180" i="3"/>
  <c r="Q179" i="3"/>
  <c r="O179" i="3"/>
  <c r="N179" i="3"/>
  <c r="M179" i="3"/>
  <c r="Q178" i="3"/>
  <c r="O178" i="3"/>
  <c r="M178" i="3"/>
  <c r="M196" i="3" s="1"/>
  <c r="Q177" i="3"/>
  <c r="M177" i="3"/>
  <c r="Q176" i="3"/>
  <c r="O176" i="3"/>
  <c r="N176" i="3"/>
  <c r="M176" i="3"/>
  <c r="Q175" i="3"/>
  <c r="N175" i="3"/>
  <c r="M175" i="3"/>
  <c r="Q174" i="3"/>
  <c r="Q173" i="3"/>
  <c r="P173" i="3"/>
  <c r="O173" i="3"/>
  <c r="N173" i="3"/>
  <c r="M173" i="3"/>
  <c r="M171" i="3" s="1"/>
  <c r="Q172" i="3"/>
  <c r="O172" i="3"/>
  <c r="M172" i="3"/>
  <c r="Q171" i="3"/>
  <c r="P171" i="3"/>
  <c r="O171" i="3"/>
  <c r="Q170" i="3"/>
  <c r="O170" i="3"/>
  <c r="M170" i="3"/>
  <c r="Q169" i="3"/>
  <c r="O169" i="3"/>
  <c r="Q168" i="3"/>
  <c r="O168" i="3"/>
  <c r="M168" i="3"/>
  <c r="Q167" i="3"/>
  <c r="O167" i="3"/>
  <c r="N167" i="3"/>
  <c r="Q166" i="3"/>
  <c r="O166" i="3"/>
  <c r="Q165" i="3"/>
  <c r="P165" i="3"/>
  <c r="O165" i="3"/>
  <c r="M165" i="3"/>
  <c r="Q164" i="3"/>
  <c r="O164" i="3"/>
  <c r="M164" i="3"/>
  <c r="Q163" i="3"/>
  <c r="P163" i="3"/>
  <c r="O163" i="3"/>
  <c r="O174" i="3" s="1"/>
  <c r="Q161" i="3"/>
  <c r="Q159" i="3" s="1"/>
  <c r="P161" i="3"/>
  <c r="P156" i="3" s="1"/>
  <c r="O161" i="3"/>
  <c r="N161" i="3"/>
  <c r="M161" i="3"/>
  <c r="Q160" i="3"/>
  <c r="O160" i="3"/>
  <c r="N160" i="3"/>
  <c r="M160" i="3"/>
  <c r="O159" i="3"/>
  <c r="N159" i="3"/>
  <c r="M159" i="3"/>
  <c r="Q158" i="3"/>
  <c r="P158" i="3"/>
  <c r="O158" i="3"/>
  <c r="N158" i="3"/>
  <c r="M158" i="3"/>
  <c r="P157" i="3"/>
  <c r="O157" i="3"/>
  <c r="N157" i="3"/>
  <c r="M157" i="3"/>
  <c r="Q156" i="3"/>
  <c r="O156" i="3"/>
  <c r="N156" i="3"/>
  <c r="M156" i="3"/>
  <c r="P155" i="3"/>
  <c r="O155" i="3"/>
  <c r="N155" i="3"/>
  <c r="M155" i="3"/>
  <c r="O154" i="3"/>
  <c r="N154" i="3"/>
  <c r="M154" i="3"/>
  <c r="M162" i="3" s="1"/>
  <c r="Q153" i="3"/>
  <c r="P153" i="3"/>
  <c r="O153" i="3"/>
  <c r="N153" i="3"/>
  <c r="M153" i="3"/>
  <c r="Q152" i="3"/>
  <c r="O152" i="3"/>
  <c r="O162" i="3" s="1"/>
  <c r="N152" i="3"/>
  <c r="M152" i="3"/>
  <c r="O151" i="3"/>
  <c r="N151" i="3"/>
  <c r="M151" i="3"/>
  <c r="Q150" i="3"/>
  <c r="P150" i="3"/>
  <c r="O150" i="3"/>
  <c r="N150" i="3"/>
  <c r="M150" i="3"/>
  <c r="P149" i="3"/>
  <c r="O149" i="3"/>
  <c r="N149" i="3"/>
  <c r="M149" i="3"/>
  <c r="Q147" i="3"/>
  <c r="P147" i="3"/>
  <c r="O147" i="3"/>
  <c r="O145" i="3" s="1"/>
  <c r="N147" i="3"/>
  <c r="N142" i="3" s="1"/>
  <c r="M147" i="3"/>
  <c r="Q146" i="3"/>
  <c r="O146" i="3"/>
  <c r="M146" i="3"/>
  <c r="M148" i="3" s="1"/>
  <c r="Q145" i="3"/>
  <c r="M145" i="3"/>
  <c r="Q144" i="3"/>
  <c r="O144" i="3"/>
  <c r="N144" i="3"/>
  <c r="M144" i="3"/>
  <c r="Q143" i="3"/>
  <c r="N143" i="3"/>
  <c r="M143" i="3"/>
  <c r="Q142" i="3"/>
  <c r="O142" i="3"/>
  <c r="M142" i="3"/>
  <c r="Q141" i="3"/>
  <c r="P141" i="3"/>
  <c r="N141" i="3"/>
  <c r="M141" i="3"/>
  <c r="Q140" i="3"/>
  <c r="M140" i="3"/>
  <c r="Q139" i="3"/>
  <c r="P139" i="3"/>
  <c r="O139" i="3"/>
  <c r="N139" i="3"/>
  <c r="M139" i="3"/>
  <c r="Q138" i="3"/>
  <c r="O138" i="3"/>
  <c r="M138" i="3"/>
  <c r="Q137" i="3"/>
  <c r="M137" i="3"/>
  <c r="Q136" i="3"/>
  <c r="O136" i="3"/>
  <c r="N136" i="3"/>
  <c r="M136" i="3"/>
  <c r="Q135" i="3"/>
  <c r="N135" i="3"/>
  <c r="M135" i="3"/>
  <c r="Q133" i="3"/>
  <c r="P133" i="3"/>
  <c r="O133" i="3"/>
  <c r="N133" i="3"/>
  <c r="N127" i="3" s="1"/>
  <c r="M133" i="3"/>
  <c r="M131" i="3" s="1"/>
  <c r="Q132" i="3"/>
  <c r="O132" i="3"/>
  <c r="M132" i="3"/>
  <c r="Q131" i="3"/>
  <c r="P131" i="3"/>
  <c r="O131" i="3"/>
  <c r="Q130" i="3"/>
  <c r="O130" i="3"/>
  <c r="M130" i="3"/>
  <c r="Q129" i="3"/>
  <c r="O129" i="3"/>
  <c r="Q128" i="3"/>
  <c r="O128" i="3"/>
  <c r="M128" i="3"/>
  <c r="Q127" i="3"/>
  <c r="O127" i="3"/>
  <c r="Q126" i="3"/>
  <c r="Q134" i="3" s="1"/>
  <c r="O126" i="3"/>
  <c r="Q125" i="3"/>
  <c r="P125" i="3"/>
  <c r="O125" i="3"/>
  <c r="N125" i="3"/>
  <c r="M125" i="3"/>
  <c r="Q124" i="3"/>
  <c r="O124" i="3"/>
  <c r="M124" i="3"/>
  <c r="Q123" i="3"/>
  <c r="P123" i="3"/>
  <c r="O123" i="3"/>
  <c r="Q122" i="3"/>
  <c r="O122" i="3"/>
  <c r="O134" i="3" s="1"/>
  <c r="M122" i="3"/>
  <c r="Q121" i="3"/>
  <c r="O121" i="3"/>
  <c r="O120" i="3"/>
  <c r="Q119" i="3"/>
  <c r="P119" i="3"/>
  <c r="O119" i="3"/>
  <c r="N119" i="3"/>
  <c r="M119" i="3"/>
  <c r="Q118" i="3"/>
  <c r="P118" i="3"/>
  <c r="O118" i="3"/>
  <c r="M118" i="3"/>
  <c r="Q117" i="3"/>
  <c r="P117" i="3"/>
  <c r="O117" i="3"/>
  <c r="N117" i="3"/>
  <c r="M117" i="3"/>
  <c r="Q116" i="3"/>
  <c r="P116" i="3"/>
  <c r="O116" i="3"/>
  <c r="M116" i="3"/>
  <c r="Q115" i="3"/>
  <c r="P115" i="3"/>
  <c r="O115" i="3"/>
  <c r="M115" i="3"/>
  <c r="Q114" i="3"/>
  <c r="P114" i="3"/>
  <c r="O114" i="3"/>
  <c r="M114" i="3"/>
  <c r="Q113" i="3"/>
  <c r="P113" i="3"/>
  <c r="O113" i="3"/>
  <c r="M113" i="3"/>
  <c r="Q112" i="3"/>
  <c r="Q120" i="3" s="1"/>
  <c r="P112" i="3"/>
  <c r="O112" i="3"/>
  <c r="M112" i="3"/>
  <c r="Q111" i="3"/>
  <c r="P111" i="3"/>
  <c r="O111" i="3"/>
  <c r="N111" i="3"/>
  <c r="M111" i="3"/>
  <c r="Q110" i="3"/>
  <c r="P110" i="3"/>
  <c r="O110" i="3"/>
  <c r="M110" i="3"/>
  <c r="Q109" i="3"/>
  <c r="P109" i="3"/>
  <c r="O109" i="3"/>
  <c r="N109" i="3"/>
  <c r="M109" i="3"/>
  <c r="Q107" i="3"/>
  <c r="P107" i="3"/>
  <c r="O107" i="3"/>
  <c r="O105" i="3" s="1"/>
  <c r="N107" i="3"/>
  <c r="N102" i="3" s="1"/>
  <c r="M107" i="3"/>
  <c r="Q106" i="3"/>
  <c r="O106" i="3"/>
  <c r="M106" i="3"/>
  <c r="Q105" i="3"/>
  <c r="M105" i="3"/>
  <c r="Q104" i="3"/>
  <c r="O104" i="3"/>
  <c r="N104" i="3"/>
  <c r="M104" i="3"/>
  <c r="Q103" i="3"/>
  <c r="N103" i="3"/>
  <c r="M103" i="3"/>
  <c r="Q102" i="3"/>
  <c r="O102" i="3"/>
  <c r="M102" i="3"/>
  <c r="Q101" i="3"/>
  <c r="N101" i="3"/>
  <c r="M101" i="3"/>
  <c r="Q100" i="3"/>
  <c r="M100" i="3"/>
  <c r="Q99" i="3"/>
  <c r="P99" i="3"/>
  <c r="O99" i="3"/>
  <c r="N99" i="3"/>
  <c r="M99" i="3"/>
  <c r="Q98" i="3"/>
  <c r="O98" i="3"/>
  <c r="M98" i="3"/>
  <c r="M108" i="3" s="1"/>
  <c r="Q97" i="3"/>
  <c r="M97" i="3"/>
  <c r="Q96" i="3"/>
  <c r="O96" i="3"/>
  <c r="N96" i="3"/>
  <c r="M96" i="3"/>
  <c r="Q95" i="3"/>
  <c r="N95" i="3"/>
  <c r="M95" i="3"/>
  <c r="Q94" i="3"/>
  <c r="Q108" i="3" s="1"/>
  <c r="O94" i="3"/>
  <c r="M94" i="3"/>
  <c r="Q93" i="3"/>
  <c r="N93" i="3"/>
  <c r="M93" i="3"/>
  <c r="Q91" i="3"/>
  <c r="P91" i="3"/>
  <c r="P85" i="3" s="1"/>
  <c r="O91" i="3"/>
  <c r="O89" i="3" s="1"/>
  <c r="N91" i="3"/>
  <c r="N86" i="3" s="1"/>
  <c r="M91" i="3"/>
  <c r="Q90" i="3"/>
  <c r="O90" i="3"/>
  <c r="M90" i="3"/>
  <c r="Q89" i="3"/>
  <c r="M89" i="3"/>
  <c r="Q88" i="3"/>
  <c r="O88" i="3"/>
  <c r="N88" i="3"/>
  <c r="M88" i="3"/>
  <c r="Q87" i="3"/>
  <c r="N87" i="3"/>
  <c r="M87" i="3"/>
  <c r="Q86" i="3"/>
  <c r="O86" i="3"/>
  <c r="M86" i="3"/>
  <c r="Q85" i="3"/>
  <c r="N85" i="3"/>
  <c r="M85" i="3"/>
  <c r="Q84" i="3"/>
  <c r="Q92" i="3" s="1"/>
  <c r="M84" i="3"/>
  <c r="M92" i="3" s="1"/>
  <c r="Q82" i="3"/>
  <c r="P82" i="3"/>
  <c r="O82" i="3"/>
  <c r="N82" i="3"/>
  <c r="M82" i="3"/>
  <c r="Q81" i="3"/>
  <c r="P81" i="3"/>
  <c r="N81" i="3"/>
  <c r="Q80" i="3"/>
  <c r="P80" i="3"/>
  <c r="O80" i="3"/>
  <c r="N80" i="3"/>
  <c r="M80" i="3"/>
  <c r="Q79" i="3"/>
  <c r="P79" i="3"/>
  <c r="N79" i="3"/>
  <c r="Q78" i="3"/>
  <c r="P78" i="3"/>
  <c r="O78" i="3"/>
  <c r="N78" i="3"/>
  <c r="Q77" i="3"/>
  <c r="P77" i="3"/>
  <c r="N77" i="3"/>
  <c r="M77" i="3"/>
  <c r="Q76" i="3"/>
  <c r="P76" i="3"/>
  <c r="N76" i="3"/>
  <c r="M76" i="3"/>
  <c r="Q75" i="3"/>
  <c r="P75" i="3"/>
  <c r="O75" i="3"/>
  <c r="N75" i="3"/>
  <c r="Q74" i="3"/>
  <c r="P74" i="3"/>
  <c r="O74" i="3"/>
  <c r="N74" i="3"/>
  <c r="M74" i="3"/>
  <c r="Q73" i="3"/>
  <c r="P73" i="3"/>
  <c r="N73" i="3"/>
  <c r="Q72" i="3"/>
  <c r="P72" i="3"/>
  <c r="O72" i="3"/>
  <c r="N72" i="3"/>
  <c r="M72" i="3"/>
  <c r="Q71" i="3"/>
  <c r="P71" i="3"/>
  <c r="N71" i="3"/>
  <c r="Q70" i="3"/>
  <c r="P70" i="3"/>
  <c r="O70" i="3"/>
  <c r="N70" i="3"/>
  <c r="Q69" i="3"/>
  <c r="P69" i="3"/>
  <c r="N69" i="3"/>
  <c r="M69" i="3"/>
  <c r="Q68" i="3"/>
  <c r="P68" i="3"/>
  <c r="N68" i="3"/>
  <c r="M68" i="3"/>
  <c r="Q67" i="3"/>
  <c r="P67" i="3"/>
  <c r="O67" i="3"/>
  <c r="N67" i="3"/>
  <c r="Q66" i="3"/>
  <c r="P66" i="3"/>
  <c r="O66" i="3"/>
  <c r="N66" i="3"/>
  <c r="M66" i="3"/>
  <c r="Q65" i="3"/>
  <c r="P65" i="3"/>
  <c r="N65" i="3"/>
  <c r="Q64" i="3"/>
  <c r="P64" i="3"/>
  <c r="O64" i="3"/>
  <c r="N64" i="3"/>
  <c r="M64" i="3"/>
  <c r="Q63" i="3"/>
  <c r="P63" i="3"/>
  <c r="N63" i="3"/>
  <c r="Q62" i="3"/>
  <c r="P62" i="3"/>
  <c r="O62" i="3"/>
  <c r="N62" i="3"/>
  <c r="Q61" i="3"/>
  <c r="P61" i="3"/>
  <c r="N61" i="3"/>
  <c r="M61" i="3"/>
  <c r="Q60" i="3"/>
  <c r="P60" i="3"/>
  <c r="N60" i="3"/>
  <c r="M60" i="3"/>
  <c r="Q59" i="3"/>
  <c r="P59" i="3"/>
  <c r="O59" i="3"/>
  <c r="N59" i="3"/>
  <c r="Q58" i="3"/>
  <c r="P58" i="3"/>
  <c r="O58" i="3"/>
  <c r="N58" i="3"/>
  <c r="M58" i="3"/>
  <c r="Q57" i="3"/>
  <c r="P57" i="3"/>
  <c r="P83" i="3" s="1"/>
  <c r="N57" i="3"/>
  <c r="Q56" i="3"/>
  <c r="P56" i="3"/>
  <c r="O56" i="3"/>
  <c r="N56" i="3"/>
  <c r="N83" i="3" s="1"/>
  <c r="M56" i="3"/>
  <c r="Q54" i="3"/>
  <c r="Q49" i="3" s="1"/>
  <c r="P54" i="3"/>
  <c r="P36" i="3" s="1"/>
  <c r="O54" i="3"/>
  <c r="O36" i="3" s="1"/>
  <c r="N54" i="3"/>
  <c r="M54" i="3"/>
  <c r="P53" i="3"/>
  <c r="N53" i="3"/>
  <c r="M53" i="3"/>
  <c r="Q52" i="3"/>
  <c r="N52" i="3"/>
  <c r="M52" i="3"/>
  <c r="O51" i="3"/>
  <c r="N51" i="3"/>
  <c r="M51" i="3"/>
  <c r="O50" i="3"/>
  <c r="N50" i="3"/>
  <c r="M50" i="3"/>
  <c r="N49" i="3"/>
  <c r="M49" i="3"/>
  <c r="O48" i="3"/>
  <c r="N48" i="3"/>
  <c r="M48" i="3"/>
  <c r="N47" i="3"/>
  <c r="M47" i="3"/>
  <c r="P46" i="3"/>
  <c r="N46" i="3"/>
  <c r="M46" i="3"/>
  <c r="P45" i="3"/>
  <c r="N45" i="3"/>
  <c r="M45" i="3"/>
  <c r="N44" i="3"/>
  <c r="M44" i="3"/>
  <c r="P43" i="3"/>
  <c r="O43" i="3"/>
  <c r="N43" i="3"/>
  <c r="M43" i="3"/>
  <c r="O42" i="3"/>
  <c r="N42" i="3"/>
  <c r="M42" i="3"/>
  <c r="Q41" i="3"/>
  <c r="P41" i="3"/>
  <c r="O41" i="3"/>
  <c r="N41" i="3"/>
  <c r="M41" i="3"/>
  <c r="Q40" i="3"/>
  <c r="O40" i="3"/>
  <c r="N40" i="3"/>
  <c r="M40" i="3"/>
  <c r="O39" i="3"/>
  <c r="N39" i="3"/>
  <c r="M39" i="3"/>
  <c r="Q38" i="3"/>
  <c r="P38" i="3"/>
  <c r="O38" i="3"/>
  <c r="N38" i="3"/>
  <c r="M38" i="3"/>
  <c r="P37" i="3"/>
  <c r="N37" i="3"/>
  <c r="N55" i="3" s="1"/>
  <c r="M37" i="3"/>
  <c r="Q36" i="3"/>
  <c r="N36" i="3"/>
  <c r="M36" i="3"/>
  <c r="P35" i="3"/>
  <c r="O35" i="3"/>
  <c r="N35" i="3"/>
  <c r="M35" i="3"/>
  <c r="O34" i="3"/>
  <c r="N34" i="3"/>
  <c r="M34" i="3"/>
  <c r="Q33" i="3"/>
  <c r="P33" i="3"/>
  <c r="O33" i="3"/>
  <c r="N33" i="3"/>
  <c r="M33" i="3"/>
  <c r="Q32" i="3"/>
  <c r="O32" i="3"/>
  <c r="N32" i="3"/>
  <c r="M32" i="3"/>
  <c r="O31" i="3"/>
  <c r="N31" i="3"/>
  <c r="M31" i="3"/>
  <c r="Q30" i="3"/>
  <c r="P30" i="3"/>
  <c r="O30" i="3"/>
  <c r="N30" i="3"/>
  <c r="M30" i="3"/>
  <c r="Q28" i="3"/>
  <c r="Q288" i="3" s="1"/>
  <c r="Q289" i="3" s="1"/>
  <c r="P28" i="3"/>
  <c r="P23" i="3" s="1"/>
  <c r="O28" i="3"/>
  <c r="O288" i="3" s="1"/>
  <c r="O289" i="3" s="1"/>
  <c r="N28" i="3"/>
  <c r="N26" i="3" s="1"/>
  <c r="M28" i="3"/>
  <c r="M288" i="3" s="1"/>
  <c r="M289" i="3" s="1"/>
  <c r="P27" i="3"/>
  <c r="O27" i="3"/>
  <c r="N27" i="3"/>
  <c r="P26" i="3"/>
  <c r="O26" i="3"/>
  <c r="M26" i="3"/>
  <c r="Q25" i="3"/>
  <c r="P25" i="3"/>
  <c r="O25" i="3"/>
  <c r="Q24" i="3"/>
  <c r="O24" i="3"/>
  <c r="N24" i="3"/>
  <c r="O23" i="3"/>
  <c r="N23" i="3"/>
  <c r="Q22" i="3"/>
  <c r="P22" i="3"/>
  <c r="O22" i="3"/>
  <c r="N22" i="3"/>
  <c r="P21" i="3"/>
  <c r="O21" i="3"/>
  <c r="N21" i="3"/>
  <c r="Q20" i="3"/>
  <c r="P20" i="3"/>
  <c r="O20" i="3"/>
  <c r="N20" i="3"/>
  <c r="P19" i="3"/>
  <c r="O19" i="3"/>
  <c r="N19" i="3"/>
  <c r="P18" i="3"/>
  <c r="O18" i="3"/>
  <c r="M18" i="3"/>
  <c r="Q17" i="3"/>
  <c r="P17" i="3"/>
  <c r="O17" i="3"/>
  <c r="Q16" i="3"/>
  <c r="O16" i="3"/>
  <c r="N16" i="3"/>
  <c r="O15" i="3"/>
  <c r="N15" i="3"/>
  <c r="Q14" i="3"/>
  <c r="P14" i="3"/>
  <c r="O14" i="3"/>
  <c r="N14" i="3"/>
  <c r="P13" i="3"/>
  <c r="O13" i="3"/>
  <c r="N13" i="3"/>
  <c r="Q12" i="3"/>
  <c r="P12" i="3"/>
  <c r="O12" i="3"/>
  <c r="N12" i="3"/>
  <c r="M12" i="3"/>
  <c r="P11" i="3"/>
  <c r="O11" i="3"/>
  <c r="N11" i="3"/>
  <c r="P10" i="3"/>
  <c r="O10" i="3"/>
  <c r="O29" i="3" s="1"/>
  <c r="M10" i="3"/>
  <c r="L289" i="3"/>
  <c r="L280" i="3"/>
  <c r="L281" i="3"/>
  <c r="L282" i="3"/>
  <c r="L283" i="3"/>
  <c r="L284" i="3"/>
  <c r="L285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06" i="3"/>
  <c r="L207" i="3"/>
  <c r="L208" i="3"/>
  <c r="L209" i="3"/>
  <c r="L198" i="3"/>
  <c r="L199" i="3"/>
  <c r="L200" i="3"/>
  <c r="L201" i="3"/>
  <c r="L202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64" i="3"/>
  <c r="L165" i="3"/>
  <c r="L166" i="3"/>
  <c r="L167" i="3"/>
  <c r="L168" i="3"/>
  <c r="L169" i="3"/>
  <c r="L170" i="3"/>
  <c r="L171" i="3"/>
  <c r="L172" i="3"/>
  <c r="L162" i="3"/>
  <c r="L160" i="3"/>
  <c r="L150" i="3"/>
  <c r="L151" i="3"/>
  <c r="L152" i="3"/>
  <c r="L153" i="3"/>
  <c r="L154" i="3"/>
  <c r="L155" i="3"/>
  <c r="L156" i="3"/>
  <c r="L157" i="3"/>
  <c r="L158" i="3"/>
  <c r="L159" i="3"/>
  <c r="L148" i="3"/>
  <c r="L136" i="3"/>
  <c r="L137" i="3"/>
  <c r="L138" i="3"/>
  <c r="L139" i="3"/>
  <c r="L140" i="3"/>
  <c r="L141" i="3"/>
  <c r="L142" i="3"/>
  <c r="L143" i="3"/>
  <c r="L144" i="3"/>
  <c r="L145" i="3"/>
  <c r="L146" i="3"/>
  <c r="L122" i="3"/>
  <c r="L123" i="3"/>
  <c r="L124" i="3"/>
  <c r="L125" i="3"/>
  <c r="L126" i="3"/>
  <c r="L127" i="3"/>
  <c r="L128" i="3"/>
  <c r="L129" i="3"/>
  <c r="L130" i="3"/>
  <c r="L131" i="3"/>
  <c r="L132" i="3"/>
  <c r="L110" i="3"/>
  <c r="L111" i="3"/>
  <c r="L112" i="3"/>
  <c r="L113" i="3"/>
  <c r="L114" i="3"/>
  <c r="L115" i="3"/>
  <c r="L116" i="3"/>
  <c r="L117" i="3"/>
  <c r="L118" i="3"/>
  <c r="L106" i="3"/>
  <c r="L94" i="3"/>
  <c r="L95" i="3"/>
  <c r="L96" i="3"/>
  <c r="L97" i="3"/>
  <c r="L98" i="3"/>
  <c r="L99" i="3"/>
  <c r="L100" i="3"/>
  <c r="L101" i="3"/>
  <c r="L102" i="3"/>
  <c r="L103" i="3"/>
  <c r="L104" i="3"/>
  <c r="L105" i="3"/>
  <c r="E82" i="3"/>
  <c r="D82" i="3"/>
  <c r="F82" i="3"/>
  <c r="G82" i="3"/>
  <c r="H82" i="3"/>
  <c r="I82" i="3"/>
  <c r="J82" i="3"/>
  <c r="K82" i="3"/>
  <c r="L90" i="3"/>
  <c r="L85" i="3"/>
  <c r="L86" i="3"/>
  <c r="L87" i="3"/>
  <c r="L88" i="3"/>
  <c r="L89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6" i="3"/>
  <c r="L277" i="3"/>
  <c r="L274" i="3"/>
  <c r="L258" i="3"/>
  <c r="L241" i="3"/>
  <c r="L210" i="3"/>
  <c r="L203" i="3"/>
  <c r="L195" i="3"/>
  <c r="L173" i="3"/>
  <c r="L161" i="3"/>
  <c r="L147" i="3"/>
  <c r="L133" i="3"/>
  <c r="L119" i="3"/>
  <c r="L107" i="3"/>
  <c r="L91" i="3"/>
  <c r="L82" i="3"/>
  <c r="L54" i="3"/>
  <c r="L28" i="3"/>
  <c r="G7" i="6"/>
  <c r="H7" i="6"/>
  <c r="I7" i="6"/>
  <c r="J7" i="6"/>
  <c r="K7" i="6"/>
  <c r="L7" i="6"/>
  <c r="M7" i="6"/>
  <c r="N7" i="6"/>
  <c r="O7" i="6"/>
  <c r="P7" i="6"/>
  <c r="Q7" i="6"/>
  <c r="R7" i="6"/>
  <c r="S7" i="6"/>
  <c r="T7" i="6"/>
  <c r="U7" i="6"/>
  <c r="V7" i="6"/>
  <c r="W7" i="6"/>
  <c r="X7" i="6"/>
  <c r="Y7" i="6"/>
  <c r="Z7" i="6"/>
  <c r="AA7" i="6"/>
  <c r="AB7" i="6"/>
  <c r="AC7" i="6"/>
  <c r="AD7" i="6"/>
  <c r="AE7" i="6"/>
  <c r="AF7" i="6"/>
  <c r="G8" i="6"/>
  <c r="H8" i="6"/>
  <c r="I8" i="6"/>
  <c r="J8" i="6"/>
  <c r="K8" i="6"/>
  <c r="L8" i="6"/>
  <c r="M8" i="6"/>
  <c r="N8" i="6"/>
  <c r="O8" i="6"/>
  <c r="P8" i="6"/>
  <c r="Q8" i="6"/>
  <c r="R8" i="6"/>
  <c r="S8" i="6"/>
  <c r="T8" i="6"/>
  <c r="U8" i="6"/>
  <c r="V8" i="6"/>
  <c r="W8" i="6"/>
  <c r="X8" i="6"/>
  <c r="Y8" i="6"/>
  <c r="Z8" i="6"/>
  <c r="AA8" i="6"/>
  <c r="AB8" i="6"/>
  <c r="AC8" i="6"/>
  <c r="AD8" i="6"/>
  <c r="AE8" i="6"/>
  <c r="AF8" i="6"/>
  <c r="F8" i="6"/>
  <c r="F7" i="6"/>
  <c r="G10" i="6"/>
  <c r="H10" i="6"/>
  <c r="I10" i="6"/>
  <c r="J10" i="6"/>
  <c r="K10" i="6"/>
  <c r="G11" i="6"/>
  <c r="H11" i="6"/>
  <c r="I11" i="6"/>
  <c r="J11" i="6"/>
  <c r="K11" i="6"/>
  <c r="G12" i="6"/>
  <c r="H12" i="6"/>
  <c r="I12" i="6"/>
  <c r="J12" i="6"/>
  <c r="K12" i="6"/>
  <c r="G13" i="6"/>
  <c r="H13" i="6"/>
  <c r="I13" i="6"/>
  <c r="J13" i="6"/>
  <c r="K13" i="6"/>
  <c r="G14" i="6"/>
  <c r="H14" i="6"/>
  <c r="I14" i="6"/>
  <c r="J14" i="6"/>
  <c r="K14" i="6"/>
  <c r="G15" i="6"/>
  <c r="H15" i="6"/>
  <c r="I15" i="6"/>
  <c r="J15" i="6"/>
  <c r="K15" i="6"/>
  <c r="G16" i="6"/>
  <c r="H16" i="6"/>
  <c r="I16" i="6"/>
  <c r="J16" i="6"/>
  <c r="K16" i="6"/>
  <c r="G17" i="6"/>
  <c r="H17" i="6"/>
  <c r="I17" i="6"/>
  <c r="J17" i="6"/>
  <c r="K17" i="6"/>
  <c r="G18" i="6"/>
  <c r="H18" i="6"/>
  <c r="I18" i="6"/>
  <c r="J18" i="6"/>
  <c r="K18" i="6"/>
  <c r="G19" i="6"/>
  <c r="H19" i="6"/>
  <c r="I19" i="6"/>
  <c r="J19" i="6"/>
  <c r="K19" i="6"/>
  <c r="G20" i="6"/>
  <c r="H20" i="6"/>
  <c r="I20" i="6"/>
  <c r="J20" i="6"/>
  <c r="K20" i="6"/>
  <c r="G21" i="6"/>
  <c r="H21" i="6"/>
  <c r="I21" i="6"/>
  <c r="J21" i="6"/>
  <c r="K21" i="6"/>
  <c r="G22" i="6"/>
  <c r="H22" i="6"/>
  <c r="I22" i="6"/>
  <c r="J22" i="6"/>
  <c r="K22" i="6"/>
  <c r="G23" i="6"/>
  <c r="H23" i="6"/>
  <c r="I23" i="6"/>
  <c r="J23" i="6"/>
  <c r="K23" i="6"/>
  <c r="G24" i="6"/>
  <c r="H24" i="6"/>
  <c r="I24" i="6"/>
  <c r="J24" i="6"/>
  <c r="K24" i="6"/>
  <c r="G25" i="6"/>
  <c r="H25" i="6"/>
  <c r="I25" i="6"/>
  <c r="J25" i="6"/>
  <c r="K25" i="6"/>
  <c r="G26" i="6"/>
  <c r="H26" i="6"/>
  <c r="I26" i="6"/>
  <c r="J26" i="6"/>
  <c r="K26" i="6"/>
  <c r="G27" i="6"/>
  <c r="H27" i="6"/>
  <c r="I27" i="6"/>
  <c r="J27" i="6"/>
  <c r="K27" i="6"/>
  <c r="G28" i="6"/>
  <c r="H28" i="6"/>
  <c r="I28" i="6"/>
  <c r="J28" i="6"/>
  <c r="K28" i="6"/>
  <c r="G29" i="6"/>
  <c r="H29" i="6"/>
  <c r="I29" i="6"/>
  <c r="J29" i="6"/>
  <c r="K29" i="6"/>
  <c r="G30" i="6"/>
  <c r="H30" i="6"/>
  <c r="I30" i="6"/>
  <c r="J30" i="6"/>
  <c r="K30" i="6"/>
  <c r="G31" i="6"/>
  <c r="H31" i="6"/>
  <c r="I31" i="6"/>
  <c r="J31" i="6"/>
  <c r="K31" i="6"/>
  <c r="G32" i="6"/>
  <c r="H32" i="6"/>
  <c r="I32" i="6"/>
  <c r="J32" i="6"/>
  <c r="K32" i="6"/>
  <c r="G33" i="6"/>
  <c r="H33" i="6"/>
  <c r="I33" i="6"/>
  <c r="J33" i="6"/>
  <c r="K33" i="6"/>
  <c r="G34" i="6"/>
  <c r="H34" i="6"/>
  <c r="I34" i="6"/>
  <c r="J34" i="6"/>
  <c r="K34" i="6"/>
  <c r="G35" i="6"/>
  <c r="H35" i="6"/>
  <c r="I35" i="6"/>
  <c r="J35" i="6"/>
  <c r="K35" i="6"/>
  <c r="G36" i="6"/>
  <c r="H36" i="6"/>
  <c r="I36" i="6"/>
  <c r="J36" i="6"/>
  <c r="K36" i="6"/>
  <c r="G37" i="6"/>
  <c r="H37" i="6"/>
  <c r="I37" i="6"/>
  <c r="J37" i="6"/>
  <c r="K37" i="6"/>
  <c r="G38" i="6"/>
  <c r="H38" i="6"/>
  <c r="I38" i="6"/>
  <c r="J38" i="6"/>
  <c r="K38" i="6"/>
  <c r="G39" i="6"/>
  <c r="H39" i="6"/>
  <c r="I39" i="6"/>
  <c r="J39" i="6"/>
  <c r="K39" i="6"/>
  <c r="G40" i="6"/>
  <c r="H40" i="6"/>
  <c r="I40" i="6"/>
  <c r="J40" i="6"/>
  <c r="K40" i="6"/>
  <c r="G41" i="6"/>
  <c r="H41" i="6"/>
  <c r="I41" i="6"/>
  <c r="J41" i="6"/>
  <c r="K41" i="6"/>
  <c r="G42" i="6"/>
  <c r="H42" i="6"/>
  <c r="I42" i="6"/>
  <c r="J42" i="6"/>
  <c r="K42" i="6"/>
  <c r="G43" i="6"/>
  <c r="H43" i="6"/>
  <c r="I43" i="6"/>
  <c r="J43" i="6"/>
  <c r="K43" i="6"/>
  <c r="G44" i="6"/>
  <c r="H44" i="6"/>
  <c r="I44" i="6"/>
  <c r="J44" i="6"/>
  <c r="K44" i="6"/>
  <c r="G45" i="6"/>
  <c r="H45" i="6"/>
  <c r="I45" i="6"/>
  <c r="J45" i="6"/>
  <c r="K45" i="6"/>
  <c r="G46" i="6"/>
  <c r="H46" i="6"/>
  <c r="I46" i="6"/>
  <c r="J46" i="6"/>
  <c r="K46" i="6"/>
  <c r="G47" i="6"/>
  <c r="H47" i="6"/>
  <c r="I47" i="6"/>
  <c r="J47" i="6"/>
  <c r="K47" i="6"/>
  <c r="G48" i="6"/>
  <c r="H48" i="6"/>
  <c r="I48" i="6"/>
  <c r="J48" i="6"/>
  <c r="K48" i="6"/>
  <c r="G51" i="6"/>
  <c r="H51" i="6"/>
  <c r="I51" i="6"/>
  <c r="J51" i="6"/>
  <c r="K51" i="6"/>
  <c r="G52" i="6"/>
  <c r="H52" i="6"/>
  <c r="I52" i="6"/>
  <c r="J52" i="6"/>
  <c r="K52" i="6"/>
  <c r="G53" i="6"/>
  <c r="H53" i="6"/>
  <c r="I53" i="6"/>
  <c r="J53" i="6"/>
  <c r="K53" i="6"/>
  <c r="G54" i="6"/>
  <c r="H54" i="6"/>
  <c r="I54" i="6"/>
  <c r="J54" i="6"/>
  <c r="K54" i="6"/>
  <c r="G55" i="6"/>
  <c r="H55" i="6"/>
  <c r="I55" i="6"/>
  <c r="J55" i="6"/>
  <c r="K55" i="6"/>
  <c r="G56" i="6"/>
  <c r="H56" i="6"/>
  <c r="I56" i="6"/>
  <c r="J56" i="6"/>
  <c r="K56" i="6"/>
  <c r="G57" i="6"/>
  <c r="H57" i="6"/>
  <c r="I57" i="6"/>
  <c r="J57" i="6"/>
  <c r="K57" i="6"/>
  <c r="G58" i="6"/>
  <c r="H58" i="6"/>
  <c r="I58" i="6"/>
  <c r="J58" i="6"/>
  <c r="K58" i="6"/>
  <c r="G59" i="6"/>
  <c r="H59" i="6"/>
  <c r="I59" i="6"/>
  <c r="J59" i="6"/>
  <c r="K59" i="6"/>
  <c r="G60" i="6"/>
  <c r="H60" i="6"/>
  <c r="I60" i="6"/>
  <c r="J60" i="6"/>
  <c r="K60" i="6"/>
  <c r="G61" i="6"/>
  <c r="H61" i="6"/>
  <c r="I61" i="6"/>
  <c r="J61" i="6"/>
  <c r="K61" i="6"/>
  <c r="G62" i="6"/>
  <c r="H62" i="6"/>
  <c r="I62" i="6"/>
  <c r="J62" i="6"/>
  <c r="K62" i="6"/>
  <c r="G63" i="6"/>
  <c r="H63" i="6"/>
  <c r="I63" i="6"/>
  <c r="J63" i="6"/>
  <c r="K63" i="6"/>
  <c r="G64" i="6"/>
  <c r="H64" i="6"/>
  <c r="I64" i="6"/>
  <c r="J64" i="6"/>
  <c r="K64" i="6"/>
  <c r="G65" i="6"/>
  <c r="H65" i="6"/>
  <c r="I65" i="6"/>
  <c r="J65" i="6"/>
  <c r="K65" i="6"/>
  <c r="G66" i="6"/>
  <c r="H66" i="6"/>
  <c r="I66" i="6"/>
  <c r="J66" i="6"/>
  <c r="K66" i="6"/>
  <c r="G67" i="6"/>
  <c r="H67" i="6"/>
  <c r="I67" i="6"/>
  <c r="J67" i="6"/>
  <c r="K67" i="6"/>
  <c r="G68" i="6"/>
  <c r="H68" i="6"/>
  <c r="I68" i="6"/>
  <c r="J68" i="6"/>
  <c r="K68" i="6"/>
  <c r="G69" i="6"/>
  <c r="H69" i="6"/>
  <c r="I69" i="6"/>
  <c r="J69" i="6"/>
  <c r="K69" i="6"/>
  <c r="G70" i="6"/>
  <c r="H70" i="6"/>
  <c r="I70" i="6"/>
  <c r="J70" i="6"/>
  <c r="K70" i="6"/>
  <c r="G71" i="6"/>
  <c r="H71" i="6"/>
  <c r="I71" i="6"/>
  <c r="J71" i="6"/>
  <c r="K71" i="6"/>
  <c r="G72" i="6"/>
  <c r="H72" i="6"/>
  <c r="I72" i="6"/>
  <c r="J72" i="6"/>
  <c r="K72" i="6"/>
  <c r="G73" i="6"/>
  <c r="H73" i="6"/>
  <c r="I73" i="6"/>
  <c r="J73" i="6"/>
  <c r="K73" i="6"/>
  <c r="G76" i="6"/>
  <c r="H76" i="6"/>
  <c r="I76" i="6"/>
  <c r="J76" i="6"/>
  <c r="K76" i="6"/>
  <c r="G77" i="6"/>
  <c r="H77" i="6"/>
  <c r="I77" i="6"/>
  <c r="J77" i="6"/>
  <c r="K77" i="6"/>
  <c r="G78" i="6"/>
  <c r="H78" i="6"/>
  <c r="I78" i="6"/>
  <c r="J78" i="6"/>
  <c r="K78" i="6"/>
  <c r="G79" i="6"/>
  <c r="H79" i="6"/>
  <c r="I79" i="6"/>
  <c r="J79" i="6"/>
  <c r="K79" i="6"/>
  <c r="G80" i="6"/>
  <c r="H80" i="6"/>
  <c r="I80" i="6"/>
  <c r="J80" i="6"/>
  <c r="K80" i="6"/>
  <c r="G81" i="6"/>
  <c r="H81" i="6"/>
  <c r="I81" i="6"/>
  <c r="J81" i="6"/>
  <c r="K81" i="6"/>
  <c r="G82" i="6"/>
  <c r="H82" i="6"/>
  <c r="I82" i="6"/>
  <c r="J82" i="6"/>
  <c r="K82" i="6"/>
  <c r="G83" i="6"/>
  <c r="H83" i="6"/>
  <c r="I83" i="6"/>
  <c r="J83" i="6"/>
  <c r="K83" i="6"/>
  <c r="G84" i="6"/>
  <c r="H84" i="6"/>
  <c r="I84" i="6"/>
  <c r="J84" i="6"/>
  <c r="K84" i="6"/>
  <c r="G85" i="6"/>
  <c r="H85" i="6"/>
  <c r="I85" i="6"/>
  <c r="J85" i="6"/>
  <c r="K85" i="6"/>
  <c r="G86" i="6"/>
  <c r="G332" i="6" s="1"/>
  <c r="H86" i="6"/>
  <c r="H332" i="6" s="1"/>
  <c r="I86" i="6"/>
  <c r="I332" i="6" s="1"/>
  <c r="J86" i="6"/>
  <c r="J332" i="6" s="1"/>
  <c r="K86" i="6"/>
  <c r="K332" i="6" s="1"/>
  <c r="G87" i="6"/>
  <c r="E41" i="12" s="1"/>
  <c r="H87" i="6"/>
  <c r="F41" i="12" s="1"/>
  <c r="I87" i="6"/>
  <c r="G41" i="12" s="1"/>
  <c r="J87" i="6"/>
  <c r="H41" i="12" s="1"/>
  <c r="K87" i="6"/>
  <c r="I41" i="12" s="1"/>
  <c r="G88" i="6"/>
  <c r="E42" i="12" s="1"/>
  <c r="H88" i="6"/>
  <c r="F42" i="12" s="1"/>
  <c r="I88" i="6"/>
  <c r="G42" i="12" s="1"/>
  <c r="J88" i="6"/>
  <c r="H42" i="12" s="1"/>
  <c r="K88" i="6"/>
  <c r="I42" i="12" s="1"/>
  <c r="G89" i="6"/>
  <c r="H89" i="6"/>
  <c r="I89" i="6"/>
  <c r="J89" i="6"/>
  <c r="K89" i="6"/>
  <c r="G90" i="6"/>
  <c r="H90" i="6"/>
  <c r="I90" i="6"/>
  <c r="J90" i="6"/>
  <c r="K90" i="6"/>
  <c r="G91" i="6"/>
  <c r="E50" i="12" s="1"/>
  <c r="H91" i="6"/>
  <c r="F50" i="12" s="1"/>
  <c r="I91" i="6"/>
  <c r="J91" i="6"/>
  <c r="H50" i="12" s="1"/>
  <c r="K91" i="6"/>
  <c r="I50" i="12" s="1"/>
  <c r="G92" i="6"/>
  <c r="H92" i="6"/>
  <c r="I92" i="6"/>
  <c r="J92" i="6"/>
  <c r="K92" i="6"/>
  <c r="G93" i="6"/>
  <c r="H93" i="6"/>
  <c r="I93" i="6"/>
  <c r="J93" i="6"/>
  <c r="K93" i="6"/>
  <c r="G94" i="6"/>
  <c r="H94" i="6"/>
  <c r="I94" i="6"/>
  <c r="J94" i="6"/>
  <c r="K94" i="6"/>
  <c r="G95" i="6"/>
  <c r="H95" i="6"/>
  <c r="I95" i="6"/>
  <c r="J95" i="6"/>
  <c r="K95" i="6"/>
  <c r="G96" i="6"/>
  <c r="H96" i="6"/>
  <c r="I96" i="6"/>
  <c r="J96" i="6"/>
  <c r="K96" i="6"/>
  <c r="G97" i="6"/>
  <c r="H97" i="6"/>
  <c r="I97" i="6"/>
  <c r="J97" i="6"/>
  <c r="K97" i="6"/>
  <c r="G98" i="6"/>
  <c r="H98" i="6"/>
  <c r="I98" i="6"/>
  <c r="J98" i="6"/>
  <c r="K98" i="6"/>
  <c r="G99" i="6"/>
  <c r="H99" i="6"/>
  <c r="I99" i="6"/>
  <c r="J99" i="6"/>
  <c r="K99" i="6"/>
  <c r="G100" i="6"/>
  <c r="H100" i="6"/>
  <c r="I100" i="6"/>
  <c r="J100" i="6"/>
  <c r="K100" i="6"/>
  <c r="G101" i="6"/>
  <c r="H101" i="6"/>
  <c r="I101" i="6"/>
  <c r="J101" i="6"/>
  <c r="K101" i="6"/>
  <c r="G102" i="6"/>
  <c r="H102" i="6"/>
  <c r="I102" i="6"/>
  <c r="J102" i="6"/>
  <c r="K102" i="6"/>
  <c r="G103" i="6"/>
  <c r="H103" i="6"/>
  <c r="I103" i="6"/>
  <c r="J103" i="6"/>
  <c r="K103" i="6"/>
  <c r="G106" i="6"/>
  <c r="H106" i="6"/>
  <c r="I106" i="6"/>
  <c r="J106" i="6"/>
  <c r="K106" i="6"/>
  <c r="G107" i="6"/>
  <c r="H107" i="6"/>
  <c r="I107" i="6"/>
  <c r="J107" i="6"/>
  <c r="K107" i="6"/>
  <c r="G108" i="6"/>
  <c r="H108" i="6"/>
  <c r="I108" i="6"/>
  <c r="J108" i="6"/>
  <c r="K108" i="6"/>
  <c r="G109" i="6"/>
  <c r="H109" i="6"/>
  <c r="I109" i="6"/>
  <c r="J109" i="6"/>
  <c r="K109" i="6"/>
  <c r="G110" i="6"/>
  <c r="H110" i="6"/>
  <c r="I110" i="6"/>
  <c r="J110" i="6"/>
  <c r="K110" i="6"/>
  <c r="G113" i="6"/>
  <c r="H113" i="6"/>
  <c r="I113" i="6"/>
  <c r="J113" i="6"/>
  <c r="K113" i="6"/>
  <c r="G114" i="6"/>
  <c r="H114" i="6"/>
  <c r="I114" i="6"/>
  <c r="J114" i="6"/>
  <c r="K114" i="6"/>
  <c r="G115" i="6"/>
  <c r="H115" i="6"/>
  <c r="I115" i="6"/>
  <c r="J115" i="6"/>
  <c r="K115" i="6"/>
  <c r="G116" i="6"/>
  <c r="H116" i="6"/>
  <c r="I116" i="6"/>
  <c r="J116" i="6"/>
  <c r="K116" i="6"/>
  <c r="G117" i="6"/>
  <c r="H117" i="6"/>
  <c r="I117" i="6"/>
  <c r="J117" i="6"/>
  <c r="K117" i="6"/>
  <c r="G118" i="6"/>
  <c r="H118" i="6"/>
  <c r="I118" i="6"/>
  <c r="J118" i="6"/>
  <c r="K118" i="6"/>
  <c r="G119" i="6"/>
  <c r="H119" i="6"/>
  <c r="I119" i="6"/>
  <c r="J119" i="6"/>
  <c r="K119" i="6"/>
  <c r="G120" i="6"/>
  <c r="H120" i="6"/>
  <c r="I120" i="6"/>
  <c r="J120" i="6"/>
  <c r="K120" i="6"/>
  <c r="G121" i="6"/>
  <c r="H121" i="6"/>
  <c r="I121" i="6"/>
  <c r="J121" i="6"/>
  <c r="K121" i="6"/>
  <c r="G122" i="6"/>
  <c r="H122" i="6"/>
  <c r="I122" i="6"/>
  <c r="J122" i="6"/>
  <c r="K122" i="6"/>
  <c r="G123" i="6"/>
  <c r="H123" i="6"/>
  <c r="I123" i="6"/>
  <c r="J123" i="6"/>
  <c r="K123" i="6"/>
  <c r="G124" i="6"/>
  <c r="H124" i="6"/>
  <c r="I124" i="6"/>
  <c r="J124" i="6"/>
  <c r="K124" i="6"/>
  <c r="G125" i="6"/>
  <c r="H125" i="6"/>
  <c r="I125" i="6"/>
  <c r="J125" i="6"/>
  <c r="K125" i="6"/>
  <c r="G126" i="6"/>
  <c r="H126" i="6"/>
  <c r="I126" i="6"/>
  <c r="J126" i="6"/>
  <c r="K126" i="6"/>
  <c r="G127" i="6"/>
  <c r="H127" i="6"/>
  <c r="I127" i="6"/>
  <c r="J127" i="6"/>
  <c r="K127" i="6"/>
  <c r="G128" i="6"/>
  <c r="H128" i="6"/>
  <c r="I128" i="6"/>
  <c r="J128" i="6"/>
  <c r="K128" i="6"/>
  <c r="G129" i="6"/>
  <c r="H129" i="6"/>
  <c r="I129" i="6"/>
  <c r="J129" i="6"/>
  <c r="K129" i="6"/>
  <c r="G130" i="6"/>
  <c r="H130" i="6"/>
  <c r="I130" i="6"/>
  <c r="J130" i="6"/>
  <c r="K130" i="6"/>
  <c r="G131" i="6"/>
  <c r="H131" i="6"/>
  <c r="I131" i="6"/>
  <c r="J131" i="6"/>
  <c r="K131" i="6"/>
  <c r="G132" i="6"/>
  <c r="H132" i="6"/>
  <c r="I132" i="6"/>
  <c r="J132" i="6"/>
  <c r="K132" i="6"/>
  <c r="G133" i="6"/>
  <c r="H133" i="6"/>
  <c r="I133" i="6"/>
  <c r="J133" i="6"/>
  <c r="K133" i="6"/>
  <c r="G134" i="6"/>
  <c r="H134" i="6"/>
  <c r="I134" i="6"/>
  <c r="J134" i="6"/>
  <c r="K134" i="6"/>
  <c r="G135" i="6"/>
  <c r="H135" i="6"/>
  <c r="I135" i="6"/>
  <c r="J135" i="6"/>
  <c r="K135" i="6"/>
  <c r="G136" i="6"/>
  <c r="H136" i="6"/>
  <c r="I136" i="6"/>
  <c r="J136" i="6"/>
  <c r="K136" i="6"/>
  <c r="G137" i="6"/>
  <c r="H137" i="6"/>
  <c r="I137" i="6"/>
  <c r="J137" i="6"/>
  <c r="K137" i="6"/>
  <c r="G138" i="6"/>
  <c r="H138" i="6"/>
  <c r="I138" i="6"/>
  <c r="J138" i="6"/>
  <c r="K138" i="6"/>
  <c r="G139" i="6"/>
  <c r="H139" i="6"/>
  <c r="I139" i="6"/>
  <c r="J139" i="6"/>
  <c r="K139" i="6"/>
  <c r="G140" i="6"/>
  <c r="H140" i="6"/>
  <c r="I140" i="6"/>
  <c r="J140" i="6"/>
  <c r="K140" i="6"/>
  <c r="G141" i="6"/>
  <c r="H141" i="6"/>
  <c r="I141" i="6"/>
  <c r="J141" i="6"/>
  <c r="K141" i="6"/>
  <c r="G142" i="6"/>
  <c r="H142" i="6"/>
  <c r="I142" i="6"/>
  <c r="J142" i="6"/>
  <c r="K142" i="6"/>
  <c r="G143" i="6"/>
  <c r="H143" i="6"/>
  <c r="I143" i="6"/>
  <c r="J143" i="6"/>
  <c r="K143" i="6"/>
  <c r="G144" i="6"/>
  <c r="H144" i="6"/>
  <c r="I144" i="6"/>
  <c r="J144" i="6"/>
  <c r="K144" i="6"/>
  <c r="G147" i="6"/>
  <c r="H147" i="6"/>
  <c r="I147" i="6"/>
  <c r="J147" i="6"/>
  <c r="K147" i="6"/>
  <c r="G148" i="6"/>
  <c r="H148" i="6"/>
  <c r="I148" i="6"/>
  <c r="J148" i="6"/>
  <c r="K148" i="6"/>
  <c r="G149" i="6"/>
  <c r="H149" i="6"/>
  <c r="I149" i="6"/>
  <c r="J149" i="6"/>
  <c r="K149" i="6"/>
  <c r="G150" i="6"/>
  <c r="H150" i="6"/>
  <c r="I150" i="6"/>
  <c r="J150" i="6"/>
  <c r="K150" i="6"/>
  <c r="G151" i="6"/>
  <c r="H151" i="6"/>
  <c r="I151" i="6"/>
  <c r="J151" i="6"/>
  <c r="K151" i="6"/>
  <c r="G152" i="6"/>
  <c r="H152" i="6"/>
  <c r="I152" i="6"/>
  <c r="J152" i="6"/>
  <c r="K152" i="6"/>
  <c r="G153" i="6"/>
  <c r="H153" i="6"/>
  <c r="I153" i="6"/>
  <c r="J153" i="6"/>
  <c r="K153" i="6"/>
  <c r="G154" i="6"/>
  <c r="H154" i="6"/>
  <c r="I154" i="6"/>
  <c r="J154" i="6"/>
  <c r="K154" i="6"/>
  <c r="G155" i="6"/>
  <c r="H155" i="6"/>
  <c r="I155" i="6"/>
  <c r="J155" i="6"/>
  <c r="K155" i="6"/>
  <c r="G156" i="6"/>
  <c r="H156" i="6"/>
  <c r="I156" i="6"/>
  <c r="J156" i="6"/>
  <c r="K156" i="6"/>
  <c r="G157" i="6"/>
  <c r="H157" i="6"/>
  <c r="I157" i="6"/>
  <c r="J157" i="6"/>
  <c r="K157" i="6"/>
  <c r="G158" i="6"/>
  <c r="H158" i="6"/>
  <c r="I158" i="6"/>
  <c r="J158" i="6"/>
  <c r="K158" i="6"/>
  <c r="G159" i="6"/>
  <c r="H159" i="6"/>
  <c r="I159" i="6"/>
  <c r="J159" i="6"/>
  <c r="K159" i="6"/>
  <c r="G160" i="6"/>
  <c r="H160" i="6"/>
  <c r="I160" i="6"/>
  <c r="J160" i="6"/>
  <c r="K160" i="6"/>
  <c r="G161" i="6"/>
  <c r="H161" i="6"/>
  <c r="I161" i="6"/>
  <c r="J161" i="6"/>
  <c r="K161" i="6"/>
  <c r="G164" i="6"/>
  <c r="H164" i="6"/>
  <c r="I164" i="6"/>
  <c r="J164" i="6"/>
  <c r="K164" i="6"/>
  <c r="G165" i="6"/>
  <c r="H165" i="6"/>
  <c r="I165" i="6"/>
  <c r="J165" i="6"/>
  <c r="K165" i="6"/>
  <c r="G166" i="6"/>
  <c r="H166" i="6"/>
  <c r="I166" i="6"/>
  <c r="J166" i="6"/>
  <c r="K166" i="6"/>
  <c r="G167" i="6"/>
  <c r="H167" i="6"/>
  <c r="I167" i="6"/>
  <c r="J167" i="6"/>
  <c r="K167" i="6"/>
  <c r="G168" i="6"/>
  <c r="H168" i="6"/>
  <c r="I168" i="6"/>
  <c r="J168" i="6"/>
  <c r="K168" i="6"/>
  <c r="G169" i="6"/>
  <c r="H169" i="6"/>
  <c r="I169" i="6"/>
  <c r="J169" i="6"/>
  <c r="K169" i="6"/>
  <c r="G170" i="6"/>
  <c r="H170" i="6"/>
  <c r="I170" i="6"/>
  <c r="J170" i="6"/>
  <c r="K170" i="6"/>
  <c r="G171" i="6"/>
  <c r="H171" i="6"/>
  <c r="I171" i="6"/>
  <c r="J171" i="6"/>
  <c r="K171" i="6"/>
  <c r="G172" i="6"/>
  <c r="H172" i="6"/>
  <c r="I172" i="6"/>
  <c r="J172" i="6"/>
  <c r="K172" i="6"/>
  <c r="G173" i="6"/>
  <c r="H173" i="6"/>
  <c r="I173" i="6"/>
  <c r="J173" i="6"/>
  <c r="K173" i="6"/>
  <c r="G174" i="6"/>
  <c r="H174" i="6"/>
  <c r="I174" i="6"/>
  <c r="J174" i="6"/>
  <c r="K174" i="6"/>
  <c r="G175" i="6"/>
  <c r="H175" i="6"/>
  <c r="I175" i="6"/>
  <c r="J175" i="6"/>
  <c r="K175" i="6"/>
  <c r="G176" i="6"/>
  <c r="H176" i="6"/>
  <c r="I176" i="6"/>
  <c r="J176" i="6"/>
  <c r="K176" i="6"/>
  <c r="G177" i="6"/>
  <c r="H177" i="6"/>
  <c r="I177" i="6"/>
  <c r="J177" i="6"/>
  <c r="K177" i="6"/>
  <c r="G178" i="6"/>
  <c r="H178" i="6"/>
  <c r="I178" i="6"/>
  <c r="J178" i="6"/>
  <c r="K178" i="6"/>
  <c r="G179" i="6"/>
  <c r="H179" i="6"/>
  <c r="I179" i="6"/>
  <c r="J179" i="6"/>
  <c r="K179" i="6"/>
  <c r="G180" i="6"/>
  <c r="H180" i="6"/>
  <c r="I180" i="6"/>
  <c r="J180" i="6"/>
  <c r="K180" i="6"/>
  <c r="G181" i="6"/>
  <c r="H181" i="6"/>
  <c r="I181" i="6"/>
  <c r="J181" i="6"/>
  <c r="K181" i="6"/>
  <c r="G182" i="6"/>
  <c r="H182" i="6"/>
  <c r="I182" i="6"/>
  <c r="J182" i="6"/>
  <c r="K182" i="6"/>
  <c r="G183" i="6"/>
  <c r="H183" i="6"/>
  <c r="I183" i="6"/>
  <c r="J183" i="6"/>
  <c r="K183" i="6"/>
  <c r="G184" i="6"/>
  <c r="H184" i="6"/>
  <c r="I184" i="6"/>
  <c r="J184" i="6"/>
  <c r="K184" i="6"/>
  <c r="G187" i="6"/>
  <c r="H187" i="6"/>
  <c r="I187" i="6"/>
  <c r="J187" i="6"/>
  <c r="K187" i="6"/>
  <c r="G188" i="6"/>
  <c r="H188" i="6"/>
  <c r="I188" i="6"/>
  <c r="J188" i="6"/>
  <c r="K188" i="6"/>
  <c r="G189" i="6"/>
  <c r="H189" i="6"/>
  <c r="I189" i="6"/>
  <c r="J189" i="6"/>
  <c r="K189" i="6"/>
  <c r="G190" i="6"/>
  <c r="H190" i="6"/>
  <c r="I190" i="6"/>
  <c r="J190" i="6"/>
  <c r="K190" i="6"/>
  <c r="G191" i="6"/>
  <c r="H191" i="6"/>
  <c r="I191" i="6"/>
  <c r="J191" i="6"/>
  <c r="K191" i="6"/>
  <c r="G192" i="6"/>
  <c r="H192" i="6"/>
  <c r="I192" i="6"/>
  <c r="J192" i="6"/>
  <c r="K192" i="6"/>
  <c r="G193" i="6"/>
  <c r="H193" i="6"/>
  <c r="I193" i="6"/>
  <c r="J193" i="6"/>
  <c r="K193" i="6"/>
  <c r="G194" i="6"/>
  <c r="H194" i="6"/>
  <c r="I194" i="6"/>
  <c r="J194" i="6"/>
  <c r="K194" i="6"/>
  <c r="G197" i="6"/>
  <c r="H197" i="6"/>
  <c r="I197" i="6"/>
  <c r="J197" i="6"/>
  <c r="K197" i="6"/>
  <c r="G198" i="6"/>
  <c r="H198" i="6"/>
  <c r="I198" i="6"/>
  <c r="J198" i="6"/>
  <c r="K198" i="6"/>
  <c r="G199" i="6"/>
  <c r="H199" i="6"/>
  <c r="I199" i="6"/>
  <c r="J199" i="6"/>
  <c r="K199" i="6"/>
  <c r="G200" i="6"/>
  <c r="H200" i="6"/>
  <c r="I200" i="6"/>
  <c r="J200" i="6"/>
  <c r="K200" i="6"/>
  <c r="G201" i="6"/>
  <c r="H201" i="6"/>
  <c r="I201" i="6"/>
  <c r="J201" i="6"/>
  <c r="K201" i="6"/>
  <c r="G202" i="6"/>
  <c r="H202" i="6"/>
  <c r="I202" i="6"/>
  <c r="J202" i="6"/>
  <c r="K202" i="6"/>
  <c r="G203" i="6"/>
  <c r="H203" i="6"/>
  <c r="I203" i="6"/>
  <c r="J203" i="6"/>
  <c r="K203" i="6"/>
  <c r="G204" i="6"/>
  <c r="H204" i="6"/>
  <c r="I204" i="6"/>
  <c r="J204" i="6"/>
  <c r="K204" i="6"/>
  <c r="G205" i="6"/>
  <c r="H205" i="6"/>
  <c r="I205" i="6"/>
  <c r="J205" i="6"/>
  <c r="K205" i="6"/>
  <c r="G206" i="6"/>
  <c r="H206" i="6"/>
  <c r="I206" i="6"/>
  <c r="J206" i="6"/>
  <c r="K206" i="6"/>
  <c r="G207" i="6"/>
  <c r="H207" i="6"/>
  <c r="I207" i="6"/>
  <c r="J207" i="6"/>
  <c r="K207" i="6"/>
  <c r="G208" i="6"/>
  <c r="H208" i="6"/>
  <c r="I208" i="6"/>
  <c r="J208" i="6"/>
  <c r="K208" i="6"/>
  <c r="G209" i="6"/>
  <c r="H209" i="6"/>
  <c r="I209" i="6"/>
  <c r="J209" i="6"/>
  <c r="K209" i="6"/>
  <c r="G210" i="6"/>
  <c r="H210" i="6"/>
  <c r="I210" i="6"/>
  <c r="J210" i="6"/>
  <c r="K210" i="6"/>
  <c r="G211" i="6"/>
  <c r="H211" i="6"/>
  <c r="I211" i="6"/>
  <c r="J211" i="6"/>
  <c r="K211" i="6"/>
  <c r="G212" i="6"/>
  <c r="H212" i="6"/>
  <c r="I212" i="6"/>
  <c r="J212" i="6"/>
  <c r="K212" i="6"/>
  <c r="G213" i="6"/>
  <c r="H213" i="6"/>
  <c r="I213" i="6"/>
  <c r="J213" i="6"/>
  <c r="K213" i="6"/>
  <c r="G214" i="6"/>
  <c r="H214" i="6"/>
  <c r="I214" i="6"/>
  <c r="J214" i="6"/>
  <c r="K214" i="6"/>
  <c r="G217" i="6"/>
  <c r="H217" i="6"/>
  <c r="I217" i="6"/>
  <c r="J217" i="6"/>
  <c r="K217" i="6"/>
  <c r="G218" i="6"/>
  <c r="H218" i="6"/>
  <c r="I218" i="6"/>
  <c r="J218" i="6"/>
  <c r="K218" i="6"/>
  <c r="G219" i="6"/>
  <c r="H219" i="6"/>
  <c r="I219" i="6"/>
  <c r="J219" i="6"/>
  <c r="K219" i="6"/>
  <c r="G220" i="6"/>
  <c r="H220" i="6"/>
  <c r="I220" i="6"/>
  <c r="J220" i="6"/>
  <c r="K220" i="6"/>
  <c r="G221" i="6"/>
  <c r="H221" i="6"/>
  <c r="I221" i="6"/>
  <c r="J221" i="6"/>
  <c r="K221" i="6"/>
  <c r="G222" i="6"/>
  <c r="H222" i="6"/>
  <c r="I222" i="6"/>
  <c r="J222" i="6"/>
  <c r="K222" i="6"/>
  <c r="G223" i="6"/>
  <c r="H223" i="6"/>
  <c r="I223" i="6"/>
  <c r="J223" i="6"/>
  <c r="K223" i="6"/>
  <c r="G224" i="6"/>
  <c r="H224" i="6"/>
  <c r="I224" i="6"/>
  <c r="J224" i="6"/>
  <c r="K224" i="6"/>
  <c r="G225" i="6"/>
  <c r="H225" i="6"/>
  <c r="I225" i="6"/>
  <c r="J225" i="6"/>
  <c r="K225" i="6"/>
  <c r="G226" i="6"/>
  <c r="H226" i="6"/>
  <c r="I226" i="6"/>
  <c r="J226" i="6"/>
  <c r="K226" i="6"/>
  <c r="G227" i="6"/>
  <c r="H227" i="6"/>
  <c r="I227" i="6"/>
  <c r="J227" i="6"/>
  <c r="K227" i="6"/>
  <c r="G228" i="6"/>
  <c r="H228" i="6"/>
  <c r="I228" i="6"/>
  <c r="J228" i="6"/>
  <c r="K228" i="6"/>
  <c r="G229" i="6"/>
  <c r="H229" i="6"/>
  <c r="I229" i="6"/>
  <c r="J229" i="6"/>
  <c r="K229" i="6"/>
  <c r="G230" i="6"/>
  <c r="H230" i="6"/>
  <c r="I230" i="6"/>
  <c r="J230" i="6"/>
  <c r="K230" i="6"/>
  <c r="G231" i="6"/>
  <c r="H231" i="6"/>
  <c r="I231" i="6"/>
  <c r="J231" i="6"/>
  <c r="K231" i="6"/>
  <c r="G232" i="6"/>
  <c r="H232" i="6"/>
  <c r="I232" i="6"/>
  <c r="J232" i="6"/>
  <c r="K232" i="6"/>
  <c r="G233" i="6"/>
  <c r="H233" i="6"/>
  <c r="I233" i="6"/>
  <c r="J233" i="6"/>
  <c r="K233" i="6"/>
  <c r="G234" i="6"/>
  <c r="H234" i="6"/>
  <c r="I234" i="6"/>
  <c r="J234" i="6"/>
  <c r="K234" i="6"/>
  <c r="H238" i="6"/>
  <c r="I238" i="6"/>
  <c r="U238" i="6" s="1"/>
  <c r="U237" i="6" s="1"/>
  <c r="U239" i="6" s="1"/>
  <c r="G240" i="6"/>
  <c r="H240" i="6"/>
  <c r="I240" i="6"/>
  <c r="J240" i="6"/>
  <c r="K240" i="6"/>
  <c r="G241" i="6"/>
  <c r="H241" i="6"/>
  <c r="I241" i="6"/>
  <c r="J241" i="6"/>
  <c r="K241" i="6"/>
  <c r="G242" i="6"/>
  <c r="H242" i="6"/>
  <c r="I242" i="6"/>
  <c r="J242" i="6"/>
  <c r="K242" i="6"/>
  <c r="G243" i="6"/>
  <c r="H243" i="6"/>
  <c r="I243" i="6"/>
  <c r="J243" i="6"/>
  <c r="K243" i="6"/>
  <c r="G244" i="6"/>
  <c r="H244" i="6"/>
  <c r="I244" i="6"/>
  <c r="J244" i="6"/>
  <c r="K244" i="6"/>
  <c r="G245" i="6"/>
  <c r="H245" i="6"/>
  <c r="I245" i="6"/>
  <c r="J245" i="6"/>
  <c r="K245" i="6"/>
  <c r="G246" i="6"/>
  <c r="H246" i="6"/>
  <c r="I246" i="6"/>
  <c r="J246" i="6"/>
  <c r="K246" i="6"/>
  <c r="G249" i="6"/>
  <c r="H249" i="6"/>
  <c r="I249" i="6"/>
  <c r="J249" i="6"/>
  <c r="K249" i="6"/>
  <c r="G250" i="6"/>
  <c r="H250" i="6"/>
  <c r="I250" i="6"/>
  <c r="J250" i="6"/>
  <c r="K250" i="6"/>
  <c r="G251" i="6"/>
  <c r="H251" i="6"/>
  <c r="I251" i="6"/>
  <c r="J251" i="6"/>
  <c r="K251" i="6"/>
  <c r="G252" i="6"/>
  <c r="H252" i="6"/>
  <c r="I252" i="6"/>
  <c r="J252" i="6"/>
  <c r="K252" i="6"/>
  <c r="G253" i="6"/>
  <c r="H253" i="6"/>
  <c r="I253" i="6"/>
  <c r="J253" i="6"/>
  <c r="K253" i="6"/>
  <c r="G254" i="6"/>
  <c r="H254" i="6"/>
  <c r="I254" i="6"/>
  <c r="J254" i="6"/>
  <c r="K254" i="6"/>
  <c r="G255" i="6"/>
  <c r="H255" i="6"/>
  <c r="I255" i="6"/>
  <c r="J255" i="6"/>
  <c r="K255" i="6"/>
  <c r="G256" i="6"/>
  <c r="H256" i="6"/>
  <c r="I256" i="6"/>
  <c r="J256" i="6"/>
  <c r="K256" i="6"/>
  <c r="G259" i="6"/>
  <c r="H259" i="6"/>
  <c r="I259" i="6"/>
  <c r="J259" i="6"/>
  <c r="K259" i="6"/>
  <c r="G260" i="6"/>
  <c r="H260" i="6"/>
  <c r="I260" i="6"/>
  <c r="J260" i="6"/>
  <c r="K260" i="6"/>
  <c r="G261" i="6"/>
  <c r="H261" i="6"/>
  <c r="I261" i="6"/>
  <c r="J261" i="6"/>
  <c r="K261" i="6"/>
  <c r="G262" i="6"/>
  <c r="H262" i="6"/>
  <c r="I262" i="6"/>
  <c r="J262" i="6"/>
  <c r="K262" i="6"/>
  <c r="G263" i="6"/>
  <c r="H263" i="6"/>
  <c r="I263" i="6"/>
  <c r="J263" i="6"/>
  <c r="K263" i="6"/>
  <c r="G264" i="6"/>
  <c r="H264" i="6"/>
  <c r="I264" i="6"/>
  <c r="J264" i="6"/>
  <c r="K264" i="6"/>
  <c r="G265" i="6"/>
  <c r="H265" i="6"/>
  <c r="I265" i="6"/>
  <c r="J265" i="6"/>
  <c r="K265" i="6"/>
  <c r="G266" i="6"/>
  <c r="H266" i="6"/>
  <c r="I266" i="6"/>
  <c r="J266" i="6"/>
  <c r="K266" i="6"/>
  <c r="G267" i="6"/>
  <c r="H267" i="6"/>
  <c r="I267" i="6"/>
  <c r="J267" i="6"/>
  <c r="K267" i="6"/>
  <c r="G268" i="6"/>
  <c r="H268" i="6"/>
  <c r="I268" i="6"/>
  <c r="J268" i="6"/>
  <c r="K268" i="6"/>
  <c r="G269" i="6"/>
  <c r="H269" i="6"/>
  <c r="I269" i="6"/>
  <c r="J269" i="6"/>
  <c r="K269" i="6"/>
  <c r="G270" i="6"/>
  <c r="H270" i="6"/>
  <c r="I270" i="6"/>
  <c r="J270" i="6"/>
  <c r="K270" i="6"/>
  <c r="G271" i="6"/>
  <c r="H271" i="6"/>
  <c r="I271" i="6"/>
  <c r="J271" i="6"/>
  <c r="K271" i="6"/>
  <c r="G272" i="6"/>
  <c r="H272" i="6"/>
  <c r="I272" i="6"/>
  <c r="J272" i="6"/>
  <c r="K272" i="6"/>
  <c r="G273" i="6"/>
  <c r="H273" i="6"/>
  <c r="I273" i="6"/>
  <c r="J273" i="6"/>
  <c r="K273" i="6"/>
  <c r="G274" i="6"/>
  <c r="H274" i="6"/>
  <c r="I274" i="6"/>
  <c r="J274" i="6"/>
  <c r="K274" i="6"/>
  <c r="G275" i="6"/>
  <c r="H275" i="6"/>
  <c r="I275" i="6"/>
  <c r="J275" i="6"/>
  <c r="K275" i="6"/>
  <c r="G276" i="6"/>
  <c r="H276" i="6"/>
  <c r="I276" i="6"/>
  <c r="J276" i="6"/>
  <c r="K276" i="6"/>
  <c r="G277" i="6"/>
  <c r="H277" i="6"/>
  <c r="I277" i="6"/>
  <c r="J277" i="6"/>
  <c r="K277" i="6"/>
  <c r="G278" i="6"/>
  <c r="H278" i="6"/>
  <c r="I278" i="6"/>
  <c r="J278" i="6"/>
  <c r="K278" i="6"/>
  <c r="G279" i="6"/>
  <c r="H279" i="6"/>
  <c r="I279" i="6"/>
  <c r="J279" i="6"/>
  <c r="K279" i="6"/>
  <c r="G280" i="6"/>
  <c r="H280" i="6"/>
  <c r="I280" i="6"/>
  <c r="J280" i="6"/>
  <c r="K280" i="6"/>
  <c r="G281" i="6"/>
  <c r="H281" i="6"/>
  <c r="I281" i="6"/>
  <c r="J281" i="6"/>
  <c r="K281" i="6"/>
  <c r="G282" i="6"/>
  <c r="H282" i="6"/>
  <c r="I282" i="6"/>
  <c r="J282" i="6"/>
  <c r="K282" i="6"/>
  <c r="G283" i="6"/>
  <c r="H283" i="6"/>
  <c r="I283" i="6"/>
  <c r="J283" i="6"/>
  <c r="K283" i="6"/>
  <c r="G284" i="6"/>
  <c r="H284" i="6"/>
  <c r="I284" i="6"/>
  <c r="J284" i="6"/>
  <c r="K284" i="6"/>
  <c r="G285" i="6"/>
  <c r="H285" i="6"/>
  <c r="I285" i="6"/>
  <c r="J285" i="6"/>
  <c r="K285" i="6"/>
  <c r="G288" i="6"/>
  <c r="H288" i="6"/>
  <c r="I288" i="6"/>
  <c r="J288" i="6"/>
  <c r="K288" i="6"/>
  <c r="G289" i="6"/>
  <c r="H289" i="6"/>
  <c r="I289" i="6"/>
  <c r="J289" i="6"/>
  <c r="K289" i="6"/>
  <c r="G290" i="6"/>
  <c r="H290" i="6"/>
  <c r="I290" i="6"/>
  <c r="J290" i="6"/>
  <c r="K290" i="6"/>
  <c r="G291" i="6"/>
  <c r="H291" i="6"/>
  <c r="I291" i="6"/>
  <c r="J291" i="6"/>
  <c r="K291" i="6"/>
  <c r="G292" i="6"/>
  <c r="H292" i="6"/>
  <c r="I292" i="6"/>
  <c r="J292" i="6"/>
  <c r="K292" i="6"/>
  <c r="G293" i="6"/>
  <c r="H293" i="6"/>
  <c r="I293" i="6"/>
  <c r="J293" i="6"/>
  <c r="K293" i="6"/>
  <c r="G294" i="6"/>
  <c r="H294" i="6"/>
  <c r="I294" i="6"/>
  <c r="J294" i="6"/>
  <c r="K294" i="6"/>
  <c r="G295" i="6"/>
  <c r="H295" i="6"/>
  <c r="I295" i="6"/>
  <c r="J295" i="6"/>
  <c r="K295" i="6"/>
  <c r="G296" i="6"/>
  <c r="H296" i="6"/>
  <c r="I296" i="6"/>
  <c r="J296" i="6"/>
  <c r="K296" i="6"/>
  <c r="G297" i="6"/>
  <c r="H297" i="6"/>
  <c r="I297" i="6"/>
  <c r="J297" i="6"/>
  <c r="K297" i="6"/>
  <c r="G298" i="6"/>
  <c r="H298" i="6"/>
  <c r="I298" i="6"/>
  <c r="J298" i="6"/>
  <c r="K298" i="6"/>
  <c r="G299" i="6"/>
  <c r="H299" i="6"/>
  <c r="I299" i="6"/>
  <c r="J299" i="6"/>
  <c r="K299" i="6"/>
  <c r="G300" i="6"/>
  <c r="H300" i="6"/>
  <c r="I300" i="6"/>
  <c r="J300" i="6"/>
  <c r="K300" i="6"/>
  <c r="G301" i="6"/>
  <c r="H301" i="6"/>
  <c r="I301" i="6"/>
  <c r="J301" i="6"/>
  <c r="K301" i="6"/>
  <c r="G302" i="6"/>
  <c r="H302" i="6"/>
  <c r="I302" i="6"/>
  <c r="J302" i="6"/>
  <c r="K302" i="6"/>
  <c r="G305" i="6"/>
  <c r="H305" i="6"/>
  <c r="I305" i="6"/>
  <c r="J305" i="6"/>
  <c r="K305" i="6"/>
  <c r="G306" i="6"/>
  <c r="H306" i="6"/>
  <c r="I306" i="6"/>
  <c r="J306" i="6"/>
  <c r="K306" i="6"/>
  <c r="G307" i="6"/>
  <c r="H307" i="6"/>
  <c r="I307" i="6"/>
  <c r="J307" i="6"/>
  <c r="K307" i="6"/>
  <c r="G308" i="6"/>
  <c r="H308" i="6"/>
  <c r="I308" i="6"/>
  <c r="J308" i="6"/>
  <c r="K308" i="6"/>
  <c r="G309" i="6"/>
  <c r="H309" i="6"/>
  <c r="I309" i="6"/>
  <c r="J309" i="6"/>
  <c r="K309" i="6"/>
  <c r="G310" i="6"/>
  <c r="H310" i="6"/>
  <c r="I310" i="6"/>
  <c r="J310" i="6"/>
  <c r="K310" i="6"/>
  <c r="G311" i="6"/>
  <c r="H311" i="6"/>
  <c r="I311" i="6"/>
  <c r="J311" i="6"/>
  <c r="K311" i="6"/>
  <c r="G312" i="6"/>
  <c r="H312" i="6"/>
  <c r="I312" i="6"/>
  <c r="J312" i="6"/>
  <c r="K312" i="6"/>
  <c r="G313" i="6"/>
  <c r="H313" i="6"/>
  <c r="I313" i="6"/>
  <c r="J313" i="6"/>
  <c r="K313" i="6"/>
  <c r="G314" i="6"/>
  <c r="H314" i="6"/>
  <c r="I314" i="6"/>
  <c r="J314" i="6"/>
  <c r="K314" i="6"/>
  <c r="G318" i="6"/>
  <c r="S318" i="6" s="1"/>
  <c r="H318" i="6"/>
  <c r="T318" i="6" s="1"/>
  <c r="I318" i="6"/>
  <c r="U318" i="6" s="1"/>
  <c r="J318" i="6"/>
  <c r="V318" i="6" s="1"/>
  <c r="K318" i="6"/>
  <c r="W318" i="6" s="1"/>
  <c r="G320" i="6"/>
  <c r="H320" i="6"/>
  <c r="I320" i="6"/>
  <c r="J320" i="6"/>
  <c r="K320" i="6"/>
  <c r="G321" i="6"/>
  <c r="H321" i="6"/>
  <c r="I321" i="6"/>
  <c r="J321" i="6"/>
  <c r="K321" i="6"/>
  <c r="G322" i="6"/>
  <c r="H322" i="6"/>
  <c r="I322" i="6"/>
  <c r="J322" i="6"/>
  <c r="K322" i="6"/>
  <c r="G323" i="6"/>
  <c r="H323" i="6"/>
  <c r="I323" i="6"/>
  <c r="J323" i="6"/>
  <c r="K323" i="6"/>
  <c r="B76" i="6"/>
  <c r="C76" i="6" s="1"/>
  <c r="E390" i="5"/>
  <c r="D390" i="5"/>
  <c r="E327" i="5"/>
  <c r="D327" i="5"/>
  <c r="E321" i="5"/>
  <c r="E197" i="5"/>
  <c r="D197" i="5"/>
  <c r="D143" i="5"/>
  <c r="D131" i="5"/>
  <c r="D70" i="5"/>
  <c r="F321" i="6"/>
  <c r="F322" i="6"/>
  <c r="F323" i="6"/>
  <c r="F320" i="6"/>
  <c r="F314" i="6"/>
  <c r="F313" i="6"/>
  <c r="F312" i="6"/>
  <c r="F311" i="6"/>
  <c r="F310" i="6"/>
  <c r="F309" i="6"/>
  <c r="F308" i="6"/>
  <c r="F307" i="6"/>
  <c r="F306" i="6"/>
  <c r="F305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6" i="6"/>
  <c r="F255" i="6"/>
  <c r="F254" i="6"/>
  <c r="F253" i="6"/>
  <c r="F252" i="6"/>
  <c r="F251" i="6"/>
  <c r="F250" i="6"/>
  <c r="F249" i="6"/>
  <c r="F246" i="6"/>
  <c r="F245" i="6"/>
  <c r="F244" i="6"/>
  <c r="F243" i="6"/>
  <c r="F242" i="6"/>
  <c r="F241" i="6"/>
  <c r="F240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4" i="6"/>
  <c r="F193" i="6"/>
  <c r="F192" i="6"/>
  <c r="F191" i="6"/>
  <c r="F190" i="6"/>
  <c r="F189" i="6"/>
  <c r="F188" i="6"/>
  <c r="F187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0" i="6"/>
  <c r="F109" i="6"/>
  <c r="F108" i="6"/>
  <c r="F107" i="6"/>
  <c r="F106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332" i="6" s="1"/>
  <c r="F76" i="6"/>
  <c r="F85" i="6"/>
  <c r="F84" i="6"/>
  <c r="F83" i="6"/>
  <c r="F82" i="6"/>
  <c r="F81" i="6"/>
  <c r="F80" i="6"/>
  <c r="F79" i="6"/>
  <c r="F78" i="6"/>
  <c r="F77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B321" i="6"/>
  <c r="C321" i="6" s="1"/>
  <c r="B322" i="6"/>
  <c r="C322" i="6" s="1"/>
  <c r="B323" i="6"/>
  <c r="C323" i="6" s="1"/>
  <c r="B306" i="6"/>
  <c r="C306" i="6" s="1"/>
  <c r="B307" i="6"/>
  <c r="C307" i="6" s="1"/>
  <c r="B308" i="6"/>
  <c r="C308" i="6" s="1"/>
  <c r="B309" i="6"/>
  <c r="C309" i="6" s="1"/>
  <c r="B310" i="6"/>
  <c r="C310" i="6" s="1"/>
  <c r="B311" i="6"/>
  <c r="C311" i="6" s="1"/>
  <c r="B312" i="6"/>
  <c r="C312" i="6" s="1"/>
  <c r="B313" i="6"/>
  <c r="C313" i="6" s="1"/>
  <c r="B314" i="6"/>
  <c r="C314" i="6" s="1"/>
  <c r="B289" i="6"/>
  <c r="C289" i="6" s="1"/>
  <c r="B290" i="6"/>
  <c r="C290" i="6" s="1"/>
  <c r="B291" i="6"/>
  <c r="C291" i="6" s="1"/>
  <c r="B292" i="6"/>
  <c r="C292" i="6" s="1"/>
  <c r="B293" i="6"/>
  <c r="C293" i="6" s="1"/>
  <c r="B294" i="6"/>
  <c r="C294" i="6" s="1"/>
  <c r="B295" i="6"/>
  <c r="C295" i="6" s="1"/>
  <c r="B296" i="6"/>
  <c r="C296" i="6" s="1"/>
  <c r="B297" i="6"/>
  <c r="C297" i="6" s="1"/>
  <c r="B298" i="6"/>
  <c r="C298" i="6" s="1"/>
  <c r="B299" i="6"/>
  <c r="C299" i="6" s="1"/>
  <c r="B300" i="6"/>
  <c r="C300" i="6" s="1"/>
  <c r="B301" i="6"/>
  <c r="C301" i="6" s="1"/>
  <c r="B302" i="6"/>
  <c r="C302" i="6" s="1"/>
  <c r="B260" i="6"/>
  <c r="C260" i="6" s="1"/>
  <c r="B261" i="6"/>
  <c r="C261" i="6" s="1"/>
  <c r="B262" i="6"/>
  <c r="C262" i="6" s="1"/>
  <c r="B263" i="6"/>
  <c r="C263" i="6" s="1"/>
  <c r="B264" i="6"/>
  <c r="C264" i="6" s="1"/>
  <c r="B265" i="6"/>
  <c r="C265" i="6" s="1"/>
  <c r="B266" i="6"/>
  <c r="C266" i="6" s="1"/>
  <c r="B267" i="6"/>
  <c r="C267" i="6" s="1"/>
  <c r="B268" i="6"/>
  <c r="C268" i="6" s="1"/>
  <c r="B269" i="6"/>
  <c r="C269" i="6" s="1"/>
  <c r="B270" i="6"/>
  <c r="C270" i="6" s="1"/>
  <c r="B271" i="6"/>
  <c r="C271" i="6" s="1"/>
  <c r="B272" i="6"/>
  <c r="C272" i="6" s="1"/>
  <c r="B273" i="6"/>
  <c r="C273" i="6" s="1"/>
  <c r="B274" i="6"/>
  <c r="C274" i="6" s="1"/>
  <c r="B275" i="6"/>
  <c r="C275" i="6" s="1"/>
  <c r="B276" i="6"/>
  <c r="C276" i="6" s="1"/>
  <c r="B277" i="6"/>
  <c r="C277" i="6" s="1"/>
  <c r="B278" i="6"/>
  <c r="C278" i="6" s="1"/>
  <c r="B279" i="6"/>
  <c r="C279" i="6" s="1"/>
  <c r="B280" i="6"/>
  <c r="C280" i="6" s="1"/>
  <c r="B281" i="6"/>
  <c r="C281" i="6" s="1"/>
  <c r="B282" i="6"/>
  <c r="C282" i="6" s="1"/>
  <c r="B283" i="6"/>
  <c r="C283" i="6" s="1"/>
  <c r="B284" i="6"/>
  <c r="C284" i="6" s="1"/>
  <c r="B285" i="6"/>
  <c r="C285" i="6" s="1"/>
  <c r="B250" i="6"/>
  <c r="C250" i="6" s="1"/>
  <c r="B251" i="6"/>
  <c r="C251" i="6" s="1"/>
  <c r="B252" i="6"/>
  <c r="C252" i="6" s="1"/>
  <c r="B253" i="6"/>
  <c r="C253" i="6" s="1"/>
  <c r="B254" i="6"/>
  <c r="C254" i="6" s="1"/>
  <c r="B255" i="6"/>
  <c r="C255" i="6" s="1"/>
  <c r="B256" i="6"/>
  <c r="C256" i="6" s="1"/>
  <c r="B241" i="6"/>
  <c r="C241" i="6" s="1"/>
  <c r="B242" i="6"/>
  <c r="C242" i="6" s="1"/>
  <c r="B243" i="6"/>
  <c r="C243" i="6" s="1"/>
  <c r="B244" i="6"/>
  <c r="C244" i="6" s="1"/>
  <c r="B245" i="6"/>
  <c r="C245" i="6" s="1"/>
  <c r="B246" i="6"/>
  <c r="C246" i="6" s="1"/>
  <c r="B218" i="6"/>
  <c r="C218" i="6" s="1"/>
  <c r="B219" i="6"/>
  <c r="C219" i="6" s="1"/>
  <c r="B220" i="6"/>
  <c r="C220" i="6" s="1"/>
  <c r="B221" i="6"/>
  <c r="C221" i="6" s="1"/>
  <c r="B222" i="6"/>
  <c r="C222" i="6" s="1"/>
  <c r="B223" i="6"/>
  <c r="C223" i="6" s="1"/>
  <c r="B224" i="6"/>
  <c r="C224" i="6" s="1"/>
  <c r="B225" i="6"/>
  <c r="C225" i="6" s="1"/>
  <c r="B226" i="6"/>
  <c r="C226" i="6" s="1"/>
  <c r="B227" i="6"/>
  <c r="C227" i="6" s="1"/>
  <c r="B228" i="6"/>
  <c r="C228" i="6" s="1"/>
  <c r="B229" i="6"/>
  <c r="C229" i="6" s="1"/>
  <c r="B230" i="6"/>
  <c r="C230" i="6" s="1"/>
  <c r="B231" i="6"/>
  <c r="C231" i="6" s="1"/>
  <c r="B232" i="6"/>
  <c r="C232" i="6" s="1"/>
  <c r="B233" i="6"/>
  <c r="C233" i="6" s="1"/>
  <c r="B234" i="6"/>
  <c r="C234" i="6" s="1"/>
  <c r="B198" i="6"/>
  <c r="C198" i="6" s="1"/>
  <c r="B199" i="6"/>
  <c r="C199" i="6" s="1"/>
  <c r="B200" i="6"/>
  <c r="C200" i="6" s="1"/>
  <c r="B201" i="6"/>
  <c r="C201" i="6" s="1"/>
  <c r="B202" i="6"/>
  <c r="C202" i="6" s="1"/>
  <c r="B203" i="6"/>
  <c r="C203" i="6" s="1"/>
  <c r="B204" i="6"/>
  <c r="C204" i="6" s="1"/>
  <c r="B205" i="6"/>
  <c r="C205" i="6" s="1"/>
  <c r="B206" i="6"/>
  <c r="C206" i="6" s="1"/>
  <c r="B207" i="6"/>
  <c r="C207" i="6" s="1"/>
  <c r="B208" i="6"/>
  <c r="C208" i="6" s="1"/>
  <c r="B209" i="6"/>
  <c r="C209" i="6" s="1"/>
  <c r="B210" i="6"/>
  <c r="C210" i="6" s="1"/>
  <c r="B211" i="6"/>
  <c r="C211" i="6" s="1"/>
  <c r="B212" i="6"/>
  <c r="C212" i="6" s="1"/>
  <c r="B213" i="6"/>
  <c r="C213" i="6" s="1"/>
  <c r="B214" i="6"/>
  <c r="C214" i="6" s="1"/>
  <c r="B188" i="6"/>
  <c r="C188" i="6" s="1"/>
  <c r="B189" i="6"/>
  <c r="C189" i="6" s="1"/>
  <c r="B190" i="6"/>
  <c r="C190" i="6" s="1"/>
  <c r="B191" i="6"/>
  <c r="C191" i="6" s="1"/>
  <c r="B192" i="6"/>
  <c r="C192" i="6" s="1"/>
  <c r="B193" i="6"/>
  <c r="C193" i="6" s="1"/>
  <c r="B194" i="6"/>
  <c r="C194" i="6" s="1"/>
  <c r="B165" i="6"/>
  <c r="C165" i="6" s="1"/>
  <c r="B166" i="6"/>
  <c r="C166" i="6" s="1"/>
  <c r="B167" i="6"/>
  <c r="C167" i="6" s="1"/>
  <c r="B168" i="6"/>
  <c r="C168" i="6" s="1"/>
  <c r="B169" i="6"/>
  <c r="C169" i="6" s="1"/>
  <c r="B170" i="6"/>
  <c r="C170" i="6" s="1"/>
  <c r="B171" i="6"/>
  <c r="C171" i="6" s="1"/>
  <c r="B172" i="6"/>
  <c r="C172" i="6" s="1"/>
  <c r="B173" i="6"/>
  <c r="C173" i="6" s="1"/>
  <c r="B174" i="6"/>
  <c r="C174" i="6" s="1"/>
  <c r="B175" i="6"/>
  <c r="C175" i="6" s="1"/>
  <c r="B176" i="6"/>
  <c r="C176" i="6" s="1"/>
  <c r="B177" i="6"/>
  <c r="C177" i="6" s="1"/>
  <c r="B178" i="6"/>
  <c r="C178" i="6" s="1"/>
  <c r="B179" i="6"/>
  <c r="C179" i="6" s="1"/>
  <c r="B180" i="6"/>
  <c r="C180" i="6" s="1"/>
  <c r="B181" i="6"/>
  <c r="C181" i="6" s="1"/>
  <c r="B182" i="6"/>
  <c r="C182" i="6" s="1"/>
  <c r="B183" i="6"/>
  <c r="C183" i="6" s="1"/>
  <c r="B184" i="6"/>
  <c r="C184" i="6" s="1"/>
  <c r="B114" i="6"/>
  <c r="C114" i="6" s="1"/>
  <c r="B115" i="6"/>
  <c r="C115" i="6" s="1"/>
  <c r="B116" i="6"/>
  <c r="C116" i="6" s="1"/>
  <c r="B117" i="6"/>
  <c r="C117" i="6" s="1"/>
  <c r="B118" i="6"/>
  <c r="C118" i="6" s="1"/>
  <c r="B119" i="6"/>
  <c r="C119" i="6" s="1"/>
  <c r="B120" i="6"/>
  <c r="C120" i="6" s="1"/>
  <c r="B121" i="6"/>
  <c r="C121" i="6" s="1"/>
  <c r="B122" i="6"/>
  <c r="C122" i="6" s="1"/>
  <c r="B123" i="6"/>
  <c r="C123" i="6" s="1"/>
  <c r="B124" i="6"/>
  <c r="C124" i="6" s="1"/>
  <c r="B125" i="6"/>
  <c r="C125" i="6" s="1"/>
  <c r="B126" i="6"/>
  <c r="C126" i="6" s="1"/>
  <c r="B127" i="6"/>
  <c r="C127" i="6" s="1"/>
  <c r="B128" i="6"/>
  <c r="C128" i="6" s="1"/>
  <c r="B129" i="6"/>
  <c r="C129" i="6" s="1"/>
  <c r="B130" i="6"/>
  <c r="C130" i="6" s="1"/>
  <c r="B131" i="6"/>
  <c r="C131" i="6" s="1"/>
  <c r="B132" i="6"/>
  <c r="C132" i="6" s="1"/>
  <c r="B133" i="6"/>
  <c r="C133" i="6" s="1"/>
  <c r="B134" i="6"/>
  <c r="C134" i="6" s="1"/>
  <c r="B135" i="6"/>
  <c r="C135" i="6" s="1"/>
  <c r="B136" i="6"/>
  <c r="C136" i="6" s="1"/>
  <c r="B137" i="6"/>
  <c r="C137" i="6" s="1"/>
  <c r="B138" i="6"/>
  <c r="C138" i="6" s="1"/>
  <c r="B139" i="6"/>
  <c r="C139" i="6" s="1"/>
  <c r="B140" i="6"/>
  <c r="C140" i="6" s="1"/>
  <c r="B141" i="6"/>
  <c r="C141" i="6" s="1"/>
  <c r="B142" i="6"/>
  <c r="C142" i="6" s="1"/>
  <c r="B143" i="6"/>
  <c r="C143" i="6" s="1"/>
  <c r="B144" i="6"/>
  <c r="C144" i="6" s="1"/>
  <c r="B78" i="6"/>
  <c r="C78" i="6" s="1"/>
  <c r="B79" i="6"/>
  <c r="C79" i="6" s="1"/>
  <c r="B80" i="6"/>
  <c r="C80" i="6" s="1"/>
  <c r="B81" i="6"/>
  <c r="C81" i="6" s="1"/>
  <c r="B82" i="6"/>
  <c r="C82" i="6" s="1"/>
  <c r="B83" i="6"/>
  <c r="C83" i="6" s="1"/>
  <c r="B84" i="6"/>
  <c r="C84" i="6" s="1"/>
  <c r="B85" i="6"/>
  <c r="C85" i="6" s="1"/>
  <c r="B86" i="6"/>
  <c r="C86" i="6" s="1"/>
  <c r="B87" i="6"/>
  <c r="C87" i="6" s="1"/>
  <c r="B88" i="6"/>
  <c r="C88" i="6" s="1"/>
  <c r="B89" i="6"/>
  <c r="C89" i="6" s="1"/>
  <c r="B90" i="6"/>
  <c r="C90" i="6" s="1"/>
  <c r="B91" i="6"/>
  <c r="C91" i="6" s="1"/>
  <c r="B92" i="6"/>
  <c r="C92" i="6" s="1"/>
  <c r="B93" i="6"/>
  <c r="C93" i="6" s="1"/>
  <c r="B94" i="6"/>
  <c r="C94" i="6" s="1"/>
  <c r="B95" i="6"/>
  <c r="C95" i="6" s="1"/>
  <c r="B96" i="6"/>
  <c r="C96" i="6" s="1"/>
  <c r="B97" i="6"/>
  <c r="C97" i="6" s="1"/>
  <c r="B98" i="6"/>
  <c r="C98" i="6" s="1"/>
  <c r="B99" i="6"/>
  <c r="C99" i="6" s="1"/>
  <c r="B100" i="6"/>
  <c r="C100" i="6" s="1"/>
  <c r="B101" i="6"/>
  <c r="C101" i="6" s="1"/>
  <c r="B102" i="6"/>
  <c r="C102" i="6" s="1"/>
  <c r="B103" i="6"/>
  <c r="C103" i="6" s="1"/>
  <c r="B52" i="6"/>
  <c r="C52" i="6" s="1"/>
  <c r="B53" i="6"/>
  <c r="C53" i="6" s="1"/>
  <c r="B54" i="6"/>
  <c r="C54" i="6" s="1"/>
  <c r="B55" i="6"/>
  <c r="C55" i="6" s="1"/>
  <c r="B56" i="6"/>
  <c r="C56" i="6" s="1"/>
  <c r="B57" i="6"/>
  <c r="C57" i="6" s="1"/>
  <c r="B58" i="6"/>
  <c r="C58" i="6" s="1"/>
  <c r="B59" i="6"/>
  <c r="C59" i="6" s="1"/>
  <c r="B60" i="6"/>
  <c r="C60" i="6" s="1"/>
  <c r="B61" i="6"/>
  <c r="C61" i="6" s="1"/>
  <c r="B62" i="6"/>
  <c r="C62" i="6" s="1"/>
  <c r="B63" i="6"/>
  <c r="C63" i="6" s="1"/>
  <c r="B64" i="6"/>
  <c r="C64" i="6" s="1"/>
  <c r="B65" i="6"/>
  <c r="C65" i="6" s="1"/>
  <c r="B66" i="6"/>
  <c r="C66" i="6" s="1"/>
  <c r="B67" i="6"/>
  <c r="C67" i="6" s="1"/>
  <c r="B68" i="6"/>
  <c r="C68" i="6" s="1"/>
  <c r="B69" i="6"/>
  <c r="C69" i="6" s="1"/>
  <c r="B70" i="6"/>
  <c r="C70" i="6" s="1"/>
  <c r="B71" i="6"/>
  <c r="C71" i="6" s="1"/>
  <c r="B72" i="6"/>
  <c r="C72" i="6" s="1"/>
  <c r="B73" i="6"/>
  <c r="C73" i="6" s="1"/>
  <c r="B11" i="6"/>
  <c r="C11" i="6" s="1"/>
  <c r="B12" i="6"/>
  <c r="C12" i="6" s="1"/>
  <c r="B13" i="6"/>
  <c r="C13" i="6" s="1"/>
  <c r="B14" i="6"/>
  <c r="C14" i="6" s="1"/>
  <c r="B15" i="6"/>
  <c r="C15" i="6" s="1"/>
  <c r="B16" i="6"/>
  <c r="C16" i="6" s="1"/>
  <c r="B17" i="6"/>
  <c r="C17" i="6" s="1"/>
  <c r="B18" i="6"/>
  <c r="C18" i="6" s="1"/>
  <c r="B19" i="6"/>
  <c r="C19" i="6" s="1"/>
  <c r="B20" i="6"/>
  <c r="C20" i="6" s="1"/>
  <c r="B21" i="6"/>
  <c r="C21" i="6" s="1"/>
  <c r="B22" i="6"/>
  <c r="C22" i="6" s="1"/>
  <c r="B23" i="6"/>
  <c r="C23" i="6" s="1"/>
  <c r="B24" i="6"/>
  <c r="C24" i="6" s="1"/>
  <c r="B25" i="6"/>
  <c r="C25" i="6" s="1"/>
  <c r="B26" i="6"/>
  <c r="C26" i="6" s="1"/>
  <c r="B27" i="6"/>
  <c r="C27" i="6" s="1"/>
  <c r="B28" i="6"/>
  <c r="C28" i="6" s="1"/>
  <c r="B29" i="6"/>
  <c r="C29" i="6" s="1"/>
  <c r="B30" i="6"/>
  <c r="C30" i="6" s="1"/>
  <c r="B31" i="6"/>
  <c r="C31" i="6" s="1"/>
  <c r="B32" i="6"/>
  <c r="C32" i="6" s="1"/>
  <c r="B33" i="6"/>
  <c r="C33" i="6" s="1"/>
  <c r="B34" i="6"/>
  <c r="C34" i="6" s="1"/>
  <c r="B35" i="6"/>
  <c r="C35" i="6" s="1"/>
  <c r="B36" i="6"/>
  <c r="C36" i="6" s="1"/>
  <c r="B37" i="6"/>
  <c r="C37" i="6" s="1"/>
  <c r="B38" i="6"/>
  <c r="C38" i="6" s="1"/>
  <c r="B39" i="6"/>
  <c r="C39" i="6" s="1"/>
  <c r="B40" i="6"/>
  <c r="C40" i="6" s="1"/>
  <c r="B41" i="6"/>
  <c r="C41" i="6" s="1"/>
  <c r="B42" i="6"/>
  <c r="C42" i="6" s="1"/>
  <c r="B43" i="6"/>
  <c r="C43" i="6" s="1"/>
  <c r="B44" i="6"/>
  <c r="C44" i="6" s="1"/>
  <c r="B45" i="6"/>
  <c r="C45" i="6" s="1"/>
  <c r="B46" i="6"/>
  <c r="C46" i="6" s="1"/>
  <c r="B47" i="6"/>
  <c r="C47" i="6" s="1"/>
  <c r="B48" i="6"/>
  <c r="C48" i="6" s="1"/>
  <c r="F10" i="6"/>
  <c r="B10" i="6"/>
  <c r="C10" i="6" s="1"/>
  <c r="B51" i="6"/>
  <c r="C51" i="6" s="1"/>
  <c r="B77" i="6"/>
  <c r="C77" i="6" s="1"/>
  <c r="B106" i="6"/>
  <c r="C106" i="6" s="1"/>
  <c r="B107" i="6"/>
  <c r="C107" i="6" s="1"/>
  <c r="B108" i="6"/>
  <c r="C108" i="6" s="1"/>
  <c r="B109" i="6"/>
  <c r="C109" i="6" s="1"/>
  <c r="B110" i="6"/>
  <c r="C110" i="6" s="1"/>
  <c r="B113" i="6"/>
  <c r="C113" i="6" s="1"/>
  <c r="B147" i="6"/>
  <c r="C147" i="6" s="1"/>
  <c r="B148" i="6"/>
  <c r="C148" i="6" s="1"/>
  <c r="B149" i="6"/>
  <c r="C149" i="6" s="1"/>
  <c r="B150" i="6"/>
  <c r="C150" i="6" s="1"/>
  <c r="B151" i="6"/>
  <c r="C151" i="6" s="1"/>
  <c r="B152" i="6"/>
  <c r="C152" i="6" s="1"/>
  <c r="B153" i="6"/>
  <c r="C153" i="6" s="1"/>
  <c r="B154" i="6"/>
  <c r="C154" i="6" s="1"/>
  <c r="B155" i="6"/>
  <c r="C155" i="6" s="1"/>
  <c r="B156" i="6"/>
  <c r="C156" i="6" s="1"/>
  <c r="B157" i="6"/>
  <c r="C157" i="6" s="1"/>
  <c r="B158" i="6"/>
  <c r="C158" i="6" s="1"/>
  <c r="B159" i="6"/>
  <c r="C159" i="6" s="1"/>
  <c r="B160" i="6"/>
  <c r="C160" i="6" s="1"/>
  <c r="B161" i="6"/>
  <c r="C161" i="6" s="1"/>
  <c r="B164" i="6"/>
  <c r="C164" i="6" s="1"/>
  <c r="B187" i="6"/>
  <c r="C187" i="6" s="1"/>
  <c r="B197" i="6"/>
  <c r="C197" i="6" s="1"/>
  <c r="B217" i="6"/>
  <c r="C217" i="6" s="1"/>
  <c r="B237" i="6"/>
  <c r="C237" i="6" s="1"/>
  <c r="E238" i="6"/>
  <c r="B240" i="6"/>
  <c r="C240" i="6" s="1"/>
  <c r="B249" i="6"/>
  <c r="C249" i="6" s="1"/>
  <c r="B259" i="6"/>
  <c r="C259" i="6" s="1"/>
  <c r="B288" i="6"/>
  <c r="C288" i="6" s="1"/>
  <c r="B305" i="6"/>
  <c r="C305" i="6" s="1"/>
  <c r="B317" i="6"/>
  <c r="C317" i="6" s="1"/>
  <c r="D317" i="6"/>
  <c r="D318" i="6" s="1"/>
  <c r="F318" i="6"/>
  <c r="R318" i="6" s="1"/>
  <c r="B320" i="6"/>
  <c r="C320" i="6" s="1"/>
  <c r="K534" i="5"/>
  <c r="J534" i="5"/>
  <c r="I534" i="5"/>
  <c r="H534" i="5"/>
  <c r="G534" i="5"/>
  <c r="K533" i="5"/>
  <c r="J533" i="5"/>
  <c r="I533" i="5"/>
  <c r="H533" i="5"/>
  <c r="G533" i="5"/>
  <c r="K532" i="5"/>
  <c r="J532" i="5"/>
  <c r="D532" i="5" s="1"/>
  <c r="I532" i="5"/>
  <c r="H532" i="5"/>
  <c r="G532" i="5"/>
  <c r="K531" i="5"/>
  <c r="J531" i="5"/>
  <c r="I531" i="5"/>
  <c r="H531" i="5"/>
  <c r="G531" i="5"/>
  <c r="D531" i="5" s="1"/>
  <c r="K530" i="5"/>
  <c r="J530" i="5"/>
  <c r="I530" i="5"/>
  <c r="H530" i="5"/>
  <c r="G530" i="5"/>
  <c r="K529" i="5"/>
  <c r="J529" i="5"/>
  <c r="I529" i="5"/>
  <c r="D529" i="5" s="1"/>
  <c r="H529" i="5"/>
  <c r="G529" i="5"/>
  <c r="K528" i="5"/>
  <c r="J528" i="5"/>
  <c r="I528" i="5"/>
  <c r="H528" i="5"/>
  <c r="G528" i="5"/>
  <c r="K527" i="5"/>
  <c r="D527" i="5" s="1"/>
  <c r="J527" i="5"/>
  <c r="I527" i="5"/>
  <c r="H527" i="5"/>
  <c r="G527" i="5"/>
  <c r="K526" i="5"/>
  <c r="J526" i="5"/>
  <c r="I526" i="5"/>
  <c r="H526" i="5"/>
  <c r="D526" i="5" s="1"/>
  <c r="G526" i="5"/>
  <c r="K525" i="5"/>
  <c r="J525" i="5"/>
  <c r="I525" i="5"/>
  <c r="H525" i="5"/>
  <c r="G525" i="5"/>
  <c r="K524" i="5"/>
  <c r="J524" i="5"/>
  <c r="D524" i="5" s="1"/>
  <c r="I524" i="5"/>
  <c r="H524" i="5"/>
  <c r="G524" i="5"/>
  <c r="K523" i="5"/>
  <c r="J523" i="5"/>
  <c r="I523" i="5"/>
  <c r="H523" i="5"/>
  <c r="G523" i="5"/>
  <c r="D523" i="5" s="1"/>
  <c r="K522" i="5"/>
  <c r="J522" i="5"/>
  <c r="I522" i="5"/>
  <c r="H522" i="5"/>
  <c r="G522" i="5"/>
  <c r="K521" i="5"/>
  <c r="J521" i="5"/>
  <c r="I521" i="5"/>
  <c r="H521" i="5"/>
  <c r="G521" i="5"/>
  <c r="K520" i="5"/>
  <c r="J520" i="5"/>
  <c r="I520" i="5"/>
  <c r="H520" i="5"/>
  <c r="G520" i="5"/>
  <c r="K519" i="5"/>
  <c r="D519" i="5" s="1"/>
  <c r="J519" i="5"/>
  <c r="I519" i="5"/>
  <c r="H519" i="5"/>
  <c r="G519" i="5"/>
  <c r="K518" i="5"/>
  <c r="J518" i="5"/>
  <c r="I518" i="5"/>
  <c r="H518" i="5"/>
  <c r="D518" i="5" s="1"/>
  <c r="G518" i="5"/>
  <c r="K517" i="5"/>
  <c r="J517" i="5"/>
  <c r="I517" i="5"/>
  <c r="H517" i="5"/>
  <c r="G517" i="5"/>
  <c r="K516" i="5"/>
  <c r="J516" i="5"/>
  <c r="D516" i="5" s="1"/>
  <c r="I516" i="5"/>
  <c r="H516" i="5"/>
  <c r="H535" i="5" s="1"/>
  <c r="G516" i="5"/>
  <c r="K515" i="5"/>
  <c r="J515" i="5"/>
  <c r="I515" i="5"/>
  <c r="H515" i="5"/>
  <c r="G515" i="5"/>
  <c r="D515" i="5" s="1"/>
  <c r="K514" i="5"/>
  <c r="J514" i="5"/>
  <c r="J535" i="5" s="1"/>
  <c r="I514" i="5"/>
  <c r="I535" i="5" s="1"/>
  <c r="H514" i="5"/>
  <c r="G514" i="5"/>
  <c r="G535" i="5" s="1"/>
  <c r="K511" i="5"/>
  <c r="K512" i="5" s="1"/>
  <c r="K513" i="5" s="1"/>
  <c r="J511" i="5"/>
  <c r="J512" i="5" s="1"/>
  <c r="J513" i="5" s="1"/>
  <c r="I511" i="5"/>
  <c r="I512" i="5" s="1"/>
  <c r="I513" i="5" s="1"/>
  <c r="H511" i="5"/>
  <c r="H512" i="5" s="1"/>
  <c r="H513" i="5" s="1"/>
  <c r="G511" i="5"/>
  <c r="G512" i="5" s="1"/>
  <c r="G513" i="5" s="1"/>
  <c r="K508" i="5"/>
  <c r="J508" i="5"/>
  <c r="D508" i="5" s="1"/>
  <c r="I508" i="5"/>
  <c r="H508" i="5"/>
  <c r="G508" i="5"/>
  <c r="K507" i="5"/>
  <c r="J507" i="5"/>
  <c r="I507" i="5"/>
  <c r="H507" i="5"/>
  <c r="G507" i="5"/>
  <c r="D507" i="5" s="1"/>
  <c r="K506" i="5"/>
  <c r="J506" i="5"/>
  <c r="I506" i="5"/>
  <c r="H506" i="5"/>
  <c r="G506" i="5"/>
  <c r="K505" i="5"/>
  <c r="J505" i="5"/>
  <c r="I505" i="5"/>
  <c r="H505" i="5"/>
  <c r="G505" i="5"/>
  <c r="K504" i="5"/>
  <c r="J504" i="5"/>
  <c r="I504" i="5"/>
  <c r="H504" i="5"/>
  <c r="G504" i="5"/>
  <c r="K503" i="5"/>
  <c r="D503" i="5" s="1"/>
  <c r="J503" i="5"/>
  <c r="I503" i="5"/>
  <c r="H503" i="5"/>
  <c r="G503" i="5"/>
  <c r="K502" i="5"/>
  <c r="J502" i="5"/>
  <c r="I502" i="5"/>
  <c r="H502" i="5"/>
  <c r="D502" i="5" s="1"/>
  <c r="G502" i="5"/>
  <c r="K501" i="5"/>
  <c r="J501" i="5"/>
  <c r="I501" i="5"/>
  <c r="H501" i="5"/>
  <c r="G501" i="5"/>
  <c r="K500" i="5"/>
  <c r="J500" i="5"/>
  <c r="D500" i="5" s="1"/>
  <c r="I500" i="5"/>
  <c r="H500" i="5"/>
  <c r="G500" i="5"/>
  <c r="K499" i="5"/>
  <c r="J499" i="5"/>
  <c r="I499" i="5"/>
  <c r="H499" i="5"/>
  <c r="G499" i="5"/>
  <c r="K498" i="5"/>
  <c r="J498" i="5"/>
  <c r="I498" i="5"/>
  <c r="H498" i="5"/>
  <c r="G498" i="5"/>
  <c r="K497" i="5"/>
  <c r="J497" i="5"/>
  <c r="I497" i="5"/>
  <c r="H497" i="5"/>
  <c r="G497" i="5"/>
  <c r="K496" i="5"/>
  <c r="J496" i="5"/>
  <c r="I496" i="5"/>
  <c r="H496" i="5"/>
  <c r="G496" i="5"/>
  <c r="K495" i="5"/>
  <c r="D495" i="5" s="1"/>
  <c r="J495" i="5"/>
  <c r="I495" i="5"/>
  <c r="H495" i="5"/>
  <c r="G495" i="5"/>
  <c r="K494" i="5"/>
  <c r="J494" i="5"/>
  <c r="I494" i="5"/>
  <c r="H494" i="5"/>
  <c r="D494" i="5" s="1"/>
  <c r="G494" i="5"/>
  <c r="K493" i="5"/>
  <c r="J493" i="5"/>
  <c r="I493" i="5"/>
  <c r="H493" i="5"/>
  <c r="G493" i="5"/>
  <c r="K492" i="5"/>
  <c r="J492" i="5"/>
  <c r="D492" i="5" s="1"/>
  <c r="I492" i="5"/>
  <c r="H492" i="5"/>
  <c r="G492" i="5"/>
  <c r="K491" i="5"/>
  <c r="J491" i="5"/>
  <c r="I491" i="5"/>
  <c r="H491" i="5"/>
  <c r="G491" i="5"/>
  <c r="D491" i="5" s="1"/>
  <c r="K490" i="5"/>
  <c r="J490" i="5"/>
  <c r="J509" i="5" s="1"/>
  <c r="J510" i="5" s="1"/>
  <c r="I490" i="5"/>
  <c r="H490" i="5"/>
  <c r="G490" i="5"/>
  <c r="K489" i="5"/>
  <c r="K509" i="5" s="1"/>
  <c r="K510" i="5" s="1"/>
  <c r="J489" i="5"/>
  <c r="I489" i="5"/>
  <c r="I509" i="5" s="1"/>
  <c r="I510" i="5" s="1"/>
  <c r="H489" i="5"/>
  <c r="H509" i="5" s="1"/>
  <c r="H510" i="5" s="1"/>
  <c r="G489" i="5"/>
  <c r="G509" i="5" s="1"/>
  <c r="G510" i="5" s="1"/>
  <c r="K486" i="5"/>
  <c r="J486" i="5"/>
  <c r="I486" i="5"/>
  <c r="H486" i="5"/>
  <c r="G486" i="5"/>
  <c r="K485" i="5"/>
  <c r="J485" i="5"/>
  <c r="I485" i="5"/>
  <c r="H485" i="5"/>
  <c r="G485" i="5"/>
  <c r="K484" i="5"/>
  <c r="J484" i="5"/>
  <c r="D484" i="5" s="1"/>
  <c r="I484" i="5"/>
  <c r="H484" i="5"/>
  <c r="G484" i="5"/>
  <c r="K483" i="5"/>
  <c r="J483" i="5"/>
  <c r="I483" i="5"/>
  <c r="H483" i="5"/>
  <c r="G483" i="5"/>
  <c r="K482" i="5"/>
  <c r="J482" i="5"/>
  <c r="I482" i="5"/>
  <c r="H482" i="5"/>
  <c r="G482" i="5"/>
  <c r="K481" i="5"/>
  <c r="J481" i="5"/>
  <c r="I481" i="5"/>
  <c r="D481" i="5" s="1"/>
  <c r="H481" i="5"/>
  <c r="G481" i="5"/>
  <c r="K480" i="5"/>
  <c r="J480" i="5"/>
  <c r="I480" i="5"/>
  <c r="H480" i="5"/>
  <c r="G480" i="5"/>
  <c r="K479" i="5"/>
  <c r="J479" i="5"/>
  <c r="I479" i="5"/>
  <c r="H479" i="5"/>
  <c r="G479" i="5"/>
  <c r="K478" i="5"/>
  <c r="J478" i="5"/>
  <c r="I478" i="5"/>
  <c r="H478" i="5"/>
  <c r="D478" i="5" s="1"/>
  <c r="G478" i="5"/>
  <c r="K477" i="5"/>
  <c r="J477" i="5"/>
  <c r="I477" i="5"/>
  <c r="H477" i="5"/>
  <c r="G477" i="5"/>
  <c r="K476" i="5"/>
  <c r="J476" i="5"/>
  <c r="I476" i="5"/>
  <c r="H476" i="5"/>
  <c r="G476" i="5"/>
  <c r="K475" i="5"/>
  <c r="J475" i="5"/>
  <c r="I475" i="5"/>
  <c r="H475" i="5"/>
  <c r="G475" i="5"/>
  <c r="D475" i="5" s="1"/>
  <c r="K474" i="5"/>
  <c r="J474" i="5"/>
  <c r="I474" i="5"/>
  <c r="H474" i="5"/>
  <c r="G474" i="5"/>
  <c r="K473" i="5"/>
  <c r="J473" i="5"/>
  <c r="I473" i="5"/>
  <c r="H473" i="5"/>
  <c r="G473" i="5"/>
  <c r="K472" i="5"/>
  <c r="J472" i="5"/>
  <c r="I472" i="5"/>
  <c r="H472" i="5"/>
  <c r="G472" i="5"/>
  <c r="K471" i="5"/>
  <c r="K487" i="5" s="1"/>
  <c r="K488" i="5" s="1"/>
  <c r="J471" i="5"/>
  <c r="I471" i="5"/>
  <c r="H471" i="5"/>
  <c r="G471" i="5"/>
  <c r="K470" i="5"/>
  <c r="J470" i="5"/>
  <c r="I470" i="5"/>
  <c r="H470" i="5"/>
  <c r="D470" i="5" s="1"/>
  <c r="G470" i="5"/>
  <c r="K469" i="5"/>
  <c r="J469" i="5"/>
  <c r="I469" i="5"/>
  <c r="H469" i="5"/>
  <c r="G469" i="5"/>
  <c r="K468" i="5"/>
  <c r="J468" i="5"/>
  <c r="J487" i="5" s="1"/>
  <c r="J488" i="5" s="1"/>
  <c r="I468" i="5"/>
  <c r="I487" i="5" s="1"/>
  <c r="I488" i="5" s="1"/>
  <c r="H468" i="5"/>
  <c r="H487" i="5" s="1"/>
  <c r="H488" i="5" s="1"/>
  <c r="G468" i="5"/>
  <c r="G487" i="5" s="1"/>
  <c r="G488" i="5" s="1"/>
  <c r="K465" i="5"/>
  <c r="J465" i="5"/>
  <c r="I465" i="5"/>
  <c r="D465" i="5" s="1"/>
  <c r="H465" i="5"/>
  <c r="G465" i="5"/>
  <c r="K464" i="5"/>
  <c r="J464" i="5"/>
  <c r="I464" i="5"/>
  <c r="H464" i="5"/>
  <c r="G464" i="5"/>
  <c r="K463" i="5"/>
  <c r="D463" i="5" s="1"/>
  <c r="J463" i="5"/>
  <c r="I463" i="5"/>
  <c r="H463" i="5"/>
  <c r="G463" i="5"/>
  <c r="K462" i="5"/>
  <c r="J462" i="5"/>
  <c r="I462" i="5"/>
  <c r="H462" i="5"/>
  <c r="D462" i="5" s="1"/>
  <c r="G462" i="5"/>
  <c r="K461" i="5"/>
  <c r="J461" i="5"/>
  <c r="I461" i="5"/>
  <c r="H461" i="5"/>
  <c r="G461" i="5"/>
  <c r="K460" i="5"/>
  <c r="J460" i="5"/>
  <c r="D460" i="5" s="1"/>
  <c r="I460" i="5"/>
  <c r="H460" i="5"/>
  <c r="G460" i="5"/>
  <c r="K459" i="5"/>
  <c r="J459" i="5"/>
  <c r="I459" i="5"/>
  <c r="H459" i="5"/>
  <c r="G459" i="5"/>
  <c r="K458" i="5"/>
  <c r="J458" i="5"/>
  <c r="I458" i="5"/>
  <c r="H458" i="5"/>
  <c r="G458" i="5"/>
  <c r="K457" i="5"/>
  <c r="J457" i="5"/>
  <c r="I457" i="5"/>
  <c r="D457" i="5" s="1"/>
  <c r="H457" i="5"/>
  <c r="G457" i="5"/>
  <c r="K456" i="5"/>
  <c r="J456" i="5"/>
  <c r="I456" i="5"/>
  <c r="H456" i="5"/>
  <c r="G456" i="5"/>
  <c r="K455" i="5"/>
  <c r="D455" i="5" s="1"/>
  <c r="J455" i="5"/>
  <c r="I455" i="5"/>
  <c r="H455" i="5"/>
  <c r="G455" i="5"/>
  <c r="K454" i="5"/>
  <c r="J454" i="5"/>
  <c r="I454" i="5"/>
  <c r="H454" i="5"/>
  <c r="D454" i="5" s="1"/>
  <c r="G454" i="5"/>
  <c r="K453" i="5"/>
  <c r="J453" i="5"/>
  <c r="I453" i="5"/>
  <c r="H453" i="5"/>
  <c r="G453" i="5"/>
  <c r="K452" i="5"/>
  <c r="J452" i="5"/>
  <c r="D452" i="5" s="1"/>
  <c r="I452" i="5"/>
  <c r="H452" i="5"/>
  <c r="G452" i="5"/>
  <c r="K451" i="5"/>
  <c r="J451" i="5"/>
  <c r="I451" i="5"/>
  <c r="H451" i="5"/>
  <c r="G451" i="5"/>
  <c r="D451" i="5" s="1"/>
  <c r="K450" i="5"/>
  <c r="J450" i="5"/>
  <c r="I450" i="5"/>
  <c r="H450" i="5"/>
  <c r="G450" i="5"/>
  <c r="K449" i="5"/>
  <c r="J449" i="5"/>
  <c r="I449" i="5"/>
  <c r="D449" i="5" s="1"/>
  <c r="H449" i="5"/>
  <c r="G449" i="5"/>
  <c r="K448" i="5"/>
  <c r="J448" i="5"/>
  <c r="I448" i="5"/>
  <c r="H448" i="5"/>
  <c r="G448" i="5"/>
  <c r="K447" i="5"/>
  <c r="D447" i="5" s="1"/>
  <c r="J447" i="5"/>
  <c r="I447" i="5"/>
  <c r="H447" i="5"/>
  <c r="G447" i="5"/>
  <c r="K446" i="5"/>
  <c r="J446" i="5"/>
  <c r="I446" i="5"/>
  <c r="H446" i="5"/>
  <c r="G446" i="5"/>
  <c r="K445" i="5"/>
  <c r="J445" i="5"/>
  <c r="I445" i="5"/>
  <c r="H445" i="5"/>
  <c r="G445" i="5"/>
  <c r="K444" i="5"/>
  <c r="J444" i="5"/>
  <c r="D444" i="5" s="1"/>
  <c r="I444" i="5"/>
  <c r="H444" i="5"/>
  <c r="G444" i="5"/>
  <c r="K443" i="5"/>
  <c r="J443" i="5"/>
  <c r="I443" i="5"/>
  <c r="H443" i="5"/>
  <c r="G443" i="5"/>
  <c r="D443" i="5" s="1"/>
  <c r="K442" i="5"/>
  <c r="J442" i="5"/>
  <c r="I442" i="5"/>
  <c r="H442" i="5"/>
  <c r="G442" i="5"/>
  <c r="K441" i="5"/>
  <c r="J441" i="5"/>
  <c r="I441" i="5"/>
  <c r="D441" i="5" s="1"/>
  <c r="H441" i="5"/>
  <c r="G441" i="5"/>
  <c r="K440" i="5"/>
  <c r="J440" i="5"/>
  <c r="I440" i="5"/>
  <c r="H440" i="5"/>
  <c r="G440" i="5"/>
  <c r="K439" i="5"/>
  <c r="D439" i="5" s="1"/>
  <c r="J439" i="5"/>
  <c r="I439" i="5"/>
  <c r="H439" i="5"/>
  <c r="G439" i="5"/>
  <c r="K438" i="5"/>
  <c r="J438" i="5"/>
  <c r="I438" i="5"/>
  <c r="H438" i="5"/>
  <c r="D438" i="5" s="1"/>
  <c r="G438" i="5"/>
  <c r="K437" i="5"/>
  <c r="J437" i="5"/>
  <c r="I437" i="5"/>
  <c r="H437" i="5"/>
  <c r="G437" i="5"/>
  <c r="K436" i="5"/>
  <c r="J436" i="5"/>
  <c r="I436" i="5"/>
  <c r="H436" i="5"/>
  <c r="G436" i="5"/>
  <c r="K435" i="5"/>
  <c r="J435" i="5"/>
  <c r="I435" i="5"/>
  <c r="H435" i="5"/>
  <c r="G435" i="5"/>
  <c r="D435" i="5" s="1"/>
  <c r="K434" i="5"/>
  <c r="J434" i="5"/>
  <c r="I434" i="5"/>
  <c r="H434" i="5"/>
  <c r="G434" i="5"/>
  <c r="K433" i="5"/>
  <c r="J433" i="5"/>
  <c r="I433" i="5"/>
  <c r="H433" i="5"/>
  <c r="G433" i="5"/>
  <c r="K432" i="5"/>
  <c r="J432" i="5"/>
  <c r="I432" i="5"/>
  <c r="H432" i="5"/>
  <c r="G432" i="5"/>
  <c r="K431" i="5"/>
  <c r="D431" i="5" s="1"/>
  <c r="J431" i="5"/>
  <c r="I431" i="5"/>
  <c r="H431" i="5"/>
  <c r="G431" i="5"/>
  <c r="K430" i="5"/>
  <c r="J430" i="5"/>
  <c r="I430" i="5"/>
  <c r="H430" i="5"/>
  <c r="D430" i="5" s="1"/>
  <c r="G430" i="5"/>
  <c r="K429" i="5"/>
  <c r="J429" i="5"/>
  <c r="I429" i="5"/>
  <c r="H429" i="5"/>
  <c r="G429" i="5"/>
  <c r="K428" i="5"/>
  <c r="J428" i="5"/>
  <c r="D428" i="5" s="1"/>
  <c r="I428" i="5"/>
  <c r="H428" i="5"/>
  <c r="G428" i="5"/>
  <c r="K427" i="5"/>
  <c r="J427" i="5"/>
  <c r="I427" i="5"/>
  <c r="H427" i="5"/>
  <c r="G427" i="5"/>
  <c r="D427" i="5" s="1"/>
  <c r="K426" i="5"/>
  <c r="K466" i="5" s="1"/>
  <c r="K467" i="5" s="1"/>
  <c r="J426" i="5"/>
  <c r="J466" i="5" s="1"/>
  <c r="J467" i="5" s="1"/>
  <c r="I426" i="5"/>
  <c r="I466" i="5" s="1"/>
  <c r="I467" i="5" s="1"/>
  <c r="H426" i="5"/>
  <c r="H466" i="5" s="1"/>
  <c r="H467" i="5" s="1"/>
  <c r="G426" i="5"/>
  <c r="G466" i="5" s="1"/>
  <c r="G467" i="5" s="1"/>
  <c r="K423" i="5"/>
  <c r="D423" i="5" s="1"/>
  <c r="J423" i="5"/>
  <c r="I423" i="5"/>
  <c r="H423" i="5"/>
  <c r="G423" i="5"/>
  <c r="K422" i="5"/>
  <c r="J422" i="5"/>
  <c r="I422" i="5"/>
  <c r="H422" i="5"/>
  <c r="D422" i="5" s="1"/>
  <c r="G422" i="5"/>
  <c r="K421" i="5"/>
  <c r="J421" i="5"/>
  <c r="I421" i="5"/>
  <c r="H421" i="5"/>
  <c r="G421" i="5"/>
  <c r="K420" i="5"/>
  <c r="J420" i="5"/>
  <c r="D420" i="5" s="1"/>
  <c r="I420" i="5"/>
  <c r="H420" i="5"/>
  <c r="G420" i="5"/>
  <c r="K419" i="5"/>
  <c r="J419" i="5"/>
  <c r="I419" i="5"/>
  <c r="H419" i="5"/>
  <c r="G419" i="5"/>
  <c r="K418" i="5"/>
  <c r="J418" i="5"/>
  <c r="I418" i="5"/>
  <c r="H418" i="5"/>
  <c r="G418" i="5"/>
  <c r="K417" i="5"/>
  <c r="J417" i="5"/>
  <c r="I417" i="5"/>
  <c r="D417" i="5" s="1"/>
  <c r="H417" i="5"/>
  <c r="G417" i="5"/>
  <c r="K416" i="5"/>
  <c r="J416" i="5"/>
  <c r="I416" i="5"/>
  <c r="H416" i="5"/>
  <c r="G416" i="5"/>
  <c r="K415" i="5"/>
  <c r="D415" i="5" s="1"/>
  <c r="J415" i="5"/>
  <c r="I415" i="5"/>
  <c r="H415" i="5"/>
  <c r="G415" i="5"/>
  <c r="K414" i="5"/>
  <c r="J414" i="5"/>
  <c r="I414" i="5"/>
  <c r="H414" i="5"/>
  <c r="D414" i="5" s="1"/>
  <c r="G414" i="5"/>
  <c r="K413" i="5"/>
  <c r="J413" i="5"/>
  <c r="I413" i="5"/>
  <c r="H413" i="5"/>
  <c r="G413" i="5"/>
  <c r="K412" i="5"/>
  <c r="J412" i="5"/>
  <c r="D412" i="5" s="1"/>
  <c r="I412" i="5"/>
  <c r="H412" i="5"/>
  <c r="G412" i="5"/>
  <c r="K411" i="5"/>
  <c r="J411" i="5"/>
  <c r="I411" i="5"/>
  <c r="H411" i="5"/>
  <c r="G411" i="5"/>
  <c r="K410" i="5"/>
  <c r="J410" i="5"/>
  <c r="I410" i="5"/>
  <c r="H410" i="5"/>
  <c r="G410" i="5"/>
  <c r="K409" i="5"/>
  <c r="K424" i="5" s="1"/>
  <c r="K425" i="5" s="1"/>
  <c r="J409" i="5"/>
  <c r="J424" i="5" s="1"/>
  <c r="J425" i="5" s="1"/>
  <c r="I409" i="5"/>
  <c r="I424" i="5" s="1"/>
  <c r="I425" i="5" s="1"/>
  <c r="H409" i="5"/>
  <c r="H424" i="5" s="1"/>
  <c r="H425" i="5" s="1"/>
  <c r="G409" i="5"/>
  <c r="G424" i="5" s="1"/>
  <c r="G425" i="5" s="1"/>
  <c r="K406" i="5"/>
  <c r="J406" i="5"/>
  <c r="I406" i="5"/>
  <c r="H406" i="5"/>
  <c r="D406" i="5" s="1"/>
  <c r="G406" i="5"/>
  <c r="K405" i="5"/>
  <c r="J405" i="5"/>
  <c r="I405" i="5"/>
  <c r="H405" i="5"/>
  <c r="G405" i="5"/>
  <c r="K404" i="5"/>
  <c r="J404" i="5"/>
  <c r="D404" i="5" s="1"/>
  <c r="I404" i="5"/>
  <c r="H404" i="5"/>
  <c r="G404" i="5"/>
  <c r="K403" i="5"/>
  <c r="J403" i="5"/>
  <c r="I403" i="5"/>
  <c r="H403" i="5"/>
  <c r="G403" i="5"/>
  <c r="D403" i="5" s="1"/>
  <c r="K402" i="5"/>
  <c r="J402" i="5"/>
  <c r="I402" i="5"/>
  <c r="H402" i="5"/>
  <c r="G402" i="5"/>
  <c r="K401" i="5"/>
  <c r="J401" i="5"/>
  <c r="I401" i="5"/>
  <c r="H401" i="5"/>
  <c r="G401" i="5"/>
  <c r="K400" i="5"/>
  <c r="J400" i="5"/>
  <c r="I400" i="5"/>
  <c r="H400" i="5"/>
  <c r="G400" i="5"/>
  <c r="K399" i="5"/>
  <c r="D399" i="5" s="1"/>
  <c r="J399" i="5"/>
  <c r="I399" i="5"/>
  <c r="H399" i="5"/>
  <c r="G399" i="5"/>
  <c r="K398" i="5"/>
  <c r="J398" i="5"/>
  <c r="I398" i="5"/>
  <c r="H398" i="5"/>
  <c r="D398" i="5" s="1"/>
  <c r="G398" i="5"/>
  <c r="K397" i="5"/>
  <c r="J397" i="5"/>
  <c r="I397" i="5"/>
  <c r="H397" i="5"/>
  <c r="G397" i="5"/>
  <c r="K396" i="5"/>
  <c r="J396" i="5"/>
  <c r="D396" i="5" s="1"/>
  <c r="I396" i="5"/>
  <c r="H396" i="5"/>
  <c r="G396" i="5"/>
  <c r="K395" i="5"/>
  <c r="J395" i="5"/>
  <c r="I395" i="5"/>
  <c r="H395" i="5"/>
  <c r="G395" i="5"/>
  <c r="D395" i="5" s="1"/>
  <c r="K394" i="5"/>
  <c r="J394" i="5"/>
  <c r="J407" i="5" s="1"/>
  <c r="J408" i="5" s="1"/>
  <c r="I394" i="5"/>
  <c r="H394" i="5"/>
  <c r="G394" i="5"/>
  <c r="K393" i="5"/>
  <c r="J393" i="5"/>
  <c r="I393" i="5"/>
  <c r="I407" i="5" s="1"/>
  <c r="I408" i="5" s="1"/>
  <c r="H393" i="5"/>
  <c r="G393" i="5"/>
  <c r="K392" i="5"/>
  <c r="J392" i="5"/>
  <c r="I392" i="5"/>
  <c r="H392" i="5"/>
  <c r="H407" i="5" s="1"/>
  <c r="H408" i="5" s="1"/>
  <c r="G392" i="5"/>
  <c r="G407" i="5" s="1"/>
  <c r="G408" i="5" s="1"/>
  <c r="H390" i="5"/>
  <c r="H391" i="5" s="1"/>
  <c r="K389" i="5"/>
  <c r="J389" i="5"/>
  <c r="I389" i="5"/>
  <c r="H389" i="5"/>
  <c r="G389" i="5"/>
  <c r="K388" i="5"/>
  <c r="J388" i="5"/>
  <c r="D388" i="5" s="1"/>
  <c r="I388" i="5"/>
  <c r="H388" i="5"/>
  <c r="G388" i="5"/>
  <c r="K387" i="5"/>
  <c r="K390" i="5" s="1"/>
  <c r="K391" i="5" s="1"/>
  <c r="J387" i="5"/>
  <c r="I387" i="5"/>
  <c r="I390" i="5" s="1"/>
  <c r="I391" i="5" s="1"/>
  <c r="H387" i="5"/>
  <c r="G387" i="5"/>
  <c r="G390" i="5" s="1"/>
  <c r="G391" i="5" s="1"/>
  <c r="K384" i="5"/>
  <c r="J384" i="5"/>
  <c r="I384" i="5"/>
  <c r="H384" i="5"/>
  <c r="G384" i="5"/>
  <c r="K383" i="5"/>
  <c r="D383" i="5" s="1"/>
  <c r="J383" i="5"/>
  <c r="I383" i="5"/>
  <c r="H383" i="5"/>
  <c r="G383" i="5"/>
  <c r="K382" i="5"/>
  <c r="J382" i="5"/>
  <c r="I382" i="5"/>
  <c r="H382" i="5"/>
  <c r="D382" i="5" s="1"/>
  <c r="G382" i="5"/>
  <c r="K381" i="5"/>
  <c r="J381" i="5"/>
  <c r="I381" i="5"/>
  <c r="H381" i="5"/>
  <c r="G381" i="5"/>
  <c r="K380" i="5"/>
  <c r="J380" i="5"/>
  <c r="D380" i="5" s="1"/>
  <c r="I380" i="5"/>
  <c r="H380" i="5"/>
  <c r="G380" i="5"/>
  <c r="K379" i="5"/>
  <c r="J379" i="5"/>
  <c r="I379" i="5"/>
  <c r="H379" i="5"/>
  <c r="G379" i="5"/>
  <c r="K378" i="5"/>
  <c r="J378" i="5"/>
  <c r="I378" i="5"/>
  <c r="H378" i="5"/>
  <c r="G378" i="5"/>
  <c r="K377" i="5"/>
  <c r="J377" i="5"/>
  <c r="I377" i="5"/>
  <c r="D377" i="5" s="1"/>
  <c r="H377" i="5"/>
  <c r="G377" i="5"/>
  <c r="K376" i="5"/>
  <c r="J376" i="5"/>
  <c r="I376" i="5"/>
  <c r="H376" i="5"/>
  <c r="G376" i="5"/>
  <c r="K375" i="5"/>
  <c r="D375" i="5" s="1"/>
  <c r="J375" i="5"/>
  <c r="I375" i="5"/>
  <c r="H375" i="5"/>
  <c r="G375" i="5"/>
  <c r="K374" i="5"/>
  <c r="J374" i="5"/>
  <c r="I374" i="5"/>
  <c r="H374" i="5"/>
  <c r="D374" i="5" s="1"/>
  <c r="G374" i="5"/>
  <c r="K373" i="5"/>
  <c r="J373" i="5"/>
  <c r="I373" i="5"/>
  <c r="H373" i="5"/>
  <c r="G373" i="5"/>
  <c r="K372" i="5"/>
  <c r="J372" i="5"/>
  <c r="D372" i="5" s="1"/>
  <c r="I372" i="5"/>
  <c r="H372" i="5"/>
  <c r="G372" i="5"/>
  <c r="K371" i="5"/>
  <c r="J371" i="5"/>
  <c r="I371" i="5"/>
  <c r="H371" i="5"/>
  <c r="G371" i="5"/>
  <c r="D371" i="5" s="1"/>
  <c r="K370" i="5"/>
  <c r="J370" i="5"/>
  <c r="I370" i="5"/>
  <c r="H370" i="5"/>
  <c r="G370" i="5"/>
  <c r="K369" i="5"/>
  <c r="J369" i="5"/>
  <c r="I369" i="5"/>
  <c r="I385" i="5" s="1"/>
  <c r="I386" i="5" s="1"/>
  <c r="H369" i="5"/>
  <c r="G369" i="5"/>
  <c r="K368" i="5"/>
  <c r="J368" i="5"/>
  <c r="I368" i="5"/>
  <c r="H368" i="5"/>
  <c r="G368" i="5"/>
  <c r="K367" i="5"/>
  <c r="D367" i="5" s="1"/>
  <c r="J367" i="5"/>
  <c r="I367" i="5"/>
  <c r="H367" i="5"/>
  <c r="G367" i="5"/>
  <c r="K366" i="5"/>
  <c r="J366" i="5"/>
  <c r="I366" i="5"/>
  <c r="H366" i="5"/>
  <c r="H385" i="5" s="1"/>
  <c r="H386" i="5" s="1"/>
  <c r="G366" i="5"/>
  <c r="K365" i="5"/>
  <c r="K385" i="5" s="1"/>
  <c r="K386" i="5" s="1"/>
  <c r="J365" i="5"/>
  <c r="J385" i="5" s="1"/>
  <c r="J386" i="5" s="1"/>
  <c r="I365" i="5"/>
  <c r="H365" i="5"/>
  <c r="G365" i="5"/>
  <c r="G385" i="5" s="1"/>
  <c r="G386" i="5" s="1"/>
  <c r="K362" i="5"/>
  <c r="J362" i="5"/>
  <c r="I362" i="5"/>
  <c r="H362" i="5"/>
  <c r="G362" i="5"/>
  <c r="K361" i="5"/>
  <c r="J361" i="5"/>
  <c r="I361" i="5"/>
  <c r="D361" i="5" s="1"/>
  <c r="H361" i="5"/>
  <c r="G361" i="5"/>
  <c r="K360" i="5"/>
  <c r="J360" i="5"/>
  <c r="I360" i="5"/>
  <c r="H360" i="5"/>
  <c r="G360" i="5"/>
  <c r="K359" i="5"/>
  <c r="D359" i="5" s="1"/>
  <c r="J359" i="5"/>
  <c r="I359" i="5"/>
  <c r="H359" i="5"/>
  <c r="G359" i="5"/>
  <c r="K358" i="5"/>
  <c r="J358" i="5"/>
  <c r="I358" i="5"/>
  <c r="H358" i="5"/>
  <c r="D358" i="5" s="1"/>
  <c r="G358" i="5"/>
  <c r="K357" i="5"/>
  <c r="J357" i="5"/>
  <c r="I357" i="5"/>
  <c r="H357" i="5"/>
  <c r="G357" i="5"/>
  <c r="K356" i="5"/>
  <c r="J356" i="5"/>
  <c r="D356" i="5" s="1"/>
  <c r="I356" i="5"/>
  <c r="H356" i="5"/>
  <c r="G356" i="5"/>
  <c r="K355" i="5"/>
  <c r="J355" i="5"/>
  <c r="I355" i="5"/>
  <c r="H355" i="5"/>
  <c r="G355" i="5"/>
  <c r="K354" i="5"/>
  <c r="J354" i="5"/>
  <c r="I354" i="5"/>
  <c r="H354" i="5"/>
  <c r="G354" i="5"/>
  <c r="K353" i="5"/>
  <c r="J353" i="5"/>
  <c r="I353" i="5"/>
  <c r="H353" i="5"/>
  <c r="G353" i="5"/>
  <c r="K352" i="5"/>
  <c r="J352" i="5"/>
  <c r="I352" i="5"/>
  <c r="H352" i="5"/>
  <c r="G352" i="5"/>
  <c r="K351" i="5"/>
  <c r="D351" i="5" s="1"/>
  <c r="J351" i="5"/>
  <c r="I351" i="5"/>
  <c r="H351" i="5"/>
  <c r="G351" i="5"/>
  <c r="K350" i="5"/>
  <c r="J350" i="5"/>
  <c r="I350" i="5"/>
  <c r="H350" i="5"/>
  <c r="D350" i="5" s="1"/>
  <c r="G350" i="5"/>
  <c r="K349" i="5"/>
  <c r="J349" i="5"/>
  <c r="I349" i="5"/>
  <c r="H349" i="5"/>
  <c r="G349" i="5"/>
  <c r="K348" i="5"/>
  <c r="J348" i="5"/>
  <c r="D348" i="5" s="1"/>
  <c r="I348" i="5"/>
  <c r="H348" i="5"/>
  <c r="G348" i="5"/>
  <c r="K347" i="5"/>
  <c r="J347" i="5"/>
  <c r="I347" i="5"/>
  <c r="H347" i="5"/>
  <c r="G347" i="5"/>
  <c r="K346" i="5"/>
  <c r="J346" i="5"/>
  <c r="I346" i="5"/>
  <c r="H346" i="5"/>
  <c r="G346" i="5"/>
  <c r="K345" i="5"/>
  <c r="J345" i="5"/>
  <c r="I345" i="5"/>
  <c r="D345" i="5" s="1"/>
  <c r="H345" i="5"/>
  <c r="G345" i="5"/>
  <c r="K344" i="5"/>
  <c r="J344" i="5"/>
  <c r="I344" i="5"/>
  <c r="H344" i="5"/>
  <c r="G344" i="5"/>
  <c r="K343" i="5"/>
  <c r="D343" i="5" s="1"/>
  <c r="J343" i="5"/>
  <c r="I343" i="5"/>
  <c r="H343" i="5"/>
  <c r="G343" i="5"/>
  <c r="K342" i="5"/>
  <c r="J342" i="5"/>
  <c r="I342" i="5"/>
  <c r="H342" i="5"/>
  <c r="D342" i="5" s="1"/>
  <c r="G342" i="5"/>
  <c r="K341" i="5"/>
  <c r="J341" i="5"/>
  <c r="I341" i="5"/>
  <c r="H341" i="5"/>
  <c r="G341" i="5"/>
  <c r="K340" i="5"/>
  <c r="J340" i="5"/>
  <c r="D340" i="5" s="1"/>
  <c r="I340" i="5"/>
  <c r="H340" i="5"/>
  <c r="G340" i="5"/>
  <c r="K339" i="5"/>
  <c r="J339" i="5"/>
  <c r="I339" i="5"/>
  <c r="H339" i="5"/>
  <c r="G339" i="5"/>
  <c r="K338" i="5"/>
  <c r="J338" i="5"/>
  <c r="I338" i="5"/>
  <c r="H338" i="5"/>
  <c r="G338" i="5"/>
  <c r="K337" i="5"/>
  <c r="J337" i="5"/>
  <c r="I337" i="5"/>
  <c r="D337" i="5" s="1"/>
  <c r="H337" i="5"/>
  <c r="G337" i="5"/>
  <c r="K336" i="5"/>
  <c r="J336" i="5"/>
  <c r="I336" i="5"/>
  <c r="H336" i="5"/>
  <c r="G336" i="5"/>
  <c r="K335" i="5"/>
  <c r="D335" i="5" s="1"/>
  <c r="J335" i="5"/>
  <c r="I335" i="5"/>
  <c r="H335" i="5"/>
  <c r="G335" i="5"/>
  <c r="K334" i="5"/>
  <c r="J334" i="5"/>
  <c r="I334" i="5"/>
  <c r="H334" i="5"/>
  <c r="D334" i="5" s="1"/>
  <c r="G334" i="5"/>
  <c r="K333" i="5"/>
  <c r="J333" i="5"/>
  <c r="I333" i="5"/>
  <c r="H333" i="5"/>
  <c r="G333" i="5"/>
  <c r="K332" i="5"/>
  <c r="J332" i="5"/>
  <c r="I332" i="5"/>
  <c r="H332" i="5"/>
  <c r="G332" i="5"/>
  <c r="K331" i="5"/>
  <c r="J331" i="5"/>
  <c r="I331" i="5"/>
  <c r="H331" i="5"/>
  <c r="G331" i="5"/>
  <c r="G363" i="5" s="1"/>
  <c r="G364" i="5" s="1"/>
  <c r="K330" i="5"/>
  <c r="J330" i="5"/>
  <c r="I330" i="5"/>
  <c r="H330" i="5"/>
  <c r="G330" i="5"/>
  <c r="K329" i="5"/>
  <c r="K363" i="5" s="1"/>
  <c r="K364" i="5" s="1"/>
  <c r="J329" i="5"/>
  <c r="J363" i="5" s="1"/>
  <c r="J364" i="5" s="1"/>
  <c r="I329" i="5"/>
  <c r="I363" i="5" s="1"/>
  <c r="I364" i="5" s="1"/>
  <c r="H329" i="5"/>
  <c r="H363" i="5" s="1"/>
  <c r="H364" i="5" s="1"/>
  <c r="G329" i="5"/>
  <c r="K327" i="5"/>
  <c r="K328" i="5" s="1"/>
  <c r="I327" i="5"/>
  <c r="I328" i="5" s="1"/>
  <c r="K326" i="5"/>
  <c r="J326" i="5"/>
  <c r="I326" i="5"/>
  <c r="H326" i="5"/>
  <c r="D326" i="5" s="1"/>
  <c r="G326" i="5"/>
  <c r="K325" i="5"/>
  <c r="J325" i="5"/>
  <c r="I325" i="5"/>
  <c r="H325" i="5"/>
  <c r="G325" i="5"/>
  <c r="K324" i="5"/>
  <c r="J324" i="5"/>
  <c r="J327" i="5" s="1"/>
  <c r="J328" i="5" s="1"/>
  <c r="I324" i="5"/>
  <c r="H324" i="5"/>
  <c r="H327" i="5" s="1"/>
  <c r="H328" i="5" s="1"/>
  <c r="G324" i="5"/>
  <c r="K323" i="5"/>
  <c r="J323" i="5"/>
  <c r="I323" i="5"/>
  <c r="H323" i="5"/>
  <c r="G323" i="5"/>
  <c r="G327" i="5" s="1"/>
  <c r="G328" i="5" s="1"/>
  <c r="K320" i="5"/>
  <c r="J320" i="5"/>
  <c r="I320" i="5"/>
  <c r="H320" i="5"/>
  <c r="G320" i="5"/>
  <c r="K319" i="5"/>
  <c r="D319" i="5" s="1"/>
  <c r="J319" i="5"/>
  <c r="I319" i="5"/>
  <c r="H319" i="5"/>
  <c r="G319" i="5"/>
  <c r="K318" i="5"/>
  <c r="J318" i="5"/>
  <c r="I318" i="5"/>
  <c r="H318" i="5"/>
  <c r="D318" i="5" s="1"/>
  <c r="G318" i="5"/>
  <c r="K317" i="5"/>
  <c r="J317" i="5"/>
  <c r="I317" i="5"/>
  <c r="H317" i="5"/>
  <c r="G317" i="5"/>
  <c r="K316" i="5"/>
  <c r="J316" i="5"/>
  <c r="D316" i="5" s="1"/>
  <c r="I316" i="5"/>
  <c r="H316" i="5"/>
  <c r="G316" i="5"/>
  <c r="K315" i="5"/>
  <c r="J315" i="5"/>
  <c r="I315" i="5"/>
  <c r="H315" i="5"/>
  <c r="G315" i="5"/>
  <c r="D315" i="5" s="1"/>
  <c r="K314" i="5"/>
  <c r="J314" i="5"/>
  <c r="I314" i="5"/>
  <c r="H314" i="5"/>
  <c r="G314" i="5"/>
  <c r="K313" i="5"/>
  <c r="J313" i="5"/>
  <c r="I313" i="5"/>
  <c r="D313" i="5" s="1"/>
  <c r="H313" i="5"/>
  <c r="G313" i="5"/>
  <c r="K312" i="5"/>
  <c r="J312" i="5"/>
  <c r="I312" i="5"/>
  <c r="H312" i="5"/>
  <c r="G312" i="5"/>
  <c r="K311" i="5"/>
  <c r="D311" i="5" s="1"/>
  <c r="J311" i="5"/>
  <c r="I311" i="5"/>
  <c r="H311" i="5"/>
  <c r="G311" i="5"/>
  <c r="K310" i="5"/>
  <c r="J310" i="5"/>
  <c r="I310" i="5"/>
  <c r="H310" i="5"/>
  <c r="D310" i="5" s="1"/>
  <c r="G310" i="5"/>
  <c r="K309" i="5"/>
  <c r="J309" i="5"/>
  <c r="I309" i="5"/>
  <c r="H309" i="5"/>
  <c r="G309" i="5"/>
  <c r="K308" i="5"/>
  <c r="J308" i="5"/>
  <c r="D308" i="5" s="1"/>
  <c r="I308" i="5"/>
  <c r="H308" i="5"/>
  <c r="G308" i="5"/>
  <c r="K307" i="5"/>
  <c r="J307" i="5"/>
  <c r="I307" i="5"/>
  <c r="H307" i="5"/>
  <c r="G307" i="5"/>
  <c r="D307" i="5" s="1"/>
  <c r="K306" i="5"/>
  <c r="J306" i="5"/>
  <c r="I306" i="5"/>
  <c r="H306" i="5"/>
  <c r="G306" i="5"/>
  <c r="K305" i="5"/>
  <c r="J305" i="5"/>
  <c r="I305" i="5"/>
  <c r="D305" i="5" s="1"/>
  <c r="H305" i="5"/>
  <c r="G305" i="5"/>
  <c r="K304" i="5"/>
  <c r="J304" i="5"/>
  <c r="I304" i="5"/>
  <c r="H304" i="5"/>
  <c r="G304" i="5"/>
  <c r="K303" i="5"/>
  <c r="D303" i="5" s="1"/>
  <c r="J303" i="5"/>
  <c r="I303" i="5"/>
  <c r="H303" i="5"/>
  <c r="G303" i="5"/>
  <c r="K302" i="5"/>
  <c r="J302" i="5"/>
  <c r="I302" i="5"/>
  <c r="H302" i="5"/>
  <c r="D302" i="5" s="1"/>
  <c r="G302" i="5"/>
  <c r="K301" i="5"/>
  <c r="J301" i="5"/>
  <c r="I301" i="5"/>
  <c r="H301" i="5"/>
  <c r="G301" i="5"/>
  <c r="K300" i="5"/>
  <c r="J300" i="5"/>
  <c r="D300" i="5" s="1"/>
  <c r="I300" i="5"/>
  <c r="H300" i="5"/>
  <c r="G300" i="5"/>
  <c r="K299" i="5"/>
  <c r="J299" i="5"/>
  <c r="I299" i="5"/>
  <c r="H299" i="5"/>
  <c r="G299" i="5"/>
  <c r="D299" i="5" s="1"/>
  <c r="K298" i="5"/>
  <c r="J298" i="5"/>
  <c r="I298" i="5"/>
  <c r="H298" i="5"/>
  <c r="G298" i="5"/>
  <c r="K297" i="5"/>
  <c r="J297" i="5"/>
  <c r="I297" i="5"/>
  <c r="D297" i="5" s="1"/>
  <c r="H297" i="5"/>
  <c r="G297" i="5"/>
  <c r="K296" i="5"/>
  <c r="J296" i="5"/>
  <c r="I296" i="5"/>
  <c r="H296" i="5"/>
  <c r="G296" i="5"/>
  <c r="K295" i="5"/>
  <c r="D295" i="5" s="1"/>
  <c r="J295" i="5"/>
  <c r="I295" i="5"/>
  <c r="H295" i="5"/>
  <c r="G295" i="5"/>
  <c r="K294" i="5"/>
  <c r="J294" i="5"/>
  <c r="I294" i="5"/>
  <c r="H294" i="5"/>
  <c r="D294" i="5" s="1"/>
  <c r="G294" i="5"/>
  <c r="K293" i="5"/>
  <c r="J293" i="5"/>
  <c r="I293" i="5"/>
  <c r="H293" i="5"/>
  <c r="G293" i="5"/>
  <c r="K292" i="5"/>
  <c r="J292" i="5"/>
  <c r="D292" i="5" s="1"/>
  <c r="I292" i="5"/>
  <c r="H292" i="5"/>
  <c r="G292" i="5"/>
  <c r="K291" i="5"/>
  <c r="J291" i="5"/>
  <c r="I291" i="5"/>
  <c r="H291" i="5"/>
  <c r="G291" i="5"/>
  <c r="D291" i="5" s="1"/>
  <c r="K290" i="5"/>
  <c r="J290" i="5"/>
  <c r="I290" i="5"/>
  <c r="H290" i="5"/>
  <c r="G290" i="5"/>
  <c r="K289" i="5"/>
  <c r="J289" i="5"/>
  <c r="I289" i="5"/>
  <c r="D289" i="5" s="1"/>
  <c r="H289" i="5"/>
  <c r="G289" i="5"/>
  <c r="K288" i="5"/>
  <c r="J288" i="5"/>
  <c r="I288" i="5"/>
  <c r="H288" i="5"/>
  <c r="G288" i="5"/>
  <c r="K287" i="5"/>
  <c r="D287" i="5" s="1"/>
  <c r="J287" i="5"/>
  <c r="I287" i="5"/>
  <c r="H287" i="5"/>
  <c r="G287" i="5"/>
  <c r="K286" i="5"/>
  <c r="J286" i="5"/>
  <c r="I286" i="5"/>
  <c r="H286" i="5"/>
  <c r="D286" i="5" s="1"/>
  <c r="G286" i="5"/>
  <c r="K285" i="5"/>
  <c r="J285" i="5"/>
  <c r="I285" i="5"/>
  <c r="H285" i="5"/>
  <c r="G285" i="5"/>
  <c r="K284" i="5"/>
  <c r="J284" i="5"/>
  <c r="D284" i="5" s="1"/>
  <c r="I284" i="5"/>
  <c r="H284" i="5"/>
  <c r="G284" i="5"/>
  <c r="K283" i="5"/>
  <c r="J283" i="5"/>
  <c r="I283" i="5"/>
  <c r="H283" i="5"/>
  <c r="G283" i="5"/>
  <c r="D283" i="5" s="1"/>
  <c r="K282" i="5"/>
  <c r="J282" i="5"/>
  <c r="I282" i="5"/>
  <c r="H282" i="5"/>
  <c r="G282" i="5"/>
  <c r="K281" i="5"/>
  <c r="J281" i="5"/>
  <c r="I281" i="5"/>
  <c r="D281" i="5" s="1"/>
  <c r="H281" i="5"/>
  <c r="G281" i="5"/>
  <c r="K280" i="5"/>
  <c r="J280" i="5"/>
  <c r="I280" i="5"/>
  <c r="H280" i="5"/>
  <c r="G280" i="5"/>
  <c r="K279" i="5"/>
  <c r="D279" i="5" s="1"/>
  <c r="J279" i="5"/>
  <c r="I279" i="5"/>
  <c r="H279" i="5"/>
  <c r="G279" i="5"/>
  <c r="K278" i="5"/>
  <c r="J278" i="5"/>
  <c r="I278" i="5"/>
  <c r="H278" i="5"/>
  <c r="D278" i="5" s="1"/>
  <c r="G278" i="5"/>
  <c r="K277" i="5"/>
  <c r="J277" i="5"/>
  <c r="I277" i="5"/>
  <c r="H277" i="5"/>
  <c r="G277" i="5"/>
  <c r="K276" i="5"/>
  <c r="J276" i="5"/>
  <c r="D276" i="5" s="1"/>
  <c r="I276" i="5"/>
  <c r="H276" i="5"/>
  <c r="G276" i="5"/>
  <c r="K275" i="5"/>
  <c r="J275" i="5"/>
  <c r="I275" i="5"/>
  <c r="H275" i="5"/>
  <c r="G275" i="5"/>
  <c r="D275" i="5" s="1"/>
  <c r="K274" i="5"/>
  <c r="J274" i="5"/>
  <c r="I274" i="5"/>
  <c r="H274" i="5"/>
  <c r="G274" i="5"/>
  <c r="K273" i="5"/>
  <c r="J273" i="5"/>
  <c r="I273" i="5"/>
  <c r="D273" i="5" s="1"/>
  <c r="H273" i="5"/>
  <c r="G273" i="5"/>
  <c r="K272" i="5"/>
  <c r="J272" i="5"/>
  <c r="I272" i="5"/>
  <c r="H272" i="5"/>
  <c r="G272" i="5"/>
  <c r="K271" i="5"/>
  <c r="D271" i="5" s="1"/>
  <c r="J271" i="5"/>
  <c r="I271" i="5"/>
  <c r="H271" i="5"/>
  <c r="G271" i="5"/>
  <c r="K270" i="5"/>
  <c r="J270" i="5"/>
  <c r="I270" i="5"/>
  <c r="H270" i="5"/>
  <c r="D270" i="5" s="1"/>
  <c r="G270" i="5"/>
  <c r="K269" i="5"/>
  <c r="J269" i="5"/>
  <c r="I269" i="5"/>
  <c r="H269" i="5"/>
  <c r="G269" i="5"/>
  <c r="K268" i="5"/>
  <c r="J268" i="5"/>
  <c r="D268" i="5" s="1"/>
  <c r="I268" i="5"/>
  <c r="H268" i="5"/>
  <c r="G268" i="5"/>
  <c r="K267" i="5"/>
  <c r="J267" i="5"/>
  <c r="I267" i="5"/>
  <c r="H267" i="5"/>
  <c r="G267" i="5"/>
  <c r="D267" i="5" s="1"/>
  <c r="K266" i="5"/>
  <c r="J266" i="5"/>
  <c r="I266" i="5"/>
  <c r="H266" i="5"/>
  <c r="G266" i="5"/>
  <c r="K265" i="5"/>
  <c r="J265" i="5"/>
  <c r="I265" i="5"/>
  <c r="D265" i="5" s="1"/>
  <c r="H265" i="5"/>
  <c r="G265" i="5"/>
  <c r="K264" i="5"/>
  <c r="J264" i="5"/>
  <c r="I264" i="5"/>
  <c r="H264" i="5"/>
  <c r="G264" i="5"/>
  <c r="K263" i="5"/>
  <c r="D263" i="5" s="1"/>
  <c r="J263" i="5"/>
  <c r="I263" i="5"/>
  <c r="H263" i="5"/>
  <c r="G263" i="5"/>
  <c r="K262" i="5"/>
  <c r="J262" i="5"/>
  <c r="I262" i="5"/>
  <c r="H262" i="5"/>
  <c r="D262" i="5" s="1"/>
  <c r="G262" i="5"/>
  <c r="K261" i="5"/>
  <c r="J261" i="5"/>
  <c r="I261" i="5"/>
  <c r="H261" i="5"/>
  <c r="G261" i="5"/>
  <c r="K260" i="5"/>
  <c r="J260" i="5"/>
  <c r="D260" i="5" s="1"/>
  <c r="I260" i="5"/>
  <c r="H260" i="5"/>
  <c r="G260" i="5"/>
  <c r="K259" i="5"/>
  <c r="J259" i="5"/>
  <c r="I259" i="5"/>
  <c r="H259" i="5"/>
  <c r="G259" i="5"/>
  <c r="D259" i="5" s="1"/>
  <c r="K258" i="5"/>
  <c r="J258" i="5"/>
  <c r="I258" i="5"/>
  <c r="H258" i="5"/>
  <c r="G258" i="5"/>
  <c r="K257" i="5"/>
  <c r="J257" i="5"/>
  <c r="I257" i="5"/>
  <c r="D257" i="5" s="1"/>
  <c r="H257" i="5"/>
  <c r="G257" i="5"/>
  <c r="K256" i="5"/>
  <c r="J256" i="5"/>
  <c r="I256" i="5"/>
  <c r="H256" i="5"/>
  <c r="G256" i="5"/>
  <c r="K255" i="5"/>
  <c r="D255" i="5" s="1"/>
  <c r="J255" i="5"/>
  <c r="I255" i="5"/>
  <c r="H255" i="5"/>
  <c r="G255" i="5"/>
  <c r="K254" i="5"/>
  <c r="J254" i="5"/>
  <c r="I254" i="5"/>
  <c r="H254" i="5"/>
  <c r="D254" i="5" s="1"/>
  <c r="G254" i="5"/>
  <c r="K253" i="5"/>
  <c r="K321" i="5" s="1"/>
  <c r="K322" i="5" s="1"/>
  <c r="J253" i="5"/>
  <c r="J321" i="5" s="1"/>
  <c r="J322" i="5" s="1"/>
  <c r="I253" i="5"/>
  <c r="H253" i="5"/>
  <c r="H321" i="5" s="1"/>
  <c r="H322" i="5" s="1"/>
  <c r="G253" i="5"/>
  <c r="G321" i="5" s="1"/>
  <c r="G322" i="5" s="1"/>
  <c r="K250" i="5"/>
  <c r="J250" i="5"/>
  <c r="I250" i="5"/>
  <c r="H250" i="5"/>
  <c r="G250" i="5"/>
  <c r="K249" i="5"/>
  <c r="J249" i="5"/>
  <c r="I249" i="5"/>
  <c r="H249" i="5"/>
  <c r="G249" i="5"/>
  <c r="K248" i="5"/>
  <c r="J248" i="5"/>
  <c r="I248" i="5"/>
  <c r="H248" i="5"/>
  <c r="G248" i="5"/>
  <c r="K247" i="5"/>
  <c r="J247" i="5"/>
  <c r="I247" i="5"/>
  <c r="H247" i="5"/>
  <c r="G247" i="5"/>
  <c r="K246" i="5"/>
  <c r="J246" i="5"/>
  <c r="I246" i="5"/>
  <c r="H246" i="5"/>
  <c r="G246" i="5"/>
  <c r="K245" i="5"/>
  <c r="J245" i="5"/>
  <c r="I245" i="5"/>
  <c r="H245" i="5"/>
  <c r="G245" i="5"/>
  <c r="K244" i="5"/>
  <c r="J244" i="5"/>
  <c r="I244" i="5"/>
  <c r="H244" i="5"/>
  <c r="G244" i="5"/>
  <c r="K243" i="5"/>
  <c r="J243" i="5"/>
  <c r="I243" i="5"/>
  <c r="H243" i="5"/>
  <c r="G243" i="5"/>
  <c r="K242" i="5"/>
  <c r="J242" i="5"/>
  <c r="I242" i="5"/>
  <c r="H242" i="5"/>
  <c r="G242" i="5"/>
  <c r="K241" i="5"/>
  <c r="J241" i="5"/>
  <c r="I241" i="5"/>
  <c r="H241" i="5"/>
  <c r="G241" i="5"/>
  <c r="K240" i="5"/>
  <c r="J240" i="5"/>
  <c r="I240" i="5"/>
  <c r="H240" i="5"/>
  <c r="G240" i="5"/>
  <c r="K239" i="5"/>
  <c r="J239" i="5"/>
  <c r="I239" i="5"/>
  <c r="H239" i="5"/>
  <c r="G239" i="5"/>
  <c r="K238" i="5"/>
  <c r="J238" i="5"/>
  <c r="I238" i="5"/>
  <c r="H238" i="5"/>
  <c r="G238" i="5"/>
  <c r="K237" i="5"/>
  <c r="J237" i="5"/>
  <c r="I237" i="5"/>
  <c r="H237" i="5"/>
  <c r="G237" i="5"/>
  <c r="K236" i="5"/>
  <c r="J236" i="5"/>
  <c r="I236" i="5"/>
  <c r="H236" i="5"/>
  <c r="G236" i="5"/>
  <c r="K235" i="5"/>
  <c r="J235" i="5"/>
  <c r="I235" i="5"/>
  <c r="H235" i="5"/>
  <c r="G235" i="5"/>
  <c r="K234" i="5"/>
  <c r="J234" i="5"/>
  <c r="I234" i="5"/>
  <c r="H234" i="5"/>
  <c r="G234" i="5"/>
  <c r="K233" i="5"/>
  <c r="J233" i="5"/>
  <c r="I233" i="5"/>
  <c r="H233" i="5"/>
  <c r="G233" i="5"/>
  <c r="K232" i="5"/>
  <c r="J232" i="5"/>
  <c r="I232" i="5"/>
  <c r="H232" i="5"/>
  <c r="G232" i="5"/>
  <c r="K231" i="5"/>
  <c r="J231" i="5"/>
  <c r="I231" i="5"/>
  <c r="H231" i="5"/>
  <c r="G231" i="5"/>
  <c r="K230" i="5"/>
  <c r="J230" i="5"/>
  <c r="I230" i="5"/>
  <c r="H230" i="5"/>
  <c r="G230" i="5"/>
  <c r="K229" i="5"/>
  <c r="J229" i="5"/>
  <c r="I229" i="5"/>
  <c r="H229" i="5"/>
  <c r="G229" i="5"/>
  <c r="K228" i="5"/>
  <c r="J228" i="5"/>
  <c r="I228" i="5"/>
  <c r="H228" i="5"/>
  <c r="G228" i="5"/>
  <c r="K227" i="5"/>
  <c r="J227" i="5"/>
  <c r="I227" i="5"/>
  <c r="H227" i="5"/>
  <c r="G227" i="5"/>
  <c r="K226" i="5"/>
  <c r="J226" i="5"/>
  <c r="I226" i="5"/>
  <c r="H226" i="5"/>
  <c r="G226" i="5"/>
  <c r="K225" i="5"/>
  <c r="J225" i="5"/>
  <c r="I225" i="5"/>
  <c r="H225" i="5"/>
  <c r="G225" i="5"/>
  <c r="K224" i="5"/>
  <c r="J224" i="5"/>
  <c r="I224" i="5"/>
  <c r="H224" i="5"/>
  <c r="G224" i="5"/>
  <c r="K223" i="5"/>
  <c r="J223" i="5"/>
  <c r="I223" i="5"/>
  <c r="H223" i="5"/>
  <c r="G223" i="5"/>
  <c r="K222" i="5"/>
  <c r="J222" i="5"/>
  <c r="I222" i="5"/>
  <c r="H222" i="5"/>
  <c r="G222" i="5"/>
  <c r="K221" i="5"/>
  <c r="J221" i="5"/>
  <c r="I221" i="5"/>
  <c r="H221" i="5"/>
  <c r="G221" i="5"/>
  <c r="K220" i="5"/>
  <c r="J220" i="5"/>
  <c r="I220" i="5"/>
  <c r="H220" i="5"/>
  <c r="G220" i="5"/>
  <c r="K219" i="5"/>
  <c r="J219" i="5"/>
  <c r="I219" i="5"/>
  <c r="H219" i="5"/>
  <c r="G219" i="5"/>
  <c r="K218" i="5"/>
  <c r="J218" i="5"/>
  <c r="I218" i="5"/>
  <c r="H218" i="5"/>
  <c r="G218" i="5"/>
  <c r="K217" i="5"/>
  <c r="J217" i="5"/>
  <c r="I217" i="5"/>
  <c r="H217" i="5"/>
  <c r="G217" i="5"/>
  <c r="K216" i="5"/>
  <c r="J216" i="5"/>
  <c r="I216" i="5"/>
  <c r="H216" i="5"/>
  <c r="G216" i="5"/>
  <c r="K215" i="5"/>
  <c r="J215" i="5"/>
  <c r="I215" i="5"/>
  <c r="H215" i="5"/>
  <c r="G215" i="5"/>
  <c r="K214" i="5"/>
  <c r="J214" i="5"/>
  <c r="I214" i="5"/>
  <c r="H214" i="5"/>
  <c r="G214" i="5"/>
  <c r="K213" i="5"/>
  <c r="J213" i="5"/>
  <c r="I213" i="5"/>
  <c r="H213" i="5"/>
  <c r="G213" i="5"/>
  <c r="K212" i="5"/>
  <c r="J212" i="5"/>
  <c r="I212" i="5"/>
  <c r="H212" i="5"/>
  <c r="G212" i="5"/>
  <c r="K211" i="5"/>
  <c r="J211" i="5"/>
  <c r="I211" i="5"/>
  <c r="H211" i="5"/>
  <c r="G211" i="5"/>
  <c r="K210" i="5"/>
  <c r="J210" i="5"/>
  <c r="I210" i="5"/>
  <c r="H210" i="5"/>
  <c r="G210" i="5"/>
  <c r="K209" i="5"/>
  <c r="J209" i="5"/>
  <c r="I209" i="5"/>
  <c r="H209" i="5"/>
  <c r="G209" i="5"/>
  <c r="K208" i="5"/>
  <c r="J208" i="5"/>
  <c r="I208" i="5"/>
  <c r="H208" i="5"/>
  <c r="G208" i="5"/>
  <c r="K207" i="5"/>
  <c r="J207" i="5"/>
  <c r="I207" i="5"/>
  <c r="H207" i="5"/>
  <c r="G207" i="5"/>
  <c r="K206" i="5"/>
  <c r="J206" i="5"/>
  <c r="I206" i="5"/>
  <c r="H206" i="5"/>
  <c r="G206" i="5"/>
  <c r="K205" i="5"/>
  <c r="J205" i="5"/>
  <c r="I205" i="5"/>
  <c r="H205" i="5"/>
  <c r="G205" i="5"/>
  <c r="K204" i="5"/>
  <c r="J204" i="5"/>
  <c r="I204" i="5"/>
  <c r="H204" i="5"/>
  <c r="G204" i="5"/>
  <c r="K203" i="5"/>
  <c r="J203" i="5"/>
  <c r="I203" i="5"/>
  <c r="H203" i="5"/>
  <c r="G203" i="5"/>
  <c r="G251" i="5" s="1"/>
  <c r="G252" i="5" s="1"/>
  <c r="K202" i="5"/>
  <c r="J202" i="5"/>
  <c r="I202" i="5"/>
  <c r="H202" i="5"/>
  <c r="G202" i="5"/>
  <c r="K201" i="5"/>
  <c r="J201" i="5"/>
  <c r="I201" i="5"/>
  <c r="H201" i="5"/>
  <c r="G201" i="5"/>
  <c r="K200" i="5"/>
  <c r="J200" i="5"/>
  <c r="I200" i="5"/>
  <c r="H200" i="5"/>
  <c r="G200" i="5"/>
  <c r="K199" i="5"/>
  <c r="K251" i="5" s="1"/>
  <c r="K252" i="5" s="1"/>
  <c r="J199" i="5"/>
  <c r="J251" i="5" s="1"/>
  <c r="J252" i="5" s="1"/>
  <c r="I199" i="5"/>
  <c r="I251" i="5" s="1"/>
  <c r="I252" i="5" s="1"/>
  <c r="H199" i="5"/>
  <c r="H251" i="5" s="1"/>
  <c r="H252" i="5" s="1"/>
  <c r="G199" i="5"/>
  <c r="K196" i="5"/>
  <c r="J196" i="5"/>
  <c r="D196" i="5" s="1"/>
  <c r="I196" i="5"/>
  <c r="H196" i="5"/>
  <c r="G196" i="5"/>
  <c r="K195" i="5"/>
  <c r="J195" i="5"/>
  <c r="I195" i="5"/>
  <c r="H195" i="5"/>
  <c r="G195" i="5"/>
  <c r="K194" i="5"/>
  <c r="J194" i="5"/>
  <c r="I194" i="5"/>
  <c r="H194" i="5"/>
  <c r="G194" i="5"/>
  <c r="K193" i="5"/>
  <c r="J193" i="5"/>
  <c r="I193" i="5"/>
  <c r="D193" i="5" s="1"/>
  <c r="H193" i="5"/>
  <c r="G193" i="5"/>
  <c r="K192" i="5"/>
  <c r="J192" i="5"/>
  <c r="I192" i="5"/>
  <c r="H192" i="5"/>
  <c r="G192" i="5"/>
  <c r="K191" i="5"/>
  <c r="D191" i="5" s="1"/>
  <c r="J191" i="5"/>
  <c r="I191" i="5"/>
  <c r="H191" i="5"/>
  <c r="G191" i="5"/>
  <c r="K190" i="5"/>
  <c r="J190" i="5"/>
  <c r="I190" i="5"/>
  <c r="H190" i="5"/>
  <c r="D190" i="5" s="1"/>
  <c r="G190" i="5"/>
  <c r="K189" i="5"/>
  <c r="J189" i="5"/>
  <c r="I189" i="5"/>
  <c r="H189" i="5"/>
  <c r="G189" i="5"/>
  <c r="K188" i="5"/>
  <c r="J188" i="5"/>
  <c r="D188" i="5" s="1"/>
  <c r="I188" i="5"/>
  <c r="H188" i="5"/>
  <c r="G188" i="5"/>
  <c r="K187" i="5"/>
  <c r="J187" i="5"/>
  <c r="I187" i="5"/>
  <c r="H187" i="5"/>
  <c r="G187" i="5"/>
  <c r="K186" i="5"/>
  <c r="J186" i="5"/>
  <c r="I186" i="5"/>
  <c r="H186" i="5"/>
  <c r="G186" i="5"/>
  <c r="K185" i="5"/>
  <c r="J185" i="5"/>
  <c r="I185" i="5"/>
  <c r="D185" i="5" s="1"/>
  <c r="H185" i="5"/>
  <c r="G185" i="5"/>
  <c r="K184" i="5"/>
  <c r="J184" i="5"/>
  <c r="I184" i="5"/>
  <c r="H184" i="5"/>
  <c r="G184" i="5"/>
  <c r="K183" i="5"/>
  <c r="D183" i="5" s="1"/>
  <c r="J183" i="5"/>
  <c r="I183" i="5"/>
  <c r="H183" i="5"/>
  <c r="G183" i="5"/>
  <c r="K182" i="5"/>
  <c r="J182" i="5"/>
  <c r="I182" i="5"/>
  <c r="H182" i="5"/>
  <c r="D182" i="5" s="1"/>
  <c r="G182" i="5"/>
  <c r="K181" i="5"/>
  <c r="J181" i="5"/>
  <c r="I181" i="5"/>
  <c r="H181" i="5"/>
  <c r="G181" i="5"/>
  <c r="K180" i="5"/>
  <c r="J180" i="5"/>
  <c r="D180" i="5" s="1"/>
  <c r="I180" i="5"/>
  <c r="H180" i="5"/>
  <c r="G180" i="5"/>
  <c r="K179" i="5"/>
  <c r="J179" i="5"/>
  <c r="I179" i="5"/>
  <c r="H179" i="5"/>
  <c r="G179" i="5"/>
  <c r="K178" i="5"/>
  <c r="J178" i="5"/>
  <c r="I178" i="5"/>
  <c r="H178" i="5"/>
  <c r="G178" i="5"/>
  <c r="K177" i="5"/>
  <c r="J177" i="5"/>
  <c r="I177" i="5"/>
  <c r="D177" i="5" s="1"/>
  <c r="H177" i="5"/>
  <c r="G177" i="5"/>
  <c r="K176" i="5"/>
  <c r="J176" i="5"/>
  <c r="I176" i="5"/>
  <c r="H176" i="5"/>
  <c r="G176" i="5"/>
  <c r="K175" i="5"/>
  <c r="D175" i="5" s="1"/>
  <c r="J175" i="5"/>
  <c r="I175" i="5"/>
  <c r="H175" i="5"/>
  <c r="G175" i="5"/>
  <c r="K174" i="5"/>
  <c r="J174" i="5"/>
  <c r="I174" i="5"/>
  <c r="H174" i="5"/>
  <c r="D174" i="5" s="1"/>
  <c r="G174" i="5"/>
  <c r="K173" i="5"/>
  <c r="J173" i="5"/>
  <c r="I173" i="5"/>
  <c r="H173" i="5"/>
  <c r="G173" i="5"/>
  <c r="K172" i="5"/>
  <c r="J172" i="5"/>
  <c r="D172" i="5" s="1"/>
  <c r="I172" i="5"/>
  <c r="H172" i="5"/>
  <c r="G172" i="5"/>
  <c r="K171" i="5"/>
  <c r="J171" i="5"/>
  <c r="I171" i="5"/>
  <c r="H171" i="5"/>
  <c r="G171" i="5"/>
  <c r="K170" i="5"/>
  <c r="J170" i="5"/>
  <c r="I170" i="5"/>
  <c r="H170" i="5"/>
  <c r="G170" i="5"/>
  <c r="K169" i="5"/>
  <c r="J169" i="5"/>
  <c r="I169" i="5"/>
  <c r="H169" i="5"/>
  <c r="G169" i="5"/>
  <c r="K168" i="5"/>
  <c r="J168" i="5"/>
  <c r="I168" i="5"/>
  <c r="H168" i="5"/>
  <c r="G168" i="5"/>
  <c r="K167" i="5"/>
  <c r="D167" i="5" s="1"/>
  <c r="J167" i="5"/>
  <c r="I167" i="5"/>
  <c r="H167" i="5"/>
  <c r="G167" i="5"/>
  <c r="K166" i="5"/>
  <c r="J166" i="5"/>
  <c r="I166" i="5"/>
  <c r="H166" i="5"/>
  <c r="G166" i="5"/>
  <c r="K165" i="5"/>
  <c r="J165" i="5"/>
  <c r="I165" i="5"/>
  <c r="H165" i="5"/>
  <c r="G165" i="5"/>
  <c r="K164" i="5"/>
  <c r="J164" i="5"/>
  <c r="D164" i="5" s="1"/>
  <c r="I164" i="5"/>
  <c r="H164" i="5"/>
  <c r="G164" i="5"/>
  <c r="K163" i="5"/>
  <c r="J163" i="5"/>
  <c r="I163" i="5"/>
  <c r="H163" i="5"/>
  <c r="G163" i="5"/>
  <c r="K162" i="5"/>
  <c r="J162" i="5"/>
  <c r="I162" i="5"/>
  <c r="H162" i="5"/>
  <c r="G162" i="5"/>
  <c r="K161" i="5"/>
  <c r="J161" i="5"/>
  <c r="I161" i="5"/>
  <c r="D161" i="5" s="1"/>
  <c r="H161" i="5"/>
  <c r="G161" i="5"/>
  <c r="K160" i="5"/>
  <c r="J160" i="5"/>
  <c r="I160" i="5"/>
  <c r="H160" i="5"/>
  <c r="G160" i="5"/>
  <c r="K159" i="5"/>
  <c r="J159" i="5"/>
  <c r="I159" i="5"/>
  <c r="H159" i="5"/>
  <c r="G159" i="5"/>
  <c r="K158" i="5"/>
  <c r="J158" i="5"/>
  <c r="I158" i="5"/>
  <c r="H158" i="5"/>
  <c r="D158" i="5" s="1"/>
  <c r="G158" i="5"/>
  <c r="K157" i="5"/>
  <c r="J157" i="5"/>
  <c r="I157" i="5"/>
  <c r="H157" i="5"/>
  <c r="G157" i="5"/>
  <c r="K156" i="5"/>
  <c r="J156" i="5"/>
  <c r="I156" i="5"/>
  <c r="H156" i="5"/>
  <c r="G156" i="5"/>
  <c r="K155" i="5"/>
  <c r="J155" i="5"/>
  <c r="I155" i="5"/>
  <c r="H155" i="5"/>
  <c r="G155" i="5"/>
  <c r="K154" i="5"/>
  <c r="J154" i="5"/>
  <c r="I154" i="5"/>
  <c r="H154" i="5"/>
  <c r="G154" i="5"/>
  <c r="K153" i="5"/>
  <c r="J153" i="5"/>
  <c r="I153" i="5"/>
  <c r="D153" i="5" s="1"/>
  <c r="H153" i="5"/>
  <c r="G153" i="5"/>
  <c r="K152" i="5"/>
  <c r="J152" i="5"/>
  <c r="I152" i="5"/>
  <c r="H152" i="5"/>
  <c r="G152" i="5"/>
  <c r="K151" i="5"/>
  <c r="D151" i="5" s="1"/>
  <c r="J151" i="5"/>
  <c r="I151" i="5"/>
  <c r="H151" i="5"/>
  <c r="G151" i="5"/>
  <c r="K150" i="5"/>
  <c r="J150" i="5"/>
  <c r="I150" i="5"/>
  <c r="H150" i="5"/>
  <c r="D150" i="5" s="1"/>
  <c r="G150" i="5"/>
  <c r="K149" i="5"/>
  <c r="J149" i="5"/>
  <c r="I149" i="5"/>
  <c r="H149" i="5"/>
  <c r="G149" i="5"/>
  <c r="K148" i="5"/>
  <c r="J148" i="5"/>
  <c r="D148" i="5" s="1"/>
  <c r="I148" i="5"/>
  <c r="H148" i="5"/>
  <c r="G148" i="5"/>
  <c r="K147" i="5"/>
  <c r="J147" i="5"/>
  <c r="I147" i="5"/>
  <c r="H147" i="5"/>
  <c r="G147" i="5"/>
  <c r="K146" i="5"/>
  <c r="J146" i="5"/>
  <c r="I146" i="5"/>
  <c r="H146" i="5"/>
  <c r="G146" i="5"/>
  <c r="K145" i="5"/>
  <c r="K197" i="5" s="1"/>
  <c r="K198" i="5" s="1"/>
  <c r="J145" i="5"/>
  <c r="J197" i="5" s="1"/>
  <c r="J198" i="5" s="1"/>
  <c r="I145" i="5"/>
  <c r="I197" i="5" s="1"/>
  <c r="I198" i="5" s="1"/>
  <c r="H145" i="5"/>
  <c r="H197" i="5" s="1"/>
  <c r="H198" i="5" s="1"/>
  <c r="G145" i="5"/>
  <c r="G197" i="5" s="1"/>
  <c r="G198" i="5" s="1"/>
  <c r="K143" i="5"/>
  <c r="K144" i="5" s="1"/>
  <c r="K142" i="5"/>
  <c r="J142" i="5"/>
  <c r="I142" i="5"/>
  <c r="H142" i="5"/>
  <c r="D142" i="5" s="1"/>
  <c r="G142" i="5"/>
  <c r="K141" i="5"/>
  <c r="J141" i="5"/>
  <c r="I141" i="5"/>
  <c r="H141" i="5"/>
  <c r="G141" i="5"/>
  <c r="K140" i="5"/>
  <c r="J140" i="5"/>
  <c r="D140" i="5" s="1"/>
  <c r="I140" i="5"/>
  <c r="H140" i="5"/>
  <c r="G140" i="5"/>
  <c r="K139" i="5"/>
  <c r="J139" i="5"/>
  <c r="I139" i="5"/>
  <c r="H139" i="5"/>
  <c r="G139" i="5"/>
  <c r="D139" i="5" s="1"/>
  <c r="K138" i="5"/>
  <c r="J138" i="5"/>
  <c r="I138" i="5"/>
  <c r="H138" i="5"/>
  <c r="G138" i="5"/>
  <c r="K137" i="5"/>
  <c r="J137" i="5"/>
  <c r="I137" i="5"/>
  <c r="H137" i="5"/>
  <c r="G137" i="5"/>
  <c r="K136" i="5"/>
  <c r="J136" i="5"/>
  <c r="I136" i="5"/>
  <c r="H136" i="5"/>
  <c r="G136" i="5"/>
  <c r="K135" i="5"/>
  <c r="D135" i="5" s="1"/>
  <c r="J135" i="5"/>
  <c r="I135" i="5"/>
  <c r="H135" i="5"/>
  <c r="G135" i="5"/>
  <c r="K134" i="5"/>
  <c r="J134" i="5"/>
  <c r="I134" i="5"/>
  <c r="H134" i="5"/>
  <c r="G134" i="5"/>
  <c r="K133" i="5"/>
  <c r="J133" i="5"/>
  <c r="J143" i="5" s="1"/>
  <c r="J144" i="5" s="1"/>
  <c r="I133" i="5"/>
  <c r="I143" i="5" s="1"/>
  <c r="I144" i="5" s="1"/>
  <c r="H133" i="5"/>
  <c r="H143" i="5" s="1"/>
  <c r="H144" i="5" s="1"/>
  <c r="G133" i="5"/>
  <c r="G143" i="5" s="1"/>
  <c r="G144" i="5" s="1"/>
  <c r="K130" i="5"/>
  <c r="J130" i="5"/>
  <c r="I130" i="5"/>
  <c r="H130" i="5"/>
  <c r="G130" i="5"/>
  <c r="K129" i="5"/>
  <c r="J129" i="5"/>
  <c r="I129" i="5"/>
  <c r="D129" i="5" s="1"/>
  <c r="H129" i="5"/>
  <c r="G129" i="5"/>
  <c r="K128" i="5"/>
  <c r="J128" i="5"/>
  <c r="I128" i="5"/>
  <c r="H128" i="5"/>
  <c r="G128" i="5"/>
  <c r="K127" i="5"/>
  <c r="J127" i="5"/>
  <c r="I127" i="5"/>
  <c r="H127" i="5"/>
  <c r="G127" i="5"/>
  <c r="K126" i="5"/>
  <c r="J126" i="5"/>
  <c r="I126" i="5"/>
  <c r="H126" i="5"/>
  <c r="D126" i="5" s="1"/>
  <c r="G126" i="5"/>
  <c r="K125" i="5"/>
  <c r="J125" i="5"/>
  <c r="I125" i="5"/>
  <c r="H125" i="5"/>
  <c r="G125" i="5"/>
  <c r="K124" i="5"/>
  <c r="J124" i="5"/>
  <c r="I124" i="5"/>
  <c r="H124" i="5"/>
  <c r="G124" i="5"/>
  <c r="K123" i="5"/>
  <c r="J123" i="5"/>
  <c r="I123" i="5"/>
  <c r="H123" i="5"/>
  <c r="G123" i="5"/>
  <c r="D123" i="5" s="1"/>
  <c r="K122" i="5"/>
  <c r="J122" i="5"/>
  <c r="I122" i="5"/>
  <c r="H122" i="5"/>
  <c r="G122" i="5"/>
  <c r="K121" i="5"/>
  <c r="J121" i="5"/>
  <c r="I121" i="5"/>
  <c r="D121" i="5" s="1"/>
  <c r="H121" i="5"/>
  <c r="G121" i="5"/>
  <c r="K120" i="5"/>
  <c r="J120" i="5"/>
  <c r="I120" i="5"/>
  <c r="H120" i="5"/>
  <c r="G120" i="5"/>
  <c r="K119" i="5"/>
  <c r="J119" i="5"/>
  <c r="I119" i="5"/>
  <c r="H119" i="5"/>
  <c r="G119" i="5"/>
  <c r="K118" i="5"/>
  <c r="J118" i="5"/>
  <c r="I118" i="5"/>
  <c r="H118" i="5"/>
  <c r="D118" i="5" s="1"/>
  <c r="G118" i="5"/>
  <c r="K117" i="5"/>
  <c r="J117" i="5"/>
  <c r="I117" i="5"/>
  <c r="H117" i="5"/>
  <c r="G117" i="5"/>
  <c r="K116" i="5"/>
  <c r="J116" i="5"/>
  <c r="D116" i="5" s="1"/>
  <c r="I116" i="5"/>
  <c r="H116" i="5"/>
  <c r="G116" i="5"/>
  <c r="K115" i="5"/>
  <c r="J115" i="5"/>
  <c r="I115" i="5"/>
  <c r="H115" i="5"/>
  <c r="G115" i="5"/>
  <c r="D115" i="5" s="1"/>
  <c r="K114" i="5"/>
  <c r="J114" i="5"/>
  <c r="I114" i="5"/>
  <c r="H114" i="5"/>
  <c r="G114" i="5"/>
  <c r="K113" i="5"/>
  <c r="J113" i="5"/>
  <c r="I113" i="5"/>
  <c r="D113" i="5" s="1"/>
  <c r="H113" i="5"/>
  <c r="G113" i="5"/>
  <c r="K112" i="5"/>
  <c r="J112" i="5"/>
  <c r="I112" i="5"/>
  <c r="H112" i="5"/>
  <c r="G112" i="5"/>
  <c r="K111" i="5"/>
  <c r="J111" i="5"/>
  <c r="I111" i="5"/>
  <c r="H111" i="5"/>
  <c r="G111" i="5"/>
  <c r="K110" i="5"/>
  <c r="J110" i="5"/>
  <c r="I110" i="5"/>
  <c r="H110" i="5"/>
  <c r="D110" i="5" s="1"/>
  <c r="G110" i="5"/>
  <c r="K109" i="5"/>
  <c r="J109" i="5"/>
  <c r="I109" i="5"/>
  <c r="H109" i="5"/>
  <c r="G109" i="5"/>
  <c r="K108" i="5"/>
  <c r="J108" i="5"/>
  <c r="D108" i="5" s="1"/>
  <c r="I108" i="5"/>
  <c r="H108" i="5"/>
  <c r="G108" i="5"/>
  <c r="K107" i="5"/>
  <c r="J107" i="5"/>
  <c r="I107" i="5"/>
  <c r="H107" i="5"/>
  <c r="G107" i="5"/>
  <c r="K106" i="5"/>
  <c r="J106" i="5"/>
  <c r="I106" i="5"/>
  <c r="H106" i="5"/>
  <c r="G106" i="5"/>
  <c r="K105" i="5"/>
  <c r="J105" i="5"/>
  <c r="I105" i="5"/>
  <c r="D105" i="5" s="1"/>
  <c r="H105" i="5"/>
  <c r="G105" i="5"/>
  <c r="K104" i="5"/>
  <c r="J104" i="5"/>
  <c r="I104" i="5"/>
  <c r="H104" i="5"/>
  <c r="G104" i="5"/>
  <c r="K103" i="5"/>
  <c r="J103" i="5"/>
  <c r="I103" i="5"/>
  <c r="H103" i="5"/>
  <c r="G103" i="5"/>
  <c r="K102" i="5"/>
  <c r="J102" i="5"/>
  <c r="I102" i="5"/>
  <c r="H102" i="5"/>
  <c r="D102" i="5" s="1"/>
  <c r="G102" i="5"/>
  <c r="K101" i="5"/>
  <c r="J101" i="5"/>
  <c r="I101" i="5"/>
  <c r="H101" i="5"/>
  <c r="G101" i="5"/>
  <c r="K100" i="5"/>
  <c r="J100" i="5"/>
  <c r="D100" i="5" s="1"/>
  <c r="I100" i="5"/>
  <c r="H100" i="5"/>
  <c r="G100" i="5"/>
  <c r="K99" i="5"/>
  <c r="J99" i="5"/>
  <c r="I99" i="5"/>
  <c r="H99" i="5"/>
  <c r="G99" i="5"/>
  <c r="D99" i="5" s="1"/>
  <c r="K98" i="5"/>
  <c r="J98" i="5"/>
  <c r="I98" i="5"/>
  <c r="H98" i="5"/>
  <c r="G98" i="5"/>
  <c r="K97" i="5"/>
  <c r="J97" i="5"/>
  <c r="I97" i="5"/>
  <c r="H97" i="5"/>
  <c r="G97" i="5"/>
  <c r="K96" i="5"/>
  <c r="J96" i="5"/>
  <c r="I96" i="5"/>
  <c r="H96" i="5"/>
  <c r="G96" i="5"/>
  <c r="K95" i="5"/>
  <c r="J95" i="5"/>
  <c r="I95" i="5"/>
  <c r="H95" i="5"/>
  <c r="G95" i="5"/>
  <c r="K94" i="5"/>
  <c r="J94" i="5"/>
  <c r="I94" i="5"/>
  <c r="H94" i="5"/>
  <c r="D94" i="5" s="1"/>
  <c r="G94" i="5"/>
  <c r="K93" i="5"/>
  <c r="K131" i="5" s="1"/>
  <c r="K132" i="5" s="1"/>
  <c r="J93" i="5"/>
  <c r="J131" i="5" s="1"/>
  <c r="J132" i="5" s="1"/>
  <c r="I93" i="5"/>
  <c r="I131" i="5" s="1"/>
  <c r="I132" i="5" s="1"/>
  <c r="H93" i="5"/>
  <c r="H131" i="5" s="1"/>
  <c r="H132" i="5" s="1"/>
  <c r="G93" i="5"/>
  <c r="K90" i="5"/>
  <c r="J90" i="5"/>
  <c r="I90" i="5"/>
  <c r="H90" i="5"/>
  <c r="G90" i="5"/>
  <c r="K89" i="5"/>
  <c r="J89" i="5"/>
  <c r="I89" i="5"/>
  <c r="D89" i="5" s="1"/>
  <c r="H89" i="5"/>
  <c r="G89" i="5"/>
  <c r="K88" i="5"/>
  <c r="J88" i="5"/>
  <c r="I88" i="5"/>
  <c r="H88" i="5"/>
  <c r="G88" i="5"/>
  <c r="K87" i="5"/>
  <c r="D87" i="5" s="1"/>
  <c r="J87" i="5"/>
  <c r="I87" i="5"/>
  <c r="H87" i="5"/>
  <c r="G87" i="5"/>
  <c r="K86" i="5"/>
  <c r="J86" i="5"/>
  <c r="I86" i="5"/>
  <c r="H86" i="5"/>
  <c r="D86" i="5" s="1"/>
  <c r="G86" i="5"/>
  <c r="K85" i="5"/>
  <c r="J85" i="5"/>
  <c r="I85" i="5"/>
  <c r="H85" i="5"/>
  <c r="G85" i="5"/>
  <c r="K84" i="5"/>
  <c r="J84" i="5"/>
  <c r="D84" i="5" s="1"/>
  <c r="I84" i="5"/>
  <c r="H84" i="5"/>
  <c r="G84" i="5"/>
  <c r="K83" i="5"/>
  <c r="J83" i="5"/>
  <c r="I83" i="5"/>
  <c r="H83" i="5"/>
  <c r="G83" i="5"/>
  <c r="K82" i="5"/>
  <c r="J82" i="5"/>
  <c r="I82" i="5"/>
  <c r="H82" i="5"/>
  <c r="G82" i="5"/>
  <c r="K81" i="5"/>
  <c r="J81" i="5"/>
  <c r="I81" i="5"/>
  <c r="D81" i="5" s="1"/>
  <c r="H81" i="5"/>
  <c r="G81" i="5"/>
  <c r="K80" i="5"/>
  <c r="J80" i="5"/>
  <c r="I80" i="5"/>
  <c r="H80" i="5"/>
  <c r="G80" i="5"/>
  <c r="K79" i="5"/>
  <c r="D79" i="5" s="1"/>
  <c r="J79" i="5"/>
  <c r="I79" i="5"/>
  <c r="H79" i="5"/>
  <c r="G79" i="5"/>
  <c r="K78" i="5"/>
  <c r="J78" i="5"/>
  <c r="I78" i="5"/>
  <c r="H78" i="5"/>
  <c r="D78" i="5" s="1"/>
  <c r="G78" i="5"/>
  <c r="K77" i="5"/>
  <c r="J77" i="5"/>
  <c r="I77" i="5"/>
  <c r="H77" i="5"/>
  <c r="G77" i="5"/>
  <c r="K76" i="5"/>
  <c r="J76" i="5"/>
  <c r="I76" i="5"/>
  <c r="H76" i="5"/>
  <c r="G76" i="5"/>
  <c r="K75" i="5"/>
  <c r="J75" i="5"/>
  <c r="I75" i="5"/>
  <c r="H75" i="5"/>
  <c r="G75" i="5"/>
  <c r="G91" i="5" s="1"/>
  <c r="G92" i="5" s="1"/>
  <c r="K74" i="5"/>
  <c r="J74" i="5"/>
  <c r="I74" i="5"/>
  <c r="H74" i="5"/>
  <c r="G74" i="5"/>
  <c r="K73" i="5"/>
  <c r="J73" i="5"/>
  <c r="I73" i="5"/>
  <c r="H73" i="5"/>
  <c r="G73" i="5"/>
  <c r="K72" i="5"/>
  <c r="K91" i="5" s="1"/>
  <c r="K92" i="5" s="1"/>
  <c r="J72" i="5"/>
  <c r="J91" i="5" s="1"/>
  <c r="J92" i="5" s="1"/>
  <c r="I72" i="5"/>
  <c r="I91" i="5" s="1"/>
  <c r="I92" i="5" s="1"/>
  <c r="H72" i="5"/>
  <c r="H91" i="5" s="1"/>
  <c r="H92" i="5" s="1"/>
  <c r="G72" i="5"/>
  <c r="K69" i="5"/>
  <c r="J69" i="5"/>
  <c r="I69" i="5"/>
  <c r="H69" i="5"/>
  <c r="G69" i="5"/>
  <c r="K68" i="5"/>
  <c r="J68" i="5"/>
  <c r="D68" i="5" s="1"/>
  <c r="I68" i="5"/>
  <c r="H68" i="5"/>
  <c r="G68" i="5"/>
  <c r="K67" i="5"/>
  <c r="J67" i="5"/>
  <c r="I67" i="5"/>
  <c r="H67" i="5"/>
  <c r="G67" i="5"/>
  <c r="K66" i="5"/>
  <c r="J66" i="5"/>
  <c r="I66" i="5"/>
  <c r="H66" i="5"/>
  <c r="G66" i="5"/>
  <c r="K65" i="5"/>
  <c r="J65" i="5"/>
  <c r="I65" i="5"/>
  <c r="H65" i="5"/>
  <c r="G65" i="5"/>
  <c r="K64" i="5"/>
  <c r="J64" i="5"/>
  <c r="I64" i="5"/>
  <c r="H64" i="5"/>
  <c r="G64" i="5"/>
  <c r="K63" i="5"/>
  <c r="D63" i="5" s="1"/>
  <c r="J63" i="5"/>
  <c r="I63" i="5"/>
  <c r="H63" i="5"/>
  <c r="G63" i="5"/>
  <c r="K62" i="5"/>
  <c r="J62" i="5"/>
  <c r="I62" i="5"/>
  <c r="H62" i="5"/>
  <c r="D62" i="5" s="1"/>
  <c r="G62" i="5"/>
  <c r="K61" i="5"/>
  <c r="J61" i="5"/>
  <c r="I61" i="5"/>
  <c r="H61" i="5"/>
  <c r="G61" i="5"/>
  <c r="K60" i="5"/>
  <c r="J60" i="5"/>
  <c r="D60" i="5" s="1"/>
  <c r="I60" i="5"/>
  <c r="H60" i="5"/>
  <c r="G60" i="5"/>
  <c r="K59" i="5"/>
  <c r="J59" i="5"/>
  <c r="I59" i="5"/>
  <c r="H59" i="5"/>
  <c r="G59" i="5"/>
  <c r="K58" i="5"/>
  <c r="J58" i="5"/>
  <c r="I58" i="5"/>
  <c r="H58" i="5"/>
  <c r="G58" i="5"/>
  <c r="K57" i="5"/>
  <c r="J57" i="5"/>
  <c r="I57" i="5"/>
  <c r="D57" i="5" s="1"/>
  <c r="H57" i="5"/>
  <c r="G57" i="5"/>
  <c r="K56" i="5"/>
  <c r="J56" i="5"/>
  <c r="I56" i="5"/>
  <c r="H56" i="5"/>
  <c r="G56" i="5"/>
  <c r="K55" i="5"/>
  <c r="D55" i="5" s="1"/>
  <c r="J55" i="5"/>
  <c r="I55" i="5"/>
  <c r="H55" i="5"/>
  <c r="G55" i="5"/>
  <c r="K54" i="5"/>
  <c r="J54" i="5"/>
  <c r="I54" i="5"/>
  <c r="H54" i="5"/>
  <c r="D54" i="5" s="1"/>
  <c r="G54" i="5"/>
  <c r="K53" i="5"/>
  <c r="J53" i="5"/>
  <c r="I53" i="5"/>
  <c r="H53" i="5"/>
  <c r="G53" i="5"/>
  <c r="K52" i="5"/>
  <c r="J52" i="5"/>
  <c r="D52" i="5" s="1"/>
  <c r="I52" i="5"/>
  <c r="H52" i="5"/>
  <c r="G52" i="5"/>
  <c r="K51" i="5"/>
  <c r="J51" i="5"/>
  <c r="I51" i="5"/>
  <c r="H51" i="5"/>
  <c r="G51" i="5"/>
  <c r="K50" i="5"/>
  <c r="J50" i="5"/>
  <c r="I50" i="5"/>
  <c r="H50" i="5"/>
  <c r="G50" i="5"/>
  <c r="K49" i="5"/>
  <c r="J49" i="5"/>
  <c r="I49" i="5"/>
  <c r="D49" i="5" s="1"/>
  <c r="H49" i="5"/>
  <c r="G49" i="5"/>
  <c r="K48" i="5"/>
  <c r="J48" i="5"/>
  <c r="I48" i="5"/>
  <c r="H48" i="5"/>
  <c r="G48" i="5"/>
  <c r="K47" i="5"/>
  <c r="D47" i="5" s="1"/>
  <c r="J47" i="5"/>
  <c r="I47" i="5"/>
  <c r="H47" i="5"/>
  <c r="G47" i="5"/>
  <c r="K46" i="5"/>
  <c r="J46" i="5"/>
  <c r="I46" i="5"/>
  <c r="H46" i="5"/>
  <c r="D46" i="5" s="1"/>
  <c r="G46" i="5"/>
  <c r="K45" i="5"/>
  <c r="J45" i="5"/>
  <c r="I45" i="5"/>
  <c r="H45" i="5"/>
  <c r="G45" i="5"/>
  <c r="K44" i="5"/>
  <c r="J44" i="5"/>
  <c r="I44" i="5"/>
  <c r="H44" i="5"/>
  <c r="G44" i="5"/>
  <c r="K43" i="5"/>
  <c r="J43" i="5"/>
  <c r="I43" i="5"/>
  <c r="H43" i="5"/>
  <c r="G43" i="5"/>
  <c r="K42" i="5"/>
  <c r="J42" i="5"/>
  <c r="I42" i="5"/>
  <c r="H42" i="5"/>
  <c r="G42" i="5"/>
  <c r="K41" i="5"/>
  <c r="J41" i="5"/>
  <c r="I41" i="5"/>
  <c r="D41" i="5" s="1"/>
  <c r="H41" i="5"/>
  <c r="G41" i="5"/>
  <c r="K40" i="5"/>
  <c r="J40" i="5"/>
  <c r="I40" i="5"/>
  <c r="H40" i="5"/>
  <c r="G40" i="5"/>
  <c r="K39" i="5"/>
  <c r="D39" i="5" s="1"/>
  <c r="J39" i="5"/>
  <c r="I39" i="5"/>
  <c r="H39" i="5"/>
  <c r="G39" i="5"/>
  <c r="K38" i="5"/>
  <c r="J38" i="5"/>
  <c r="I38" i="5"/>
  <c r="H38" i="5"/>
  <c r="D38" i="5" s="1"/>
  <c r="G38" i="5"/>
  <c r="K37" i="5"/>
  <c r="J37" i="5"/>
  <c r="I37" i="5"/>
  <c r="H37" i="5"/>
  <c r="G37" i="5"/>
  <c r="K36" i="5"/>
  <c r="J36" i="5"/>
  <c r="D36" i="5" s="1"/>
  <c r="I36" i="5"/>
  <c r="H36" i="5"/>
  <c r="G36" i="5"/>
  <c r="K35" i="5"/>
  <c r="J35" i="5"/>
  <c r="I35" i="5"/>
  <c r="H35" i="5"/>
  <c r="G35" i="5"/>
  <c r="K34" i="5"/>
  <c r="J34" i="5"/>
  <c r="I34" i="5"/>
  <c r="H34" i="5"/>
  <c r="G34" i="5"/>
  <c r="K33" i="5"/>
  <c r="J33" i="5"/>
  <c r="I33" i="5"/>
  <c r="D33" i="5" s="1"/>
  <c r="H33" i="5"/>
  <c r="G33" i="5"/>
  <c r="K32" i="5"/>
  <c r="J32" i="5"/>
  <c r="I32" i="5"/>
  <c r="H32" i="5"/>
  <c r="G32" i="5"/>
  <c r="K31" i="5"/>
  <c r="J31" i="5"/>
  <c r="I31" i="5"/>
  <c r="H31" i="5"/>
  <c r="G31" i="5"/>
  <c r="K30" i="5"/>
  <c r="J30" i="5"/>
  <c r="I30" i="5"/>
  <c r="H30" i="5"/>
  <c r="D30" i="5" s="1"/>
  <c r="G30" i="5"/>
  <c r="K29" i="5"/>
  <c r="J29" i="5"/>
  <c r="I29" i="5"/>
  <c r="H29" i="5"/>
  <c r="G29" i="5"/>
  <c r="K28" i="5"/>
  <c r="J28" i="5"/>
  <c r="D28" i="5" s="1"/>
  <c r="I28" i="5"/>
  <c r="H28" i="5"/>
  <c r="G28" i="5"/>
  <c r="K27" i="5"/>
  <c r="J27" i="5"/>
  <c r="I27" i="5"/>
  <c r="H27" i="5"/>
  <c r="G27" i="5"/>
  <c r="K26" i="5"/>
  <c r="J26" i="5"/>
  <c r="I26" i="5"/>
  <c r="H26" i="5"/>
  <c r="G26" i="5"/>
  <c r="K25" i="5"/>
  <c r="J25" i="5"/>
  <c r="I25" i="5"/>
  <c r="D25" i="5" s="1"/>
  <c r="H25" i="5"/>
  <c r="G25" i="5"/>
  <c r="K24" i="5"/>
  <c r="J24" i="5"/>
  <c r="I24" i="5"/>
  <c r="H24" i="5"/>
  <c r="G24" i="5"/>
  <c r="K23" i="5"/>
  <c r="D23" i="5" s="1"/>
  <c r="J23" i="5"/>
  <c r="I23" i="5"/>
  <c r="H23" i="5"/>
  <c r="G23" i="5"/>
  <c r="K22" i="5"/>
  <c r="J22" i="5"/>
  <c r="I22" i="5"/>
  <c r="H22" i="5"/>
  <c r="D22" i="5" s="1"/>
  <c r="G22" i="5"/>
  <c r="K21" i="5"/>
  <c r="J21" i="5"/>
  <c r="I21" i="5"/>
  <c r="H21" i="5"/>
  <c r="G21" i="5"/>
  <c r="K20" i="5"/>
  <c r="J20" i="5"/>
  <c r="D20" i="5" s="1"/>
  <c r="I20" i="5"/>
  <c r="H20" i="5"/>
  <c r="G20" i="5"/>
  <c r="K19" i="5"/>
  <c r="J19" i="5"/>
  <c r="I19" i="5"/>
  <c r="H19" i="5"/>
  <c r="G19" i="5"/>
  <c r="K18" i="5"/>
  <c r="J18" i="5"/>
  <c r="I18" i="5"/>
  <c r="H18" i="5"/>
  <c r="G18" i="5"/>
  <c r="K17" i="5"/>
  <c r="J17" i="5"/>
  <c r="I17" i="5"/>
  <c r="D17" i="5" s="1"/>
  <c r="H17" i="5"/>
  <c r="G17" i="5"/>
  <c r="K16" i="5"/>
  <c r="J16" i="5"/>
  <c r="I16" i="5"/>
  <c r="H16" i="5"/>
  <c r="G16" i="5"/>
  <c r="K15" i="5"/>
  <c r="D15" i="5" s="1"/>
  <c r="J15" i="5"/>
  <c r="I15" i="5"/>
  <c r="H15" i="5"/>
  <c r="G15" i="5"/>
  <c r="K14" i="5"/>
  <c r="J14" i="5"/>
  <c r="I14" i="5"/>
  <c r="H14" i="5"/>
  <c r="H70" i="5" s="1"/>
  <c r="H71" i="5" s="1"/>
  <c r="G14" i="5"/>
  <c r="K13" i="5"/>
  <c r="J13" i="5"/>
  <c r="I13" i="5"/>
  <c r="H13" i="5"/>
  <c r="G13" i="5"/>
  <c r="K12" i="5"/>
  <c r="J12" i="5"/>
  <c r="D12" i="5" s="1"/>
  <c r="I12" i="5"/>
  <c r="H12" i="5"/>
  <c r="G12" i="5"/>
  <c r="K11" i="5"/>
  <c r="J11" i="5"/>
  <c r="I11" i="5"/>
  <c r="H11" i="5"/>
  <c r="G11" i="5"/>
  <c r="K10" i="5"/>
  <c r="K70" i="5" s="1"/>
  <c r="K71" i="5" s="1"/>
  <c r="J10" i="5"/>
  <c r="J70" i="5" s="1"/>
  <c r="J71" i="5" s="1"/>
  <c r="I10" i="5"/>
  <c r="I70" i="5" s="1"/>
  <c r="I71" i="5" s="1"/>
  <c r="H10" i="5"/>
  <c r="G10" i="5"/>
  <c r="G70" i="5" s="1"/>
  <c r="G71" i="5" s="1"/>
  <c r="F536" i="5"/>
  <c r="F513" i="5"/>
  <c r="F510" i="5"/>
  <c r="F488" i="5"/>
  <c r="F467" i="5"/>
  <c r="F425" i="5"/>
  <c r="F408" i="5"/>
  <c r="F391" i="5"/>
  <c r="F390" i="5"/>
  <c r="F386" i="5"/>
  <c r="F364" i="5"/>
  <c r="F327" i="5"/>
  <c r="F328" i="5" s="1"/>
  <c r="F322" i="5"/>
  <c r="F252" i="5"/>
  <c r="F198" i="5"/>
  <c r="F144" i="5"/>
  <c r="F132" i="5"/>
  <c r="F92" i="5"/>
  <c r="F71" i="5"/>
  <c r="F534" i="5"/>
  <c r="F533" i="5"/>
  <c r="D533" i="5" s="1"/>
  <c r="F532" i="5"/>
  <c r="F531" i="5"/>
  <c r="F530" i="5"/>
  <c r="F529" i="5"/>
  <c r="F528" i="5"/>
  <c r="F527" i="5"/>
  <c r="F526" i="5"/>
  <c r="F525" i="5"/>
  <c r="D525" i="5" s="1"/>
  <c r="F524" i="5"/>
  <c r="F523" i="5"/>
  <c r="F522" i="5"/>
  <c r="F521" i="5"/>
  <c r="F520" i="5"/>
  <c r="F519" i="5"/>
  <c r="F518" i="5"/>
  <c r="F517" i="5"/>
  <c r="D517" i="5" s="1"/>
  <c r="F516" i="5"/>
  <c r="F515" i="5"/>
  <c r="F514" i="5"/>
  <c r="F511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5" i="5"/>
  <c r="F464" i="5"/>
  <c r="F463" i="5"/>
  <c r="F462" i="5"/>
  <c r="F461" i="5"/>
  <c r="D461" i="5" s="1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D445" i="5" s="1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D429" i="5" s="1"/>
  <c r="F428" i="5"/>
  <c r="F427" i="5"/>
  <c r="F426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89" i="5"/>
  <c r="F388" i="5"/>
  <c r="F387" i="5"/>
  <c r="F384" i="5"/>
  <c r="F383" i="5"/>
  <c r="F382" i="5"/>
  <c r="F381" i="5"/>
  <c r="D381" i="5" s="1"/>
  <c r="F380" i="5"/>
  <c r="F379" i="5"/>
  <c r="F378" i="5"/>
  <c r="F377" i="5"/>
  <c r="F376" i="5"/>
  <c r="F375" i="5"/>
  <c r="F374" i="5"/>
  <c r="F373" i="5"/>
  <c r="D373" i="5" s="1"/>
  <c r="F372" i="5"/>
  <c r="F371" i="5"/>
  <c r="F370" i="5"/>
  <c r="F369" i="5"/>
  <c r="F368" i="5"/>
  <c r="F367" i="5"/>
  <c r="F366" i="5"/>
  <c r="F365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6" i="5"/>
  <c r="F325" i="5"/>
  <c r="F324" i="5"/>
  <c r="F323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2" i="5"/>
  <c r="F141" i="5"/>
  <c r="F140" i="5"/>
  <c r="F139" i="5"/>
  <c r="F138" i="5"/>
  <c r="F137" i="5"/>
  <c r="F136" i="5"/>
  <c r="F135" i="5"/>
  <c r="F134" i="5"/>
  <c r="F133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0" i="5"/>
  <c r="F89" i="5"/>
  <c r="F88" i="5"/>
  <c r="F87" i="5"/>
  <c r="F86" i="5"/>
  <c r="F85" i="5"/>
  <c r="D85" i="5" s="1"/>
  <c r="F84" i="5"/>
  <c r="F83" i="5"/>
  <c r="F82" i="5"/>
  <c r="F81" i="5"/>
  <c r="F80" i="5"/>
  <c r="F79" i="5"/>
  <c r="F78" i="5"/>
  <c r="F77" i="5"/>
  <c r="D77" i="5" s="1"/>
  <c r="F76" i="5"/>
  <c r="F75" i="5"/>
  <c r="F74" i="5"/>
  <c r="F73" i="5"/>
  <c r="F72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B515" i="5"/>
  <c r="C515" i="5" s="1"/>
  <c r="B516" i="5"/>
  <c r="C516" i="5" s="1"/>
  <c r="B517" i="5"/>
  <c r="C517" i="5" s="1"/>
  <c r="B518" i="5"/>
  <c r="C518" i="5" s="1"/>
  <c r="B519" i="5"/>
  <c r="C519" i="5" s="1"/>
  <c r="B520" i="5"/>
  <c r="C520" i="5" s="1"/>
  <c r="D520" i="5"/>
  <c r="B521" i="5"/>
  <c r="C521" i="5" s="1"/>
  <c r="D521" i="5"/>
  <c r="B522" i="5"/>
  <c r="C522" i="5" s="1"/>
  <c r="D522" i="5"/>
  <c r="B523" i="5"/>
  <c r="C523" i="5" s="1"/>
  <c r="B524" i="5"/>
  <c r="C524" i="5" s="1"/>
  <c r="B525" i="5"/>
  <c r="C525" i="5" s="1"/>
  <c r="B526" i="5"/>
  <c r="C526" i="5" s="1"/>
  <c r="B527" i="5"/>
  <c r="C527" i="5" s="1"/>
  <c r="B528" i="5"/>
  <c r="C528" i="5" s="1"/>
  <c r="D528" i="5"/>
  <c r="B529" i="5"/>
  <c r="C529" i="5" s="1"/>
  <c r="B530" i="5"/>
  <c r="C530" i="5" s="1"/>
  <c r="D530" i="5"/>
  <c r="B531" i="5"/>
  <c r="C531" i="5" s="1"/>
  <c r="B532" i="5"/>
  <c r="C532" i="5" s="1"/>
  <c r="B533" i="5"/>
  <c r="C533" i="5" s="1"/>
  <c r="B534" i="5"/>
  <c r="C534" i="5" s="1"/>
  <c r="D534" i="5"/>
  <c r="B490" i="5"/>
  <c r="C490" i="5" s="1"/>
  <c r="D490" i="5"/>
  <c r="B491" i="5"/>
  <c r="C491" i="5"/>
  <c r="B492" i="5"/>
  <c r="C492" i="5" s="1"/>
  <c r="B493" i="5"/>
  <c r="C493" i="5"/>
  <c r="D493" i="5"/>
  <c r="B494" i="5"/>
  <c r="C494" i="5" s="1"/>
  <c r="B495" i="5"/>
  <c r="C495" i="5"/>
  <c r="B496" i="5"/>
  <c r="C496" i="5" s="1"/>
  <c r="D496" i="5"/>
  <c r="B497" i="5"/>
  <c r="C497" i="5"/>
  <c r="B498" i="5"/>
  <c r="C498" i="5" s="1"/>
  <c r="D498" i="5"/>
  <c r="B499" i="5"/>
  <c r="C499" i="5"/>
  <c r="D499" i="5"/>
  <c r="B500" i="5"/>
  <c r="C500" i="5" s="1"/>
  <c r="B501" i="5"/>
  <c r="C501" i="5"/>
  <c r="D501" i="5"/>
  <c r="B502" i="5"/>
  <c r="C502" i="5" s="1"/>
  <c r="B503" i="5"/>
  <c r="C503" i="5"/>
  <c r="B504" i="5"/>
  <c r="C504" i="5" s="1"/>
  <c r="D504" i="5"/>
  <c r="B505" i="5"/>
  <c r="C505" i="5"/>
  <c r="B506" i="5"/>
  <c r="C506" i="5" s="1"/>
  <c r="D506" i="5"/>
  <c r="B507" i="5"/>
  <c r="C507" i="5"/>
  <c r="B508" i="5"/>
  <c r="C508" i="5" s="1"/>
  <c r="B469" i="5"/>
  <c r="C469" i="5" s="1"/>
  <c r="D469" i="5"/>
  <c r="B470" i="5"/>
  <c r="C470" i="5"/>
  <c r="B471" i="5"/>
  <c r="C471" i="5" s="1"/>
  <c r="B472" i="5"/>
  <c r="C472" i="5"/>
  <c r="D472" i="5"/>
  <c r="B473" i="5"/>
  <c r="C473" i="5" s="1"/>
  <c r="D473" i="5"/>
  <c r="B474" i="5"/>
  <c r="C474" i="5"/>
  <c r="D474" i="5"/>
  <c r="B475" i="5"/>
  <c r="C475" i="5" s="1"/>
  <c r="B476" i="5"/>
  <c r="C476" i="5"/>
  <c r="D476" i="5"/>
  <c r="B477" i="5"/>
  <c r="C477" i="5" s="1"/>
  <c r="D477" i="5"/>
  <c r="B478" i="5"/>
  <c r="C478" i="5"/>
  <c r="B479" i="5"/>
  <c r="C479" i="5" s="1"/>
  <c r="B480" i="5"/>
  <c r="C480" i="5"/>
  <c r="D480" i="5"/>
  <c r="B481" i="5"/>
  <c r="C481" i="5" s="1"/>
  <c r="B482" i="5"/>
  <c r="C482" i="5"/>
  <c r="D482" i="5"/>
  <c r="B483" i="5"/>
  <c r="C483" i="5" s="1"/>
  <c r="D483" i="5"/>
  <c r="B484" i="5"/>
  <c r="C484" i="5"/>
  <c r="B485" i="5"/>
  <c r="C485" i="5" s="1"/>
  <c r="D485" i="5"/>
  <c r="B486" i="5"/>
  <c r="C486" i="5"/>
  <c r="D486" i="5"/>
  <c r="B427" i="5"/>
  <c r="C427" i="5" s="1"/>
  <c r="B428" i="5"/>
  <c r="C428" i="5"/>
  <c r="B429" i="5"/>
  <c r="C429" i="5" s="1"/>
  <c r="B430" i="5"/>
  <c r="C430" i="5"/>
  <c r="B431" i="5"/>
  <c r="C431" i="5" s="1"/>
  <c r="B432" i="5"/>
  <c r="C432" i="5"/>
  <c r="D432" i="5"/>
  <c r="B433" i="5"/>
  <c r="C433" i="5" s="1"/>
  <c r="D433" i="5"/>
  <c r="B434" i="5"/>
  <c r="C434" i="5"/>
  <c r="D434" i="5"/>
  <c r="B435" i="5"/>
  <c r="C435" i="5" s="1"/>
  <c r="B436" i="5"/>
  <c r="C436" i="5"/>
  <c r="D436" i="5"/>
  <c r="B437" i="5"/>
  <c r="C437" i="5" s="1"/>
  <c r="D437" i="5"/>
  <c r="B438" i="5"/>
  <c r="C438" i="5"/>
  <c r="B439" i="5"/>
  <c r="C439" i="5" s="1"/>
  <c r="B440" i="5"/>
  <c r="C440" i="5"/>
  <c r="D440" i="5"/>
  <c r="B441" i="5"/>
  <c r="C441" i="5" s="1"/>
  <c r="B442" i="5"/>
  <c r="C442" i="5"/>
  <c r="D442" i="5"/>
  <c r="B443" i="5"/>
  <c r="C443" i="5" s="1"/>
  <c r="B444" i="5"/>
  <c r="C444" i="5"/>
  <c r="B445" i="5"/>
  <c r="C445" i="5" s="1"/>
  <c r="B446" i="5"/>
  <c r="C446" i="5"/>
  <c r="D446" i="5"/>
  <c r="B447" i="5"/>
  <c r="C447" i="5" s="1"/>
  <c r="B448" i="5"/>
  <c r="C448" i="5"/>
  <c r="D448" i="5"/>
  <c r="B449" i="5"/>
  <c r="C449" i="5" s="1"/>
  <c r="B450" i="5"/>
  <c r="C450" i="5"/>
  <c r="D450" i="5"/>
  <c r="B451" i="5"/>
  <c r="C451" i="5" s="1"/>
  <c r="B452" i="5"/>
  <c r="C452" i="5"/>
  <c r="B453" i="5"/>
  <c r="C453" i="5" s="1"/>
  <c r="D453" i="5"/>
  <c r="B454" i="5"/>
  <c r="C454" i="5"/>
  <c r="B455" i="5"/>
  <c r="C455" i="5" s="1"/>
  <c r="B456" i="5"/>
  <c r="C456" i="5"/>
  <c r="D456" i="5"/>
  <c r="B457" i="5"/>
  <c r="C457" i="5" s="1"/>
  <c r="B458" i="5"/>
  <c r="C458" i="5"/>
  <c r="D458" i="5"/>
  <c r="B459" i="5"/>
  <c r="C459" i="5" s="1"/>
  <c r="D459" i="5"/>
  <c r="B460" i="5"/>
  <c r="C460" i="5"/>
  <c r="B461" i="5"/>
  <c r="C461" i="5" s="1"/>
  <c r="B462" i="5"/>
  <c r="C462" i="5"/>
  <c r="B463" i="5"/>
  <c r="C463" i="5" s="1"/>
  <c r="B464" i="5"/>
  <c r="C464" i="5"/>
  <c r="D464" i="5"/>
  <c r="B465" i="5"/>
  <c r="C465" i="5" s="1"/>
  <c r="B410" i="5"/>
  <c r="C410" i="5" s="1"/>
  <c r="D410" i="5"/>
  <c r="B411" i="5"/>
  <c r="C411" i="5"/>
  <c r="B412" i="5"/>
  <c r="C412" i="5" s="1"/>
  <c r="B413" i="5"/>
  <c r="C413" i="5"/>
  <c r="D413" i="5"/>
  <c r="B414" i="5"/>
  <c r="C414" i="5" s="1"/>
  <c r="B415" i="5"/>
  <c r="C415" i="5"/>
  <c r="B416" i="5"/>
  <c r="C416" i="5" s="1"/>
  <c r="D416" i="5"/>
  <c r="B417" i="5"/>
  <c r="C417" i="5"/>
  <c r="B418" i="5"/>
  <c r="C418" i="5" s="1"/>
  <c r="D418" i="5"/>
  <c r="B419" i="5"/>
  <c r="C419" i="5"/>
  <c r="B420" i="5"/>
  <c r="C420" i="5" s="1"/>
  <c r="B421" i="5"/>
  <c r="C421" i="5"/>
  <c r="D421" i="5"/>
  <c r="B422" i="5"/>
  <c r="C422" i="5" s="1"/>
  <c r="B423" i="5"/>
  <c r="C423" i="5"/>
  <c r="B393" i="5"/>
  <c r="C393" i="5" s="1"/>
  <c r="B394" i="5"/>
  <c r="C394" i="5" s="1"/>
  <c r="D394" i="5"/>
  <c r="B395" i="5"/>
  <c r="C395" i="5" s="1"/>
  <c r="B396" i="5"/>
  <c r="C396" i="5" s="1"/>
  <c r="B397" i="5"/>
  <c r="C397" i="5" s="1"/>
  <c r="D397" i="5"/>
  <c r="B398" i="5"/>
  <c r="C398" i="5" s="1"/>
  <c r="B399" i="5"/>
  <c r="C399" i="5" s="1"/>
  <c r="B400" i="5"/>
  <c r="C400" i="5" s="1"/>
  <c r="D400" i="5"/>
  <c r="B401" i="5"/>
  <c r="C401" i="5" s="1"/>
  <c r="B402" i="5"/>
  <c r="C402" i="5" s="1"/>
  <c r="D402" i="5"/>
  <c r="B403" i="5"/>
  <c r="C403" i="5" s="1"/>
  <c r="B404" i="5"/>
  <c r="C404" i="5" s="1"/>
  <c r="B405" i="5"/>
  <c r="C405" i="5" s="1"/>
  <c r="D405" i="5"/>
  <c r="B406" i="5"/>
  <c r="C406" i="5" s="1"/>
  <c r="B388" i="5"/>
  <c r="C388" i="5" s="1"/>
  <c r="B389" i="5"/>
  <c r="C389" i="5"/>
  <c r="D389" i="5"/>
  <c r="B366" i="5"/>
  <c r="C366" i="5" s="1"/>
  <c r="D366" i="5"/>
  <c r="B367" i="5"/>
  <c r="C367" i="5"/>
  <c r="B368" i="5"/>
  <c r="C368" i="5" s="1"/>
  <c r="D368" i="5"/>
  <c r="B369" i="5"/>
  <c r="C369" i="5"/>
  <c r="D369" i="5"/>
  <c r="B370" i="5"/>
  <c r="C370" i="5" s="1"/>
  <c r="D370" i="5"/>
  <c r="B371" i="5"/>
  <c r="C371" i="5"/>
  <c r="B372" i="5"/>
  <c r="C372" i="5" s="1"/>
  <c r="B373" i="5"/>
  <c r="C373" i="5"/>
  <c r="B374" i="5"/>
  <c r="C374" i="5" s="1"/>
  <c r="B375" i="5"/>
  <c r="C375" i="5"/>
  <c r="B376" i="5"/>
  <c r="C376" i="5" s="1"/>
  <c r="D376" i="5"/>
  <c r="B377" i="5"/>
  <c r="C377" i="5"/>
  <c r="B378" i="5"/>
  <c r="C378" i="5" s="1"/>
  <c r="D378" i="5"/>
  <c r="B379" i="5"/>
  <c r="C379" i="5"/>
  <c r="D379" i="5"/>
  <c r="B380" i="5"/>
  <c r="C380" i="5" s="1"/>
  <c r="B381" i="5"/>
  <c r="C381" i="5"/>
  <c r="B382" i="5"/>
  <c r="C382" i="5" s="1"/>
  <c r="B383" i="5"/>
  <c r="C383" i="5"/>
  <c r="B384" i="5"/>
  <c r="C384" i="5" s="1"/>
  <c r="D384" i="5"/>
  <c r="B330" i="5"/>
  <c r="C330" i="5" s="1"/>
  <c r="D330" i="5"/>
  <c r="B331" i="5"/>
  <c r="C331" i="5" s="1"/>
  <c r="B332" i="5"/>
  <c r="C332" i="5" s="1"/>
  <c r="D332" i="5"/>
  <c r="B333" i="5"/>
  <c r="C333" i="5" s="1"/>
  <c r="D333" i="5"/>
  <c r="B334" i="5"/>
  <c r="C334" i="5" s="1"/>
  <c r="B335" i="5"/>
  <c r="C335" i="5" s="1"/>
  <c r="B336" i="5"/>
  <c r="C336" i="5" s="1"/>
  <c r="D336" i="5"/>
  <c r="B337" i="5"/>
  <c r="C337" i="5" s="1"/>
  <c r="B338" i="5"/>
  <c r="C338" i="5" s="1"/>
  <c r="D338" i="5"/>
  <c r="B339" i="5"/>
  <c r="C339" i="5" s="1"/>
  <c r="B340" i="5"/>
  <c r="C340" i="5" s="1"/>
  <c r="B341" i="5"/>
  <c r="C341" i="5" s="1"/>
  <c r="D341" i="5"/>
  <c r="B342" i="5"/>
  <c r="C342" i="5" s="1"/>
  <c r="B343" i="5"/>
  <c r="C343" i="5" s="1"/>
  <c r="B344" i="5"/>
  <c r="C344" i="5" s="1"/>
  <c r="D344" i="5"/>
  <c r="B345" i="5"/>
  <c r="C345" i="5" s="1"/>
  <c r="B346" i="5"/>
  <c r="C346" i="5" s="1"/>
  <c r="D346" i="5"/>
  <c r="B347" i="5"/>
  <c r="C347" i="5" s="1"/>
  <c r="B348" i="5"/>
  <c r="C348" i="5" s="1"/>
  <c r="B349" i="5"/>
  <c r="C349" i="5" s="1"/>
  <c r="D349" i="5"/>
  <c r="B350" i="5"/>
  <c r="C350" i="5" s="1"/>
  <c r="B351" i="5"/>
  <c r="C351" i="5" s="1"/>
  <c r="B352" i="5"/>
  <c r="C352" i="5" s="1"/>
  <c r="D352" i="5"/>
  <c r="B353" i="5"/>
  <c r="C353" i="5" s="1"/>
  <c r="D353" i="5"/>
  <c r="B354" i="5"/>
  <c r="C354" i="5" s="1"/>
  <c r="D354" i="5"/>
  <c r="B355" i="5"/>
  <c r="C355" i="5" s="1"/>
  <c r="B356" i="5"/>
  <c r="C356" i="5" s="1"/>
  <c r="B357" i="5"/>
  <c r="C357" i="5" s="1"/>
  <c r="D357" i="5"/>
  <c r="B358" i="5"/>
  <c r="C358" i="5" s="1"/>
  <c r="B359" i="5"/>
  <c r="C359" i="5" s="1"/>
  <c r="B360" i="5"/>
  <c r="C360" i="5" s="1"/>
  <c r="D360" i="5"/>
  <c r="B361" i="5"/>
  <c r="C361" i="5" s="1"/>
  <c r="B362" i="5"/>
  <c r="C362" i="5" s="1"/>
  <c r="D362" i="5"/>
  <c r="B324" i="5"/>
  <c r="C324" i="5" s="1"/>
  <c r="B325" i="5"/>
  <c r="C325" i="5"/>
  <c r="D325" i="5"/>
  <c r="B326" i="5"/>
  <c r="C326" i="5"/>
  <c r="B254" i="5"/>
  <c r="C254" i="5" s="1"/>
  <c r="B255" i="5"/>
  <c r="C255" i="5" s="1"/>
  <c r="B256" i="5"/>
  <c r="C256" i="5" s="1"/>
  <c r="D256" i="5"/>
  <c r="B257" i="5"/>
  <c r="C257" i="5" s="1"/>
  <c r="B258" i="5"/>
  <c r="C258" i="5" s="1"/>
  <c r="D258" i="5"/>
  <c r="B259" i="5"/>
  <c r="C259" i="5" s="1"/>
  <c r="B260" i="5"/>
  <c r="C260" i="5" s="1"/>
  <c r="B261" i="5"/>
  <c r="C261" i="5" s="1"/>
  <c r="D261" i="5"/>
  <c r="B262" i="5"/>
  <c r="C262" i="5" s="1"/>
  <c r="B263" i="5"/>
  <c r="C263" i="5" s="1"/>
  <c r="B264" i="5"/>
  <c r="C264" i="5" s="1"/>
  <c r="D264" i="5"/>
  <c r="B265" i="5"/>
  <c r="C265" i="5" s="1"/>
  <c r="B266" i="5"/>
  <c r="C266" i="5" s="1"/>
  <c r="D266" i="5"/>
  <c r="B267" i="5"/>
  <c r="C267" i="5" s="1"/>
  <c r="B268" i="5"/>
  <c r="C268" i="5" s="1"/>
  <c r="B269" i="5"/>
  <c r="C269" i="5" s="1"/>
  <c r="D269" i="5"/>
  <c r="B270" i="5"/>
  <c r="C270" i="5" s="1"/>
  <c r="B271" i="5"/>
  <c r="C271" i="5" s="1"/>
  <c r="B272" i="5"/>
  <c r="C272" i="5" s="1"/>
  <c r="D272" i="5"/>
  <c r="B273" i="5"/>
  <c r="C273" i="5" s="1"/>
  <c r="B274" i="5"/>
  <c r="C274" i="5" s="1"/>
  <c r="D274" i="5"/>
  <c r="B275" i="5"/>
  <c r="C275" i="5" s="1"/>
  <c r="B276" i="5"/>
  <c r="C276" i="5" s="1"/>
  <c r="B277" i="5"/>
  <c r="C277" i="5" s="1"/>
  <c r="D277" i="5"/>
  <c r="B278" i="5"/>
  <c r="C278" i="5" s="1"/>
  <c r="B279" i="5"/>
  <c r="C279" i="5" s="1"/>
  <c r="B280" i="5"/>
  <c r="C280" i="5" s="1"/>
  <c r="D280" i="5"/>
  <c r="B281" i="5"/>
  <c r="C281" i="5" s="1"/>
  <c r="B282" i="5"/>
  <c r="C282" i="5" s="1"/>
  <c r="D282" i="5"/>
  <c r="B283" i="5"/>
  <c r="C283" i="5" s="1"/>
  <c r="B284" i="5"/>
  <c r="C284" i="5" s="1"/>
  <c r="B285" i="5"/>
  <c r="C285" i="5" s="1"/>
  <c r="D285" i="5"/>
  <c r="B286" i="5"/>
  <c r="C286" i="5" s="1"/>
  <c r="B287" i="5"/>
  <c r="C287" i="5" s="1"/>
  <c r="B288" i="5"/>
  <c r="C288" i="5" s="1"/>
  <c r="D288" i="5"/>
  <c r="B289" i="5"/>
  <c r="C289" i="5" s="1"/>
  <c r="B290" i="5"/>
  <c r="C290" i="5" s="1"/>
  <c r="D290" i="5"/>
  <c r="B291" i="5"/>
  <c r="C291" i="5" s="1"/>
  <c r="B292" i="5"/>
  <c r="C292" i="5" s="1"/>
  <c r="B293" i="5"/>
  <c r="C293" i="5" s="1"/>
  <c r="D293" i="5"/>
  <c r="B294" i="5"/>
  <c r="C294" i="5" s="1"/>
  <c r="B295" i="5"/>
  <c r="C295" i="5" s="1"/>
  <c r="B296" i="5"/>
  <c r="C296" i="5" s="1"/>
  <c r="D296" i="5"/>
  <c r="B297" i="5"/>
  <c r="C297" i="5" s="1"/>
  <c r="B298" i="5"/>
  <c r="C298" i="5" s="1"/>
  <c r="D298" i="5"/>
  <c r="B299" i="5"/>
  <c r="C299" i="5" s="1"/>
  <c r="B300" i="5"/>
  <c r="C300" i="5" s="1"/>
  <c r="B301" i="5"/>
  <c r="C301" i="5" s="1"/>
  <c r="D301" i="5"/>
  <c r="B302" i="5"/>
  <c r="C302" i="5" s="1"/>
  <c r="B303" i="5"/>
  <c r="C303" i="5" s="1"/>
  <c r="B304" i="5"/>
  <c r="C304" i="5" s="1"/>
  <c r="D304" i="5"/>
  <c r="B305" i="5"/>
  <c r="C305" i="5" s="1"/>
  <c r="B306" i="5"/>
  <c r="C306" i="5" s="1"/>
  <c r="D306" i="5"/>
  <c r="B307" i="5"/>
  <c r="C307" i="5" s="1"/>
  <c r="B308" i="5"/>
  <c r="C308" i="5" s="1"/>
  <c r="B309" i="5"/>
  <c r="C309" i="5" s="1"/>
  <c r="D309" i="5"/>
  <c r="B310" i="5"/>
  <c r="C310" i="5" s="1"/>
  <c r="B311" i="5"/>
  <c r="C311" i="5" s="1"/>
  <c r="B312" i="5"/>
  <c r="C312" i="5" s="1"/>
  <c r="D312" i="5"/>
  <c r="B313" i="5"/>
  <c r="C313" i="5" s="1"/>
  <c r="B314" i="5"/>
  <c r="C314" i="5" s="1"/>
  <c r="D314" i="5"/>
  <c r="B315" i="5"/>
  <c r="C315" i="5" s="1"/>
  <c r="B316" i="5"/>
  <c r="C316" i="5" s="1"/>
  <c r="B317" i="5"/>
  <c r="C317" i="5" s="1"/>
  <c r="D317" i="5"/>
  <c r="B318" i="5"/>
  <c r="C318" i="5" s="1"/>
  <c r="B319" i="5"/>
  <c r="C319" i="5" s="1"/>
  <c r="B320" i="5"/>
  <c r="C320" i="5" s="1"/>
  <c r="D320" i="5"/>
  <c r="B146" i="5"/>
  <c r="C146" i="5" s="1"/>
  <c r="D146" i="5"/>
  <c r="B147" i="5"/>
  <c r="C147" i="5"/>
  <c r="B148" i="5"/>
  <c r="C148" i="5" s="1"/>
  <c r="B149" i="5"/>
  <c r="C149" i="5"/>
  <c r="D149" i="5"/>
  <c r="B150" i="5"/>
  <c r="C150" i="5" s="1"/>
  <c r="B151" i="5"/>
  <c r="C151" i="5"/>
  <c r="B152" i="5"/>
  <c r="C152" i="5" s="1"/>
  <c r="D152" i="5"/>
  <c r="B153" i="5"/>
  <c r="C153" i="5"/>
  <c r="B154" i="5"/>
  <c r="C154" i="5" s="1"/>
  <c r="D154" i="5"/>
  <c r="B155" i="5"/>
  <c r="C155" i="5"/>
  <c r="B156" i="5"/>
  <c r="C156" i="5" s="1"/>
  <c r="D156" i="5"/>
  <c r="B157" i="5"/>
  <c r="C157" i="5"/>
  <c r="D157" i="5"/>
  <c r="B158" i="5"/>
  <c r="C158" i="5" s="1"/>
  <c r="B159" i="5"/>
  <c r="C159" i="5"/>
  <c r="D159" i="5"/>
  <c r="B160" i="5"/>
  <c r="C160" i="5" s="1"/>
  <c r="D160" i="5"/>
  <c r="B161" i="5"/>
  <c r="C161" i="5"/>
  <c r="B162" i="5"/>
  <c r="C162" i="5" s="1"/>
  <c r="D162" i="5"/>
  <c r="B163" i="5"/>
  <c r="C163" i="5"/>
  <c r="B164" i="5"/>
  <c r="C164" i="5" s="1"/>
  <c r="B165" i="5"/>
  <c r="C165" i="5"/>
  <c r="D165" i="5"/>
  <c r="B166" i="5"/>
  <c r="C166" i="5" s="1"/>
  <c r="D166" i="5"/>
  <c r="B167" i="5"/>
  <c r="C167" i="5"/>
  <c r="B168" i="5"/>
  <c r="C168" i="5" s="1"/>
  <c r="D168" i="5"/>
  <c r="B169" i="5"/>
  <c r="C169" i="5"/>
  <c r="D169" i="5"/>
  <c r="B170" i="5"/>
  <c r="C170" i="5" s="1"/>
  <c r="D170" i="5"/>
  <c r="B171" i="5"/>
  <c r="C171" i="5"/>
  <c r="B172" i="5"/>
  <c r="C172" i="5" s="1"/>
  <c r="B173" i="5"/>
  <c r="C173" i="5"/>
  <c r="D173" i="5"/>
  <c r="B174" i="5"/>
  <c r="C174" i="5" s="1"/>
  <c r="B175" i="5"/>
  <c r="C175" i="5"/>
  <c r="B176" i="5"/>
  <c r="C176" i="5" s="1"/>
  <c r="D176" i="5"/>
  <c r="B177" i="5"/>
  <c r="C177" i="5"/>
  <c r="B178" i="5"/>
  <c r="C178" i="5" s="1"/>
  <c r="D178" i="5"/>
  <c r="B179" i="5"/>
  <c r="C179" i="5"/>
  <c r="B180" i="5"/>
  <c r="C180" i="5" s="1"/>
  <c r="B181" i="5"/>
  <c r="C181" i="5"/>
  <c r="D181" i="5"/>
  <c r="B182" i="5"/>
  <c r="C182" i="5" s="1"/>
  <c r="B183" i="5"/>
  <c r="C183" i="5"/>
  <c r="B184" i="5"/>
  <c r="C184" i="5" s="1"/>
  <c r="D184" i="5"/>
  <c r="B185" i="5"/>
  <c r="C185" i="5"/>
  <c r="B186" i="5"/>
  <c r="C186" i="5" s="1"/>
  <c r="D186" i="5"/>
  <c r="B187" i="5"/>
  <c r="C187" i="5"/>
  <c r="B188" i="5"/>
  <c r="C188" i="5" s="1"/>
  <c r="B189" i="5"/>
  <c r="C189" i="5"/>
  <c r="D189" i="5"/>
  <c r="B190" i="5"/>
  <c r="C190" i="5" s="1"/>
  <c r="B191" i="5"/>
  <c r="C191" i="5"/>
  <c r="B192" i="5"/>
  <c r="C192" i="5" s="1"/>
  <c r="D192" i="5"/>
  <c r="B193" i="5"/>
  <c r="C193" i="5"/>
  <c r="B194" i="5"/>
  <c r="C194" i="5" s="1"/>
  <c r="D194" i="5"/>
  <c r="B195" i="5"/>
  <c r="C195" i="5"/>
  <c r="B196" i="5"/>
  <c r="C196" i="5" s="1"/>
  <c r="B198" i="5"/>
  <c r="C198" i="5" s="1"/>
  <c r="B199" i="5"/>
  <c r="C199" i="5"/>
  <c r="B200" i="5"/>
  <c r="C200" i="5" s="1"/>
  <c r="B201" i="5"/>
  <c r="C201" i="5"/>
  <c r="B202" i="5"/>
  <c r="C202" i="5" s="1"/>
  <c r="B203" i="5"/>
  <c r="C203" i="5"/>
  <c r="B204" i="5"/>
  <c r="C204" i="5" s="1"/>
  <c r="B205" i="5"/>
  <c r="C205" i="5"/>
  <c r="B206" i="5"/>
  <c r="C206" i="5" s="1"/>
  <c r="B207" i="5"/>
  <c r="C207" i="5"/>
  <c r="B208" i="5"/>
  <c r="C208" i="5" s="1"/>
  <c r="B209" i="5"/>
  <c r="C209" i="5"/>
  <c r="B210" i="5"/>
  <c r="C210" i="5" s="1"/>
  <c r="B211" i="5"/>
  <c r="C211" i="5"/>
  <c r="B212" i="5"/>
  <c r="C212" i="5" s="1"/>
  <c r="B213" i="5"/>
  <c r="C213" i="5"/>
  <c r="B214" i="5"/>
  <c r="C214" i="5" s="1"/>
  <c r="B215" i="5"/>
  <c r="C215" i="5"/>
  <c r="B216" i="5"/>
  <c r="C216" i="5" s="1"/>
  <c r="B217" i="5"/>
  <c r="C217" i="5"/>
  <c r="B218" i="5"/>
  <c r="C218" i="5" s="1"/>
  <c r="B219" i="5"/>
  <c r="C219" i="5"/>
  <c r="B220" i="5"/>
  <c r="C220" i="5" s="1"/>
  <c r="B221" i="5"/>
  <c r="C221" i="5"/>
  <c r="B222" i="5"/>
  <c r="C222" i="5" s="1"/>
  <c r="B223" i="5"/>
  <c r="C223" i="5"/>
  <c r="B224" i="5"/>
  <c r="C224" i="5" s="1"/>
  <c r="B225" i="5"/>
  <c r="C225" i="5"/>
  <c r="B226" i="5"/>
  <c r="C226" i="5" s="1"/>
  <c r="B227" i="5"/>
  <c r="C227" i="5"/>
  <c r="B228" i="5"/>
  <c r="C228" i="5" s="1"/>
  <c r="B229" i="5"/>
  <c r="C229" i="5"/>
  <c r="B230" i="5"/>
  <c r="C230" i="5" s="1"/>
  <c r="B231" i="5"/>
  <c r="C231" i="5"/>
  <c r="B232" i="5"/>
  <c r="C232" i="5" s="1"/>
  <c r="B233" i="5"/>
  <c r="C233" i="5"/>
  <c r="B234" i="5"/>
  <c r="C234" i="5" s="1"/>
  <c r="B235" i="5"/>
  <c r="C235" i="5"/>
  <c r="B236" i="5"/>
  <c r="C236" i="5" s="1"/>
  <c r="B237" i="5"/>
  <c r="C237" i="5"/>
  <c r="B238" i="5"/>
  <c r="C238" i="5" s="1"/>
  <c r="B239" i="5"/>
  <c r="C239" i="5"/>
  <c r="B240" i="5"/>
  <c r="C240" i="5" s="1"/>
  <c r="B241" i="5"/>
  <c r="C241" i="5"/>
  <c r="B242" i="5"/>
  <c r="C242" i="5" s="1"/>
  <c r="B243" i="5"/>
  <c r="C243" i="5"/>
  <c r="B244" i="5"/>
  <c r="C244" i="5" s="1"/>
  <c r="B245" i="5"/>
  <c r="C245" i="5"/>
  <c r="B246" i="5"/>
  <c r="C246" i="5" s="1"/>
  <c r="B247" i="5"/>
  <c r="C247" i="5"/>
  <c r="B248" i="5"/>
  <c r="C248" i="5" s="1"/>
  <c r="B249" i="5"/>
  <c r="C249" i="5"/>
  <c r="B250" i="5"/>
  <c r="C250" i="5" s="1"/>
  <c r="B134" i="5"/>
  <c r="C134" i="5" s="1"/>
  <c r="D134" i="5"/>
  <c r="B135" i="5"/>
  <c r="C135" i="5" s="1"/>
  <c r="B136" i="5"/>
  <c r="C136" i="5" s="1"/>
  <c r="D136" i="5"/>
  <c r="B137" i="5"/>
  <c r="C137" i="5" s="1"/>
  <c r="B138" i="5"/>
  <c r="C138" i="5" s="1"/>
  <c r="D138" i="5"/>
  <c r="B139" i="5"/>
  <c r="C139" i="5" s="1"/>
  <c r="B140" i="5"/>
  <c r="C140" i="5" s="1"/>
  <c r="B141" i="5"/>
  <c r="C141" i="5" s="1"/>
  <c r="D141" i="5"/>
  <c r="B142" i="5"/>
  <c r="C142" i="5" s="1"/>
  <c r="B94" i="5"/>
  <c r="C94" i="5" s="1"/>
  <c r="B95" i="5"/>
  <c r="C95" i="5"/>
  <c r="B96" i="5"/>
  <c r="C96" i="5" s="1"/>
  <c r="D96" i="5"/>
  <c r="B97" i="5"/>
  <c r="C97" i="5"/>
  <c r="D97" i="5"/>
  <c r="B98" i="5"/>
  <c r="C98" i="5" s="1"/>
  <c r="D98" i="5"/>
  <c r="B99" i="5"/>
  <c r="C99" i="5"/>
  <c r="B100" i="5"/>
  <c r="C100" i="5" s="1"/>
  <c r="B101" i="5"/>
  <c r="C101" i="5"/>
  <c r="D101" i="5"/>
  <c r="B102" i="5"/>
  <c r="C102" i="5" s="1"/>
  <c r="B103" i="5"/>
  <c r="C103" i="5"/>
  <c r="B104" i="5"/>
  <c r="C104" i="5" s="1"/>
  <c r="D104" i="5"/>
  <c r="B105" i="5"/>
  <c r="C105" i="5"/>
  <c r="B106" i="5"/>
  <c r="C106" i="5" s="1"/>
  <c r="D106" i="5"/>
  <c r="B107" i="5"/>
  <c r="C107" i="5"/>
  <c r="D107" i="5"/>
  <c r="B108" i="5"/>
  <c r="C108" i="5" s="1"/>
  <c r="B109" i="5"/>
  <c r="C109" i="5"/>
  <c r="D109" i="5"/>
  <c r="B110" i="5"/>
  <c r="C110" i="5" s="1"/>
  <c r="B111" i="5"/>
  <c r="C111" i="5"/>
  <c r="B112" i="5"/>
  <c r="C112" i="5" s="1"/>
  <c r="D112" i="5"/>
  <c r="B113" i="5"/>
  <c r="C113" i="5"/>
  <c r="B114" i="5"/>
  <c r="C114" i="5" s="1"/>
  <c r="D114" i="5"/>
  <c r="B115" i="5"/>
  <c r="C115" i="5"/>
  <c r="B116" i="5"/>
  <c r="C116" i="5" s="1"/>
  <c r="B117" i="5"/>
  <c r="C117" i="5"/>
  <c r="D117" i="5"/>
  <c r="B118" i="5"/>
  <c r="C118" i="5" s="1"/>
  <c r="B119" i="5"/>
  <c r="C119" i="5"/>
  <c r="B120" i="5"/>
  <c r="C120" i="5" s="1"/>
  <c r="D120" i="5"/>
  <c r="B121" i="5"/>
  <c r="C121" i="5"/>
  <c r="B122" i="5"/>
  <c r="C122" i="5" s="1"/>
  <c r="D122" i="5"/>
  <c r="B123" i="5"/>
  <c r="C123" i="5"/>
  <c r="B124" i="5"/>
  <c r="C124" i="5" s="1"/>
  <c r="D124" i="5"/>
  <c r="B125" i="5"/>
  <c r="C125" i="5"/>
  <c r="D125" i="5"/>
  <c r="B126" i="5"/>
  <c r="C126" i="5" s="1"/>
  <c r="B127" i="5"/>
  <c r="C127" i="5"/>
  <c r="B128" i="5"/>
  <c r="C128" i="5" s="1"/>
  <c r="D128" i="5"/>
  <c r="B129" i="5"/>
  <c r="C129" i="5"/>
  <c r="B130" i="5"/>
  <c r="C130" i="5" s="1"/>
  <c r="D130" i="5"/>
  <c r="B73" i="5"/>
  <c r="C73" i="5" s="1"/>
  <c r="D73" i="5"/>
  <c r="B74" i="5"/>
  <c r="C74" i="5"/>
  <c r="D74" i="5"/>
  <c r="B75" i="5"/>
  <c r="C75" i="5" s="1"/>
  <c r="B76" i="5"/>
  <c r="C76" i="5"/>
  <c r="D76" i="5"/>
  <c r="B77" i="5"/>
  <c r="C77" i="5" s="1"/>
  <c r="B78" i="5"/>
  <c r="C78" i="5"/>
  <c r="B79" i="5"/>
  <c r="C79" i="5" s="1"/>
  <c r="B80" i="5"/>
  <c r="C80" i="5"/>
  <c r="D80" i="5"/>
  <c r="B81" i="5"/>
  <c r="C81" i="5" s="1"/>
  <c r="B82" i="5"/>
  <c r="C82" i="5"/>
  <c r="D82" i="5"/>
  <c r="B83" i="5"/>
  <c r="C83" i="5" s="1"/>
  <c r="D83" i="5"/>
  <c r="B84" i="5"/>
  <c r="C84" i="5"/>
  <c r="B85" i="5"/>
  <c r="C85" i="5" s="1"/>
  <c r="B86" i="5"/>
  <c r="C86" i="5"/>
  <c r="B87" i="5"/>
  <c r="C87" i="5" s="1"/>
  <c r="B88" i="5"/>
  <c r="C88" i="5"/>
  <c r="D88" i="5"/>
  <c r="B89" i="5"/>
  <c r="C89" i="5" s="1"/>
  <c r="B90" i="5"/>
  <c r="C90" i="5"/>
  <c r="D90" i="5"/>
  <c r="B11" i="5"/>
  <c r="C11" i="5" s="1"/>
  <c r="B12" i="5"/>
  <c r="C12" i="5" s="1"/>
  <c r="B13" i="5"/>
  <c r="C13" i="5" s="1"/>
  <c r="D13" i="5"/>
  <c r="B14" i="5"/>
  <c r="C14" i="5" s="1"/>
  <c r="D14" i="5"/>
  <c r="B15" i="5"/>
  <c r="C15" i="5" s="1"/>
  <c r="B16" i="5"/>
  <c r="C16" i="5" s="1"/>
  <c r="D16" i="5"/>
  <c r="B17" i="5"/>
  <c r="C17" i="5" s="1"/>
  <c r="B18" i="5"/>
  <c r="C18" i="5" s="1"/>
  <c r="D18" i="5"/>
  <c r="B19" i="5"/>
  <c r="C19" i="5" s="1"/>
  <c r="B20" i="5"/>
  <c r="C20" i="5" s="1"/>
  <c r="B21" i="5"/>
  <c r="C21" i="5" s="1"/>
  <c r="D21" i="5"/>
  <c r="B22" i="5"/>
  <c r="C22" i="5" s="1"/>
  <c r="B23" i="5"/>
  <c r="C23" i="5" s="1"/>
  <c r="B24" i="5"/>
  <c r="C24" i="5" s="1"/>
  <c r="D24" i="5"/>
  <c r="B25" i="5"/>
  <c r="C25" i="5" s="1"/>
  <c r="B26" i="5"/>
  <c r="C26" i="5" s="1"/>
  <c r="D26" i="5"/>
  <c r="B27" i="5"/>
  <c r="C27" i="5" s="1"/>
  <c r="B28" i="5"/>
  <c r="C28" i="5" s="1"/>
  <c r="B29" i="5"/>
  <c r="C29" i="5" s="1"/>
  <c r="D29" i="5"/>
  <c r="B30" i="5"/>
  <c r="C30" i="5" s="1"/>
  <c r="B31" i="5"/>
  <c r="C31" i="5" s="1"/>
  <c r="D31" i="5"/>
  <c r="B32" i="5"/>
  <c r="C32" i="5" s="1"/>
  <c r="D32" i="5"/>
  <c r="B33" i="5"/>
  <c r="C33" i="5" s="1"/>
  <c r="B34" i="5"/>
  <c r="C34" i="5" s="1"/>
  <c r="D34" i="5"/>
  <c r="B35" i="5"/>
  <c r="C35" i="5" s="1"/>
  <c r="B36" i="5"/>
  <c r="C36" i="5" s="1"/>
  <c r="B37" i="5"/>
  <c r="C37" i="5" s="1"/>
  <c r="D37" i="5"/>
  <c r="B38" i="5"/>
  <c r="C38" i="5" s="1"/>
  <c r="B39" i="5"/>
  <c r="C39" i="5" s="1"/>
  <c r="B40" i="5"/>
  <c r="C40" i="5" s="1"/>
  <c r="D40" i="5"/>
  <c r="B41" i="5"/>
  <c r="C41" i="5" s="1"/>
  <c r="B42" i="5"/>
  <c r="C42" i="5" s="1"/>
  <c r="D42" i="5"/>
  <c r="B43" i="5"/>
  <c r="C43" i="5" s="1"/>
  <c r="B44" i="5"/>
  <c r="C44" i="5" s="1"/>
  <c r="D44" i="5"/>
  <c r="B45" i="5"/>
  <c r="C45" i="5" s="1"/>
  <c r="D45" i="5"/>
  <c r="B46" i="5"/>
  <c r="C46" i="5" s="1"/>
  <c r="B47" i="5"/>
  <c r="C47" i="5" s="1"/>
  <c r="B48" i="5"/>
  <c r="C48" i="5" s="1"/>
  <c r="D48" i="5"/>
  <c r="B49" i="5"/>
  <c r="C49" i="5" s="1"/>
  <c r="B50" i="5"/>
  <c r="C50" i="5" s="1"/>
  <c r="D50" i="5"/>
  <c r="B51" i="5"/>
  <c r="C51" i="5" s="1"/>
  <c r="B52" i="5"/>
  <c r="C52" i="5" s="1"/>
  <c r="B53" i="5"/>
  <c r="C53" i="5" s="1"/>
  <c r="D53" i="5"/>
  <c r="B54" i="5"/>
  <c r="C54" i="5" s="1"/>
  <c r="B55" i="5"/>
  <c r="C55" i="5" s="1"/>
  <c r="B56" i="5"/>
  <c r="C56" i="5" s="1"/>
  <c r="D56" i="5"/>
  <c r="B57" i="5"/>
  <c r="C57" i="5" s="1"/>
  <c r="B58" i="5"/>
  <c r="C58" i="5" s="1"/>
  <c r="D58" i="5"/>
  <c r="B59" i="5"/>
  <c r="C59" i="5" s="1"/>
  <c r="B60" i="5"/>
  <c r="C60" i="5" s="1"/>
  <c r="B61" i="5"/>
  <c r="C61" i="5" s="1"/>
  <c r="D61" i="5"/>
  <c r="B62" i="5"/>
  <c r="C62" i="5" s="1"/>
  <c r="B63" i="5"/>
  <c r="C63" i="5" s="1"/>
  <c r="B64" i="5"/>
  <c r="C64" i="5" s="1"/>
  <c r="D64" i="5"/>
  <c r="B65" i="5"/>
  <c r="C65" i="5" s="1"/>
  <c r="D65" i="5"/>
  <c r="B66" i="5"/>
  <c r="C66" i="5" s="1"/>
  <c r="D66" i="5"/>
  <c r="B67" i="5"/>
  <c r="C67" i="5" s="1"/>
  <c r="B68" i="5"/>
  <c r="C68" i="5" s="1"/>
  <c r="B69" i="5"/>
  <c r="C69" i="5" s="1"/>
  <c r="D69" i="5"/>
  <c r="G7" i="5"/>
  <c r="H7" i="5"/>
  <c r="I7" i="5"/>
  <c r="J7" i="5"/>
  <c r="K7" i="5"/>
  <c r="L7" i="5"/>
  <c r="M7" i="5"/>
  <c r="N7" i="5"/>
  <c r="O7" i="5"/>
  <c r="P7" i="5"/>
  <c r="Q7" i="5"/>
  <c r="R7" i="5"/>
  <c r="S7" i="5"/>
  <c r="T7" i="5"/>
  <c r="U7" i="5"/>
  <c r="V7" i="5"/>
  <c r="W7" i="5"/>
  <c r="X7" i="5"/>
  <c r="Y7" i="5"/>
  <c r="Z7" i="5"/>
  <c r="AA7" i="5"/>
  <c r="AB7" i="5"/>
  <c r="AC7" i="5"/>
  <c r="AD7" i="5"/>
  <c r="AE7" i="5"/>
  <c r="AF7" i="5"/>
  <c r="G8" i="5"/>
  <c r="H8" i="5"/>
  <c r="I8" i="5"/>
  <c r="J8" i="5"/>
  <c r="K8" i="5"/>
  <c r="L8" i="5"/>
  <c r="M8" i="5"/>
  <c r="N8" i="5"/>
  <c r="O8" i="5"/>
  <c r="P8" i="5"/>
  <c r="Q8" i="5"/>
  <c r="R8" i="5"/>
  <c r="S8" i="5"/>
  <c r="T8" i="5"/>
  <c r="U8" i="5"/>
  <c r="V8" i="5"/>
  <c r="W8" i="5"/>
  <c r="X8" i="5"/>
  <c r="Y8" i="5"/>
  <c r="Z8" i="5"/>
  <c r="AA8" i="5"/>
  <c r="AB8" i="5"/>
  <c r="AC8" i="5"/>
  <c r="AD8" i="5"/>
  <c r="AE8" i="5"/>
  <c r="AF8" i="5"/>
  <c r="F8" i="5"/>
  <c r="F7" i="5"/>
  <c r="K164" i="4"/>
  <c r="K165" i="4" s="1"/>
  <c r="I164" i="4"/>
  <c r="I165" i="4" s="1"/>
  <c r="K163" i="4"/>
  <c r="J163" i="4"/>
  <c r="J164" i="4" s="1"/>
  <c r="J165" i="4" s="1"/>
  <c r="I163" i="4"/>
  <c r="H163" i="4"/>
  <c r="H164" i="4" s="1"/>
  <c r="H165" i="4" s="1"/>
  <c r="G163" i="4"/>
  <c r="G164" i="4" s="1"/>
  <c r="G165" i="4" s="1"/>
  <c r="J161" i="4"/>
  <c r="J162" i="4" s="1"/>
  <c r="H161" i="4"/>
  <c r="H162" i="4" s="1"/>
  <c r="K160" i="4"/>
  <c r="J160" i="4"/>
  <c r="I160" i="4"/>
  <c r="H160" i="4"/>
  <c r="G160" i="4"/>
  <c r="D160" i="4" s="1"/>
  <c r="K159" i="4"/>
  <c r="J159" i="4"/>
  <c r="I159" i="4"/>
  <c r="H159" i="4"/>
  <c r="G159" i="4"/>
  <c r="K158" i="4"/>
  <c r="J158" i="4"/>
  <c r="I158" i="4"/>
  <c r="D158" i="4" s="1"/>
  <c r="H158" i="4"/>
  <c r="G158" i="4"/>
  <c r="G161" i="4" s="1"/>
  <c r="G162" i="4" s="1"/>
  <c r="K157" i="4"/>
  <c r="K161" i="4" s="1"/>
  <c r="K162" i="4" s="1"/>
  <c r="J157" i="4"/>
  <c r="I157" i="4"/>
  <c r="I161" i="4" s="1"/>
  <c r="I162" i="4" s="1"/>
  <c r="H157" i="4"/>
  <c r="G157" i="4"/>
  <c r="K154" i="4"/>
  <c r="J154" i="4"/>
  <c r="I154" i="4"/>
  <c r="H154" i="4"/>
  <c r="G154" i="4"/>
  <c r="K153" i="4"/>
  <c r="J153" i="4"/>
  <c r="D153" i="4" s="1"/>
  <c r="I153" i="4"/>
  <c r="H153" i="4"/>
  <c r="G153" i="4"/>
  <c r="K152" i="4"/>
  <c r="J152" i="4"/>
  <c r="I152" i="4"/>
  <c r="H152" i="4"/>
  <c r="G152" i="4"/>
  <c r="K151" i="4"/>
  <c r="J151" i="4"/>
  <c r="I151" i="4"/>
  <c r="H151" i="4"/>
  <c r="G151" i="4"/>
  <c r="K150" i="4"/>
  <c r="J150" i="4"/>
  <c r="I150" i="4"/>
  <c r="D150" i="4" s="1"/>
  <c r="H150" i="4"/>
  <c r="G150" i="4"/>
  <c r="K149" i="4"/>
  <c r="J149" i="4"/>
  <c r="I149" i="4"/>
  <c r="H149" i="4"/>
  <c r="G149" i="4"/>
  <c r="K148" i="4"/>
  <c r="J148" i="4"/>
  <c r="I148" i="4"/>
  <c r="H148" i="4"/>
  <c r="G148" i="4"/>
  <c r="K147" i="4"/>
  <c r="J147" i="4"/>
  <c r="I147" i="4"/>
  <c r="H147" i="4"/>
  <c r="H155" i="4" s="1"/>
  <c r="H156" i="4" s="1"/>
  <c r="G147" i="4"/>
  <c r="K146" i="4"/>
  <c r="J146" i="4"/>
  <c r="I146" i="4"/>
  <c r="H146" i="4"/>
  <c r="G146" i="4"/>
  <c r="K145" i="4"/>
  <c r="K155" i="4" s="1"/>
  <c r="K156" i="4" s="1"/>
  <c r="J145" i="4"/>
  <c r="J155" i="4" s="1"/>
  <c r="J156" i="4" s="1"/>
  <c r="I145" i="4"/>
  <c r="I155" i="4" s="1"/>
  <c r="I156" i="4" s="1"/>
  <c r="H145" i="4"/>
  <c r="G145" i="4"/>
  <c r="G155" i="4" s="1"/>
  <c r="G156" i="4" s="1"/>
  <c r="K142" i="4"/>
  <c r="J142" i="4"/>
  <c r="I142" i="4"/>
  <c r="H142" i="4"/>
  <c r="G142" i="4"/>
  <c r="K141" i="4"/>
  <c r="J141" i="4"/>
  <c r="I141" i="4"/>
  <c r="H141" i="4"/>
  <c r="G141" i="4"/>
  <c r="K140" i="4"/>
  <c r="D140" i="4" s="1"/>
  <c r="J140" i="4"/>
  <c r="I140" i="4"/>
  <c r="H140" i="4"/>
  <c r="G140" i="4"/>
  <c r="K139" i="4"/>
  <c r="J139" i="4"/>
  <c r="I139" i="4"/>
  <c r="H139" i="4"/>
  <c r="D139" i="4" s="1"/>
  <c r="G139" i="4"/>
  <c r="K138" i="4"/>
  <c r="J138" i="4"/>
  <c r="I138" i="4"/>
  <c r="H138" i="4"/>
  <c r="G138" i="4"/>
  <c r="K137" i="4"/>
  <c r="J137" i="4"/>
  <c r="D137" i="4" s="1"/>
  <c r="I137" i="4"/>
  <c r="H137" i="4"/>
  <c r="G137" i="4"/>
  <c r="K136" i="4"/>
  <c r="J136" i="4"/>
  <c r="I136" i="4"/>
  <c r="H136" i="4"/>
  <c r="G136" i="4"/>
  <c r="D136" i="4" s="1"/>
  <c r="K135" i="4"/>
  <c r="J135" i="4"/>
  <c r="I135" i="4"/>
  <c r="H135" i="4"/>
  <c r="G135" i="4"/>
  <c r="K134" i="4"/>
  <c r="J134" i="4"/>
  <c r="I134" i="4"/>
  <c r="H134" i="4"/>
  <c r="G134" i="4"/>
  <c r="K133" i="4"/>
  <c r="J133" i="4"/>
  <c r="I133" i="4"/>
  <c r="H133" i="4"/>
  <c r="G133" i="4"/>
  <c r="K132" i="4"/>
  <c r="D132" i="4" s="1"/>
  <c r="J132" i="4"/>
  <c r="I132" i="4"/>
  <c r="H132" i="4"/>
  <c r="G132" i="4"/>
  <c r="K131" i="4"/>
  <c r="J131" i="4"/>
  <c r="I131" i="4"/>
  <c r="H131" i="4"/>
  <c r="D131" i="4" s="1"/>
  <c r="G131" i="4"/>
  <c r="K130" i="4"/>
  <c r="J130" i="4"/>
  <c r="I130" i="4"/>
  <c r="H130" i="4"/>
  <c r="G130" i="4"/>
  <c r="K129" i="4"/>
  <c r="J129" i="4"/>
  <c r="I129" i="4"/>
  <c r="H129" i="4"/>
  <c r="G129" i="4"/>
  <c r="K128" i="4"/>
  <c r="K143" i="4" s="1"/>
  <c r="K144" i="4" s="1"/>
  <c r="J128" i="4"/>
  <c r="J143" i="4" s="1"/>
  <c r="J144" i="4" s="1"/>
  <c r="I128" i="4"/>
  <c r="I143" i="4" s="1"/>
  <c r="I144" i="4" s="1"/>
  <c r="H128" i="4"/>
  <c r="H143" i="4" s="1"/>
  <c r="H144" i="4" s="1"/>
  <c r="G128" i="4"/>
  <c r="G143" i="4" s="1"/>
  <c r="G144" i="4" s="1"/>
  <c r="I126" i="4"/>
  <c r="I127" i="4" s="1"/>
  <c r="K125" i="4"/>
  <c r="J125" i="4"/>
  <c r="I125" i="4"/>
  <c r="H125" i="4"/>
  <c r="G125" i="4"/>
  <c r="K124" i="4"/>
  <c r="J124" i="4"/>
  <c r="I124" i="4"/>
  <c r="H124" i="4"/>
  <c r="G124" i="4"/>
  <c r="K123" i="4"/>
  <c r="J123" i="4"/>
  <c r="I123" i="4"/>
  <c r="H123" i="4"/>
  <c r="D123" i="4" s="1"/>
  <c r="G123" i="4"/>
  <c r="K122" i="4"/>
  <c r="K126" i="4" s="1"/>
  <c r="K127" i="4" s="1"/>
  <c r="J122" i="4"/>
  <c r="J126" i="4" s="1"/>
  <c r="J127" i="4" s="1"/>
  <c r="I122" i="4"/>
  <c r="H122" i="4"/>
  <c r="H126" i="4" s="1"/>
  <c r="H127" i="4" s="1"/>
  <c r="G122" i="4"/>
  <c r="G126" i="4" s="1"/>
  <c r="G127" i="4" s="1"/>
  <c r="G120" i="4"/>
  <c r="G121" i="4" s="1"/>
  <c r="K119" i="4"/>
  <c r="J119" i="4"/>
  <c r="I119" i="4"/>
  <c r="H119" i="4"/>
  <c r="G119" i="4"/>
  <c r="K118" i="4"/>
  <c r="J118" i="4"/>
  <c r="I118" i="4"/>
  <c r="D118" i="4" s="1"/>
  <c r="H118" i="4"/>
  <c r="G118" i="4"/>
  <c r="K117" i="4"/>
  <c r="J117" i="4"/>
  <c r="I117" i="4"/>
  <c r="H117" i="4"/>
  <c r="G117" i="4"/>
  <c r="K116" i="4"/>
  <c r="D116" i="4" s="1"/>
  <c r="J116" i="4"/>
  <c r="I116" i="4"/>
  <c r="H116" i="4"/>
  <c r="G116" i="4"/>
  <c r="K115" i="4"/>
  <c r="K120" i="4" s="1"/>
  <c r="K121" i="4" s="1"/>
  <c r="J115" i="4"/>
  <c r="J120" i="4" s="1"/>
  <c r="J121" i="4" s="1"/>
  <c r="I115" i="4"/>
  <c r="I120" i="4" s="1"/>
  <c r="I121" i="4" s="1"/>
  <c r="H115" i="4"/>
  <c r="H120" i="4" s="1"/>
  <c r="H121" i="4" s="1"/>
  <c r="G115" i="4"/>
  <c r="J113" i="4"/>
  <c r="J114" i="4" s="1"/>
  <c r="K112" i="4"/>
  <c r="J112" i="4"/>
  <c r="I112" i="4"/>
  <c r="H112" i="4"/>
  <c r="G112" i="4"/>
  <c r="K111" i="4"/>
  <c r="K113" i="4" s="1"/>
  <c r="K114" i="4" s="1"/>
  <c r="J111" i="4"/>
  <c r="I111" i="4"/>
  <c r="I113" i="4" s="1"/>
  <c r="I114" i="4" s="1"/>
  <c r="H111" i="4"/>
  <c r="H113" i="4" s="1"/>
  <c r="H114" i="4" s="1"/>
  <c r="G111" i="4"/>
  <c r="G113" i="4" s="1"/>
  <c r="G114" i="4" s="1"/>
  <c r="K108" i="4"/>
  <c r="J108" i="4"/>
  <c r="I108" i="4"/>
  <c r="H108" i="4"/>
  <c r="G108" i="4"/>
  <c r="K107" i="4"/>
  <c r="J107" i="4"/>
  <c r="I107" i="4"/>
  <c r="H107" i="4"/>
  <c r="G107" i="4"/>
  <c r="K106" i="4"/>
  <c r="K109" i="4" s="1"/>
  <c r="K110" i="4" s="1"/>
  <c r="J106" i="4"/>
  <c r="J109" i="4" s="1"/>
  <c r="J110" i="4" s="1"/>
  <c r="I106" i="4"/>
  <c r="I109" i="4" s="1"/>
  <c r="I110" i="4" s="1"/>
  <c r="H106" i="4"/>
  <c r="H109" i="4" s="1"/>
  <c r="H110" i="4" s="1"/>
  <c r="G106" i="4"/>
  <c r="G109" i="4" s="1"/>
  <c r="G110" i="4" s="1"/>
  <c r="K103" i="4"/>
  <c r="J103" i="4"/>
  <c r="I103" i="4"/>
  <c r="H103" i="4"/>
  <c r="G103" i="4"/>
  <c r="K102" i="4"/>
  <c r="J102" i="4"/>
  <c r="I102" i="4"/>
  <c r="D102" i="4" s="1"/>
  <c r="H102" i="4"/>
  <c r="G102" i="4"/>
  <c r="K101" i="4"/>
  <c r="J101" i="4"/>
  <c r="I101" i="4"/>
  <c r="H101" i="4"/>
  <c r="G101" i="4"/>
  <c r="K100" i="4"/>
  <c r="J100" i="4"/>
  <c r="I100" i="4"/>
  <c r="H100" i="4"/>
  <c r="G100" i="4"/>
  <c r="K99" i="4"/>
  <c r="J99" i="4"/>
  <c r="I99" i="4"/>
  <c r="H99" i="4"/>
  <c r="D99" i="4" s="1"/>
  <c r="G99" i="4"/>
  <c r="K98" i="4"/>
  <c r="J98" i="4"/>
  <c r="I98" i="4"/>
  <c r="H98" i="4"/>
  <c r="G98" i="4"/>
  <c r="K97" i="4"/>
  <c r="J97" i="4"/>
  <c r="D97" i="4" s="1"/>
  <c r="I97" i="4"/>
  <c r="H97" i="4"/>
  <c r="G97" i="4"/>
  <c r="K96" i="4"/>
  <c r="J96" i="4"/>
  <c r="I96" i="4"/>
  <c r="H96" i="4"/>
  <c r="G96" i="4"/>
  <c r="G104" i="4" s="1"/>
  <c r="G105" i="4" s="1"/>
  <c r="K95" i="4"/>
  <c r="J95" i="4"/>
  <c r="I95" i="4"/>
  <c r="H95" i="4"/>
  <c r="G95" i="4"/>
  <c r="K94" i="4"/>
  <c r="J94" i="4"/>
  <c r="I94" i="4"/>
  <c r="D94" i="4" s="1"/>
  <c r="H94" i="4"/>
  <c r="G94" i="4"/>
  <c r="K93" i="4"/>
  <c r="J93" i="4"/>
  <c r="I93" i="4"/>
  <c r="H93" i="4"/>
  <c r="G93" i="4"/>
  <c r="K92" i="4"/>
  <c r="K104" i="4" s="1"/>
  <c r="K105" i="4" s="1"/>
  <c r="J92" i="4"/>
  <c r="J104" i="4" s="1"/>
  <c r="J105" i="4" s="1"/>
  <c r="I92" i="4"/>
  <c r="I104" i="4" s="1"/>
  <c r="I105" i="4" s="1"/>
  <c r="H92" i="4"/>
  <c r="H104" i="4" s="1"/>
  <c r="H105" i="4" s="1"/>
  <c r="G92" i="4"/>
  <c r="K89" i="4"/>
  <c r="J89" i="4"/>
  <c r="D89" i="4" s="1"/>
  <c r="I89" i="4"/>
  <c r="H89" i="4"/>
  <c r="G89" i="4"/>
  <c r="K88" i="4"/>
  <c r="J88" i="4"/>
  <c r="I88" i="4"/>
  <c r="H88" i="4"/>
  <c r="G88" i="4"/>
  <c r="D88" i="4" s="1"/>
  <c r="K87" i="4"/>
  <c r="J87" i="4"/>
  <c r="I87" i="4"/>
  <c r="H87" i="4"/>
  <c r="G87" i="4"/>
  <c r="K86" i="4"/>
  <c r="J86" i="4"/>
  <c r="I86" i="4"/>
  <c r="H86" i="4"/>
  <c r="G86" i="4"/>
  <c r="K85" i="4"/>
  <c r="J85" i="4"/>
  <c r="I85" i="4"/>
  <c r="H85" i="4"/>
  <c r="G85" i="4"/>
  <c r="K84" i="4"/>
  <c r="D84" i="4" s="1"/>
  <c r="J84" i="4"/>
  <c r="I84" i="4"/>
  <c r="H84" i="4"/>
  <c r="G84" i="4"/>
  <c r="K83" i="4"/>
  <c r="J83" i="4"/>
  <c r="I83" i="4"/>
  <c r="H83" i="4"/>
  <c r="G83" i="4"/>
  <c r="K82" i="4"/>
  <c r="K90" i="4" s="1"/>
  <c r="K91" i="4" s="1"/>
  <c r="J82" i="4"/>
  <c r="J90" i="4" s="1"/>
  <c r="J91" i="4" s="1"/>
  <c r="I82" i="4"/>
  <c r="I90" i="4" s="1"/>
  <c r="I91" i="4" s="1"/>
  <c r="H82" i="4"/>
  <c r="H90" i="4" s="1"/>
  <c r="H91" i="4" s="1"/>
  <c r="G82" i="4"/>
  <c r="G90" i="4" s="1"/>
  <c r="G91" i="4" s="1"/>
  <c r="G80" i="4"/>
  <c r="G81" i="4" s="1"/>
  <c r="K79" i="4"/>
  <c r="J79" i="4"/>
  <c r="I79" i="4"/>
  <c r="H79" i="4"/>
  <c r="G79" i="4"/>
  <c r="K78" i="4"/>
  <c r="J78" i="4"/>
  <c r="I78" i="4"/>
  <c r="D78" i="4" s="1"/>
  <c r="H78" i="4"/>
  <c r="G78" i="4"/>
  <c r="K77" i="4"/>
  <c r="J77" i="4"/>
  <c r="I77" i="4"/>
  <c r="H77" i="4"/>
  <c r="G77" i="4"/>
  <c r="K76" i="4"/>
  <c r="D76" i="4" s="1"/>
  <c r="J76" i="4"/>
  <c r="I76" i="4"/>
  <c r="H76" i="4"/>
  <c r="G76" i="4"/>
  <c r="K75" i="4"/>
  <c r="J75" i="4"/>
  <c r="I75" i="4"/>
  <c r="H75" i="4"/>
  <c r="D75" i="4" s="1"/>
  <c r="G75" i="4"/>
  <c r="K74" i="4"/>
  <c r="K80" i="4" s="1"/>
  <c r="K81" i="4" s="1"/>
  <c r="J74" i="4"/>
  <c r="J80" i="4" s="1"/>
  <c r="J81" i="4" s="1"/>
  <c r="I74" i="4"/>
  <c r="I80" i="4" s="1"/>
  <c r="I81" i="4" s="1"/>
  <c r="H74" i="4"/>
  <c r="H80" i="4" s="1"/>
  <c r="H81" i="4" s="1"/>
  <c r="G74" i="4"/>
  <c r="G72" i="4"/>
  <c r="G73" i="4" s="1"/>
  <c r="K71" i="4"/>
  <c r="J71" i="4"/>
  <c r="I71" i="4"/>
  <c r="H71" i="4"/>
  <c r="G71" i="4"/>
  <c r="K70" i="4"/>
  <c r="J70" i="4"/>
  <c r="I70" i="4"/>
  <c r="H70" i="4"/>
  <c r="G70" i="4"/>
  <c r="K69" i="4"/>
  <c r="J69" i="4"/>
  <c r="I69" i="4"/>
  <c r="H69" i="4"/>
  <c r="G69" i="4"/>
  <c r="K68" i="4"/>
  <c r="J68" i="4"/>
  <c r="I68" i="4"/>
  <c r="H68" i="4"/>
  <c r="G68" i="4"/>
  <c r="K67" i="4"/>
  <c r="K72" i="4" s="1"/>
  <c r="K73" i="4" s="1"/>
  <c r="J67" i="4"/>
  <c r="J72" i="4" s="1"/>
  <c r="J73" i="4" s="1"/>
  <c r="I67" i="4"/>
  <c r="I72" i="4" s="1"/>
  <c r="I73" i="4" s="1"/>
  <c r="H67" i="4"/>
  <c r="H72" i="4" s="1"/>
  <c r="H73" i="4" s="1"/>
  <c r="G67" i="4"/>
  <c r="K64" i="4"/>
  <c r="J64" i="4"/>
  <c r="I64" i="4"/>
  <c r="H64" i="4"/>
  <c r="G64" i="4"/>
  <c r="K63" i="4"/>
  <c r="J63" i="4"/>
  <c r="I63" i="4"/>
  <c r="H63" i="4"/>
  <c r="G63" i="4"/>
  <c r="K62" i="4"/>
  <c r="J62" i="4"/>
  <c r="I62" i="4"/>
  <c r="D62" i="4" s="1"/>
  <c r="H62" i="4"/>
  <c r="G62" i="4"/>
  <c r="K61" i="4"/>
  <c r="J61" i="4"/>
  <c r="I61" i="4"/>
  <c r="H61" i="4"/>
  <c r="G61" i="4"/>
  <c r="K60" i="4"/>
  <c r="J60" i="4"/>
  <c r="I60" i="4"/>
  <c r="H60" i="4"/>
  <c r="G60" i="4"/>
  <c r="K59" i="4"/>
  <c r="J59" i="4"/>
  <c r="I59" i="4"/>
  <c r="H59" i="4"/>
  <c r="D59" i="4" s="1"/>
  <c r="G59" i="4"/>
  <c r="K58" i="4"/>
  <c r="J58" i="4"/>
  <c r="I58" i="4"/>
  <c r="H58" i="4"/>
  <c r="G58" i="4"/>
  <c r="K57" i="4"/>
  <c r="J57" i="4"/>
  <c r="D57" i="4" s="1"/>
  <c r="I57" i="4"/>
  <c r="H57" i="4"/>
  <c r="G57" i="4"/>
  <c r="K56" i="4"/>
  <c r="K65" i="4" s="1"/>
  <c r="K66" i="4" s="1"/>
  <c r="J56" i="4"/>
  <c r="I56" i="4"/>
  <c r="I65" i="4" s="1"/>
  <c r="I66" i="4" s="1"/>
  <c r="H56" i="4"/>
  <c r="H65" i="4" s="1"/>
  <c r="H66" i="4" s="1"/>
  <c r="G56" i="4"/>
  <c r="G65" i="4" s="1"/>
  <c r="G66" i="4" s="1"/>
  <c r="I54" i="4"/>
  <c r="I55" i="4" s="1"/>
  <c r="K53" i="4"/>
  <c r="J53" i="4"/>
  <c r="I53" i="4"/>
  <c r="H53" i="4"/>
  <c r="G53" i="4"/>
  <c r="K52" i="4"/>
  <c r="K54" i="4" s="1"/>
  <c r="K55" i="4" s="1"/>
  <c r="J52" i="4"/>
  <c r="J54" i="4" s="1"/>
  <c r="J55" i="4" s="1"/>
  <c r="I52" i="4"/>
  <c r="H52" i="4"/>
  <c r="H54" i="4" s="1"/>
  <c r="H55" i="4" s="1"/>
  <c r="G52" i="4"/>
  <c r="G54" i="4" s="1"/>
  <c r="G55" i="4" s="1"/>
  <c r="K49" i="4"/>
  <c r="J49" i="4"/>
  <c r="I49" i="4"/>
  <c r="H49" i="4"/>
  <c r="G49" i="4"/>
  <c r="K48" i="4"/>
  <c r="J48" i="4"/>
  <c r="I48" i="4"/>
  <c r="H48" i="4"/>
  <c r="G48" i="4"/>
  <c r="D48" i="4" s="1"/>
  <c r="K47" i="4"/>
  <c r="J47" i="4"/>
  <c r="I47" i="4"/>
  <c r="H47" i="4"/>
  <c r="G47" i="4"/>
  <c r="K46" i="4"/>
  <c r="J46" i="4"/>
  <c r="I46" i="4"/>
  <c r="D46" i="4" s="1"/>
  <c r="H46" i="4"/>
  <c r="G46" i="4"/>
  <c r="K45" i="4"/>
  <c r="J45" i="4"/>
  <c r="I45" i="4"/>
  <c r="H45" i="4"/>
  <c r="G45" i="4"/>
  <c r="K44" i="4"/>
  <c r="D44" i="4" s="1"/>
  <c r="J44" i="4"/>
  <c r="I44" i="4"/>
  <c r="H44" i="4"/>
  <c r="G44" i="4"/>
  <c r="K43" i="4"/>
  <c r="J43" i="4"/>
  <c r="I43" i="4"/>
  <c r="H43" i="4"/>
  <c r="D43" i="4" s="1"/>
  <c r="G43" i="4"/>
  <c r="K42" i="4"/>
  <c r="J42" i="4"/>
  <c r="I42" i="4"/>
  <c r="H42" i="4"/>
  <c r="G42" i="4"/>
  <c r="K41" i="4"/>
  <c r="J41" i="4"/>
  <c r="D41" i="4" s="1"/>
  <c r="I41" i="4"/>
  <c r="H41" i="4"/>
  <c r="G41" i="4"/>
  <c r="K40" i="4"/>
  <c r="K50" i="4" s="1"/>
  <c r="K51" i="4" s="1"/>
  <c r="J40" i="4"/>
  <c r="J50" i="4" s="1"/>
  <c r="J51" i="4" s="1"/>
  <c r="I40" i="4"/>
  <c r="I50" i="4" s="1"/>
  <c r="I51" i="4" s="1"/>
  <c r="H40" i="4"/>
  <c r="H50" i="4" s="1"/>
  <c r="H51" i="4" s="1"/>
  <c r="G40" i="4"/>
  <c r="G50" i="4" s="1"/>
  <c r="G51" i="4" s="1"/>
  <c r="K37" i="4"/>
  <c r="J37" i="4"/>
  <c r="I37" i="4"/>
  <c r="H37" i="4"/>
  <c r="G37" i="4"/>
  <c r="K36" i="4"/>
  <c r="J36" i="4"/>
  <c r="I36" i="4"/>
  <c r="H36" i="4"/>
  <c r="G36" i="4"/>
  <c r="K35" i="4"/>
  <c r="J35" i="4"/>
  <c r="I35" i="4"/>
  <c r="H35" i="4"/>
  <c r="G35" i="4"/>
  <c r="K34" i="4"/>
  <c r="J34" i="4"/>
  <c r="I34" i="4"/>
  <c r="H34" i="4"/>
  <c r="G34" i="4"/>
  <c r="K33" i="4"/>
  <c r="J33" i="4"/>
  <c r="I33" i="4"/>
  <c r="H33" i="4"/>
  <c r="G33" i="4"/>
  <c r="K32" i="4"/>
  <c r="J32" i="4"/>
  <c r="I32" i="4"/>
  <c r="H32" i="4"/>
  <c r="G32" i="4"/>
  <c r="K31" i="4"/>
  <c r="J31" i="4"/>
  <c r="I31" i="4"/>
  <c r="H31" i="4"/>
  <c r="G31" i="4"/>
  <c r="K30" i="4"/>
  <c r="J30" i="4"/>
  <c r="I30" i="4"/>
  <c r="I38" i="4" s="1"/>
  <c r="I39" i="4" s="1"/>
  <c r="H30" i="4"/>
  <c r="G30" i="4"/>
  <c r="K29" i="4"/>
  <c r="K38" i="4" s="1"/>
  <c r="K39" i="4" s="1"/>
  <c r="J29" i="4"/>
  <c r="J38" i="4" s="1"/>
  <c r="J39" i="4" s="1"/>
  <c r="I29" i="4"/>
  <c r="H29" i="4"/>
  <c r="H38" i="4" s="1"/>
  <c r="H39" i="4" s="1"/>
  <c r="G29" i="4"/>
  <c r="G38" i="4" s="1"/>
  <c r="G39" i="4" s="1"/>
  <c r="K26" i="4"/>
  <c r="J26" i="4"/>
  <c r="I26" i="4"/>
  <c r="H26" i="4"/>
  <c r="G26" i="4"/>
  <c r="K25" i="4"/>
  <c r="J25" i="4"/>
  <c r="D25" i="4" s="1"/>
  <c r="I25" i="4"/>
  <c r="H25" i="4"/>
  <c r="G25" i="4"/>
  <c r="K24" i="4"/>
  <c r="J24" i="4"/>
  <c r="I24" i="4"/>
  <c r="H24" i="4"/>
  <c r="G24" i="4"/>
  <c r="K23" i="4"/>
  <c r="J23" i="4"/>
  <c r="I23" i="4"/>
  <c r="H23" i="4"/>
  <c r="G23" i="4"/>
  <c r="K22" i="4"/>
  <c r="J22" i="4"/>
  <c r="I22" i="4"/>
  <c r="D22" i="4" s="1"/>
  <c r="H22" i="4"/>
  <c r="G22" i="4"/>
  <c r="K21" i="4"/>
  <c r="J21" i="4"/>
  <c r="I21" i="4"/>
  <c r="H21" i="4"/>
  <c r="G21" i="4"/>
  <c r="K20" i="4"/>
  <c r="D20" i="4" s="1"/>
  <c r="J20" i="4"/>
  <c r="I20" i="4"/>
  <c r="H20" i="4"/>
  <c r="G20" i="4"/>
  <c r="K19" i="4"/>
  <c r="J19" i="4"/>
  <c r="I19" i="4"/>
  <c r="H19" i="4"/>
  <c r="D19" i="4" s="1"/>
  <c r="G19" i="4"/>
  <c r="K18" i="4"/>
  <c r="J18" i="4"/>
  <c r="I18" i="4"/>
  <c r="H18" i="4"/>
  <c r="G18" i="4"/>
  <c r="K17" i="4"/>
  <c r="J17" i="4"/>
  <c r="D17" i="4" s="1"/>
  <c r="I17" i="4"/>
  <c r="H17" i="4"/>
  <c r="G17" i="4"/>
  <c r="K16" i="4"/>
  <c r="J16" i="4"/>
  <c r="I16" i="4"/>
  <c r="H16" i="4"/>
  <c r="G16" i="4"/>
  <c r="K15" i="4"/>
  <c r="J15" i="4"/>
  <c r="I15" i="4"/>
  <c r="H15" i="4"/>
  <c r="G15" i="4"/>
  <c r="K14" i="4"/>
  <c r="J14" i="4"/>
  <c r="I14" i="4"/>
  <c r="D14" i="4" s="1"/>
  <c r="H14" i="4"/>
  <c r="G14" i="4"/>
  <c r="K13" i="4"/>
  <c r="J13" i="4"/>
  <c r="I13" i="4"/>
  <c r="H13" i="4"/>
  <c r="G13" i="4"/>
  <c r="K12" i="4"/>
  <c r="D12" i="4" s="1"/>
  <c r="J12" i="4"/>
  <c r="I12" i="4"/>
  <c r="H12" i="4"/>
  <c r="G12" i="4"/>
  <c r="K11" i="4"/>
  <c r="J11" i="4"/>
  <c r="I11" i="4"/>
  <c r="H11" i="4"/>
  <c r="H27" i="4" s="1"/>
  <c r="G11" i="4"/>
  <c r="K10" i="4"/>
  <c r="K27" i="4" s="1"/>
  <c r="J10" i="4"/>
  <c r="J27" i="4" s="1"/>
  <c r="I10" i="4"/>
  <c r="I27" i="4" s="1"/>
  <c r="H10" i="4"/>
  <c r="G10" i="4"/>
  <c r="G27" i="4" s="1"/>
  <c r="F167" i="4"/>
  <c r="F165" i="4"/>
  <c r="F162" i="4"/>
  <c r="F156" i="4"/>
  <c r="F144" i="4"/>
  <c r="F127" i="4"/>
  <c r="F121" i="4"/>
  <c r="F114" i="4"/>
  <c r="F110" i="4"/>
  <c r="F109" i="4"/>
  <c r="F105" i="4"/>
  <c r="F91" i="4"/>
  <c r="F81" i="4"/>
  <c r="F73" i="4"/>
  <c r="F66" i="4"/>
  <c r="F55" i="4"/>
  <c r="F163" i="4"/>
  <c r="F160" i="4"/>
  <c r="F159" i="4"/>
  <c r="F158" i="4"/>
  <c r="F157" i="4"/>
  <c r="F154" i="4"/>
  <c r="F153" i="4"/>
  <c r="F152" i="4"/>
  <c r="F151" i="4"/>
  <c r="F150" i="4"/>
  <c r="F149" i="4"/>
  <c r="F148" i="4"/>
  <c r="F147" i="4"/>
  <c r="F146" i="4"/>
  <c r="F145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5" i="4"/>
  <c r="D125" i="4" s="1"/>
  <c r="F124" i="4"/>
  <c r="F123" i="4"/>
  <c r="F122" i="4"/>
  <c r="F119" i="4"/>
  <c r="F118" i="4"/>
  <c r="F117" i="4"/>
  <c r="F116" i="4"/>
  <c r="F115" i="4"/>
  <c r="F112" i="4"/>
  <c r="F111" i="4"/>
  <c r="F108" i="4"/>
  <c r="F107" i="4"/>
  <c r="F106" i="4"/>
  <c r="F103" i="4"/>
  <c r="F102" i="4"/>
  <c r="F101" i="4"/>
  <c r="D101" i="4" s="1"/>
  <c r="F100" i="4"/>
  <c r="F99" i="4"/>
  <c r="F98" i="4"/>
  <c r="F97" i="4"/>
  <c r="F96" i="4"/>
  <c r="F95" i="4"/>
  <c r="F94" i="4"/>
  <c r="F93" i="4"/>
  <c r="D93" i="4" s="1"/>
  <c r="F92" i="4"/>
  <c r="F89" i="4"/>
  <c r="F88" i="4"/>
  <c r="F87" i="4"/>
  <c r="F86" i="4"/>
  <c r="F85" i="4"/>
  <c r="F84" i="4"/>
  <c r="F83" i="4"/>
  <c r="F82" i="4"/>
  <c r="F79" i="4"/>
  <c r="F78" i="4"/>
  <c r="F77" i="4"/>
  <c r="F76" i="4"/>
  <c r="F75" i="4"/>
  <c r="F74" i="4"/>
  <c r="F71" i="4"/>
  <c r="F70" i="4"/>
  <c r="F69" i="4"/>
  <c r="F68" i="4"/>
  <c r="F67" i="4"/>
  <c r="F64" i="4"/>
  <c r="F63" i="4"/>
  <c r="F62" i="4"/>
  <c r="F61" i="4"/>
  <c r="F60" i="4"/>
  <c r="F59" i="4"/>
  <c r="F58" i="4"/>
  <c r="F57" i="4"/>
  <c r="F56" i="4"/>
  <c r="F53" i="4"/>
  <c r="F52" i="4"/>
  <c r="F51" i="4"/>
  <c r="F49" i="4"/>
  <c r="F48" i="4"/>
  <c r="F47" i="4"/>
  <c r="D47" i="4" s="1"/>
  <c r="F46" i="4"/>
  <c r="F45" i="4"/>
  <c r="F44" i="4"/>
  <c r="F43" i="4"/>
  <c r="F42" i="4"/>
  <c r="D42" i="4" s="1"/>
  <c r="F41" i="4"/>
  <c r="F40" i="4"/>
  <c r="F39" i="4"/>
  <c r="F37" i="4"/>
  <c r="F36" i="4"/>
  <c r="F35" i="4"/>
  <c r="F34" i="4"/>
  <c r="F33" i="4"/>
  <c r="F32" i="4"/>
  <c r="F31" i="4"/>
  <c r="F30" i="4"/>
  <c r="F29" i="4"/>
  <c r="F28" i="4"/>
  <c r="F11" i="4"/>
  <c r="F12" i="4"/>
  <c r="F13" i="4"/>
  <c r="F14" i="4"/>
  <c r="F15" i="4"/>
  <c r="D15" i="4" s="1"/>
  <c r="F16" i="4"/>
  <c r="D16" i="4" s="1"/>
  <c r="F17" i="4"/>
  <c r="F18" i="4"/>
  <c r="F19" i="4"/>
  <c r="F20" i="4"/>
  <c r="F21" i="4"/>
  <c r="F22" i="4"/>
  <c r="F23" i="4"/>
  <c r="D23" i="4" s="1"/>
  <c r="F24" i="4"/>
  <c r="D24" i="4" s="1"/>
  <c r="F25" i="4"/>
  <c r="F26" i="4"/>
  <c r="F10" i="4"/>
  <c r="B158" i="4"/>
  <c r="C158" i="4" s="1"/>
  <c r="B159" i="4"/>
  <c r="C159" i="4" s="1"/>
  <c r="D159" i="4"/>
  <c r="B160" i="4"/>
  <c r="C160" i="4" s="1"/>
  <c r="B146" i="4"/>
  <c r="C146" i="4" s="1"/>
  <c r="D146" i="4"/>
  <c r="B147" i="4"/>
  <c r="C147" i="4"/>
  <c r="B148" i="4"/>
  <c r="C148" i="4" s="1"/>
  <c r="D148" i="4"/>
  <c r="B149" i="4"/>
  <c r="C149" i="4"/>
  <c r="D149" i="4"/>
  <c r="B150" i="4"/>
  <c r="C150" i="4" s="1"/>
  <c r="B151" i="4"/>
  <c r="C151" i="4"/>
  <c r="D151" i="4"/>
  <c r="B152" i="4"/>
  <c r="C152" i="4" s="1"/>
  <c r="B153" i="4"/>
  <c r="C153" i="4"/>
  <c r="B154" i="4"/>
  <c r="C154" i="4" s="1"/>
  <c r="D154" i="4"/>
  <c r="B129" i="4"/>
  <c r="C129" i="4" s="1"/>
  <c r="D129" i="4"/>
  <c r="B130" i="4"/>
  <c r="C130" i="4" s="1"/>
  <c r="D130" i="4"/>
  <c r="B131" i="4"/>
  <c r="C131" i="4" s="1"/>
  <c r="B132" i="4"/>
  <c r="C132" i="4" s="1"/>
  <c r="B133" i="4"/>
  <c r="C133" i="4" s="1"/>
  <c r="D133" i="4"/>
  <c r="B134" i="4"/>
  <c r="C134" i="4" s="1"/>
  <c r="B135" i="4"/>
  <c r="C135" i="4" s="1"/>
  <c r="D135" i="4"/>
  <c r="B136" i="4"/>
  <c r="C136" i="4" s="1"/>
  <c r="B137" i="4"/>
  <c r="C137" i="4" s="1"/>
  <c r="B138" i="4"/>
  <c r="C138" i="4" s="1"/>
  <c r="D138" i="4"/>
  <c r="B139" i="4"/>
  <c r="C139" i="4" s="1"/>
  <c r="B140" i="4"/>
  <c r="C140" i="4" s="1"/>
  <c r="B141" i="4"/>
  <c r="C141" i="4" s="1"/>
  <c r="D141" i="4"/>
  <c r="B142" i="4"/>
  <c r="C142" i="4" s="1"/>
  <c r="B123" i="4"/>
  <c r="C123" i="4" s="1"/>
  <c r="B124" i="4"/>
  <c r="C124" i="4" s="1"/>
  <c r="B125" i="4"/>
  <c r="C125" i="4" s="1"/>
  <c r="B116" i="4"/>
  <c r="C116" i="4" s="1"/>
  <c r="B117" i="4"/>
  <c r="C117" i="4"/>
  <c r="D117" i="4"/>
  <c r="B118" i="4"/>
  <c r="C118" i="4" s="1"/>
  <c r="B107" i="4"/>
  <c r="C107" i="4" s="1"/>
  <c r="B108" i="4"/>
  <c r="C108" i="4" s="1"/>
  <c r="B93" i="4"/>
  <c r="C93" i="4" s="1"/>
  <c r="B94" i="4"/>
  <c r="C94" i="4"/>
  <c r="B95" i="4"/>
  <c r="C95" i="4" s="1"/>
  <c r="D95" i="4"/>
  <c r="B96" i="4"/>
  <c r="C96" i="4"/>
  <c r="D96" i="4"/>
  <c r="B97" i="4"/>
  <c r="C97" i="4" s="1"/>
  <c r="B98" i="4"/>
  <c r="C98" i="4"/>
  <c r="D98" i="4"/>
  <c r="B99" i="4"/>
  <c r="C99" i="4" s="1"/>
  <c r="B100" i="4"/>
  <c r="C100" i="4"/>
  <c r="B101" i="4"/>
  <c r="C101" i="4" s="1"/>
  <c r="B102" i="4"/>
  <c r="C102" i="4"/>
  <c r="B103" i="4"/>
  <c r="C103" i="4" s="1"/>
  <c r="D103" i="4"/>
  <c r="B83" i="4"/>
  <c r="C83" i="4" s="1"/>
  <c r="B84" i="4"/>
  <c r="C84" i="4"/>
  <c r="B85" i="4"/>
  <c r="C85" i="4" s="1"/>
  <c r="D85" i="4"/>
  <c r="B86" i="4"/>
  <c r="C86" i="4"/>
  <c r="D86" i="4"/>
  <c r="B87" i="4"/>
  <c r="C87" i="4" s="1"/>
  <c r="D87" i="4"/>
  <c r="B88" i="4"/>
  <c r="C88" i="4"/>
  <c r="B89" i="4"/>
  <c r="C89" i="4" s="1"/>
  <c r="B75" i="4"/>
  <c r="C75" i="4" s="1"/>
  <c r="B76" i="4"/>
  <c r="C76" i="4" s="1"/>
  <c r="B77" i="4"/>
  <c r="C77" i="4" s="1"/>
  <c r="D77" i="4"/>
  <c r="B78" i="4"/>
  <c r="C78" i="4" s="1"/>
  <c r="B79" i="4"/>
  <c r="C79" i="4" s="1"/>
  <c r="D79" i="4"/>
  <c r="B57" i="4"/>
  <c r="C57" i="4" s="1"/>
  <c r="B58" i="4"/>
  <c r="C58" i="4" s="1"/>
  <c r="D58" i="4"/>
  <c r="B59" i="4"/>
  <c r="C59" i="4" s="1"/>
  <c r="B60" i="4"/>
  <c r="C60" i="4" s="1"/>
  <c r="B61" i="4"/>
  <c r="C61" i="4" s="1"/>
  <c r="D61" i="4"/>
  <c r="B62" i="4"/>
  <c r="C62" i="4" s="1"/>
  <c r="B63" i="4"/>
  <c r="C63" i="4" s="1"/>
  <c r="D63" i="4"/>
  <c r="B64" i="4"/>
  <c r="C64" i="4" s="1"/>
  <c r="D64" i="4"/>
  <c r="B41" i="4"/>
  <c r="C41" i="4" s="1"/>
  <c r="B42" i="4"/>
  <c r="C42" i="4"/>
  <c r="B43" i="4"/>
  <c r="C43" i="4" s="1"/>
  <c r="B44" i="4"/>
  <c r="C44" i="4"/>
  <c r="B45" i="4"/>
  <c r="C45" i="4" s="1"/>
  <c r="D45" i="4"/>
  <c r="B46" i="4"/>
  <c r="C46" i="4"/>
  <c r="B47" i="4"/>
  <c r="C47" i="4" s="1"/>
  <c r="B48" i="4"/>
  <c r="C48" i="4"/>
  <c r="B49" i="4"/>
  <c r="C49" i="4" s="1"/>
  <c r="B11" i="4"/>
  <c r="C11" i="4" s="1"/>
  <c r="B12" i="4"/>
  <c r="C12" i="4" s="1"/>
  <c r="B13" i="4"/>
  <c r="C13" i="4" s="1"/>
  <c r="D13" i="4"/>
  <c r="B14" i="4"/>
  <c r="C14" i="4" s="1"/>
  <c r="B15" i="4"/>
  <c r="C15" i="4" s="1"/>
  <c r="B16" i="4"/>
  <c r="C16" i="4" s="1"/>
  <c r="B17" i="4"/>
  <c r="C17" i="4" s="1"/>
  <c r="B18" i="4"/>
  <c r="C18" i="4" s="1"/>
  <c r="D18" i="4"/>
  <c r="B19" i="4"/>
  <c r="C19" i="4" s="1"/>
  <c r="B20" i="4"/>
  <c r="C20" i="4" s="1"/>
  <c r="B21" i="4"/>
  <c r="C21" i="4" s="1"/>
  <c r="D21" i="4"/>
  <c r="B22" i="4"/>
  <c r="C22" i="4" s="1"/>
  <c r="B23" i="4"/>
  <c r="C23" i="4" s="1"/>
  <c r="B24" i="4"/>
  <c r="C24" i="4" s="1"/>
  <c r="B25" i="4"/>
  <c r="C25" i="4" s="1"/>
  <c r="B26" i="4"/>
  <c r="C26" i="4" s="1"/>
  <c r="D26" i="4"/>
  <c r="G7" i="4"/>
  <c r="H7" i="4"/>
  <c r="I7" i="4"/>
  <c r="J7" i="4"/>
  <c r="K7" i="4"/>
  <c r="L7" i="4"/>
  <c r="M7" i="4"/>
  <c r="N7" i="4"/>
  <c r="O7" i="4"/>
  <c r="P7" i="4"/>
  <c r="Q7" i="4"/>
  <c r="R7" i="4"/>
  <c r="S7" i="4"/>
  <c r="T7" i="4"/>
  <c r="U7" i="4"/>
  <c r="V7" i="4"/>
  <c r="W7" i="4"/>
  <c r="X7" i="4"/>
  <c r="Y7" i="4"/>
  <c r="Z7" i="4"/>
  <c r="AA7" i="4"/>
  <c r="AB7" i="4"/>
  <c r="AC7" i="4"/>
  <c r="AD7" i="4"/>
  <c r="AE7" i="4"/>
  <c r="AF7" i="4"/>
  <c r="G8" i="4"/>
  <c r="H8" i="4"/>
  <c r="I8" i="4"/>
  <c r="J8" i="4"/>
  <c r="K8" i="4"/>
  <c r="L8" i="4"/>
  <c r="M8" i="4"/>
  <c r="N8" i="4"/>
  <c r="O8" i="4"/>
  <c r="P8" i="4"/>
  <c r="Q8" i="4"/>
  <c r="R8" i="4"/>
  <c r="S8" i="4"/>
  <c r="T8" i="4"/>
  <c r="U8" i="4"/>
  <c r="V8" i="4"/>
  <c r="W8" i="4"/>
  <c r="X8" i="4"/>
  <c r="Y8" i="4"/>
  <c r="Z8" i="4"/>
  <c r="AA8" i="4"/>
  <c r="AB8" i="4"/>
  <c r="AC8" i="4"/>
  <c r="AD8" i="4"/>
  <c r="AE8" i="4"/>
  <c r="AF8" i="4"/>
  <c r="F8" i="4"/>
  <c r="F7" i="4"/>
  <c r="K285" i="3"/>
  <c r="J285" i="3"/>
  <c r="I285" i="3"/>
  <c r="H285" i="3"/>
  <c r="G285" i="3"/>
  <c r="K284" i="3"/>
  <c r="J284" i="3"/>
  <c r="I284" i="3"/>
  <c r="H284" i="3"/>
  <c r="G284" i="3"/>
  <c r="K283" i="3"/>
  <c r="J283" i="3"/>
  <c r="I283" i="3"/>
  <c r="H283" i="3"/>
  <c r="G283" i="3"/>
  <c r="K282" i="3"/>
  <c r="J282" i="3"/>
  <c r="I282" i="3"/>
  <c r="H282" i="3"/>
  <c r="G282" i="3"/>
  <c r="K281" i="3"/>
  <c r="J281" i="3"/>
  <c r="I281" i="3"/>
  <c r="H281" i="3"/>
  <c r="G281" i="3"/>
  <c r="K280" i="3"/>
  <c r="J280" i="3"/>
  <c r="I280" i="3"/>
  <c r="H280" i="3"/>
  <c r="G280" i="3"/>
  <c r="K279" i="3"/>
  <c r="J279" i="3"/>
  <c r="I279" i="3"/>
  <c r="H279" i="3"/>
  <c r="G279" i="3"/>
  <c r="I278" i="3"/>
  <c r="H278" i="3"/>
  <c r="G278" i="3"/>
  <c r="K277" i="3"/>
  <c r="K278" i="3" s="1"/>
  <c r="J277" i="3"/>
  <c r="J278" i="3" s="1"/>
  <c r="I277" i="3"/>
  <c r="H277" i="3"/>
  <c r="G277" i="3"/>
  <c r="K273" i="3"/>
  <c r="J273" i="3"/>
  <c r="I273" i="3"/>
  <c r="H273" i="3"/>
  <c r="G273" i="3"/>
  <c r="K272" i="3"/>
  <c r="J272" i="3"/>
  <c r="I272" i="3"/>
  <c r="H272" i="3"/>
  <c r="G272" i="3"/>
  <c r="K271" i="3"/>
  <c r="J271" i="3"/>
  <c r="I271" i="3"/>
  <c r="H271" i="3"/>
  <c r="G271" i="3"/>
  <c r="K270" i="3"/>
  <c r="J270" i="3"/>
  <c r="I270" i="3"/>
  <c r="H270" i="3"/>
  <c r="G270" i="3"/>
  <c r="K269" i="3"/>
  <c r="J269" i="3"/>
  <c r="I269" i="3"/>
  <c r="H269" i="3"/>
  <c r="G269" i="3"/>
  <c r="K268" i="3"/>
  <c r="J268" i="3"/>
  <c r="I268" i="3"/>
  <c r="H268" i="3"/>
  <c r="G268" i="3"/>
  <c r="K267" i="3"/>
  <c r="J267" i="3"/>
  <c r="I267" i="3"/>
  <c r="H267" i="3"/>
  <c r="G267" i="3"/>
  <c r="K266" i="3"/>
  <c r="J266" i="3"/>
  <c r="I266" i="3"/>
  <c r="H266" i="3"/>
  <c r="G266" i="3"/>
  <c r="K265" i="3"/>
  <c r="J265" i="3"/>
  <c r="I265" i="3"/>
  <c r="H265" i="3"/>
  <c r="G265" i="3"/>
  <c r="K264" i="3"/>
  <c r="J264" i="3"/>
  <c r="I264" i="3"/>
  <c r="H264" i="3"/>
  <c r="G264" i="3"/>
  <c r="K263" i="3"/>
  <c r="J263" i="3"/>
  <c r="I263" i="3"/>
  <c r="H263" i="3"/>
  <c r="G263" i="3"/>
  <c r="K262" i="3"/>
  <c r="J262" i="3"/>
  <c r="I262" i="3"/>
  <c r="H262" i="3"/>
  <c r="G262" i="3"/>
  <c r="K261" i="3"/>
  <c r="J261" i="3"/>
  <c r="I261" i="3"/>
  <c r="H261" i="3"/>
  <c r="G261" i="3"/>
  <c r="K260" i="3"/>
  <c r="J260" i="3"/>
  <c r="I260" i="3"/>
  <c r="H260" i="3"/>
  <c r="G260" i="3"/>
  <c r="K257" i="3"/>
  <c r="J257" i="3"/>
  <c r="I257" i="3"/>
  <c r="H257" i="3"/>
  <c r="G257" i="3"/>
  <c r="K256" i="3"/>
  <c r="J256" i="3"/>
  <c r="I256" i="3"/>
  <c r="H256" i="3"/>
  <c r="G256" i="3"/>
  <c r="K255" i="3"/>
  <c r="J255" i="3"/>
  <c r="I255" i="3"/>
  <c r="H255" i="3"/>
  <c r="G255" i="3"/>
  <c r="K254" i="3"/>
  <c r="J254" i="3"/>
  <c r="I254" i="3"/>
  <c r="H254" i="3"/>
  <c r="G254" i="3"/>
  <c r="K253" i="3"/>
  <c r="J253" i="3"/>
  <c r="I253" i="3"/>
  <c r="H253" i="3"/>
  <c r="G253" i="3"/>
  <c r="K252" i="3"/>
  <c r="J252" i="3"/>
  <c r="I252" i="3"/>
  <c r="H252" i="3"/>
  <c r="G252" i="3"/>
  <c r="K251" i="3"/>
  <c r="J251" i="3"/>
  <c r="I251" i="3"/>
  <c r="H251" i="3"/>
  <c r="G251" i="3"/>
  <c r="K250" i="3"/>
  <c r="J250" i="3"/>
  <c r="I250" i="3"/>
  <c r="H250" i="3"/>
  <c r="G250" i="3"/>
  <c r="K249" i="3"/>
  <c r="J249" i="3"/>
  <c r="I249" i="3"/>
  <c r="H249" i="3"/>
  <c r="G249" i="3"/>
  <c r="K248" i="3"/>
  <c r="J248" i="3"/>
  <c r="I248" i="3"/>
  <c r="H248" i="3"/>
  <c r="G248" i="3"/>
  <c r="K247" i="3"/>
  <c r="J247" i="3"/>
  <c r="I247" i="3"/>
  <c r="H247" i="3"/>
  <c r="G247" i="3"/>
  <c r="K246" i="3"/>
  <c r="J246" i="3"/>
  <c r="I246" i="3"/>
  <c r="H246" i="3"/>
  <c r="G246" i="3"/>
  <c r="K245" i="3"/>
  <c r="J245" i="3"/>
  <c r="I245" i="3"/>
  <c r="H245" i="3"/>
  <c r="G245" i="3"/>
  <c r="K244" i="3"/>
  <c r="J244" i="3"/>
  <c r="I244" i="3"/>
  <c r="H244" i="3"/>
  <c r="G244" i="3"/>
  <c r="K243" i="3"/>
  <c r="J243" i="3"/>
  <c r="I243" i="3"/>
  <c r="H243" i="3"/>
  <c r="G243" i="3"/>
  <c r="K240" i="3"/>
  <c r="J240" i="3"/>
  <c r="I240" i="3"/>
  <c r="H240" i="3"/>
  <c r="G240" i="3"/>
  <c r="K239" i="3"/>
  <c r="J239" i="3"/>
  <c r="I239" i="3"/>
  <c r="H239" i="3"/>
  <c r="G239" i="3"/>
  <c r="K238" i="3"/>
  <c r="J238" i="3"/>
  <c r="I238" i="3"/>
  <c r="H238" i="3"/>
  <c r="G238" i="3"/>
  <c r="K237" i="3"/>
  <c r="J237" i="3"/>
  <c r="I237" i="3"/>
  <c r="H237" i="3"/>
  <c r="G237" i="3"/>
  <c r="K236" i="3"/>
  <c r="J236" i="3"/>
  <c r="I236" i="3"/>
  <c r="H236" i="3"/>
  <c r="G236" i="3"/>
  <c r="K235" i="3"/>
  <c r="J235" i="3"/>
  <c r="I235" i="3"/>
  <c r="H235" i="3"/>
  <c r="G235" i="3"/>
  <c r="K234" i="3"/>
  <c r="J234" i="3"/>
  <c r="I234" i="3"/>
  <c r="H234" i="3"/>
  <c r="G234" i="3"/>
  <c r="K233" i="3"/>
  <c r="J233" i="3"/>
  <c r="I233" i="3"/>
  <c r="H233" i="3"/>
  <c r="G233" i="3"/>
  <c r="K232" i="3"/>
  <c r="J232" i="3"/>
  <c r="I232" i="3"/>
  <c r="H232" i="3"/>
  <c r="G232" i="3"/>
  <c r="K231" i="3"/>
  <c r="J231" i="3"/>
  <c r="I231" i="3"/>
  <c r="H231" i="3"/>
  <c r="G231" i="3"/>
  <c r="K230" i="3"/>
  <c r="J230" i="3"/>
  <c r="I230" i="3"/>
  <c r="H230" i="3"/>
  <c r="G230" i="3"/>
  <c r="K229" i="3"/>
  <c r="J229" i="3"/>
  <c r="I229" i="3"/>
  <c r="H229" i="3"/>
  <c r="G229" i="3"/>
  <c r="K228" i="3"/>
  <c r="J228" i="3"/>
  <c r="I228" i="3"/>
  <c r="H228" i="3"/>
  <c r="G228" i="3"/>
  <c r="K227" i="3"/>
  <c r="J227" i="3"/>
  <c r="I227" i="3"/>
  <c r="H227" i="3"/>
  <c r="G227" i="3"/>
  <c r="K226" i="3"/>
  <c r="J226" i="3"/>
  <c r="I226" i="3"/>
  <c r="H226" i="3"/>
  <c r="G226" i="3"/>
  <c r="K225" i="3"/>
  <c r="J225" i="3"/>
  <c r="I225" i="3"/>
  <c r="H225" i="3"/>
  <c r="G225" i="3"/>
  <c r="K224" i="3"/>
  <c r="J224" i="3"/>
  <c r="I224" i="3"/>
  <c r="H224" i="3"/>
  <c r="G224" i="3"/>
  <c r="K223" i="3"/>
  <c r="J223" i="3"/>
  <c r="I223" i="3"/>
  <c r="H223" i="3"/>
  <c r="G223" i="3"/>
  <c r="K222" i="3"/>
  <c r="J222" i="3"/>
  <c r="I222" i="3"/>
  <c r="H222" i="3"/>
  <c r="G222" i="3"/>
  <c r="K221" i="3"/>
  <c r="J221" i="3"/>
  <c r="I221" i="3"/>
  <c r="H221" i="3"/>
  <c r="G221" i="3"/>
  <c r="K220" i="3"/>
  <c r="J220" i="3"/>
  <c r="I220" i="3"/>
  <c r="H220" i="3"/>
  <c r="G220" i="3"/>
  <c r="K219" i="3"/>
  <c r="J219" i="3"/>
  <c r="I219" i="3"/>
  <c r="H219" i="3"/>
  <c r="G219" i="3"/>
  <c r="K218" i="3"/>
  <c r="J218" i="3"/>
  <c r="I218" i="3"/>
  <c r="H218" i="3"/>
  <c r="G218" i="3"/>
  <c r="K217" i="3"/>
  <c r="J217" i="3"/>
  <c r="I217" i="3"/>
  <c r="H217" i="3"/>
  <c r="G217" i="3"/>
  <c r="K216" i="3"/>
  <c r="J216" i="3"/>
  <c r="I216" i="3"/>
  <c r="H216" i="3"/>
  <c r="G216" i="3"/>
  <c r="K215" i="3"/>
  <c r="J215" i="3"/>
  <c r="I215" i="3"/>
  <c r="H215" i="3"/>
  <c r="G215" i="3"/>
  <c r="K214" i="3"/>
  <c r="J214" i="3"/>
  <c r="I214" i="3"/>
  <c r="H214" i="3"/>
  <c r="G214" i="3"/>
  <c r="K213" i="3"/>
  <c r="J213" i="3"/>
  <c r="I213" i="3"/>
  <c r="H213" i="3"/>
  <c r="G213" i="3"/>
  <c r="K212" i="3"/>
  <c r="J212" i="3"/>
  <c r="I212" i="3"/>
  <c r="H212" i="3"/>
  <c r="G212" i="3"/>
  <c r="K209" i="3"/>
  <c r="J209" i="3"/>
  <c r="I209" i="3"/>
  <c r="H209" i="3"/>
  <c r="G209" i="3"/>
  <c r="K208" i="3"/>
  <c r="J208" i="3"/>
  <c r="I208" i="3"/>
  <c r="H208" i="3"/>
  <c r="G208" i="3"/>
  <c r="K207" i="3"/>
  <c r="J207" i="3"/>
  <c r="I207" i="3"/>
  <c r="H207" i="3"/>
  <c r="G207" i="3"/>
  <c r="K206" i="3"/>
  <c r="J206" i="3"/>
  <c r="I206" i="3"/>
  <c r="H206" i="3"/>
  <c r="G206" i="3"/>
  <c r="K205" i="3"/>
  <c r="J205" i="3"/>
  <c r="I205" i="3"/>
  <c r="H205" i="3"/>
  <c r="G205" i="3"/>
  <c r="K202" i="3"/>
  <c r="J202" i="3"/>
  <c r="I202" i="3"/>
  <c r="H202" i="3"/>
  <c r="G202" i="3"/>
  <c r="K201" i="3"/>
  <c r="J201" i="3"/>
  <c r="I201" i="3"/>
  <c r="H201" i="3"/>
  <c r="G201" i="3"/>
  <c r="K200" i="3"/>
  <c r="J200" i="3"/>
  <c r="I200" i="3"/>
  <c r="H200" i="3"/>
  <c r="G200" i="3"/>
  <c r="K199" i="3"/>
  <c r="J199" i="3"/>
  <c r="I199" i="3"/>
  <c r="H199" i="3"/>
  <c r="G199" i="3"/>
  <c r="K198" i="3"/>
  <c r="J198" i="3"/>
  <c r="I198" i="3"/>
  <c r="H198" i="3"/>
  <c r="G198" i="3"/>
  <c r="K197" i="3"/>
  <c r="J197" i="3"/>
  <c r="I197" i="3"/>
  <c r="H197" i="3"/>
  <c r="G197" i="3"/>
  <c r="K194" i="3"/>
  <c r="J194" i="3"/>
  <c r="I194" i="3"/>
  <c r="H194" i="3"/>
  <c r="G194" i="3"/>
  <c r="K193" i="3"/>
  <c r="J193" i="3"/>
  <c r="I193" i="3"/>
  <c r="H193" i="3"/>
  <c r="G193" i="3"/>
  <c r="K192" i="3"/>
  <c r="J192" i="3"/>
  <c r="I192" i="3"/>
  <c r="H192" i="3"/>
  <c r="G192" i="3"/>
  <c r="K191" i="3"/>
  <c r="J191" i="3"/>
  <c r="I191" i="3"/>
  <c r="H191" i="3"/>
  <c r="G191" i="3"/>
  <c r="K190" i="3"/>
  <c r="J190" i="3"/>
  <c r="I190" i="3"/>
  <c r="H190" i="3"/>
  <c r="G190" i="3"/>
  <c r="K189" i="3"/>
  <c r="J189" i="3"/>
  <c r="I189" i="3"/>
  <c r="H189" i="3"/>
  <c r="G189" i="3"/>
  <c r="K188" i="3"/>
  <c r="J188" i="3"/>
  <c r="I188" i="3"/>
  <c r="H188" i="3"/>
  <c r="G188" i="3"/>
  <c r="K187" i="3"/>
  <c r="J187" i="3"/>
  <c r="I187" i="3"/>
  <c r="H187" i="3"/>
  <c r="G187" i="3"/>
  <c r="K186" i="3"/>
  <c r="J186" i="3"/>
  <c r="I186" i="3"/>
  <c r="H186" i="3"/>
  <c r="G186" i="3"/>
  <c r="K185" i="3"/>
  <c r="J185" i="3"/>
  <c r="I185" i="3"/>
  <c r="H185" i="3"/>
  <c r="G185" i="3"/>
  <c r="K184" i="3"/>
  <c r="J184" i="3"/>
  <c r="I184" i="3"/>
  <c r="H184" i="3"/>
  <c r="G184" i="3"/>
  <c r="K183" i="3"/>
  <c r="J183" i="3"/>
  <c r="I183" i="3"/>
  <c r="H183" i="3"/>
  <c r="G183" i="3"/>
  <c r="K182" i="3"/>
  <c r="J182" i="3"/>
  <c r="I182" i="3"/>
  <c r="H182" i="3"/>
  <c r="G182" i="3"/>
  <c r="K181" i="3"/>
  <c r="J181" i="3"/>
  <c r="I181" i="3"/>
  <c r="H181" i="3"/>
  <c r="G181" i="3"/>
  <c r="K180" i="3"/>
  <c r="J180" i="3"/>
  <c r="I180" i="3"/>
  <c r="H180" i="3"/>
  <c r="G180" i="3"/>
  <c r="K179" i="3"/>
  <c r="J179" i="3"/>
  <c r="I179" i="3"/>
  <c r="H179" i="3"/>
  <c r="G179" i="3"/>
  <c r="K178" i="3"/>
  <c r="J178" i="3"/>
  <c r="I178" i="3"/>
  <c r="H178" i="3"/>
  <c r="G178" i="3"/>
  <c r="K177" i="3"/>
  <c r="J177" i="3"/>
  <c r="I177" i="3"/>
  <c r="H177" i="3"/>
  <c r="G177" i="3"/>
  <c r="K176" i="3"/>
  <c r="J176" i="3"/>
  <c r="I176" i="3"/>
  <c r="H176" i="3"/>
  <c r="G176" i="3"/>
  <c r="K175" i="3"/>
  <c r="J175" i="3"/>
  <c r="I175" i="3"/>
  <c r="H175" i="3"/>
  <c r="G175" i="3"/>
  <c r="K172" i="3"/>
  <c r="J172" i="3"/>
  <c r="I172" i="3"/>
  <c r="H172" i="3"/>
  <c r="G172" i="3"/>
  <c r="K171" i="3"/>
  <c r="J171" i="3"/>
  <c r="I171" i="3"/>
  <c r="H171" i="3"/>
  <c r="G171" i="3"/>
  <c r="K170" i="3"/>
  <c r="J170" i="3"/>
  <c r="I170" i="3"/>
  <c r="H170" i="3"/>
  <c r="G170" i="3"/>
  <c r="K169" i="3"/>
  <c r="J169" i="3"/>
  <c r="I169" i="3"/>
  <c r="H169" i="3"/>
  <c r="G169" i="3"/>
  <c r="K168" i="3"/>
  <c r="J168" i="3"/>
  <c r="I168" i="3"/>
  <c r="H168" i="3"/>
  <c r="G168" i="3"/>
  <c r="K167" i="3"/>
  <c r="J167" i="3"/>
  <c r="I167" i="3"/>
  <c r="H167" i="3"/>
  <c r="G167" i="3"/>
  <c r="K166" i="3"/>
  <c r="J166" i="3"/>
  <c r="I166" i="3"/>
  <c r="H166" i="3"/>
  <c r="G166" i="3"/>
  <c r="K165" i="3"/>
  <c r="J165" i="3"/>
  <c r="I165" i="3"/>
  <c r="H165" i="3"/>
  <c r="G165" i="3"/>
  <c r="K164" i="3"/>
  <c r="J164" i="3"/>
  <c r="I164" i="3"/>
  <c r="H164" i="3"/>
  <c r="G164" i="3"/>
  <c r="K163" i="3"/>
  <c r="J163" i="3"/>
  <c r="I163" i="3"/>
  <c r="H163" i="3"/>
  <c r="G163" i="3"/>
  <c r="K160" i="3"/>
  <c r="J160" i="3"/>
  <c r="I160" i="3"/>
  <c r="H160" i="3"/>
  <c r="G160" i="3"/>
  <c r="K159" i="3"/>
  <c r="J159" i="3"/>
  <c r="I159" i="3"/>
  <c r="H159" i="3"/>
  <c r="G159" i="3"/>
  <c r="K158" i="3"/>
  <c r="J158" i="3"/>
  <c r="I158" i="3"/>
  <c r="H158" i="3"/>
  <c r="G158" i="3"/>
  <c r="K157" i="3"/>
  <c r="J157" i="3"/>
  <c r="I157" i="3"/>
  <c r="H157" i="3"/>
  <c r="G157" i="3"/>
  <c r="K156" i="3"/>
  <c r="J156" i="3"/>
  <c r="I156" i="3"/>
  <c r="H156" i="3"/>
  <c r="G156" i="3"/>
  <c r="K155" i="3"/>
  <c r="J155" i="3"/>
  <c r="I155" i="3"/>
  <c r="H155" i="3"/>
  <c r="G155" i="3"/>
  <c r="K154" i="3"/>
  <c r="J154" i="3"/>
  <c r="I154" i="3"/>
  <c r="H154" i="3"/>
  <c r="G154" i="3"/>
  <c r="K153" i="3"/>
  <c r="J153" i="3"/>
  <c r="I153" i="3"/>
  <c r="H153" i="3"/>
  <c r="G153" i="3"/>
  <c r="K152" i="3"/>
  <c r="J152" i="3"/>
  <c r="I152" i="3"/>
  <c r="H152" i="3"/>
  <c r="G152" i="3"/>
  <c r="K151" i="3"/>
  <c r="J151" i="3"/>
  <c r="I151" i="3"/>
  <c r="H151" i="3"/>
  <c r="G151" i="3"/>
  <c r="K150" i="3"/>
  <c r="J150" i="3"/>
  <c r="I150" i="3"/>
  <c r="H150" i="3"/>
  <c r="G150" i="3"/>
  <c r="K149" i="3"/>
  <c r="J149" i="3"/>
  <c r="I149" i="3"/>
  <c r="H149" i="3"/>
  <c r="G149" i="3"/>
  <c r="K146" i="3"/>
  <c r="J146" i="3"/>
  <c r="I146" i="3"/>
  <c r="H146" i="3"/>
  <c r="G146" i="3"/>
  <c r="K145" i="3"/>
  <c r="J145" i="3"/>
  <c r="I145" i="3"/>
  <c r="H145" i="3"/>
  <c r="G145" i="3"/>
  <c r="K144" i="3"/>
  <c r="J144" i="3"/>
  <c r="I144" i="3"/>
  <c r="H144" i="3"/>
  <c r="G144" i="3"/>
  <c r="K143" i="3"/>
  <c r="J143" i="3"/>
  <c r="I143" i="3"/>
  <c r="H143" i="3"/>
  <c r="G143" i="3"/>
  <c r="K142" i="3"/>
  <c r="J142" i="3"/>
  <c r="I142" i="3"/>
  <c r="H142" i="3"/>
  <c r="G142" i="3"/>
  <c r="K141" i="3"/>
  <c r="J141" i="3"/>
  <c r="I141" i="3"/>
  <c r="H141" i="3"/>
  <c r="G141" i="3"/>
  <c r="K140" i="3"/>
  <c r="J140" i="3"/>
  <c r="I140" i="3"/>
  <c r="H140" i="3"/>
  <c r="G140" i="3"/>
  <c r="K139" i="3"/>
  <c r="J139" i="3"/>
  <c r="I139" i="3"/>
  <c r="H139" i="3"/>
  <c r="G139" i="3"/>
  <c r="K138" i="3"/>
  <c r="J138" i="3"/>
  <c r="I138" i="3"/>
  <c r="H138" i="3"/>
  <c r="G138" i="3"/>
  <c r="K137" i="3"/>
  <c r="J137" i="3"/>
  <c r="I137" i="3"/>
  <c r="H137" i="3"/>
  <c r="G137" i="3"/>
  <c r="K136" i="3"/>
  <c r="J136" i="3"/>
  <c r="I136" i="3"/>
  <c r="H136" i="3"/>
  <c r="G136" i="3"/>
  <c r="K135" i="3"/>
  <c r="J135" i="3"/>
  <c r="I135" i="3"/>
  <c r="H135" i="3"/>
  <c r="G135" i="3"/>
  <c r="K132" i="3"/>
  <c r="J132" i="3"/>
  <c r="I132" i="3"/>
  <c r="H132" i="3"/>
  <c r="G132" i="3"/>
  <c r="K131" i="3"/>
  <c r="J131" i="3"/>
  <c r="I131" i="3"/>
  <c r="H131" i="3"/>
  <c r="G131" i="3"/>
  <c r="K130" i="3"/>
  <c r="J130" i="3"/>
  <c r="I130" i="3"/>
  <c r="H130" i="3"/>
  <c r="G130" i="3"/>
  <c r="K129" i="3"/>
  <c r="J129" i="3"/>
  <c r="I129" i="3"/>
  <c r="H129" i="3"/>
  <c r="G129" i="3"/>
  <c r="K128" i="3"/>
  <c r="J128" i="3"/>
  <c r="I128" i="3"/>
  <c r="H128" i="3"/>
  <c r="G128" i="3"/>
  <c r="K127" i="3"/>
  <c r="J127" i="3"/>
  <c r="I127" i="3"/>
  <c r="H127" i="3"/>
  <c r="G127" i="3"/>
  <c r="K126" i="3"/>
  <c r="J126" i="3"/>
  <c r="I126" i="3"/>
  <c r="H126" i="3"/>
  <c r="G126" i="3"/>
  <c r="K125" i="3"/>
  <c r="J125" i="3"/>
  <c r="I125" i="3"/>
  <c r="H125" i="3"/>
  <c r="G125" i="3"/>
  <c r="K124" i="3"/>
  <c r="J124" i="3"/>
  <c r="I124" i="3"/>
  <c r="H124" i="3"/>
  <c r="G124" i="3"/>
  <c r="K123" i="3"/>
  <c r="J123" i="3"/>
  <c r="I123" i="3"/>
  <c r="H123" i="3"/>
  <c r="G123" i="3"/>
  <c r="K122" i="3"/>
  <c r="J122" i="3"/>
  <c r="I122" i="3"/>
  <c r="H122" i="3"/>
  <c r="G122" i="3"/>
  <c r="K121" i="3"/>
  <c r="J121" i="3"/>
  <c r="I121" i="3"/>
  <c r="H121" i="3"/>
  <c r="G121" i="3"/>
  <c r="K118" i="3"/>
  <c r="J118" i="3"/>
  <c r="I118" i="3"/>
  <c r="H118" i="3"/>
  <c r="G118" i="3"/>
  <c r="K117" i="3"/>
  <c r="J117" i="3"/>
  <c r="I117" i="3"/>
  <c r="H117" i="3"/>
  <c r="G117" i="3"/>
  <c r="K116" i="3"/>
  <c r="J116" i="3"/>
  <c r="I116" i="3"/>
  <c r="H116" i="3"/>
  <c r="G116" i="3"/>
  <c r="K115" i="3"/>
  <c r="J115" i="3"/>
  <c r="I115" i="3"/>
  <c r="H115" i="3"/>
  <c r="G115" i="3"/>
  <c r="K114" i="3"/>
  <c r="J114" i="3"/>
  <c r="I114" i="3"/>
  <c r="H114" i="3"/>
  <c r="G114" i="3"/>
  <c r="K113" i="3"/>
  <c r="J113" i="3"/>
  <c r="I113" i="3"/>
  <c r="H113" i="3"/>
  <c r="G113" i="3"/>
  <c r="K112" i="3"/>
  <c r="J112" i="3"/>
  <c r="I112" i="3"/>
  <c r="H112" i="3"/>
  <c r="G112" i="3"/>
  <c r="K111" i="3"/>
  <c r="J111" i="3"/>
  <c r="I111" i="3"/>
  <c r="H111" i="3"/>
  <c r="G111" i="3"/>
  <c r="K110" i="3"/>
  <c r="J110" i="3"/>
  <c r="I110" i="3"/>
  <c r="H110" i="3"/>
  <c r="G110" i="3"/>
  <c r="K109" i="3"/>
  <c r="J109" i="3"/>
  <c r="I109" i="3"/>
  <c r="H109" i="3"/>
  <c r="G109" i="3"/>
  <c r="K106" i="3"/>
  <c r="J106" i="3"/>
  <c r="I106" i="3"/>
  <c r="H106" i="3"/>
  <c r="G106" i="3"/>
  <c r="K105" i="3"/>
  <c r="J105" i="3"/>
  <c r="I105" i="3"/>
  <c r="H105" i="3"/>
  <c r="G105" i="3"/>
  <c r="K104" i="3"/>
  <c r="J104" i="3"/>
  <c r="I104" i="3"/>
  <c r="H104" i="3"/>
  <c r="G104" i="3"/>
  <c r="K103" i="3"/>
  <c r="J103" i="3"/>
  <c r="I103" i="3"/>
  <c r="H103" i="3"/>
  <c r="G103" i="3"/>
  <c r="K102" i="3"/>
  <c r="J102" i="3"/>
  <c r="I102" i="3"/>
  <c r="H102" i="3"/>
  <c r="G102" i="3"/>
  <c r="K101" i="3"/>
  <c r="J101" i="3"/>
  <c r="I101" i="3"/>
  <c r="H101" i="3"/>
  <c r="G101" i="3"/>
  <c r="K100" i="3"/>
  <c r="J100" i="3"/>
  <c r="I100" i="3"/>
  <c r="H100" i="3"/>
  <c r="G100" i="3"/>
  <c r="K99" i="3"/>
  <c r="J99" i="3"/>
  <c r="I99" i="3"/>
  <c r="H99" i="3"/>
  <c r="G99" i="3"/>
  <c r="K98" i="3"/>
  <c r="J98" i="3"/>
  <c r="I98" i="3"/>
  <c r="H98" i="3"/>
  <c r="G98" i="3"/>
  <c r="K97" i="3"/>
  <c r="J97" i="3"/>
  <c r="I97" i="3"/>
  <c r="H97" i="3"/>
  <c r="G97" i="3"/>
  <c r="K96" i="3"/>
  <c r="J96" i="3"/>
  <c r="I96" i="3"/>
  <c r="H96" i="3"/>
  <c r="G96" i="3"/>
  <c r="K95" i="3"/>
  <c r="J95" i="3"/>
  <c r="I95" i="3"/>
  <c r="H95" i="3"/>
  <c r="G95" i="3"/>
  <c r="K94" i="3"/>
  <c r="J94" i="3"/>
  <c r="I94" i="3"/>
  <c r="H94" i="3"/>
  <c r="G94" i="3"/>
  <c r="K93" i="3"/>
  <c r="J93" i="3"/>
  <c r="I93" i="3"/>
  <c r="H93" i="3"/>
  <c r="G93" i="3"/>
  <c r="K90" i="3"/>
  <c r="J90" i="3"/>
  <c r="I90" i="3"/>
  <c r="H90" i="3"/>
  <c r="G90" i="3"/>
  <c r="K89" i="3"/>
  <c r="J89" i="3"/>
  <c r="I89" i="3"/>
  <c r="H89" i="3"/>
  <c r="G89" i="3"/>
  <c r="K88" i="3"/>
  <c r="J88" i="3"/>
  <c r="I88" i="3"/>
  <c r="H88" i="3"/>
  <c r="G88" i="3"/>
  <c r="K87" i="3"/>
  <c r="J87" i="3"/>
  <c r="I87" i="3"/>
  <c r="H87" i="3"/>
  <c r="G87" i="3"/>
  <c r="K86" i="3"/>
  <c r="J86" i="3"/>
  <c r="I86" i="3"/>
  <c r="H86" i="3"/>
  <c r="G86" i="3"/>
  <c r="K85" i="3"/>
  <c r="J85" i="3"/>
  <c r="I85" i="3"/>
  <c r="H85" i="3"/>
  <c r="G85" i="3"/>
  <c r="K84" i="3"/>
  <c r="J84" i="3"/>
  <c r="I84" i="3"/>
  <c r="H84" i="3"/>
  <c r="G84" i="3"/>
  <c r="K81" i="3"/>
  <c r="J81" i="3"/>
  <c r="I81" i="3"/>
  <c r="H81" i="3"/>
  <c r="G81" i="3"/>
  <c r="K80" i="3"/>
  <c r="J80" i="3"/>
  <c r="I80" i="3"/>
  <c r="H80" i="3"/>
  <c r="G80" i="3"/>
  <c r="K79" i="3"/>
  <c r="J79" i="3"/>
  <c r="I79" i="3"/>
  <c r="H79" i="3"/>
  <c r="G79" i="3"/>
  <c r="K78" i="3"/>
  <c r="J78" i="3"/>
  <c r="I78" i="3"/>
  <c r="H78" i="3"/>
  <c r="G78" i="3"/>
  <c r="K77" i="3"/>
  <c r="J77" i="3"/>
  <c r="I77" i="3"/>
  <c r="H77" i="3"/>
  <c r="G77" i="3"/>
  <c r="K76" i="3"/>
  <c r="J76" i="3"/>
  <c r="I76" i="3"/>
  <c r="H76" i="3"/>
  <c r="G76" i="3"/>
  <c r="K75" i="3"/>
  <c r="J75" i="3"/>
  <c r="I75" i="3"/>
  <c r="H75" i="3"/>
  <c r="G75" i="3"/>
  <c r="K74" i="3"/>
  <c r="J74" i="3"/>
  <c r="I74" i="3"/>
  <c r="H74" i="3"/>
  <c r="G74" i="3"/>
  <c r="K73" i="3"/>
  <c r="J73" i="3"/>
  <c r="I73" i="3"/>
  <c r="H73" i="3"/>
  <c r="G73" i="3"/>
  <c r="K72" i="3"/>
  <c r="J72" i="3"/>
  <c r="I72" i="3"/>
  <c r="H72" i="3"/>
  <c r="G72" i="3"/>
  <c r="K71" i="3"/>
  <c r="J71" i="3"/>
  <c r="I71" i="3"/>
  <c r="H71" i="3"/>
  <c r="G71" i="3"/>
  <c r="K70" i="3"/>
  <c r="J70" i="3"/>
  <c r="I70" i="3"/>
  <c r="H70" i="3"/>
  <c r="G70" i="3"/>
  <c r="K69" i="3"/>
  <c r="J69" i="3"/>
  <c r="I69" i="3"/>
  <c r="H69" i="3"/>
  <c r="G69" i="3"/>
  <c r="K68" i="3"/>
  <c r="J68" i="3"/>
  <c r="I68" i="3"/>
  <c r="H68" i="3"/>
  <c r="G68" i="3"/>
  <c r="K67" i="3"/>
  <c r="J67" i="3"/>
  <c r="I67" i="3"/>
  <c r="H67" i="3"/>
  <c r="G67" i="3"/>
  <c r="K66" i="3"/>
  <c r="J66" i="3"/>
  <c r="I66" i="3"/>
  <c r="H66" i="3"/>
  <c r="G66" i="3"/>
  <c r="K65" i="3"/>
  <c r="J65" i="3"/>
  <c r="I65" i="3"/>
  <c r="H65" i="3"/>
  <c r="G65" i="3"/>
  <c r="K64" i="3"/>
  <c r="J64" i="3"/>
  <c r="I64" i="3"/>
  <c r="H64" i="3"/>
  <c r="G64" i="3"/>
  <c r="K63" i="3"/>
  <c r="J63" i="3"/>
  <c r="I63" i="3"/>
  <c r="H63" i="3"/>
  <c r="G63" i="3"/>
  <c r="K62" i="3"/>
  <c r="J62" i="3"/>
  <c r="I62" i="3"/>
  <c r="H62" i="3"/>
  <c r="G62" i="3"/>
  <c r="K61" i="3"/>
  <c r="J61" i="3"/>
  <c r="I61" i="3"/>
  <c r="H61" i="3"/>
  <c r="G61" i="3"/>
  <c r="K60" i="3"/>
  <c r="J60" i="3"/>
  <c r="I60" i="3"/>
  <c r="H60" i="3"/>
  <c r="G60" i="3"/>
  <c r="K59" i="3"/>
  <c r="J59" i="3"/>
  <c r="I59" i="3"/>
  <c r="H59" i="3"/>
  <c r="G59" i="3"/>
  <c r="K58" i="3"/>
  <c r="J58" i="3"/>
  <c r="I58" i="3"/>
  <c r="H58" i="3"/>
  <c r="G58" i="3"/>
  <c r="K57" i="3"/>
  <c r="J57" i="3"/>
  <c r="I57" i="3"/>
  <c r="H57" i="3"/>
  <c r="G57" i="3"/>
  <c r="K56" i="3"/>
  <c r="J56" i="3"/>
  <c r="I56" i="3"/>
  <c r="H56" i="3"/>
  <c r="G56" i="3"/>
  <c r="K53" i="3"/>
  <c r="J53" i="3"/>
  <c r="I53" i="3"/>
  <c r="H53" i="3"/>
  <c r="G53" i="3"/>
  <c r="K52" i="3"/>
  <c r="J52" i="3"/>
  <c r="I52" i="3"/>
  <c r="H52" i="3"/>
  <c r="G52" i="3"/>
  <c r="K51" i="3"/>
  <c r="J51" i="3"/>
  <c r="I51" i="3"/>
  <c r="H51" i="3"/>
  <c r="G51" i="3"/>
  <c r="K50" i="3"/>
  <c r="J50" i="3"/>
  <c r="I50" i="3"/>
  <c r="H50" i="3"/>
  <c r="G50" i="3"/>
  <c r="K49" i="3"/>
  <c r="J49" i="3"/>
  <c r="I49" i="3"/>
  <c r="H49" i="3"/>
  <c r="G49" i="3"/>
  <c r="K48" i="3"/>
  <c r="J48" i="3"/>
  <c r="I48" i="3"/>
  <c r="H48" i="3"/>
  <c r="G48" i="3"/>
  <c r="K47" i="3"/>
  <c r="J47" i="3"/>
  <c r="I47" i="3"/>
  <c r="H47" i="3"/>
  <c r="G47" i="3"/>
  <c r="K46" i="3"/>
  <c r="J46" i="3"/>
  <c r="I46" i="3"/>
  <c r="H46" i="3"/>
  <c r="G46" i="3"/>
  <c r="K45" i="3"/>
  <c r="J45" i="3"/>
  <c r="I45" i="3"/>
  <c r="H45" i="3"/>
  <c r="G45" i="3"/>
  <c r="K44" i="3"/>
  <c r="J44" i="3"/>
  <c r="I44" i="3"/>
  <c r="H44" i="3"/>
  <c r="G44" i="3"/>
  <c r="K43" i="3"/>
  <c r="J43" i="3"/>
  <c r="I43" i="3"/>
  <c r="H43" i="3"/>
  <c r="G43" i="3"/>
  <c r="K42" i="3"/>
  <c r="J42" i="3"/>
  <c r="I42" i="3"/>
  <c r="H42" i="3"/>
  <c r="G42" i="3"/>
  <c r="K41" i="3"/>
  <c r="J41" i="3"/>
  <c r="I41" i="3"/>
  <c r="H41" i="3"/>
  <c r="G41" i="3"/>
  <c r="K40" i="3"/>
  <c r="J40" i="3"/>
  <c r="I40" i="3"/>
  <c r="H40" i="3"/>
  <c r="G40" i="3"/>
  <c r="K39" i="3"/>
  <c r="J39" i="3"/>
  <c r="I39" i="3"/>
  <c r="H39" i="3"/>
  <c r="G39" i="3"/>
  <c r="K38" i="3"/>
  <c r="J38" i="3"/>
  <c r="I38" i="3"/>
  <c r="H38" i="3"/>
  <c r="G38" i="3"/>
  <c r="K37" i="3"/>
  <c r="J37" i="3"/>
  <c r="I37" i="3"/>
  <c r="H37" i="3"/>
  <c r="G37" i="3"/>
  <c r="K36" i="3"/>
  <c r="J36" i="3"/>
  <c r="I36" i="3"/>
  <c r="H36" i="3"/>
  <c r="G36" i="3"/>
  <c r="K35" i="3"/>
  <c r="J35" i="3"/>
  <c r="I35" i="3"/>
  <c r="H35" i="3"/>
  <c r="G35" i="3"/>
  <c r="K34" i="3"/>
  <c r="J34" i="3"/>
  <c r="I34" i="3"/>
  <c r="H34" i="3"/>
  <c r="G34" i="3"/>
  <c r="K33" i="3"/>
  <c r="J33" i="3"/>
  <c r="I33" i="3"/>
  <c r="H33" i="3"/>
  <c r="G33" i="3"/>
  <c r="K32" i="3"/>
  <c r="J32" i="3"/>
  <c r="I32" i="3"/>
  <c r="H32" i="3"/>
  <c r="G32" i="3"/>
  <c r="K31" i="3"/>
  <c r="J31" i="3"/>
  <c r="I31" i="3"/>
  <c r="H31" i="3"/>
  <c r="G31" i="3"/>
  <c r="K30" i="3"/>
  <c r="J30" i="3"/>
  <c r="I30" i="3"/>
  <c r="H30" i="3"/>
  <c r="G30" i="3"/>
  <c r="K27" i="3"/>
  <c r="J27" i="3"/>
  <c r="I27" i="3"/>
  <c r="H27" i="3"/>
  <c r="G27" i="3"/>
  <c r="K26" i="3"/>
  <c r="J26" i="3"/>
  <c r="I26" i="3"/>
  <c r="H26" i="3"/>
  <c r="G26" i="3"/>
  <c r="K25" i="3"/>
  <c r="J25" i="3"/>
  <c r="I25" i="3"/>
  <c r="H25" i="3"/>
  <c r="G25" i="3"/>
  <c r="K24" i="3"/>
  <c r="J24" i="3"/>
  <c r="I24" i="3"/>
  <c r="H24" i="3"/>
  <c r="G24" i="3"/>
  <c r="K23" i="3"/>
  <c r="J23" i="3"/>
  <c r="I23" i="3"/>
  <c r="H23" i="3"/>
  <c r="G23" i="3"/>
  <c r="K22" i="3"/>
  <c r="J22" i="3"/>
  <c r="I22" i="3"/>
  <c r="H22" i="3"/>
  <c r="G22" i="3"/>
  <c r="K21" i="3"/>
  <c r="J21" i="3"/>
  <c r="I21" i="3"/>
  <c r="H21" i="3"/>
  <c r="G21" i="3"/>
  <c r="K20" i="3"/>
  <c r="J20" i="3"/>
  <c r="I20" i="3"/>
  <c r="H20" i="3"/>
  <c r="G20" i="3"/>
  <c r="K19" i="3"/>
  <c r="J19" i="3"/>
  <c r="I19" i="3"/>
  <c r="H19" i="3"/>
  <c r="G19" i="3"/>
  <c r="K18" i="3"/>
  <c r="J18" i="3"/>
  <c r="I18" i="3"/>
  <c r="H18" i="3"/>
  <c r="G18" i="3"/>
  <c r="K17" i="3"/>
  <c r="J17" i="3"/>
  <c r="I17" i="3"/>
  <c r="H17" i="3"/>
  <c r="G17" i="3"/>
  <c r="K16" i="3"/>
  <c r="J16" i="3"/>
  <c r="I16" i="3"/>
  <c r="H16" i="3"/>
  <c r="G16" i="3"/>
  <c r="K15" i="3"/>
  <c r="J15" i="3"/>
  <c r="I15" i="3"/>
  <c r="H15" i="3"/>
  <c r="G15" i="3"/>
  <c r="K14" i="3"/>
  <c r="J14" i="3"/>
  <c r="I14" i="3"/>
  <c r="H14" i="3"/>
  <c r="G14" i="3"/>
  <c r="K13" i="3"/>
  <c r="J13" i="3"/>
  <c r="I13" i="3"/>
  <c r="H13" i="3"/>
  <c r="G13" i="3"/>
  <c r="K12" i="3"/>
  <c r="J12" i="3"/>
  <c r="I12" i="3"/>
  <c r="H12" i="3"/>
  <c r="G12" i="3"/>
  <c r="K11" i="3"/>
  <c r="J11" i="3"/>
  <c r="I11" i="3"/>
  <c r="H11" i="3"/>
  <c r="G11" i="3"/>
  <c r="K10" i="3"/>
  <c r="J10" i="3"/>
  <c r="I10" i="3"/>
  <c r="H10" i="3"/>
  <c r="G10" i="3"/>
  <c r="F279" i="3"/>
  <c r="F280" i="3"/>
  <c r="F281" i="3"/>
  <c r="F282" i="3"/>
  <c r="F283" i="3"/>
  <c r="F284" i="3"/>
  <c r="F285" i="3"/>
  <c r="F261" i="3"/>
  <c r="F262" i="3"/>
  <c r="F263" i="3"/>
  <c r="F264" i="3"/>
  <c r="F265" i="3"/>
  <c r="F266" i="3"/>
  <c r="F267" i="3"/>
  <c r="F268" i="3"/>
  <c r="F269" i="3"/>
  <c r="F270" i="3"/>
  <c r="F271" i="3"/>
  <c r="F272" i="3"/>
  <c r="F273" i="3"/>
  <c r="F260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F257" i="3"/>
  <c r="F243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12" i="3"/>
  <c r="F209" i="3"/>
  <c r="F208" i="3"/>
  <c r="F207" i="3"/>
  <c r="F206" i="3"/>
  <c r="F205" i="3"/>
  <c r="F198" i="3"/>
  <c r="F199" i="3"/>
  <c r="F200" i="3"/>
  <c r="F201" i="3"/>
  <c r="F202" i="3"/>
  <c r="F197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64" i="3"/>
  <c r="F165" i="3"/>
  <c r="F166" i="3"/>
  <c r="F167" i="3"/>
  <c r="F168" i="3"/>
  <c r="F169" i="3"/>
  <c r="F170" i="3"/>
  <c r="F171" i="3"/>
  <c r="F172" i="3"/>
  <c r="F163" i="3"/>
  <c r="F150" i="3"/>
  <c r="F151" i="3"/>
  <c r="F152" i="3"/>
  <c r="F153" i="3"/>
  <c r="F154" i="3"/>
  <c r="F155" i="3"/>
  <c r="F156" i="3"/>
  <c r="F157" i="3"/>
  <c r="F158" i="3"/>
  <c r="F159" i="3"/>
  <c r="F160" i="3"/>
  <c r="F149" i="3"/>
  <c r="F136" i="3"/>
  <c r="F137" i="3"/>
  <c r="F138" i="3"/>
  <c r="F139" i="3"/>
  <c r="F140" i="3"/>
  <c r="F141" i="3"/>
  <c r="F142" i="3"/>
  <c r="F143" i="3"/>
  <c r="F144" i="3"/>
  <c r="F145" i="3"/>
  <c r="F146" i="3"/>
  <c r="F135" i="3"/>
  <c r="F122" i="3"/>
  <c r="F123" i="3"/>
  <c r="F124" i="3"/>
  <c r="F125" i="3"/>
  <c r="F126" i="3"/>
  <c r="F127" i="3"/>
  <c r="F128" i="3"/>
  <c r="F129" i="3"/>
  <c r="F130" i="3"/>
  <c r="F131" i="3"/>
  <c r="F132" i="3"/>
  <c r="F121" i="3"/>
  <c r="F110" i="3"/>
  <c r="F111" i="3"/>
  <c r="F112" i="3"/>
  <c r="F113" i="3"/>
  <c r="F114" i="3"/>
  <c r="F115" i="3"/>
  <c r="F116" i="3"/>
  <c r="F117" i="3"/>
  <c r="F118" i="3"/>
  <c r="F109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0" i="3"/>
  <c r="F89" i="3"/>
  <c r="F88" i="3"/>
  <c r="F87" i="3"/>
  <c r="F86" i="3"/>
  <c r="F85" i="3"/>
  <c r="F84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56" i="3"/>
  <c r="D56" i="3" s="1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3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10" i="3"/>
  <c r="B280" i="3"/>
  <c r="C280" i="3" s="1"/>
  <c r="B281" i="3"/>
  <c r="C281" i="3" s="1"/>
  <c r="B282" i="3"/>
  <c r="C282" i="3"/>
  <c r="B283" i="3"/>
  <c r="C283" i="3" s="1"/>
  <c r="B284" i="3"/>
  <c r="C284" i="3"/>
  <c r="B285" i="3"/>
  <c r="C285" i="3" s="1"/>
  <c r="B261" i="3"/>
  <c r="C261" i="3" s="1"/>
  <c r="B262" i="3"/>
  <c r="C262" i="3" s="1"/>
  <c r="B263" i="3"/>
  <c r="C263" i="3" s="1"/>
  <c r="B264" i="3"/>
  <c r="C264" i="3" s="1"/>
  <c r="B265" i="3"/>
  <c r="C265" i="3" s="1"/>
  <c r="B266" i="3"/>
  <c r="C266" i="3" s="1"/>
  <c r="B267" i="3"/>
  <c r="C267" i="3" s="1"/>
  <c r="B268" i="3"/>
  <c r="C268" i="3" s="1"/>
  <c r="B269" i="3"/>
  <c r="C269" i="3" s="1"/>
  <c r="B270" i="3"/>
  <c r="C270" i="3" s="1"/>
  <c r="B271" i="3"/>
  <c r="C271" i="3" s="1"/>
  <c r="B272" i="3"/>
  <c r="C272" i="3" s="1"/>
  <c r="B273" i="3"/>
  <c r="C273" i="3" s="1"/>
  <c r="B244" i="3"/>
  <c r="C244" i="3" s="1"/>
  <c r="B245" i="3"/>
  <c r="C245" i="3"/>
  <c r="B246" i="3"/>
  <c r="C246" i="3" s="1"/>
  <c r="B247" i="3"/>
  <c r="C247" i="3"/>
  <c r="B248" i="3"/>
  <c r="C248" i="3" s="1"/>
  <c r="B249" i="3"/>
  <c r="C249" i="3" s="1"/>
  <c r="B250" i="3"/>
  <c r="C250" i="3" s="1"/>
  <c r="B251" i="3"/>
  <c r="C251" i="3"/>
  <c r="B252" i="3"/>
  <c r="C252" i="3" s="1"/>
  <c r="B253" i="3"/>
  <c r="C253" i="3" s="1"/>
  <c r="B254" i="3"/>
  <c r="C254" i="3" s="1"/>
  <c r="B255" i="3"/>
  <c r="C255" i="3" s="1"/>
  <c r="B256" i="3"/>
  <c r="C256" i="3" s="1"/>
  <c r="B257" i="3"/>
  <c r="C257" i="3" s="1"/>
  <c r="B213" i="3"/>
  <c r="C213" i="3" s="1"/>
  <c r="B214" i="3"/>
  <c r="C214" i="3" s="1"/>
  <c r="B215" i="3"/>
  <c r="C215" i="3" s="1"/>
  <c r="B216" i="3"/>
  <c r="C216" i="3" s="1"/>
  <c r="B217" i="3"/>
  <c r="C217" i="3" s="1"/>
  <c r="B218" i="3"/>
  <c r="C218" i="3"/>
  <c r="B219" i="3"/>
  <c r="C219" i="3"/>
  <c r="B220" i="3"/>
  <c r="C220" i="3" s="1"/>
  <c r="B221" i="3"/>
  <c r="C221" i="3" s="1"/>
  <c r="B222" i="3"/>
  <c r="C222" i="3" s="1"/>
  <c r="B223" i="3"/>
  <c r="C223" i="3" s="1"/>
  <c r="B224" i="3"/>
  <c r="C224" i="3" s="1"/>
  <c r="B225" i="3"/>
  <c r="C225" i="3" s="1"/>
  <c r="B226" i="3"/>
  <c r="C226" i="3"/>
  <c r="B227" i="3"/>
  <c r="C227" i="3"/>
  <c r="B228" i="3"/>
  <c r="C228" i="3" s="1"/>
  <c r="B229" i="3"/>
  <c r="C229" i="3" s="1"/>
  <c r="B230" i="3"/>
  <c r="C230" i="3" s="1"/>
  <c r="B231" i="3"/>
  <c r="C231" i="3" s="1"/>
  <c r="B232" i="3"/>
  <c r="C232" i="3" s="1"/>
  <c r="B233" i="3"/>
  <c r="C233" i="3" s="1"/>
  <c r="B234" i="3"/>
  <c r="C234" i="3"/>
  <c r="B235" i="3"/>
  <c r="C235" i="3"/>
  <c r="B236" i="3"/>
  <c r="C236" i="3" s="1"/>
  <c r="B237" i="3"/>
  <c r="C237" i="3" s="1"/>
  <c r="B238" i="3"/>
  <c r="C238" i="3" s="1"/>
  <c r="B239" i="3"/>
  <c r="C239" i="3" s="1"/>
  <c r="B240" i="3"/>
  <c r="C240" i="3" s="1"/>
  <c r="B206" i="3"/>
  <c r="C206" i="3" s="1"/>
  <c r="B207" i="3"/>
  <c r="C207" i="3" s="1"/>
  <c r="B208" i="3"/>
  <c r="C208" i="3" s="1"/>
  <c r="B209" i="3"/>
  <c r="C209" i="3" s="1"/>
  <c r="B198" i="3"/>
  <c r="C198" i="3"/>
  <c r="B199" i="3"/>
  <c r="C199" i="3" s="1"/>
  <c r="B200" i="3"/>
  <c r="C200" i="3" s="1"/>
  <c r="B201" i="3"/>
  <c r="C201" i="3"/>
  <c r="B202" i="3"/>
  <c r="C202" i="3" s="1"/>
  <c r="B176" i="3"/>
  <c r="C176" i="3" s="1"/>
  <c r="B177" i="3"/>
  <c r="C177" i="3"/>
  <c r="B178" i="3"/>
  <c r="C178" i="3" s="1"/>
  <c r="B179" i="3"/>
  <c r="C179" i="3"/>
  <c r="B180" i="3"/>
  <c r="C180" i="3" s="1"/>
  <c r="B181" i="3"/>
  <c r="C181" i="3"/>
  <c r="B182" i="3"/>
  <c r="C182" i="3"/>
  <c r="B183" i="3"/>
  <c r="C183" i="3" s="1"/>
  <c r="B184" i="3"/>
  <c r="C184" i="3" s="1"/>
  <c r="B185" i="3"/>
  <c r="C185" i="3"/>
  <c r="B186" i="3"/>
  <c r="C186" i="3" s="1"/>
  <c r="B187" i="3"/>
  <c r="C187" i="3"/>
  <c r="B188" i="3"/>
  <c r="C188" i="3" s="1"/>
  <c r="B189" i="3"/>
  <c r="C189" i="3"/>
  <c r="B190" i="3"/>
  <c r="C190" i="3"/>
  <c r="B191" i="3"/>
  <c r="C191" i="3" s="1"/>
  <c r="B192" i="3"/>
  <c r="C192" i="3" s="1"/>
  <c r="B193" i="3"/>
  <c r="C193" i="3"/>
  <c r="B194" i="3"/>
  <c r="C194" i="3" s="1"/>
  <c r="B164" i="3"/>
  <c r="C164" i="3"/>
  <c r="B165" i="3"/>
  <c r="C165" i="3" s="1"/>
  <c r="B166" i="3"/>
  <c r="C166" i="3"/>
  <c r="B167" i="3"/>
  <c r="C167" i="3"/>
  <c r="B168" i="3"/>
  <c r="C168" i="3" s="1"/>
  <c r="B169" i="3"/>
  <c r="C169" i="3" s="1"/>
  <c r="B170" i="3"/>
  <c r="C170" i="3"/>
  <c r="B171" i="3"/>
  <c r="C171" i="3" s="1"/>
  <c r="B172" i="3"/>
  <c r="C172" i="3"/>
  <c r="B150" i="3"/>
  <c r="C150" i="3" s="1"/>
  <c r="B151" i="3"/>
  <c r="C151" i="3"/>
  <c r="B152" i="3"/>
  <c r="C152" i="3"/>
  <c r="B153" i="3"/>
  <c r="C153" i="3" s="1"/>
  <c r="B154" i="3"/>
  <c r="C154" i="3" s="1"/>
  <c r="B155" i="3"/>
  <c r="C155" i="3"/>
  <c r="B156" i="3"/>
  <c r="C156" i="3"/>
  <c r="B157" i="3"/>
  <c r="C157" i="3"/>
  <c r="B158" i="3"/>
  <c r="C158" i="3" s="1"/>
  <c r="B159" i="3"/>
  <c r="C159" i="3"/>
  <c r="B160" i="3"/>
  <c r="C160" i="3"/>
  <c r="B136" i="3"/>
  <c r="C136" i="3" s="1"/>
  <c r="B137" i="3"/>
  <c r="C137" i="3"/>
  <c r="B138" i="3"/>
  <c r="C138" i="3" s="1"/>
  <c r="B139" i="3"/>
  <c r="C139" i="3" s="1"/>
  <c r="B140" i="3"/>
  <c r="C140" i="3" s="1"/>
  <c r="B141" i="3"/>
  <c r="C141" i="3"/>
  <c r="B142" i="3"/>
  <c r="C142" i="3" s="1"/>
  <c r="B143" i="3"/>
  <c r="C143" i="3"/>
  <c r="B144" i="3"/>
  <c r="C144" i="3" s="1"/>
  <c r="B145" i="3"/>
  <c r="C145" i="3"/>
  <c r="B146" i="3"/>
  <c r="C146" i="3" s="1"/>
  <c r="B122" i="3"/>
  <c r="C122" i="3" s="1"/>
  <c r="B123" i="3"/>
  <c r="C123" i="3" s="1"/>
  <c r="B124" i="3"/>
  <c r="C124" i="3" s="1"/>
  <c r="B125" i="3"/>
  <c r="C125" i="3"/>
  <c r="B126" i="3"/>
  <c r="C126" i="3" s="1"/>
  <c r="B127" i="3"/>
  <c r="C127" i="3" s="1"/>
  <c r="B128" i="3"/>
  <c r="C128" i="3" s="1"/>
  <c r="B129" i="3"/>
  <c r="C129" i="3"/>
  <c r="B130" i="3"/>
  <c r="C130" i="3" s="1"/>
  <c r="B131" i="3"/>
  <c r="C131" i="3"/>
  <c r="B132" i="3"/>
  <c r="C132" i="3" s="1"/>
  <c r="B106" i="3"/>
  <c r="C106" i="3" s="1"/>
  <c r="B94" i="3"/>
  <c r="C94" i="3" s="1"/>
  <c r="B95" i="3"/>
  <c r="C95" i="3" s="1"/>
  <c r="B96" i="3"/>
  <c r="C96" i="3" s="1"/>
  <c r="B97" i="3"/>
  <c r="C97" i="3" s="1"/>
  <c r="B98" i="3"/>
  <c r="C98" i="3" s="1"/>
  <c r="B99" i="3"/>
  <c r="C99" i="3" s="1"/>
  <c r="B100" i="3"/>
  <c r="C100" i="3" s="1"/>
  <c r="B101" i="3"/>
  <c r="C101" i="3" s="1"/>
  <c r="B102" i="3"/>
  <c r="C102" i="3" s="1"/>
  <c r="B103" i="3"/>
  <c r="C103" i="3" s="1"/>
  <c r="B104" i="3"/>
  <c r="C104" i="3" s="1"/>
  <c r="B105" i="3"/>
  <c r="C105" i="3" s="1"/>
  <c r="B57" i="3"/>
  <c r="C57" i="3" s="1"/>
  <c r="B58" i="3"/>
  <c r="C58" i="3" s="1"/>
  <c r="B59" i="3"/>
  <c r="C59" i="3"/>
  <c r="B60" i="3"/>
  <c r="C60" i="3" s="1"/>
  <c r="B61" i="3"/>
  <c r="C61" i="3" s="1"/>
  <c r="B62" i="3"/>
  <c r="C62" i="3" s="1"/>
  <c r="B63" i="3"/>
  <c r="C63" i="3" s="1"/>
  <c r="B64" i="3"/>
  <c r="C64" i="3" s="1"/>
  <c r="B65" i="3"/>
  <c r="C65" i="3" s="1"/>
  <c r="B66" i="3"/>
  <c r="C66" i="3" s="1"/>
  <c r="B67" i="3"/>
  <c r="C67" i="3"/>
  <c r="B68" i="3"/>
  <c r="C68" i="3" s="1"/>
  <c r="B69" i="3"/>
  <c r="C69" i="3"/>
  <c r="B70" i="3"/>
  <c r="C70" i="3" s="1"/>
  <c r="B71" i="3"/>
  <c r="C71" i="3"/>
  <c r="B72" i="3"/>
  <c r="C72" i="3" s="1"/>
  <c r="B73" i="3"/>
  <c r="C73" i="3" s="1"/>
  <c r="B74" i="3"/>
  <c r="C74" i="3" s="1"/>
  <c r="B75" i="3"/>
  <c r="C75" i="3"/>
  <c r="B76" i="3"/>
  <c r="C76" i="3" s="1"/>
  <c r="B77" i="3"/>
  <c r="C77" i="3"/>
  <c r="B78" i="3"/>
  <c r="C78" i="3" s="1"/>
  <c r="B79" i="3"/>
  <c r="C79" i="3" s="1"/>
  <c r="B80" i="3"/>
  <c r="C80" i="3" s="1"/>
  <c r="B81" i="3"/>
  <c r="C81" i="3" s="1"/>
  <c r="B56" i="3"/>
  <c r="C56" i="3" s="1"/>
  <c r="B11" i="3"/>
  <c r="C11" i="3" s="1"/>
  <c r="B12" i="3"/>
  <c r="C12" i="3" s="1"/>
  <c r="B13" i="3"/>
  <c r="C13" i="3" s="1"/>
  <c r="B14" i="3"/>
  <c r="C14" i="3" s="1"/>
  <c r="D14" i="3"/>
  <c r="B15" i="3"/>
  <c r="C15" i="3" s="1"/>
  <c r="B16" i="3"/>
  <c r="C16" i="3"/>
  <c r="B17" i="3"/>
  <c r="C17" i="3" s="1"/>
  <c r="B18" i="3"/>
  <c r="C18" i="3" s="1"/>
  <c r="B19" i="3"/>
  <c r="C19" i="3" s="1"/>
  <c r="B20" i="3"/>
  <c r="C20" i="3" s="1"/>
  <c r="B21" i="3"/>
  <c r="C21" i="3" s="1"/>
  <c r="B22" i="3"/>
  <c r="C22" i="3"/>
  <c r="B23" i="3"/>
  <c r="C23" i="3" s="1"/>
  <c r="B24" i="3"/>
  <c r="C24" i="3" s="1"/>
  <c r="B25" i="3"/>
  <c r="C25" i="3" s="1"/>
  <c r="B26" i="3"/>
  <c r="C26" i="3"/>
  <c r="B27" i="3"/>
  <c r="C27" i="3" s="1"/>
  <c r="G321" i="21"/>
  <c r="F321" i="21"/>
  <c r="E321" i="21"/>
  <c r="D321" i="21"/>
  <c r="C321" i="21"/>
  <c r="B321" i="21"/>
  <c r="H318" i="21"/>
  <c r="H312" i="21"/>
  <c r="H300" i="21"/>
  <c r="H283" i="21"/>
  <c r="H254" i="21"/>
  <c r="H244" i="21"/>
  <c r="H235" i="21"/>
  <c r="H215" i="21"/>
  <c r="H195" i="21"/>
  <c r="H185" i="21"/>
  <c r="H162" i="21"/>
  <c r="H145" i="21"/>
  <c r="H111" i="21"/>
  <c r="H104" i="21"/>
  <c r="H74" i="21"/>
  <c r="H49" i="21"/>
  <c r="G538" i="20"/>
  <c r="F538" i="20"/>
  <c r="E538" i="20"/>
  <c r="D538" i="20"/>
  <c r="C538" i="20"/>
  <c r="B538" i="20"/>
  <c r="H535" i="20"/>
  <c r="H512" i="20"/>
  <c r="H509" i="20"/>
  <c r="H487" i="20"/>
  <c r="H466" i="20"/>
  <c r="H424" i="20"/>
  <c r="H407" i="20"/>
  <c r="H390" i="20"/>
  <c r="H385" i="20"/>
  <c r="H363" i="20"/>
  <c r="H327" i="20"/>
  <c r="H321" i="20"/>
  <c r="H251" i="20"/>
  <c r="H197" i="20"/>
  <c r="H143" i="20"/>
  <c r="H131" i="20"/>
  <c r="H91" i="20"/>
  <c r="H70" i="20"/>
  <c r="G167" i="19"/>
  <c r="F167" i="19"/>
  <c r="E167" i="19"/>
  <c r="D167" i="19"/>
  <c r="C167" i="19"/>
  <c r="B167" i="19"/>
  <c r="G286" i="18"/>
  <c r="F286" i="18"/>
  <c r="E286" i="18"/>
  <c r="D286" i="18"/>
  <c r="C286" i="18"/>
  <c r="B286" i="18"/>
  <c r="H283" i="18"/>
  <c r="H274" i="18"/>
  <c r="H258" i="18"/>
  <c r="H241" i="18"/>
  <c r="H210" i="18"/>
  <c r="H203" i="18"/>
  <c r="H195" i="18"/>
  <c r="H173" i="18"/>
  <c r="H161" i="18"/>
  <c r="H147" i="18"/>
  <c r="H133" i="18"/>
  <c r="H119" i="18"/>
  <c r="H107" i="18"/>
  <c r="H91" i="18"/>
  <c r="H82" i="18"/>
  <c r="H54" i="18"/>
  <c r="H28" i="18"/>
  <c r="D98" i="6" l="1"/>
  <c r="E43" i="12"/>
  <c r="X104" i="6"/>
  <c r="X238" i="6"/>
  <c r="X111" i="6"/>
  <c r="X247" i="6"/>
  <c r="W238" i="6"/>
  <c r="W237" i="6" s="1"/>
  <c r="W239" i="6" s="1"/>
  <c r="X162" i="6"/>
  <c r="X286" i="6"/>
  <c r="X185" i="6"/>
  <c r="X303" i="6"/>
  <c r="T238" i="6"/>
  <c r="X215" i="6"/>
  <c r="X235" i="6"/>
  <c r="X324" i="6"/>
  <c r="H43" i="12"/>
  <c r="D244" i="6"/>
  <c r="D93" i="6"/>
  <c r="D165" i="6"/>
  <c r="D191" i="6"/>
  <c r="D25" i="6"/>
  <c r="D170" i="6"/>
  <c r="D103" i="6"/>
  <c r="D82" i="6"/>
  <c r="D46" i="6"/>
  <c r="D22" i="6"/>
  <c r="D79" i="6"/>
  <c r="D254" i="6"/>
  <c r="F331" i="6"/>
  <c r="D35" i="6"/>
  <c r="D92" i="6"/>
  <c r="D283" i="6"/>
  <c r="D301" i="6"/>
  <c r="K324" i="6"/>
  <c r="W324" i="6" s="1"/>
  <c r="H324" i="6"/>
  <c r="H325" i="6" s="1"/>
  <c r="D273" i="6"/>
  <c r="D262" i="6"/>
  <c r="D225" i="6"/>
  <c r="D212" i="6"/>
  <c r="D204" i="6"/>
  <c r="D194" i="6"/>
  <c r="D168" i="6"/>
  <c r="D143" i="6"/>
  <c r="D140" i="6"/>
  <c r="D138" i="6"/>
  <c r="D135" i="6"/>
  <c r="D133" i="6"/>
  <c r="D132" i="6"/>
  <c r="D130" i="6"/>
  <c r="D127" i="6"/>
  <c r="D124" i="6"/>
  <c r="D122" i="6"/>
  <c r="D119" i="6"/>
  <c r="D116" i="6"/>
  <c r="D114" i="6"/>
  <c r="D89" i="6"/>
  <c r="D84" i="6"/>
  <c r="D71" i="6"/>
  <c r="D68" i="6"/>
  <c r="D63" i="6"/>
  <c r="D60" i="6"/>
  <c r="D55" i="6"/>
  <c r="D52" i="6"/>
  <c r="D47" i="6"/>
  <c r="D44" i="6"/>
  <c r="D39" i="6"/>
  <c r="D36" i="6"/>
  <c r="D31" i="6"/>
  <c r="D28" i="6"/>
  <c r="D23" i="6"/>
  <c r="D20" i="6"/>
  <c r="D15" i="6"/>
  <c r="D12" i="6"/>
  <c r="D237" i="6"/>
  <c r="D238" i="6" s="1"/>
  <c r="D87" i="6"/>
  <c r="D90" i="6"/>
  <c r="D178" i="6"/>
  <c r="D188" i="6"/>
  <c r="D198" i="6"/>
  <c r="F330" i="6"/>
  <c r="D175" i="6"/>
  <c r="D167" i="6"/>
  <c r="D308" i="6"/>
  <c r="F43" i="12"/>
  <c r="D95" i="6"/>
  <c r="D183" i="6"/>
  <c r="D211" i="6"/>
  <c r="I324" i="6"/>
  <c r="I325" i="6" s="1"/>
  <c r="D100" i="6"/>
  <c r="D66" i="6"/>
  <c r="D26" i="6"/>
  <c r="D260" i="6"/>
  <c r="D268" i="6"/>
  <c r="D284" i="6"/>
  <c r="D294" i="6"/>
  <c r="D302" i="6"/>
  <c r="D120" i="6"/>
  <c r="D180" i="6"/>
  <c r="D58" i="6"/>
  <c r="D42" i="6"/>
  <c r="D34" i="6"/>
  <c r="D310" i="6"/>
  <c r="D300" i="6"/>
  <c r="D297" i="6"/>
  <c r="D292" i="6"/>
  <c r="D281" i="6"/>
  <c r="D276" i="6"/>
  <c r="D266" i="6"/>
  <c r="D265" i="6"/>
  <c r="D251" i="6"/>
  <c r="D246" i="6"/>
  <c r="D241" i="6"/>
  <c r="D234" i="6"/>
  <c r="D231" i="6"/>
  <c r="D228" i="6"/>
  <c r="D226" i="6"/>
  <c r="D223" i="6"/>
  <c r="D220" i="6"/>
  <c r="D218" i="6"/>
  <c r="D210" i="6"/>
  <c r="D207" i="6"/>
  <c r="D202" i="6"/>
  <c r="D199" i="6"/>
  <c r="K195" i="6"/>
  <c r="K196" i="6" s="1"/>
  <c r="J195" i="6"/>
  <c r="J196" i="6" s="1"/>
  <c r="I195" i="6"/>
  <c r="I196" i="6" s="1"/>
  <c r="D172" i="6"/>
  <c r="D32" i="6"/>
  <c r="D80" i="6"/>
  <c r="D252" i="6"/>
  <c r="D270" i="6"/>
  <c r="D278" i="6"/>
  <c r="D18" i="6"/>
  <c r="L237" i="6"/>
  <c r="K145" i="6"/>
  <c r="W145" i="6" s="1"/>
  <c r="F238" i="6"/>
  <c r="R238" i="6" s="1"/>
  <c r="R237" i="6" s="1"/>
  <c r="R239" i="6" s="1"/>
  <c r="D289" i="6"/>
  <c r="I235" i="6"/>
  <c r="I236" i="6" s="1"/>
  <c r="G247" i="6"/>
  <c r="G248" i="6" s="1"/>
  <c r="H104" i="6"/>
  <c r="T104" i="6" s="1"/>
  <c r="D323" i="6"/>
  <c r="G303" i="6"/>
  <c r="G304" i="6" s="1"/>
  <c r="K111" i="6"/>
  <c r="W111" i="6" s="1"/>
  <c r="H111" i="6"/>
  <c r="T111" i="6" s="1"/>
  <c r="D76" i="6"/>
  <c r="D312" i="6"/>
  <c r="K315" i="6"/>
  <c r="K316" i="6" s="1"/>
  <c r="K49" i="6"/>
  <c r="K50" i="6" s="1"/>
  <c r="M326" i="6"/>
  <c r="M327" i="6" s="1"/>
  <c r="F104" i="6"/>
  <c r="F105" i="6" s="1"/>
  <c r="D313" i="6"/>
  <c r="K185" i="6"/>
  <c r="K186" i="6" s="1"/>
  <c r="N326" i="6"/>
  <c r="N327" i="6" s="1"/>
  <c r="D285" i="6"/>
  <c r="D282" i="6"/>
  <c r="D280" i="6"/>
  <c r="D277" i="6"/>
  <c r="D275" i="6"/>
  <c r="D274" i="6"/>
  <c r="D272" i="6"/>
  <c r="D269" i="6"/>
  <c r="D267" i="6"/>
  <c r="H286" i="6"/>
  <c r="D264" i="6"/>
  <c r="G286" i="6"/>
  <c r="I286" i="6"/>
  <c r="I287" i="6" s="1"/>
  <c r="K286" i="6"/>
  <c r="D184" i="6"/>
  <c r="D182" i="6"/>
  <c r="D181" i="6"/>
  <c r="D179" i="6"/>
  <c r="D177" i="6"/>
  <c r="D176" i="6"/>
  <c r="D174" i="6"/>
  <c r="I185" i="6"/>
  <c r="I186" i="6" s="1"/>
  <c r="D169" i="6"/>
  <c r="H185" i="6"/>
  <c r="D166" i="6"/>
  <c r="G185" i="6"/>
  <c r="G49" i="12"/>
  <c r="I331" i="6"/>
  <c r="I43" i="12"/>
  <c r="J49" i="6"/>
  <c r="J50" i="6" s="1"/>
  <c r="G49" i="6"/>
  <c r="G50" i="6" s="1"/>
  <c r="I49" i="6"/>
  <c r="X237" i="6"/>
  <c r="X239" i="6" s="1"/>
  <c r="Z145" i="6"/>
  <c r="D192" i="6"/>
  <c r="D189" i="6"/>
  <c r="I45" i="12"/>
  <c r="K330" i="6"/>
  <c r="F49" i="12"/>
  <c r="H331" i="6"/>
  <c r="J74" i="6"/>
  <c r="J75" i="6" s="1"/>
  <c r="H49" i="6"/>
  <c r="H50" i="6" s="1"/>
  <c r="AA145" i="6"/>
  <c r="D299" i="6"/>
  <c r="D298" i="6"/>
  <c r="D296" i="6"/>
  <c r="D295" i="6"/>
  <c r="I303" i="6"/>
  <c r="I304" i="6" s="1"/>
  <c r="K303" i="6"/>
  <c r="H303" i="6"/>
  <c r="J303" i="6"/>
  <c r="D214" i="6"/>
  <c r="D213" i="6"/>
  <c r="D208" i="6"/>
  <c r="D206" i="6"/>
  <c r="D205" i="6"/>
  <c r="D203" i="6"/>
  <c r="K215" i="6"/>
  <c r="H215" i="6"/>
  <c r="J215" i="6"/>
  <c r="G215" i="6"/>
  <c r="J330" i="6"/>
  <c r="H45" i="12"/>
  <c r="G331" i="6"/>
  <c r="E49" i="12"/>
  <c r="G43" i="12"/>
  <c r="K74" i="6"/>
  <c r="K75" i="6" s="1"/>
  <c r="AB145" i="6"/>
  <c r="D314" i="6"/>
  <c r="D311" i="6"/>
  <c r="I315" i="6"/>
  <c r="I316" i="6" s="1"/>
  <c r="D306" i="6"/>
  <c r="I330" i="6"/>
  <c r="G45" i="12"/>
  <c r="D48" i="6"/>
  <c r="D45" i="6"/>
  <c r="D43" i="6"/>
  <c r="D41" i="6"/>
  <c r="D40" i="6"/>
  <c r="D38" i="6"/>
  <c r="D37" i="6"/>
  <c r="D33" i="6"/>
  <c r="D30" i="6"/>
  <c r="D29" i="6"/>
  <c r="D27" i="6"/>
  <c r="D24" i="6"/>
  <c r="D21" i="6"/>
  <c r="D19" i="6"/>
  <c r="D17" i="6"/>
  <c r="D16" i="6"/>
  <c r="D14" i="6"/>
  <c r="D13" i="6"/>
  <c r="D11" i="6"/>
  <c r="AC145" i="6"/>
  <c r="J324" i="6"/>
  <c r="D321" i="6"/>
  <c r="T237" i="6"/>
  <c r="T239" i="6" s="1"/>
  <c r="D233" i="6"/>
  <c r="D232" i="6"/>
  <c r="D230" i="6"/>
  <c r="D229" i="6"/>
  <c r="D224" i="6"/>
  <c r="J235" i="6"/>
  <c r="G235" i="6"/>
  <c r="K235" i="6"/>
  <c r="H330" i="6"/>
  <c r="F45" i="12"/>
  <c r="D73" i="6"/>
  <c r="D72" i="6"/>
  <c r="D69" i="6"/>
  <c r="D67" i="6"/>
  <c r="D65" i="6"/>
  <c r="D64" i="6"/>
  <c r="D61" i="6"/>
  <c r="D59" i="6"/>
  <c r="D57" i="6"/>
  <c r="H74" i="6"/>
  <c r="H75" i="6" s="1"/>
  <c r="G74" i="6"/>
  <c r="G75" i="6" s="1"/>
  <c r="I74" i="6"/>
  <c r="I75" i="6" s="1"/>
  <c r="T317" i="6"/>
  <c r="T319" i="6" s="1"/>
  <c r="D319" i="6"/>
  <c r="I247" i="6"/>
  <c r="I248" i="6" s="1"/>
  <c r="K247" i="6"/>
  <c r="H247" i="6"/>
  <c r="J247" i="6"/>
  <c r="S237" i="6"/>
  <c r="S239" i="6" s="1"/>
  <c r="D144" i="6"/>
  <c r="D142" i="6"/>
  <c r="D141" i="6"/>
  <c r="D139" i="6"/>
  <c r="D136" i="6"/>
  <c r="D134" i="6"/>
  <c r="D131" i="6"/>
  <c r="D129" i="6"/>
  <c r="D128" i="6"/>
  <c r="D126" i="6"/>
  <c r="D125" i="6"/>
  <c r="D123" i="6"/>
  <c r="H145" i="6"/>
  <c r="D118" i="6"/>
  <c r="D117" i="6"/>
  <c r="D115" i="6"/>
  <c r="E45" i="12"/>
  <c r="G330" i="6"/>
  <c r="D256" i="6"/>
  <c r="G257" i="6"/>
  <c r="I257" i="6"/>
  <c r="I258" i="6" s="1"/>
  <c r="K257" i="6"/>
  <c r="H257" i="6"/>
  <c r="K162" i="6"/>
  <c r="H162" i="6"/>
  <c r="J162" i="6"/>
  <c r="G162" i="6"/>
  <c r="I162" i="6"/>
  <c r="I163" i="6" s="1"/>
  <c r="D102" i="6"/>
  <c r="D101" i="6"/>
  <c r="D99" i="6"/>
  <c r="D97" i="6"/>
  <c r="D94" i="6"/>
  <c r="D91" i="6"/>
  <c r="G50" i="12"/>
  <c r="I49" i="12"/>
  <c r="K331" i="6"/>
  <c r="D85" i="6"/>
  <c r="I104" i="6"/>
  <c r="I105" i="6" s="1"/>
  <c r="K104" i="6"/>
  <c r="J104" i="6"/>
  <c r="G104" i="6"/>
  <c r="J111" i="6"/>
  <c r="G111" i="6"/>
  <c r="I111" i="6"/>
  <c r="I112" i="6" s="1"/>
  <c r="J331" i="6"/>
  <c r="H49" i="12"/>
  <c r="P237" i="6"/>
  <c r="P239" i="6" s="1"/>
  <c r="M239" i="6"/>
  <c r="N239" i="6"/>
  <c r="S2" i="6"/>
  <c r="T511" i="5"/>
  <c r="T513" i="5" s="1"/>
  <c r="P71" i="12"/>
  <c r="R71" i="12"/>
  <c r="G37" i="12"/>
  <c r="L22" i="12"/>
  <c r="F37" i="12"/>
  <c r="X29" i="12"/>
  <c r="X30" i="12"/>
  <c r="P29" i="12"/>
  <c r="P30" i="12" s="1"/>
  <c r="P37" i="12" s="1"/>
  <c r="H29" i="12"/>
  <c r="H30" i="12"/>
  <c r="R22" i="12"/>
  <c r="J22" i="12"/>
  <c r="O37" i="12"/>
  <c r="G20" i="12"/>
  <c r="Q20" i="12"/>
  <c r="Q22" i="12" s="1"/>
  <c r="X71" i="12"/>
  <c r="AB37" i="12"/>
  <c r="L37" i="12"/>
  <c r="T22" i="12"/>
  <c r="X34" i="12"/>
  <c r="X35" i="12" s="1"/>
  <c r="P34" i="12"/>
  <c r="P35" i="12"/>
  <c r="H34" i="12"/>
  <c r="H35" i="12" s="1"/>
  <c r="Z34" i="12"/>
  <c r="Z35" i="12"/>
  <c r="Z37" i="12" s="1"/>
  <c r="R34" i="12"/>
  <c r="R35" i="12" s="1"/>
  <c r="R37" i="12" s="1"/>
  <c r="J34" i="12"/>
  <c r="J35" i="12"/>
  <c r="J37" i="12" s="1"/>
  <c r="AD25" i="12"/>
  <c r="AD26" i="12" s="1"/>
  <c r="V25" i="12"/>
  <c r="V26" i="12"/>
  <c r="N25" i="12"/>
  <c r="N26" i="12" s="1"/>
  <c r="F25" i="12"/>
  <c r="F26" i="12"/>
  <c r="AB63" i="12"/>
  <c r="AB64" i="12" s="1"/>
  <c r="AB71" i="12" s="1"/>
  <c r="T63" i="12"/>
  <c r="T64" i="12"/>
  <c r="T71" i="12" s="1"/>
  <c r="L63" i="12"/>
  <c r="L64" i="12" s="1"/>
  <c r="L71" i="12" s="1"/>
  <c r="AD63" i="12"/>
  <c r="AD64" i="12" s="1"/>
  <c r="AD68" i="12"/>
  <c r="AD69" i="12" s="1"/>
  <c r="V63" i="12"/>
  <c r="V64" i="12" s="1"/>
  <c r="V71" i="12" s="1"/>
  <c r="V68" i="12"/>
  <c r="N63" i="12"/>
  <c r="N64" i="12" s="1"/>
  <c r="N68" i="12"/>
  <c r="F63" i="12"/>
  <c r="F64" i="12" s="1"/>
  <c r="F68" i="12"/>
  <c r="V37" i="12"/>
  <c r="AB68" i="12"/>
  <c r="AB69" i="12"/>
  <c r="T68" i="12"/>
  <c r="T69" i="12"/>
  <c r="L68" i="12"/>
  <c r="L69" i="12"/>
  <c r="V69" i="12"/>
  <c r="N69" i="12"/>
  <c r="F69" i="12"/>
  <c r="J71" i="12"/>
  <c r="AC22" i="12"/>
  <c r="M22" i="12"/>
  <c r="X20" i="12"/>
  <c r="X22" i="12" s="1"/>
  <c r="P20" i="12"/>
  <c r="P22" i="12" s="1"/>
  <c r="H20" i="12"/>
  <c r="H22" i="12" s="1"/>
  <c r="Y35" i="12"/>
  <c r="Q35" i="12"/>
  <c r="I35" i="12"/>
  <c r="AA34" i="12"/>
  <c r="AA35" i="12" s="1"/>
  <c r="AA37" i="12" s="1"/>
  <c r="S34" i="12"/>
  <c r="S35" i="12" s="1"/>
  <c r="S37" i="12" s="1"/>
  <c r="K34" i="12"/>
  <c r="K35" i="12" s="1"/>
  <c r="K37" i="12" s="1"/>
  <c r="Y30" i="12"/>
  <c r="Y37" i="12" s="1"/>
  <c r="Q30" i="12"/>
  <c r="I30" i="12"/>
  <c r="W26" i="12"/>
  <c r="O26" i="12"/>
  <c r="G26" i="12"/>
  <c r="W20" i="12"/>
  <c r="O20" i="12"/>
  <c r="Y19" i="12"/>
  <c r="Y20" i="12" s="1"/>
  <c r="Y22" i="12" s="1"/>
  <c r="Q19" i="12"/>
  <c r="I19" i="12"/>
  <c r="I20" i="12" s="1"/>
  <c r="I22" i="12" s="1"/>
  <c r="W15" i="12"/>
  <c r="W22" i="12" s="1"/>
  <c r="O15" i="12"/>
  <c r="O22" i="12" s="1"/>
  <c r="G15" i="12"/>
  <c r="G22" i="12" s="1"/>
  <c r="AC11" i="12"/>
  <c r="U11" i="12"/>
  <c r="M11" i="12"/>
  <c r="E11" i="12"/>
  <c r="AD20" i="12"/>
  <c r="V20" i="12"/>
  <c r="N20" i="12"/>
  <c r="F20" i="12"/>
  <c r="AD15" i="12"/>
  <c r="AD22" i="12" s="1"/>
  <c r="V15" i="12"/>
  <c r="V22" i="12" s="1"/>
  <c r="N15" i="12"/>
  <c r="N22" i="12" s="1"/>
  <c r="F15" i="12"/>
  <c r="AB11" i="12"/>
  <c r="T11" i="12"/>
  <c r="L11" i="12"/>
  <c r="AC545" i="5"/>
  <c r="AC546" i="5" s="1"/>
  <c r="U545" i="5"/>
  <c r="U546" i="5" s="1"/>
  <c r="M545" i="5"/>
  <c r="M546" i="5" s="1"/>
  <c r="AA16" i="5"/>
  <c r="AA24" i="5"/>
  <c r="AA32" i="5"/>
  <c r="AA40" i="5"/>
  <c r="AC42" i="5"/>
  <c r="AA48" i="5"/>
  <c r="AC50" i="5"/>
  <c r="AA56" i="5"/>
  <c r="W91" i="5"/>
  <c r="W67" i="5"/>
  <c r="W59" i="5"/>
  <c r="W69" i="5"/>
  <c r="W61" i="5"/>
  <c r="W71" i="5" s="1"/>
  <c r="W63" i="5"/>
  <c r="W68" i="5"/>
  <c r="W60" i="5"/>
  <c r="W65" i="5"/>
  <c r="W57" i="5"/>
  <c r="AE91" i="5"/>
  <c r="AE67" i="5"/>
  <c r="AE59" i="5"/>
  <c r="AE69" i="5"/>
  <c r="AE61" i="5"/>
  <c r="AE63" i="5"/>
  <c r="AE68" i="5"/>
  <c r="AE60" i="5"/>
  <c r="AE65" i="5"/>
  <c r="AE57" i="5"/>
  <c r="AE71" i="5" s="1"/>
  <c r="Y80" i="5"/>
  <c r="Y82" i="5"/>
  <c r="Y84" i="5"/>
  <c r="AF88" i="5"/>
  <c r="AF80" i="5"/>
  <c r="AF72" i="5"/>
  <c r="AF92" i="5" s="1"/>
  <c r="AF90" i="5"/>
  <c r="AF82" i="5"/>
  <c r="AF74" i="5"/>
  <c r="AF84" i="5"/>
  <c r="AF76" i="5"/>
  <c r="AF89" i="5"/>
  <c r="AF81" i="5"/>
  <c r="AF73" i="5"/>
  <c r="AF86" i="5"/>
  <c r="AF78" i="5"/>
  <c r="Y132" i="5"/>
  <c r="AB140" i="5"/>
  <c r="AB137" i="5"/>
  <c r="AB142" i="5"/>
  <c r="AB134" i="5"/>
  <c r="AB144" i="5" s="1"/>
  <c r="AB139" i="5"/>
  <c r="AB136" i="5"/>
  <c r="AB141" i="5"/>
  <c r="AB133" i="5"/>
  <c r="AB138" i="5"/>
  <c r="X198" i="5"/>
  <c r="AA27" i="5"/>
  <c r="AA35" i="5"/>
  <c r="AA43" i="5"/>
  <c r="AA51" i="5"/>
  <c r="AC53" i="5"/>
  <c r="Y88" i="5"/>
  <c r="AD252" i="5"/>
  <c r="AD71" i="5"/>
  <c r="AA38" i="5"/>
  <c r="AA46" i="5"/>
  <c r="AA54" i="5"/>
  <c r="AA58" i="5"/>
  <c r="AA60" i="5"/>
  <c r="Y85" i="5"/>
  <c r="Y77" i="5"/>
  <c r="Y87" i="5"/>
  <c r="Y79" i="5"/>
  <c r="Y89" i="5"/>
  <c r="Y81" i="5"/>
  <c r="Y73" i="5"/>
  <c r="Y86" i="5"/>
  <c r="Y78" i="5"/>
  <c r="Y83" i="5"/>
  <c r="Y75" i="5"/>
  <c r="Y92" i="5" s="1"/>
  <c r="V73" i="5"/>
  <c r="V92" i="5" s="1"/>
  <c r="V75" i="5"/>
  <c r="V77" i="5"/>
  <c r="V252" i="5"/>
  <c r="AA17" i="5"/>
  <c r="AA25" i="5"/>
  <c r="AA33" i="5"/>
  <c r="AC35" i="5"/>
  <c r="AA41" i="5"/>
  <c r="AC43" i="5"/>
  <c r="AA49" i="5"/>
  <c r="AA62" i="5"/>
  <c r="Z90" i="5"/>
  <c r="Z82" i="5"/>
  <c r="Z74" i="5"/>
  <c r="Z84" i="5"/>
  <c r="Z76" i="5"/>
  <c r="Z86" i="5"/>
  <c r="Z78" i="5"/>
  <c r="Z83" i="5"/>
  <c r="Z75" i="5"/>
  <c r="Z88" i="5"/>
  <c r="Z80" i="5"/>
  <c r="Z72" i="5"/>
  <c r="Z92" i="5" s="1"/>
  <c r="Z73" i="5"/>
  <c r="X75" i="5"/>
  <c r="X77" i="5"/>
  <c r="X79" i="5"/>
  <c r="V81" i="5"/>
  <c r="V83" i="5"/>
  <c r="X128" i="5"/>
  <c r="X120" i="5"/>
  <c r="X112" i="5"/>
  <c r="X104" i="5"/>
  <c r="X96" i="5"/>
  <c r="X125" i="5"/>
  <c r="X117" i="5"/>
  <c r="X109" i="5"/>
  <c r="X101" i="5"/>
  <c r="X93" i="5"/>
  <c r="X130" i="5"/>
  <c r="X122" i="5"/>
  <c r="X114" i="5"/>
  <c r="X106" i="5"/>
  <c r="X98" i="5"/>
  <c r="X127" i="5"/>
  <c r="X119" i="5"/>
  <c r="X111" i="5"/>
  <c r="X103" i="5"/>
  <c r="X95" i="5"/>
  <c r="X132" i="5" s="1"/>
  <c r="X124" i="5"/>
  <c r="X116" i="5"/>
  <c r="X108" i="5"/>
  <c r="X100" i="5"/>
  <c r="X129" i="5"/>
  <c r="X121" i="5"/>
  <c r="X113" i="5"/>
  <c r="X105" i="5"/>
  <c r="X97" i="5"/>
  <c r="X126" i="5"/>
  <c r="X118" i="5"/>
  <c r="X110" i="5"/>
  <c r="X102" i="5"/>
  <c r="X94" i="5"/>
  <c r="AF128" i="5"/>
  <c r="AF120" i="5"/>
  <c r="AF112" i="5"/>
  <c r="AF104" i="5"/>
  <c r="AF96" i="5"/>
  <c r="AF125" i="5"/>
  <c r="AF117" i="5"/>
  <c r="AF109" i="5"/>
  <c r="AF101" i="5"/>
  <c r="AF93" i="5"/>
  <c r="AF132" i="5" s="1"/>
  <c r="AF130" i="5"/>
  <c r="AF122" i="5"/>
  <c r="AF114" i="5"/>
  <c r="AF106" i="5"/>
  <c r="AF98" i="5"/>
  <c r="AF127" i="5"/>
  <c r="AF119" i="5"/>
  <c r="AF111" i="5"/>
  <c r="AF103" i="5"/>
  <c r="AF95" i="5"/>
  <c r="AF124" i="5"/>
  <c r="AF116" i="5"/>
  <c r="AF108" i="5"/>
  <c r="AF100" i="5"/>
  <c r="AF129" i="5"/>
  <c r="AF121" i="5"/>
  <c r="AF113" i="5"/>
  <c r="AF105" i="5"/>
  <c r="AF97" i="5"/>
  <c r="AF126" i="5"/>
  <c r="AF118" i="5"/>
  <c r="AF110" i="5"/>
  <c r="AF102" i="5"/>
  <c r="AF94" i="5"/>
  <c r="AD144" i="5"/>
  <c r="V71" i="5"/>
  <c r="AA71" i="5"/>
  <c r="AA63" i="5"/>
  <c r="AA65" i="5"/>
  <c r="AA57" i="5"/>
  <c r="AA91" i="5"/>
  <c r="AA67" i="5"/>
  <c r="AA59" i="5"/>
  <c r="AA64" i="5"/>
  <c r="AA69" i="5"/>
  <c r="AA61" i="5"/>
  <c r="X85" i="5"/>
  <c r="V86" i="5"/>
  <c r="V78" i="5"/>
  <c r="V88" i="5"/>
  <c r="V80" i="5"/>
  <c r="V72" i="5"/>
  <c r="V90" i="5"/>
  <c r="V82" i="5"/>
  <c r="V74" i="5"/>
  <c r="V87" i="5"/>
  <c r="V79" i="5"/>
  <c r="V84" i="5"/>
  <c r="V76" i="5"/>
  <c r="V198" i="5"/>
  <c r="AD198" i="5"/>
  <c r="AD73" i="5"/>
  <c r="AD75" i="5"/>
  <c r="X88" i="5"/>
  <c r="X80" i="5"/>
  <c r="X72" i="5"/>
  <c r="X92" i="5" s="1"/>
  <c r="X90" i="5"/>
  <c r="X82" i="5"/>
  <c r="X74" i="5"/>
  <c r="X84" i="5"/>
  <c r="X76" i="5"/>
  <c r="X89" i="5"/>
  <c r="X81" i="5"/>
  <c r="X73" i="5"/>
  <c r="X86" i="5"/>
  <c r="X78" i="5"/>
  <c r="Z132" i="5"/>
  <c r="AA132" i="5"/>
  <c r="AD86" i="5"/>
  <c r="AD78" i="5"/>
  <c r="AD88" i="5"/>
  <c r="AD80" i="5"/>
  <c r="AD72" i="5"/>
  <c r="AD92" i="5" s="1"/>
  <c r="AD90" i="5"/>
  <c r="AD82" i="5"/>
  <c r="AD74" i="5"/>
  <c r="AD87" i="5"/>
  <c r="AD79" i="5"/>
  <c r="AD84" i="5"/>
  <c r="AD76" i="5"/>
  <c r="AA34" i="5"/>
  <c r="AA42" i="5"/>
  <c r="AA50" i="5"/>
  <c r="AC65" i="5"/>
  <c r="AC57" i="5"/>
  <c r="AC91" i="5"/>
  <c r="AC67" i="5"/>
  <c r="AC59" i="5"/>
  <c r="AC69" i="5"/>
  <c r="AC61" i="5"/>
  <c r="AC66" i="5"/>
  <c r="AC58" i="5"/>
  <c r="AC71" i="5" s="1"/>
  <c r="AC63" i="5"/>
  <c r="AD81" i="5"/>
  <c r="AD83" i="5"/>
  <c r="AD85" i="5"/>
  <c r="AB84" i="5"/>
  <c r="AB76" i="5"/>
  <c r="AB86" i="5"/>
  <c r="AB78" i="5"/>
  <c r="AB88" i="5"/>
  <c r="AB80" i="5"/>
  <c r="AB72" i="5"/>
  <c r="AB92" i="5" s="1"/>
  <c r="AB85" i="5"/>
  <c r="AB77" i="5"/>
  <c r="AB90" i="5"/>
  <c r="AB82" i="5"/>
  <c r="AB74" i="5"/>
  <c r="AF198" i="5"/>
  <c r="AB98" i="5"/>
  <c r="V100" i="5"/>
  <c r="AD100" i="5"/>
  <c r="AB106" i="5"/>
  <c r="V108" i="5"/>
  <c r="AD108" i="5"/>
  <c r="AB114" i="5"/>
  <c r="V116" i="5"/>
  <c r="AD116" i="5"/>
  <c r="AA117" i="5"/>
  <c r="AC119" i="5"/>
  <c r="AC132" i="5" s="1"/>
  <c r="W121" i="5"/>
  <c r="W132" i="5" s="1"/>
  <c r="AE121" i="5"/>
  <c r="AE132" i="5" s="1"/>
  <c r="AB122" i="5"/>
  <c r="V124" i="5"/>
  <c r="AD124" i="5"/>
  <c r="AA125" i="5"/>
  <c r="AC127" i="5"/>
  <c r="W129" i="5"/>
  <c r="AE129" i="5"/>
  <c r="AB130" i="5"/>
  <c r="AA133" i="5"/>
  <c r="AA144" i="5" s="1"/>
  <c r="X134" i="5"/>
  <c r="AF134" i="5"/>
  <c r="AF144" i="5" s="1"/>
  <c r="Z136" i="5"/>
  <c r="W137" i="5"/>
  <c r="AE137" i="5"/>
  <c r="AE144" i="5" s="1"/>
  <c r="Y139" i="5"/>
  <c r="AA141" i="5"/>
  <c r="X142" i="5"/>
  <c r="AF142" i="5"/>
  <c r="W198" i="5"/>
  <c r="AE198" i="5"/>
  <c r="AA165" i="5"/>
  <c r="Y211" i="5"/>
  <c r="AE252" i="5"/>
  <c r="Z67" i="5"/>
  <c r="AB93" i="5"/>
  <c r="AB132" i="5" s="1"/>
  <c r="V95" i="5"/>
  <c r="AD95" i="5"/>
  <c r="AB101" i="5"/>
  <c r="V103" i="5"/>
  <c r="AD103" i="5"/>
  <c r="AB109" i="5"/>
  <c r="V111" i="5"/>
  <c r="AD111" i="5"/>
  <c r="AB117" i="5"/>
  <c r="V119" i="5"/>
  <c r="AD119" i="5"/>
  <c r="AA120" i="5"/>
  <c r="AC122" i="5"/>
  <c r="W124" i="5"/>
  <c r="AE124" i="5"/>
  <c r="AB125" i="5"/>
  <c r="V127" i="5"/>
  <c r="AD127" i="5"/>
  <c r="AA128" i="5"/>
  <c r="Y134" i="5"/>
  <c r="AA136" i="5"/>
  <c r="X137" i="5"/>
  <c r="AF137" i="5"/>
  <c r="Z139" i="5"/>
  <c r="Z144" i="5" s="1"/>
  <c r="W140" i="5"/>
  <c r="W144" i="5" s="1"/>
  <c r="AE140" i="5"/>
  <c r="X252" i="5"/>
  <c r="AF252" i="5"/>
  <c r="W257" i="5"/>
  <c r="AE257" i="5"/>
  <c r="V322" i="5"/>
  <c r="AD322" i="5"/>
  <c r="Y347" i="5"/>
  <c r="W510" i="5"/>
  <c r="V98" i="5"/>
  <c r="AD98" i="5"/>
  <c r="AB104" i="5"/>
  <c r="V106" i="5"/>
  <c r="AD106" i="5"/>
  <c r="AB112" i="5"/>
  <c r="V114" i="5"/>
  <c r="AD114" i="5"/>
  <c r="AB120" i="5"/>
  <c r="V122" i="5"/>
  <c r="AD122" i="5"/>
  <c r="AB128" i="5"/>
  <c r="V130" i="5"/>
  <c r="AD130" i="5"/>
  <c r="Z134" i="5"/>
  <c r="X140" i="5"/>
  <c r="AF140" i="5"/>
  <c r="Z142" i="5"/>
  <c r="Y198" i="5"/>
  <c r="Y248" i="5"/>
  <c r="Y240" i="5"/>
  <c r="Y232" i="5"/>
  <c r="Y224" i="5"/>
  <c r="Y216" i="5"/>
  <c r="Y208" i="5"/>
  <c r="Y200" i="5"/>
  <c r="Y245" i="5"/>
  <c r="Y237" i="5"/>
  <c r="Y229" i="5"/>
  <c r="Y221" i="5"/>
  <c r="Y213" i="5"/>
  <c r="Y205" i="5"/>
  <c r="Y250" i="5"/>
  <c r="Y242" i="5"/>
  <c r="Y234" i="5"/>
  <c r="Y226" i="5"/>
  <c r="Y218" i="5"/>
  <c r="Y210" i="5"/>
  <c r="Y202" i="5"/>
  <c r="Y247" i="5"/>
  <c r="Y239" i="5"/>
  <c r="Y231" i="5"/>
  <c r="Y223" i="5"/>
  <c r="Y215" i="5"/>
  <c r="Y207" i="5"/>
  <c r="Y199" i="5"/>
  <c r="Y252" i="5" s="1"/>
  <c r="Y244" i="5"/>
  <c r="Y236" i="5"/>
  <c r="Y228" i="5"/>
  <c r="Y220" i="5"/>
  <c r="Y212" i="5"/>
  <c r="Y204" i="5"/>
  <c r="Y249" i="5"/>
  <c r="Y241" i="5"/>
  <c r="Y233" i="5"/>
  <c r="Y225" i="5"/>
  <c r="Y217" i="5"/>
  <c r="Y209" i="5"/>
  <c r="Y201" i="5"/>
  <c r="Y246" i="5"/>
  <c r="Y238" i="5"/>
  <c r="Y230" i="5"/>
  <c r="Y222" i="5"/>
  <c r="Y214" i="5"/>
  <c r="Y206" i="5"/>
  <c r="W318" i="5"/>
  <c r="W310" i="5"/>
  <c r="W302" i="5"/>
  <c r="W294" i="5"/>
  <c r="W286" i="5"/>
  <c r="W278" i="5"/>
  <c r="W270" i="5"/>
  <c r="W262" i="5"/>
  <c r="W254" i="5"/>
  <c r="W315" i="5"/>
  <c r="W307" i="5"/>
  <c r="W299" i="5"/>
  <c r="W291" i="5"/>
  <c r="W283" i="5"/>
  <c r="W275" i="5"/>
  <c r="W267" i="5"/>
  <c r="W259" i="5"/>
  <c r="W320" i="5"/>
  <c r="W312" i="5"/>
  <c r="W304" i="5"/>
  <c r="W296" i="5"/>
  <c r="W288" i="5"/>
  <c r="W280" i="5"/>
  <c r="W272" i="5"/>
  <c r="W264" i="5"/>
  <c r="W256" i="5"/>
  <c r="W317" i="5"/>
  <c r="W309" i="5"/>
  <c r="W301" i="5"/>
  <c r="W293" i="5"/>
  <c r="W285" i="5"/>
  <c r="W277" i="5"/>
  <c r="W269" i="5"/>
  <c r="W261" i="5"/>
  <c r="W253" i="5"/>
  <c r="W322" i="5" s="1"/>
  <c r="W314" i="5"/>
  <c r="W306" i="5"/>
  <c r="W298" i="5"/>
  <c r="W290" i="5"/>
  <c r="W282" i="5"/>
  <c r="W274" i="5"/>
  <c r="W266" i="5"/>
  <c r="W258" i="5"/>
  <c r="W319" i="5"/>
  <c r="W311" i="5"/>
  <c r="W303" i="5"/>
  <c r="W295" i="5"/>
  <c r="W287" i="5"/>
  <c r="W279" i="5"/>
  <c r="W271" i="5"/>
  <c r="W263" i="5"/>
  <c r="W255" i="5"/>
  <c r="W316" i="5"/>
  <c r="W308" i="5"/>
  <c r="W300" i="5"/>
  <c r="W292" i="5"/>
  <c r="W284" i="5"/>
  <c r="W276" i="5"/>
  <c r="W268" i="5"/>
  <c r="W260" i="5"/>
  <c r="AE318" i="5"/>
  <c r="AE310" i="5"/>
  <c r="AE302" i="5"/>
  <c r="AE294" i="5"/>
  <c r="AE286" i="5"/>
  <c r="AE278" i="5"/>
  <c r="AE270" i="5"/>
  <c r="AE262" i="5"/>
  <c r="AE254" i="5"/>
  <c r="AE315" i="5"/>
  <c r="AE307" i="5"/>
  <c r="AE299" i="5"/>
  <c r="AE291" i="5"/>
  <c r="AE283" i="5"/>
  <c r="AE275" i="5"/>
  <c r="AE267" i="5"/>
  <c r="AE259" i="5"/>
  <c r="AE320" i="5"/>
  <c r="AE312" i="5"/>
  <c r="AE304" i="5"/>
  <c r="AE296" i="5"/>
  <c r="AE288" i="5"/>
  <c r="AE280" i="5"/>
  <c r="AE272" i="5"/>
  <c r="AE264" i="5"/>
  <c r="AE256" i="5"/>
  <c r="AE317" i="5"/>
  <c r="AE309" i="5"/>
  <c r="AE301" i="5"/>
  <c r="AE293" i="5"/>
  <c r="AE285" i="5"/>
  <c r="AE277" i="5"/>
  <c r="AE269" i="5"/>
  <c r="AE261" i="5"/>
  <c r="AE253" i="5"/>
  <c r="AE322" i="5" s="1"/>
  <c r="AE314" i="5"/>
  <c r="AE306" i="5"/>
  <c r="AE298" i="5"/>
  <c r="AE290" i="5"/>
  <c r="AE282" i="5"/>
  <c r="AE274" i="5"/>
  <c r="AE266" i="5"/>
  <c r="AE258" i="5"/>
  <c r="AE319" i="5"/>
  <c r="AE311" i="5"/>
  <c r="AE303" i="5"/>
  <c r="AE295" i="5"/>
  <c r="AE287" i="5"/>
  <c r="AE279" i="5"/>
  <c r="AE271" i="5"/>
  <c r="AE263" i="5"/>
  <c r="AE255" i="5"/>
  <c r="AE316" i="5"/>
  <c r="AE308" i="5"/>
  <c r="AE300" i="5"/>
  <c r="AE292" i="5"/>
  <c r="AE284" i="5"/>
  <c r="AE276" i="5"/>
  <c r="AE268" i="5"/>
  <c r="AE260" i="5"/>
  <c r="AC324" i="5"/>
  <c r="AC328" i="5" s="1"/>
  <c r="AC326" i="5"/>
  <c r="AC323" i="5"/>
  <c r="AC325" i="5"/>
  <c r="Z404" i="5"/>
  <c r="Z396" i="5"/>
  <c r="Z403" i="5"/>
  <c r="Z395" i="5"/>
  <c r="Z400" i="5"/>
  <c r="Z392" i="5"/>
  <c r="Z408" i="5" s="1"/>
  <c r="Z405" i="5"/>
  <c r="Z397" i="5"/>
  <c r="Z402" i="5"/>
  <c r="Z394" i="5"/>
  <c r="Z406" i="5"/>
  <c r="Z393" i="5"/>
  <c r="Z401" i="5"/>
  <c r="Z399" i="5"/>
  <c r="V425" i="5"/>
  <c r="Z252" i="5"/>
  <c r="X322" i="5"/>
  <c r="AF322" i="5"/>
  <c r="V328" i="5"/>
  <c r="Y360" i="5"/>
  <c r="Y352" i="5"/>
  <c r="Y344" i="5"/>
  <c r="Y336" i="5"/>
  <c r="Y357" i="5"/>
  <c r="Y349" i="5"/>
  <c r="Y341" i="5"/>
  <c r="Y333" i="5"/>
  <c r="Y362" i="5"/>
  <c r="Y354" i="5"/>
  <c r="Y346" i="5"/>
  <c r="Y338" i="5"/>
  <c r="Y330" i="5"/>
  <c r="Y364" i="5" s="1"/>
  <c r="Y359" i="5"/>
  <c r="Y351" i="5"/>
  <c r="Y343" i="5"/>
  <c r="Y335" i="5"/>
  <c r="Y356" i="5"/>
  <c r="Y348" i="5"/>
  <c r="Y340" i="5"/>
  <c r="Y332" i="5"/>
  <c r="Y361" i="5"/>
  <c r="Y353" i="5"/>
  <c r="Y345" i="5"/>
  <c r="Y337" i="5"/>
  <c r="Y329" i="5"/>
  <c r="Y358" i="5"/>
  <c r="Y350" i="5"/>
  <c r="Y342" i="5"/>
  <c r="Y334" i="5"/>
  <c r="Z68" i="5"/>
  <c r="Y71" i="5"/>
  <c r="AB94" i="5"/>
  <c r="V96" i="5"/>
  <c r="AD96" i="5"/>
  <c r="AB102" i="5"/>
  <c r="V104" i="5"/>
  <c r="AD104" i="5"/>
  <c r="AB110" i="5"/>
  <c r="V112" i="5"/>
  <c r="AD112" i="5"/>
  <c r="AB118" i="5"/>
  <c r="V120" i="5"/>
  <c r="AD120" i="5"/>
  <c r="AB126" i="5"/>
  <c r="V128" i="5"/>
  <c r="AD128" i="5"/>
  <c r="AA129" i="5"/>
  <c r="X138" i="5"/>
  <c r="AF138" i="5"/>
  <c r="Z140" i="5"/>
  <c r="W141" i="5"/>
  <c r="AE141" i="5"/>
  <c r="AA194" i="5"/>
  <c r="AA186" i="5"/>
  <c r="AA178" i="5"/>
  <c r="AA170" i="5"/>
  <c r="AA191" i="5"/>
  <c r="AA183" i="5"/>
  <c r="AA175" i="5"/>
  <c r="AA196" i="5"/>
  <c r="AA188" i="5"/>
  <c r="AA180" i="5"/>
  <c r="AA172" i="5"/>
  <c r="AA193" i="5"/>
  <c r="AA185" i="5"/>
  <c r="AA198" i="5" s="1"/>
  <c r="AA177" i="5"/>
  <c r="AA169" i="5"/>
  <c r="AA190" i="5"/>
  <c r="AA182" i="5"/>
  <c r="AA174" i="5"/>
  <c r="AA195" i="5"/>
  <c r="AA187" i="5"/>
  <c r="AA179" i="5"/>
  <c r="AA171" i="5"/>
  <c r="AA192" i="5"/>
  <c r="AA184" i="5"/>
  <c r="AA176" i="5"/>
  <c r="AA168" i="5"/>
  <c r="Y243" i="5"/>
  <c r="AA252" i="5"/>
  <c r="Y339" i="5"/>
  <c r="Z364" i="5"/>
  <c r="AB198" i="5"/>
  <c r="AB252" i="5"/>
  <c r="AC364" i="5"/>
  <c r="V386" i="5"/>
  <c r="AC387" i="5"/>
  <c r="AC391" i="5"/>
  <c r="AC388" i="5"/>
  <c r="AC389" i="5"/>
  <c r="X506" i="5"/>
  <c r="X498" i="5"/>
  <c r="X490" i="5"/>
  <c r="X503" i="5"/>
  <c r="X495" i="5"/>
  <c r="X508" i="5"/>
  <c r="X500" i="5"/>
  <c r="X492" i="5"/>
  <c r="X505" i="5"/>
  <c r="X497" i="5"/>
  <c r="X489" i="5"/>
  <c r="X502" i="5"/>
  <c r="X494" i="5"/>
  <c r="X507" i="5"/>
  <c r="X499" i="5"/>
  <c r="X491" i="5"/>
  <c r="X504" i="5"/>
  <c r="X496" i="5"/>
  <c r="X501" i="5"/>
  <c r="X493" i="5"/>
  <c r="X510" i="5" s="1"/>
  <c r="AF506" i="5"/>
  <c r="AF498" i="5"/>
  <c r="AF490" i="5"/>
  <c r="AF503" i="5"/>
  <c r="AF495" i="5"/>
  <c r="AF508" i="5"/>
  <c r="AF500" i="5"/>
  <c r="AF492" i="5"/>
  <c r="AF505" i="5"/>
  <c r="AF497" i="5"/>
  <c r="AF489" i="5"/>
  <c r="AF510" i="5" s="1"/>
  <c r="AF502" i="5"/>
  <c r="AF494" i="5"/>
  <c r="AF507" i="5"/>
  <c r="AF499" i="5"/>
  <c r="AF491" i="5"/>
  <c r="AF504" i="5"/>
  <c r="AF496" i="5"/>
  <c r="AF501" i="5"/>
  <c r="AF493" i="5"/>
  <c r="Z66" i="5"/>
  <c r="Z71" i="5" s="1"/>
  <c r="V94" i="5"/>
  <c r="V132" i="5" s="1"/>
  <c r="AD94" i="5"/>
  <c r="AD132" i="5" s="1"/>
  <c r="AB100" i="5"/>
  <c r="V102" i="5"/>
  <c r="AD102" i="5"/>
  <c r="AB108" i="5"/>
  <c r="V110" i="5"/>
  <c r="AD110" i="5"/>
  <c r="AB116" i="5"/>
  <c r="V118" i="5"/>
  <c r="AD118" i="5"/>
  <c r="AB124" i="5"/>
  <c r="X136" i="5"/>
  <c r="X144" i="5" s="1"/>
  <c r="AF136" i="5"/>
  <c r="AC198" i="5"/>
  <c r="AC252" i="5"/>
  <c r="AA322" i="5"/>
  <c r="Y328" i="5"/>
  <c r="Y331" i="5"/>
  <c r="Z195" i="5"/>
  <c r="W252" i="5"/>
  <c r="AB301" i="5"/>
  <c r="AB322" i="5" s="1"/>
  <c r="AC306" i="5"/>
  <c r="AB309" i="5"/>
  <c r="AC314" i="5"/>
  <c r="Z315" i="5"/>
  <c r="Z322" i="5" s="1"/>
  <c r="AB317" i="5"/>
  <c r="Z323" i="5"/>
  <c r="Z328" i="5" s="1"/>
  <c r="V335" i="5"/>
  <c r="AD335" i="5"/>
  <c r="AD364" i="5" s="1"/>
  <c r="W340" i="5"/>
  <c r="AE340" i="5"/>
  <c r="V343" i="5"/>
  <c r="AD343" i="5"/>
  <c r="W348" i="5"/>
  <c r="AE348" i="5"/>
  <c r="AB349" i="5"/>
  <c r="AB364" i="5" s="1"/>
  <c r="V351" i="5"/>
  <c r="AD351" i="5"/>
  <c r="W356" i="5"/>
  <c r="AE356" i="5"/>
  <c r="AB357" i="5"/>
  <c r="V359" i="5"/>
  <c r="AD359" i="5"/>
  <c r="AA360" i="5"/>
  <c r="AA364" i="5" s="1"/>
  <c r="X361" i="5"/>
  <c r="X364" i="5" s="1"/>
  <c r="AF361" i="5"/>
  <c r="Z371" i="5"/>
  <c r="Y383" i="5"/>
  <c r="Y386" i="5" s="1"/>
  <c r="Y382" i="5"/>
  <c r="Y384" i="5"/>
  <c r="Y381" i="5"/>
  <c r="V391" i="5"/>
  <c r="AD391" i="5"/>
  <c r="W394" i="5"/>
  <c r="W400" i="5"/>
  <c r="AA408" i="5"/>
  <c r="AD425" i="5"/>
  <c r="AB411" i="5"/>
  <c r="W421" i="5"/>
  <c r="W413" i="5"/>
  <c r="W420" i="5"/>
  <c r="W412" i="5"/>
  <c r="W417" i="5"/>
  <c r="W409" i="5"/>
  <c r="W425" i="5" s="1"/>
  <c r="W422" i="5"/>
  <c r="W414" i="5"/>
  <c r="W419" i="5"/>
  <c r="W411" i="5"/>
  <c r="AE421" i="5"/>
  <c r="AE413" i="5"/>
  <c r="AE420" i="5"/>
  <c r="AE412" i="5"/>
  <c r="AE417" i="5"/>
  <c r="AE409" i="5"/>
  <c r="AE422" i="5"/>
  <c r="AE414" i="5"/>
  <c r="AE419" i="5"/>
  <c r="AE411" i="5"/>
  <c r="AE425" i="5" s="1"/>
  <c r="X467" i="5"/>
  <c r="Z467" i="5"/>
  <c r="Y436" i="5"/>
  <c r="V488" i="5"/>
  <c r="Z510" i="5"/>
  <c r="AC536" i="5"/>
  <c r="Z519" i="5"/>
  <c r="Z198" i="5"/>
  <c r="AC301" i="5"/>
  <c r="AB304" i="5"/>
  <c r="AC309" i="5"/>
  <c r="AB312" i="5"/>
  <c r="AC317" i="5"/>
  <c r="Z318" i="5"/>
  <c r="AB320" i="5"/>
  <c r="AA323" i="5"/>
  <c r="AA328" i="5" s="1"/>
  <c r="X324" i="5"/>
  <c r="X328" i="5" s="1"/>
  <c r="AF324" i="5"/>
  <c r="AF328" i="5" s="1"/>
  <c r="Z326" i="5"/>
  <c r="W335" i="5"/>
  <c r="AE335" i="5"/>
  <c r="AE364" i="5" s="1"/>
  <c r="V338" i="5"/>
  <c r="AD338" i="5"/>
  <c r="W343" i="5"/>
  <c r="AE343" i="5"/>
  <c r="V346" i="5"/>
  <c r="AD346" i="5"/>
  <c r="W351" i="5"/>
  <c r="AE351" i="5"/>
  <c r="AB352" i="5"/>
  <c r="V354" i="5"/>
  <c r="AD354" i="5"/>
  <c r="W359" i="5"/>
  <c r="AE359" i="5"/>
  <c r="AB360" i="5"/>
  <c r="V362" i="5"/>
  <c r="AD362" i="5"/>
  <c r="AF364" i="5"/>
  <c r="Z384" i="5"/>
  <c r="Z386" i="5" s="1"/>
  <c r="Z381" i="5"/>
  <c r="AA387" i="5"/>
  <c r="AB416" i="5"/>
  <c r="X425" i="5"/>
  <c r="AF425" i="5"/>
  <c r="AC304" i="5"/>
  <c r="AB307" i="5"/>
  <c r="AC312" i="5"/>
  <c r="AB315" i="5"/>
  <c r="AC320" i="5"/>
  <c r="V341" i="5"/>
  <c r="AD341" i="5"/>
  <c r="W346" i="5"/>
  <c r="AE346" i="5"/>
  <c r="V349" i="5"/>
  <c r="AD349" i="5"/>
  <c r="W354" i="5"/>
  <c r="AE354" i="5"/>
  <c r="V357" i="5"/>
  <c r="AD357" i="5"/>
  <c r="W362" i="5"/>
  <c r="AE362" i="5"/>
  <c r="AA386" i="5"/>
  <c r="AB510" i="5"/>
  <c r="AA536" i="5"/>
  <c r="Z532" i="5"/>
  <c r="Z524" i="5"/>
  <c r="Z516" i="5"/>
  <c r="Z529" i="5"/>
  <c r="Z521" i="5"/>
  <c r="Z534" i="5"/>
  <c r="Z526" i="5"/>
  <c r="Z518" i="5"/>
  <c r="Z531" i="5"/>
  <c r="Z523" i="5"/>
  <c r="Z515" i="5"/>
  <c r="Z528" i="5"/>
  <c r="Z520" i="5"/>
  <c r="Z533" i="5"/>
  <c r="Z525" i="5"/>
  <c r="Z517" i="5"/>
  <c r="Z530" i="5"/>
  <c r="Z522" i="5"/>
  <c r="Z514" i="5"/>
  <c r="Z536" i="5" s="1"/>
  <c r="AB302" i="5"/>
  <c r="AC307" i="5"/>
  <c r="AB310" i="5"/>
  <c r="AC315" i="5"/>
  <c r="Z316" i="5"/>
  <c r="AB318" i="5"/>
  <c r="Z324" i="5"/>
  <c r="V336" i="5"/>
  <c r="AD336" i="5"/>
  <c r="W341" i="5"/>
  <c r="AE341" i="5"/>
  <c r="V344" i="5"/>
  <c r="AD344" i="5"/>
  <c r="W349" i="5"/>
  <c r="AE349" i="5"/>
  <c r="AB350" i="5"/>
  <c r="V352" i="5"/>
  <c r="AD352" i="5"/>
  <c r="W357" i="5"/>
  <c r="AE357" i="5"/>
  <c r="AB358" i="5"/>
  <c r="V360" i="5"/>
  <c r="AD360" i="5"/>
  <c r="Z372" i="5"/>
  <c r="Z380" i="5"/>
  <c r="AB382" i="5"/>
  <c r="AB386" i="5" s="1"/>
  <c r="AB381" i="5"/>
  <c r="AB383" i="5"/>
  <c r="Y391" i="5"/>
  <c r="AF404" i="5"/>
  <c r="V408" i="5"/>
  <c r="AD408" i="5"/>
  <c r="AC421" i="5"/>
  <c r="AA467" i="5"/>
  <c r="AA488" i="5"/>
  <c r="AA510" i="5"/>
  <c r="AF536" i="5"/>
  <c r="AD536" i="5"/>
  <c r="AC386" i="5"/>
  <c r="Z388" i="5"/>
  <c r="Z391" i="5" s="1"/>
  <c r="Z387" i="5"/>
  <c r="Z389" i="5"/>
  <c r="W405" i="5"/>
  <c r="W397" i="5"/>
  <c r="W404" i="5"/>
  <c r="W408" i="5" s="1"/>
  <c r="W396" i="5"/>
  <c r="W401" i="5"/>
  <c r="W393" i="5"/>
  <c r="W406" i="5"/>
  <c r="W398" i="5"/>
  <c r="W403" i="5"/>
  <c r="W395" i="5"/>
  <c r="AE405" i="5"/>
  <c r="AE397" i="5"/>
  <c r="AE404" i="5"/>
  <c r="AE396" i="5"/>
  <c r="AE401" i="5"/>
  <c r="AE393" i="5"/>
  <c r="AE406" i="5"/>
  <c r="AE398" i="5"/>
  <c r="AE403" i="5"/>
  <c r="AE395" i="5"/>
  <c r="AA425" i="5"/>
  <c r="Z484" i="5"/>
  <c r="Z476" i="5"/>
  <c r="Z468" i="5"/>
  <c r="Z481" i="5"/>
  <c r="Z473" i="5"/>
  <c r="Z486" i="5"/>
  <c r="Z478" i="5"/>
  <c r="Z470" i="5"/>
  <c r="Z483" i="5"/>
  <c r="Z475" i="5"/>
  <c r="Z480" i="5"/>
  <c r="Z472" i="5"/>
  <c r="Z485" i="5"/>
  <c r="Z477" i="5"/>
  <c r="Z469" i="5"/>
  <c r="Z488" i="5" s="1"/>
  <c r="Z482" i="5"/>
  <c r="Z474" i="5"/>
  <c r="V358" i="5"/>
  <c r="AD358" i="5"/>
  <c r="AA389" i="5"/>
  <c r="AA391" i="5"/>
  <c r="W399" i="5"/>
  <c r="AE399" i="5"/>
  <c r="AE402" i="5"/>
  <c r="X402" i="5"/>
  <c r="X394" i="5"/>
  <c r="X401" i="5"/>
  <c r="X393" i="5"/>
  <c r="X408" i="5" s="1"/>
  <c r="X406" i="5"/>
  <c r="X398" i="5"/>
  <c r="X403" i="5"/>
  <c r="X395" i="5"/>
  <c r="X400" i="5"/>
  <c r="X392" i="5"/>
  <c r="AF402" i="5"/>
  <c r="AF394" i="5"/>
  <c r="AF401" i="5"/>
  <c r="AF393" i="5"/>
  <c r="AF406" i="5"/>
  <c r="AF398" i="5"/>
  <c r="AF403" i="5"/>
  <c r="AF395" i="5"/>
  <c r="AF408" i="5"/>
  <c r="AF400" i="5"/>
  <c r="AF392" i="5"/>
  <c r="AB422" i="5"/>
  <c r="AB414" i="5"/>
  <c r="AB421" i="5"/>
  <c r="AB413" i="5"/>
  <c r="AB418" i="5"/>
  <c r="AB410" i="5"/>
  <c r="AB425" i="5" s="1"/>
  <c r="AB423" i="5"/>
  <c r="AB415" i="5"/>
  <c r="AB420" i="5"/>
  <c r="AB412" i="5"/>
  <c r="AC488" i="5"/>
  <c r="AB488" i="5"/>
  <c r="V510" i="5"/>
  <c r="Y536" i="5"/>
  <c r="AC300" i="5"/>
  <c r="AC322" i="5" s="1"/>
  <c r="AB303" i="5"/>
  <c r="AC308" i="5"/>
  <c r="AB311" i="5"/>
  <c r="W334" i="5"/>
  <c r="W364" i="5" s="1"/>
  <c r="V337" i="5"/>
  <c r="AD337" i="5"/>
  <c r="W342" i="5"/>
  <c r="AE342" i="5"/>
  <c r="V345" i="5"/>
  <c r="AD345" i="5"/>
  <c r="W350" i="5"/>
  <c r="AE350" i="5"/>
  <c r="AB351" i="5"/>
  <c r="V353" i="5"/>
  <c r="AD353" i="5"/>
  <c r="Z383" i="5"/>
  <c r="AB391" i="5"/>
  <c r="AE394" i="5"/>
  <c r="X396" i="5"/>
  <c r="X397" i="5"/>
  <c r="X399" i="5"/>
  <c r="AF399" i="5"/>
  <c r="AE400" i="5"/>
  <c r="AE408" i="5" s="1"/>
  <c r="Y408" i="5"/>
  <c r="AC419" i="5"/>
  <c r="AC411" i="5"/>
  <c r="AC418" i="5"/>
  <c r="AC410" i="5"/>
  <c r="AC423" i="5"/>
  <c r="AC415" i="5"/>
  <c r="AC420" i="5"/>
  <c r="AC412" i="5"/>
  <c r="AC425" i="5" s="1"/>
  <c r="AC417" i="5"/>
  <c r="AC409" i="5"/>
  <c r="AF467" i="5"/>
  <c r="Y463" i="5"/>
  <c r="Y455" i="5"/>
  <c r="Y447" i="5"/>
  <c r="Y439" i="5"/>
  <c r="Y431" i="5"/>
  <c r="Y460" i="5"/>
  <c r="Y452" i="5"/>
  <c r="Y465" i="5"/>
  <c r="Y457" i="5"/>
  <c r="Y449" i="5"/>
  <c r="Y462" i="5"/>
  <c r="Y454" i="5"/>
  <c r="Y446" i="5"/>
  <c r="Y438" i="5"/>
  <c r="Y430" i="5"/>
  <c r="Y459" i="5"/>
  <c r="Y451" i="5"/>
  <c r="Y443" i="5"/>
  <c r="Y435" i="5"/>
  <c r="Y427" i="5"/>
  <c r="Y467" i="5" s="1"/>
  <c r="Y464" i="5"/>
  <c r="Y456" i="5"/>
  <c r="Y448" i="5"/>
  <c r="Y440" i="5"/>
  <c r="Y432" i="5"/>
  <c r="Y461" i="5"/>
  <c r="Y453" i="5"/>
  <c r="Y445" i="5"/>
  <c r="Y437" i="5"/>
  <c r="Y429" i="5"/>
  <c r="AD488" i="5"/>
  <c r="AB536" i="5"/>
  <c r="W427" i="5"/>
  <c r="W467" i="5" s="1"/>
  <c r="AE427" i="5"/>
  <c r="V430" i="5"/>
  <c r="AD430" i="5"/>
  <c r="W435" i="5"/>
  <c r="AE435" i="5"/>
  <c r="V438" i="5"/>
  <c r="AD438" i="5"/>
  <c r="W443" i="5"/>
  <c r="AE443" i="5"/>
  <c r="V446" i="5"/>
  <c r="AD446" i="5"/>
  <c r="W451" i="5"/>
  <c r="AE451" i="5"/>
  <c r="V454" i="5"/>
  <c r="AD454" i="5"/>
  <c r="W459" i="5"/>
  <c r="AE459" i="5"/>
  <c r="V462" i="5"/>
  <c r="AD462" i="5"/>
  <c r="X472" i="5"/>
  <c r="AF472" i="5"/>
  <c r="W475" i="5"/>
  <c r="AE475" i="5"/>
  <c r="X480" i="5"/>
  <c r="AF480" i="5"/>
  <c r="W483" i="5"/>
  <c r="AE483" i="5"/>
  <c r="W430" i="5"/>
  <c r="AE430" i="5"/>
  <c r="V433" i="5"/>
  <c r="AD433" i="5"/>
  <c r="W438" i="5"/>
  <c r="AE438" i="5"/>
  <c r="V441" i="5"/>
  <c r="AD441" i="5"/>
  <c r="W446" i="5"/>
  <c r="AE446" i="5"/>
  <c r="V449" i="5"/>
  <c r="AD449" i="5"/>
  <c r="W454" i="5"/>
  <c r="AE454" i="5"/>
  <c r="V457" i="5"/>
  <c r="AD457" i="5"/>
  <c r="W462" i="5"/>
  <c r="AE462" i="5"/>
  <c r="V465" i="5"/>
  <c r="AD465" i="5"/>
  <c r="W470" i="5"/>
  <c r="AE470" i="5"/>
  <c r="X475" i="5"/>
  <c r="AF475" i="5"/>
  <c r="W478" i="5"/>
  <c r="AE478" i="5"/>
  <c r="X483" i="5"/>
  <c r="AF483" i="5"/>
  <c r="W486" i="5"/>
  <c r="AE486" i="5"/>
  <c r="V428" i="5"/>
  <c r="V467" i="5" s="1"/>
  <c r="AD428" i="5"/>
  <c r="W433" i="5"/>
  <c r="AE433" i="5"/>
  <c r="V436" i="5"/>
  <c r="AD436" i="5"/>
  <c r="W441" i="5"/>
  <c r="AE441" i="5"/>
  <c r="V444" i="5"/>
  <c r="AD444" i="5"/>
  <c r="W449" i="5"/>
  <c r="AE449" i="5"/>
  <c r="V452" i="5"/>
  <c r="AD452" i="5"/>
  <c r="W457" i="5"/>
  <c r="AE457" i="5"/>
  <c r="V460" i="5"/>
  <c r="AD460" i="5"/>
  <c r="W465" i="5"/>
  <c r="AE465" i="5"/>
  <c r="X470" i="5"/>
  <c r="X488" i="5" s="1"/>
  <c r="AF470" i="5"/>
  <c r="AF488" i="5" s="1"/>
  <c r="W473" i="5"/>
  <c r="AE473" i="5"/>
  <c r="X478" i="5"/>
  <c r="AF478" i="5"/>
  <c r="W481" i="5"/>
  <c r="AE481" i="5"/>
  <c r="X486" i="5"/>
  <c r="AF486" i="5"/>
  <c r="W428" i="5"/>
  <c r="AE428" i="5"/>
  <c r="AE467" i="5" s="1"/>
  <c r="V431" i="5"/>
  <c r="AD431" i="5"/>
  <c r="W436" i="5"/>
  <c r="AE436" i="5"/>
  <c r="V439" i="5"/>
  <c r="AD439" i="5"/>
  <c r="W444" i="5"/>
  <c r="AE444" i="5"/>
  <c r="V447" i="5"/>
  <c r="AD447" i="5"/>
  <c r="W452" i="5"/>
  <c r="AE452" i="5"/>
  <c r="V455" i="5"/>
  <c r="AD455" i="5"/>
  <c r="W460" i="5"/>
  <c r="AE460" i="5"/>
  <c r="V463" i="5"/>
  <c r="AD463" i="5"/>
  <c r="W468" i="5"/>
  <c r="W488" i="5" s="1"/>
  <c r="AE468" i="5"/>
  <c r="X473" i="5"/>
  <c r="AF473" i="5"/>
  <c r="W476" i="5"/>
  <c r="AE476" i="5"/>
  <c r="X481" i="5"/>
  <c r="AF481" i="5"/>
  <c r="W484" i="5"/>
  <c r="AE484" i="5"/>
  <c r="W429" i="5"/>
  <c r="AE429" i="5"/>
  <c r="V432" i="5"/>
  <c r="AD432" i="5"/>
  <c r="W437" i="5"/>
  <c r="AE437" i="5"/>
  <c r="V440" i="5"/>
  <c r="AD440" i="5"/>
  <c r="W445" i="5"/>
  <c r="AE445" i="5"/>
  <c r="V448" i="5"/>
  <c r="AD448" i="5"/>
  <c r="W453" i="5"/>
  <c r="AE453" i="5"/>
  <c r="V456" i="5"/>
  <c r="AD456" i="5"/>
  <c r="W469" i="5"/>
  <c r="AE469" i="5"/>
  <c r="X474" i="5"/>
  <c r="AF474" i="5"/>
  <c r="W477" i="5"/>
  <c r="AE477" i="5"/>
  <c r="R78" i="5"/>
  <c r="R86" i="5"/>
  <c r="S91" i="5"/>
  <c r="R94" i="5"/>
  <c r="R102" i="5"/>
  <c r="R110" i="5"/>
  <c r="R118" i="5"/>
  <c r="R126" i="5"/>
  <c r="T152" i="5"/>
  <c r="T160" i="5"/>
  <c r="T168" i="5"/>
  <c r="T176" i="5"/>
  <c r="T184" i="5"/>
  <c r="T192" i="5"/>
  <c r="R206" i="5"/>
  <c r="R214" i="5"/>
  <c r="R222" i="5"/>
  <c r="R230" i="5"/>
  <c r="R238" i="5"/>
  <c r="R246" i="5"/>
  <c r="R334" i="5"/>
  <c r="R342" i="5"/>
  <c r="R350" i="5"/>
  <c r="R358" i="5"/>
  <c r="S411" i="5"/>
  <c r="S419" i="5"/>
  <c r="T496" i="5"/>
  <c r="T504" i="5"/>
  <c r="R73" i="5"/>
  <c r="R81" i="5"/>
  <c r="R89" i="5"/>
  <c r="T91" i="5"/>
  <c r="R97" i="5"/>
  <c r="R105" i="5"/>
  <c r="R113" i="5"/>
  <c r="R121" i="5"/>
  <c r="R129" i="5"/>
  <c r="T147" i="5"/>
  <c r="T155" i="5"/>
  <c r="T163" i="5"/>
  <c r="T171" i="5"/>
  <c r="T179" i="5"/>
  <c r="T187" i="5"/>
  <c r="T195" i="5"/>
  <c r="R201" i="5"/>
  <c r="R209" i="5"/>
  <c r="R217" i="5"/>
  <c r="R225" i="5"/>
  <c r="R233" i="5"/>
  <c r="R241" i="5"/>
  <c r="R249" i="5"/>
  <c r="R329" i="5"/>
  <c r="R337" i="5"/>
  <c r="R345" i="5"/>
  <c r="R353" i="5"/>
  <c r="R361" i="5"/>
  <c r="S414" i="5"/>
  <c r="S422" i="5"/>
  <c r="T491" i="5"/>
  <c r="T499" i="5"/>
  <c r="T507" i="5"/>
  <c r="R76" i="5"/>
  <c r="R84" i="5"/>
  <c r="R100" i="5"/>
  <c r="R108" i="5"/>
  <c r="R116" i="5"/>
  <c r="R124" i="5"/>
  <c r="T150" i="5"/>
  <c r="T158" i="5"/>
  <c r="T166" i="5"/>
  <c r="T174" i="5"/>
  <c r="T182" i="5"/>
  <c r="T190" i="5"/>
  <c r="R204" i="5"/>
  <c r="R212" i="5"/>
  <c r="R220" i="5"/>
  <c r="R228" i="5"/>
  <c r="R236" i="5"/>
  <c r="R244" i="5"/>
  <c r="R332" i="5"/>
  <c r="R340" i="5"/>
  <c r="R348" i="5"/>
  <c r="R356" i="5"/>
  <c r="S409" i="5"/>
  <c r="S425" i="5" s="1"/>
  <c r="S417" i="5"/>
  <c r="T494" i="5"/>
  <c r="T502" i="5"/>
  <c r="S513" i="5"/>
  <c r="S537" i="5"/>
  <c r="T65" i="5"/>
  <c r="S68" i="5"/>
  <c r="R79" i="5"/>
  <c r="R87" i="5"/>
  <c r="R95" i="5"/>
  <c r="R132" i="5" s="1"/>
  <c r="R103" i="5"/>
  <c r="R111" i="5"/>
  <c r="R119" i="5"/>
  <c r="R127" i="5"/>
  <c r="T145" i="5"/>
  <c r="T198" i="5" s="1"/>
  <c r="T153" i="5"/>
  <c r="T161" i="5"/>
  <c r="T169" i="5"/>
  <c r="T177" i="5"/>
  <c r="T185" i="5"/>
  <c r="T193" i="5"/>
  <c r="R199" i="5"/>
  <c r="R252" i="5" s="1"/>
  <c r="R207" i="5"/>
  <c r="R215" i="5"/>
  <c r="R223" i="5"/>
  <c r="R231" i="5"/>
  <c r="R239" i="5"/>
  <c r="R247" i="5"/>
  <c r="R335" i="5"/>
  <c r="R343" i="5"/>
  <c r="R351" i="5"/>
  <c r="R359" i="5"/>
  <c r="S412" i="5"/>
  <c r="S420" i="5"/>
  <c r="T489" i="5"/>
  <c r="T497" i="5"/>
  <c r="T505" i="5"/>
  <c r="T537" i="5"/>
  <c r="R355" i="5"/>
  <c r="R66" i="5"/>
  <c r="R71" i="5" s="1"/>
  <c r="T68" i="5"/>
  <c r="T71" i="5" s="1"/>
  <c r="R74" i="5"/>
  <c r="R82" i="5"/>
  <c r="R90" i="5"/>
  <c r="R98" i="5"/>
  <c r="R106" i="5"/>
  <c r="R114" i="5"/>
  <c r="R122" i="5"/>
  <c r="R130" i="5"/>
  <c r="T148" i="5"/>
  <c r="T156" i="5"/>
  <c r="T164" i="5"/>
  <c r="T172" i="5"/>
  <c r="T180" i="5"/>
  <c r="T188" i="5"/>
  <c r="T196" i="5"/>
  <c r="R202" i="5"/>
  <c r="R210" i="5"/>
  <c r="R218" i="5"/>
  <c r="R226" i="5"/>
  <c r="R234" i="5"/>
  <c r="R242" i="5"/>
  <c r="R250" i="5"/>
  <c r="R330" i="5"/>
  <c r="R364" i="5" s="1"/>
  <c r="R338" i="5"/>
  <c r="R346" i="5"/>
  <c r="R354" i="5"/>
  <c r="R362" i="5"/>
  <c r="S415" i="5"/>
  <c r="S423" i="5"/>
  <c r="T492" i="5"/>
  <c r="T500" i="5"/>
  <c r="T508" i="5"/>
  <c r="T501" i="5"/>
  <c r="S66" i="5"/>
  <c r="S71" i="5" s="1"/>
  <c r="R77" i="5"/>
  <c r="R85" i="5"/>
  <c r="R93" i="5"/>
  <c r="R101" i="5"/>
  <c r="R109" i="5"/>
  <c r="R117" i="5"/>
  <c r="R125" i="5"/>
  <c r="T151" i="5"/>
  <c r="T159" i="5"/>
  <c r="T167" i="5"/>
  <c r="T175" i="5"/>
  <c r="T183" i="5"/>
  <c r="T191" i="5"/>
  <c r="R205" i="5"/>
  <c r="R213" i="5"/>
  <c r="R221" i="5"/>
  <c r="R229" i="5"/>
  <c r="R237" i="5"/>
  <c r="R245" i="5"/>
  <c r="R333" i="5"/>
  <c r="R341" i="5"/>
  <c r="R349" i="5"/>
  <c r="R357" i="5"/>
  <c r="S410" i="5"/>
  <c r="S418" i="5"/>
  <c r="T495" i="5"/>
  <c r="T503" i="5"/>
  <c r="R243" i="5"/>
  <c r="R347" i="5"/>
  <c r="S416" i="5"/>
  <c r="R72" i="5"/>
  <c r="R92" i="5" s="1"/>
  <c r="R80" i="5"/>
  <c r="R96" i="5"/>
  <c r="R104" i="5"/>
  <c r="R112" i="5"/>
  <c r="R120" i="5"/>
  <c r="T146" i="5"/>
  <c r="T154" i="5"/>
  <c r="T162" i="5"/>
  <c r="T170" i="5"/>
  <c r="T178" i="5"/>
  <c r="T186" i="5"/>
  <c r="R200" i="5"/>
  <c r="R208" i="5"/>
  <c r="R216" i="5"/>
  <c r="R224" i="5"/>
  <c r="R232" i="5"/>
  <c r="R240" i="5"/>
  <c r="R336" i="5"/>
  <c r="R344" i="5"/>
  <c r="R352" i="5"/>
  <c r="S413" i="5"/>
  <c r="T490" i="5"/>
  <c r="T510" i="5" s="1"/>
  <c r="T498" i="5"/>
  <c r="U324" i="5"/>
  <c r="AC28" i="4"/>
  <c r="R39" i="4"/>
  <c r="S55" i="4"/>
  <c r="Z166" i="4"/>
  <c r="AE52" i="4"/>
  <c r="AE53" i="4"/>
  <c r="T63" i="4"/>
  <c r="T59" i="4"/>
  <c r="T64" i="4"/>
  <c r="T66" i="4" s="1"/>
  <c r="T60" i="4"/>
  <c r="T56" i="4"/>
  <c r="AC63" i="4"/>
  <c r="AC59" i="4"/>
  <c r="AC64" i="4"/>
  <c r="AC60" i="4"/>
  <c r="AC56" i="4"/>
  <c r="Y73" i="4"/>
  <c r="Y69" i="4"/>
  <c r="Y70" i="4"/>
  <c r="R78" i="4"/>
  <c r="R74" i="4"/>
  <c r="AD80" i="4"/>
  <c r="R79" i="4"/>
  <c r="R75" i="4"/>
  <c r="AA78" i="4"/>
  <c r="AA74" i="4"/>
  <c r="AA79" i="4"/>
  <c r="AA75" i="4"/>
  <c r="AA81" i="4" s="1"/>
  <c r="W88" i="4"/>
  <c r="W84" i="4"/>
  <c r="W89" i="4"/>
  <c r="W85" i="4"/>
  <c r="W91" i="4"/>
  <c r="W105" i="4"/>
  <c r="S118" i="4"/>
  <c r="S119" i="4"/>
  <c r="S115" i="4"/>
  <c r="S121" i="4" s="1"/>
  <c r="S117" i="4"/>
  <c r="AB118" i="4"/>
  <c r="AB119" i="4"/>
  <c r="AB121" i="4" s="1"/>
  <c r="AB115" i="4"/>
  <c r="AB117" i="4"/>
  <c r="Y10" i="4"/>
  <c r="Y28" i="4" s="1"/>
  <c r="T12" i="4"/>
  <c r="T28" i="4" s="1"/>
  <c r="AC12" i="4"/>
  <c r="W13" i="4"/>
  <c r="Y14" i="4"/>
  <c r="T16" i="4"/>
  <c r="AC16" i="4"/>
  <c r="W17" i="4"/>
  <c r="Y18" i="4"/>
  <c r="T20" i="4"/>
  <c r="AC20" i="4"/>
  <c r="W21" i="4"/>
  <c r="Y22" i="4"/>
  <c r="T24" i="4"/>
  <c r="AC24" i="4"/>
  <c r="W25" i="4"/>
  <c r="Y26" i="4"/>
  <c r="R166" i="4"/>
  <c r="AA166" i="4"/>
  <c r="R31" i="4"/>
  <c r="AA31" i="4"/>
  <c r="AA39" i="4" s="1"/>
  <c r="T32" i="4"/>
  <c r="T39" i="4" s="1"/>
  <c r="AC32" i="4"/>
  <c r="R35" i="4"/>
  <c r="AA35" i="4"/>
  <c r="T36" i="4"/>
  <c r="AC36" i="4"/>
  <c r="Y38" i="4"/>
  <c r="AE41" i="4"/>
  <c r="AE47" i="4"/>
  <c r="Z47" i="4"/>
  <c r="Z48" i="4"/>
  <c r="Z51" i="4" s="1"/>
  <c r="W52" i="4"/>
  <c r="W55" i="4" s="1"/>
  <c r="W53" i="4"/>
  <c r="Z57" i="4"/>
  <c r="Z62" i="4"/>
  <c r="V66" i="4"/>
  <c r="AF65" i="4"/>
  <c r="Y68" i="4"/>
  <c r="AE76" i="4"/>
  <c r="AE81" i="4"/>
  <c r="AE77" i="4"/>
  <c r="AC85" i="4"/>
  <c r="W87" i="4"/>
  <c r="T110" i="4"/>
  <c r="T106" i="4"/>
  <c r="AF109" i="4"/>
  <c r="T107" i="4"/>
  <c r="AC110" i="4"/>
  <c r="AC106" i="4"/>
  <c r="AC108" i="4"/>
  <c r="AC107" i="4"/>
  <c r="V127" i="4"/>
  <c r="V123" i="4"/>
  <c r="V124" i="4"/>
  <c r="V125" i="4"/>
  <c r="V122" i="4"/>
  <c r="AD123" i="4"/>
  <c r="AD124" i="4"/>
  <c r="AD122" i="4"/>
  <c r="AD127" i="4" s="1"/>
  <c r="AD125" i="4"/>
  <c r="AB156" i="4"/>
  <c r="Z10" i="4"/>
  <c r="Z14" i="4"/>
  <c r="Z18" i="4"/>
  <c r="Z22" i="4"/>
  <c r="Z26" i="4"/>
  <c r="S166" i="4"/>
  <c r="X29" i="4"/>
  <c r="X33" i="4"/>
  <c r="X37" i="4"/>
  <c r="Z38" i="4"/>
  <c r="R51" i="4"/>
  <c r="T61" i="4"/>
  <c r="AC61" i="4"/>
  <c r="R70" i="4"/>
  <c r="AD72" i="4"/>
  <c r="R71" i="4"/>
  <c r="R67" i="4"/>
  <c r="AA70" i="4"/>
  <c r="AA71" i="4"/>
  <c r="AA67" i="4"/>
  <c r="R76" i="4"/>
  <c r="R81" i="4" s="1"/>
  <c r="AA76" i="4"/>
  <c r="AE120" i="4"/>
  <c r="X127" i="4"/>
  <c r="AF154" i="4"/>
  <c r="AF150" i="4"/>
  <c r="AF146" i="4"/>
  <c r="AF152" i="4"/>
  <c r="AF148" i="4"/>
  <c r="AF153" i="4"/>
  <c r="AF149" i="4"/>
  <c r="AF145" i="4"/>
  <c r="AF156" i="4" s="1"/>
  <c r="AF147" i="4"/>
  <c r="AF151" i="4"/>
  <c r="W12" i="4"/>
  <c r="W28" i="4" s="1"/>
  <c r="Y13" i="4"/>
  <c r="W16" i="4"/>
  <c r="Y17" i="4"/>
  <c r="W20" i="4"/>
  <c r="Y21" i="4"/>
  <c r="W24" i="4"/>
  <c r="Y25" i="4"/>
  <c r="T166" i="4"/>
  <c r="AC166" i="4"/>
  <c r="T31" i="4"/>
  <c r="AC31" i="4"/>
  <c r="AC39" i="4" s="1"/>
  <c r="T35" i="4"/>
  <c r="AC35" i="4"/>
  <c r="AE40" i="4"/>
  <c r="AE51" i="4" s="1"/>
  <c r="S48" i="4"/>
  <c r="S49" i="4"/>
  <c r="S45" i="4"/>
  <c r="AB48" i="4"/>
  <c r="AB49" i="4"/>
  <c r="AB45" i="4"/>
  <c r="AB51" i="4" s="1"/>
  <c r="AC62" i="4"/>
  <c r="AE63" i="4"/>
  <c r="X62" i="4"/>
  <c r="X58" i="4"/>
  <c r="X63" i="4"/>
  <c r="X59" i="4"/>
  <c r="R68" i="4"/>
  <c r="AA68" i="4"/>
  <c r="AE68" i="4"/>
  <c r="AE69" i="4"/>
  <c r="AE73" i="4" s="1"/>
  <c r="AB73" i="4"/>
  <c r="AE82" i="4"/>
  <c r="S116" i="4"/>
  <c r="AB116" i="4"/>
  <c r="R165" i="4"/>
  <c r="AD164" i="4"/>
  <c r="AA165" i="4"/>
  <c r="AA163" i="4"/>
  <c r="S10" i="4"/>
  <c r="AB10" i="4"/>
  <c r="X12" i="4"/>
  <c r="X28" i="4" s="1"/>
  <c r="Z13" i="4"/>
  <c r="S14" i="4"/>
  <c r="AB14" i="4"/>
  <c r="X16" i="4"/>
  <c r="Z17" i="4"/>
  <c r="S18" i="4"/>
  <c r="AB18" i="4"/>
  <c r="X20" i="4"/>
  <c r="Z21" i="4"/>
  <c r="S22" i="4"/>
  <c r="AB22" i="4"/>
  <c r="X24" i="4"/>
  <c r="Z25" i="4"/>
  <c r="S26" i="4"/>
  <c r="AB26" i="4"/>
  <c r="V166" i="4"/>
  <c r="AD27" i="4"/>
  <c r="V31" i="4"/>
  <c r="V39" i="4" s="1"/>
  <c r="X32" i="4"/>
  <c r="V35" i="4"/>
  <c r="X36" i="4"/>
  <c r="S38" i="4"/>
  <c r="AB38" i="4"/>
  <c r="AB166" i="4" s="1"/>
  <c r="S42" i="4"/>
  <c r="S51" i="4" s="1"/>
  <c r="AB42" i="4"/>
  <c r="T47" i="4"/>
  <c r="T51" i="4" s="1"/>
  <c r="T48" i="4"/>
  <c r="AF50" i="4"/>
  <c r="AC47" i="4"/>
  <c r="AC51" i="4" s="1"/>
  <c r="AC48" i="4"/>
  <c r="AC44" i="4"/>
  <c r="Z52" i="4"/>
  <c r="Z55" i="4" s="1"/>
  <c r="X56" i="4"/>
  <c r="X66" i="4" s="1"/>
  <c r="T57" i="4"/>
  <c r="AC57" i="4"/>
  <c r="AE62" i="4"/>
  <c r="Y66" i="4"/>
  <c r="AA77" i="4"/>
  <c r="W81" i="4"/>
  <c r="W82" i="4"/>
  <c r="AE83" i="4"/>
  <c r="R91" i="4"/>
  <c r="AA91" i="4"/>
  <c r="X142" i="4"/>
  <c r="X138" i="4"/>
  <c r="X134" i="4"/>
  <c r="X130" i="4"/>
  <c r="X140" i="4"/>
  <c r="X136" i="4"/>
  <c r="X132" i="4"/>
  <c r="X128" i="4"/>
  <c r="X144" i="4" s="1"/>
  <c r="X141" i="4"/>
  <c r="X137" i="4"/>
  <c r="X133" i="4"/>
  <c r="X129" i="4"/>
  <c r="X131" i="4"/>
  <c r="X139" i="4"/>
  <c r="Y152" i="4"/>
  <c r="Y148" i="4"/>
  <c r="Y153" i="4"/>
  <c r="Y149" i="4"/>
  <c r="Y145" i="4"/>
  <c r="Y156" i="4" s="1"/>
  <c r="Y146" i="4"/>
  <c r="Y151" i="4"/>
  <c r="Y150" i="4"/>
  <c r="T162" i="4"/>
  <c r="T158" i="4"/>
  <c r="T159" i="4"/>
  <c r="AF161" i="4"/>
  <c r="T160" i="4"/>
  <c r="AC158" i="4"/>
  <c r="AC159" i="4"/>
  <c r="AC160" i="4"/>
  <c r="AE27" i="4"/>
  <c r="AE48" i="4"/>
  <c r="AE44" i="4"/>
  <c r="AE49" i="4"/>
  <c r="AE45" i="4"/>
  <c r="R55" i="4"/>
  <c r="AA55" i="4"/>
  <c r="AC58" i="4"/>
  <c r="T62" i="4"/>
  <c r="Z63" i="4"/>
  <c r="Z59" i="4"/>
  <c r="Z64" i="4"/>
  <c r="Z60" i="4"/>
  <c r="Z56" i="4"/>
  <c r="Z66" i="4"/>
  <c r="Y67" i="4"/>
  <c r="Y71" i="4"/>
  <c r="V73" i="4"/>
  <c r="S102" i="4"/>
  <c r="S98" i="4"/>
  <c r="S94" i="4"/>
  <c r="S103" i="4"/>
  <c r="S99" i="4"/>
  <c r="S95" i="4"/>
  <c r="S100" i="4"/>
  <c r="S96" i="4"/>
  <c r="S92" i="4"/>
  <c r="S101" i="4"/>
  <c r="S97" i="4"/>
  <c r="S93" i="4"/>
  <c r="S105" i="4" s="1"/>
  <c r="AB103" i="4"/>
  <c r="AB102" i="4"/>
  <c r="AB98" i="4"/>
  <c r="AB94" i="4"/>
  <c r="AB99" i="4"/>
  <c r="AB95" i="4"/>
  <c r="AB100" i="4"/>
  <c r="AB96" i="4"/>
  <c r="AB92" i="4"/>
  <c r="AB101" i="4"/>
  <c r="AB97" i="4"/>
  <c r="AB93" i="4"/>
  <c r="AF164" i="4"/>
  <c r="T163" i="4"/>
  <c r="T165" i="4" s="1"/>
  <c r="AC165" i="4"/>
  <c r="AC163" i="4"/>
  <c r="Z12" i="4"/>
  <c r="S13" i="4"/>
  <c r="AB13" i="4"/>
  <c r="Z16" i="4"/>
  <c r="S17" i="4"/>
  <c r="AB17" i="4"/>
  <c r="Z20" i="4"/>
  <c r="S21" i="4"/>
  <c r="AB21" i="4"/>
  <c r="Z24" i="4"/>
  <c r="S25" i="4"/>
  <c r="AB25" i="4"/>
  <c r="X166" i="4"/>
  <c r="AF27" i="4"/>
  <c r="Z28" i="4"/>
  <c r="X31" i="4"/>
  <c r="X39" i="4" s="1"/>
  <c r="X35" i="4"/>
  <c r="W48" i="4"/>
  <c r="W49" i="4"/>
  <c r="W51" i="4" s="1"/>
  <c r="W45" i="4"/>
  <c r="S52" i="4"/>
  <c r="S53" i="4"/>
  <c r="AB52" i="4"/>
  <c r="AB55" i="4" s="1"/>
  <c r="AB53" i="4"/>
  <c r="R62" i="4"/>
  <c r="R58" i="4"/>
  <c r="R63" i="4"/>
  <c r="R59" i="4"/>
  <c r="R66" i="4" s="1"/>
  <c r="AD65" i="4"/>
  <c r="AA62" i="4"/>
  <c r="AA58" i="4"/>
  <c r="AA66" i="4" s="1"/>
  <c r="AA63" i="4"/>
  <c r="AA59" i="4"/>
  <c r="AA69" i="4"/>
  <c r="R73" i="4"/>
  <c r="R77" i="4"/>
  <c r="Y77" i="4"/>
  <c r="Y78" i="4"/>
  <c r="Y74" i="4"/>
  <c r="Y81" i="4" s="1"/>
  <c r="W86" i="4"/>
  <c r="T91" i="4"/>
  <c r="T87" i="4"/>
  <c r="T83" i="4"/>
  <c r="T88" i="4"/>
  <c r="T84" i="4"/>
  <c r="AF90" i="4"/>
  <c r="AC87" i="4"/>
  <c r="AC83" i="4"/>
  <c r="AC91" i="4" s="1"/>
  <c r="AC88" i="4"/>
  <c r="AC84" i="4"/>
  <c r="AC105" i="4"/>
  <c r="T114" i="4"/>
  <c r="AF113" i="4"/>
  <c r="T111" i="4"/>
  <c r="AC112" i="4"/>
  <c r="AC111" i="4"/>
  <c r="AC114" i="4" s="1"/>
  <c r="T157" i="4"/>
  <c r="AC157" i="4"/>
  <c r="AC162" i="4" s="1"/>
  <c r="Y166" i="4"/>
  <c r="W38" i="4"/>
  <c r="X51" i="4"/>
  <c r="T52" i="4"/>
  <c r="T55" i="4" s="1"/>
  <c r="AF54" i="4"/>
  <c r="AC52" i="4"/>
  <c r="AC55" i="4" s="1"/>
  <c r="AE55" i="4"/>
  <c r="T58" i="4"/>
  <c r="Z61" i="4"/>
  <c r="AE64" i="4"/>
  <c r="AE60" i="4"/>
  <c r="AE56" i="4"/>
  <c r="AE61" i="4"/>
  <c r="AE57" i="4"/>
  <c r="AC66" i="4"/>
  <c r="W83" i="4"/>
  <c r="AE88" i="4"/>
  <c r="AE84" i="4"/>
  <c r="AE89" i="4"/>
  <c r="AE85" i="4"/>
  <c r="AE104" i="4"/>
  <c r="Y121" i="4"/>
  <c r="AD50" i="4"/>
  <c r="AD54" i="4"/>
  <c r="X67" i="4"/>
  <c r="X73" i="4" s="1"/>
  <c r="AF67" i="4"/>
  <c r="AF73" i="4" s="1"/>
  <c r="V70" i="4"/>
  <c r="X71" i="4"/>
  <c r="AF71" i="4"/>
  <c r="S73" i="4"/>
  <c r="V74" i="4"/>
  <c r="V81" i="4" s="1"/>
  <c r="X75" i="4"/>
  <c r="AF75" i="4"/>
  <c r="AF81" i="4" s="1"/>
  <c r="V78" i="4"/>
  <c r="X79" i="4"/>
  <c r="AF79" i="4"/>
  <c r="S81" i="4"/>
  <c r="Z84" i="4"/>
  <c r="S85" i="4"/>
  <c r="AB85" i="4"/>
  <c r="Z88" i="4"/>
  <c r="S89" i="4"/>
  <c r="AB89" i="4"/>
  <c r="AD90" i="4"/>
  <c r="AF105" i="4"/>
  <c r="S110" i="4"/>
  <c r="S106" i="4"/>
  <c r="S107" i="4"/>
  <c r="AB106" i="4"/>
  <c r="AB110" i="4" s="1"/>
  <c r="AB107" i="4"/>
  <c r="Y110" i="4"/>
  <c r="S111" i="4"/>
  <c r="S114" i="4" s="1"/>
  <c r="AB111" i="4"/>
  <c r="AB114" i="4" s="1"/>
  <c r="Y114" i="4"/>
  <c r="T118" i="4"/>
  <c r="T121" i="4" s="1"/>
  <c r="AF120" i="4"/>
  <c r="AC121" i="4"/>
  <c r="AA124" i="4"/>
  <c r="Y125" i="4"/>
  <c r="Y140" i="4"/>
  <c r="Y136" i="4"/>
  <c r="Y132" i="4"/>
  <c r="Y128" i="4"/>
  <c r="Y144" i="4" s="1"/>
  <c r="Y141" i="4"/>
  <c r="Y137" i="4"/>
  <c r="Y133" i="4"/>
  <c r="Y129" i="4"/>
  <c r="X154" i="4"/>
  <c r="X150" i="4"/>
  <c r="X146" i="4"/>
  <c r="X152" i="4"/>
  <c r="X148" i="4"/>
  <c r="X153" i="4"/>
  <c r="X149" i="4"/>
  <c r="X145" i="4"/>
  <c r="X156" i="4" s="1"/>
  <c r="AA162" i="4"/>
  <c r="S160" i="4"/>
  <c r="S158" i="4"/>
  <c r="S162" i="4" s="1"/>
  <c r="S159" i="4"/>
  <c r="AB160" i="4"/>
  <c r="AB158" i="4"/>
  <c r="AB162" i="4" s="1"/>
  <c r="AB159" i="4"/>
  <c r="V69" i="4"/>
  <c r="X70" i="4"/>
  <c r="AF70" i="4"/>
  <c r="X74" i="4"/>
  <c r="X81" i="4" s="1"/>
  <c r="AF74" i="4"/>
  <c r="V77" i="4"/>
  <c r="X78" i="4"/>
  <c r="AF78" i="4"/>
  <c r="Z83" i="4"/>
  <c r="Z91" i="4" s="1"/>
  <c r="S84" i="4"/>
  <c r="S91" i="4" s="1"/>
  <c r="AB84" i="4"/>
  <c r="AB91" i="4" s="1"/>
  <c r="Z87" i="4"/>
  <c r="S88" i="4"/>
  <c r="AB88" i="4"/>
  <c r="V107" i="4"/>
  <c r="V108" i="4"/>
  <c r="AD107" i="4"/>
  <c r="AD108" i="4"/>
  <c r="AD110" i="4"/>
  <c r="V111" i="4"/>
  <c r="V114" i="4" s="1"/>
  <c r="V112" i="4"/>
  <c r="AD111" i="4"/>
  <c r="AD112" i="4"/>
  <c r="AD114" i="4" s="1"/>
  <c r="W119" i="4"/>
  <c r="W115" i="4"/>
  <c r="W121" i="4" s="1"/>
  <c r="W123" i="4"/>
  <c r="W127" i="4" s="1"/>
  <c r="AE127" i="4"/>
  <c r="AE123" i="4"/>
  <c r="R141" i="4"/>
  <c r="R137" i="4"/>
  <c r="R133" i="4"/>
  <c r="R129" i="4"/>
  <c r="AD143" i="4"/>
  <c r="R142" i="4"/>
  <c r="R138" i="4"/>
  <c r="R134" i="4"/>
  <c r="R130" i="4"/>
  <c r="AA141" i="4"/>
  <c r="AA137" i="4"/>
  <c r="AA133" i="4"/>
  <c r="AA129" i="4"/>
  <c r="AA142" i="4"/>
  <c r="AA138" i="4"/>
  <c r="AA134" i="4"/>
  <c r="AA130" i="4"/>
  <c r="R162" i="4"/>
  <c r="R95" i="4"/>
  <c r="AA95" i="4"/>
  <c r="R99" i="4"/>
  <c r="AA99" i="4"/>
  <c r="AA105" i="4" s="1"/>
  <c r="R103" i="4"/>
  <c r="AA103" i="4"/>
  <c r="X105" i="4"/>
  <c r="T105" i="4"/>
  <c r="AE109" i="4"/>
  <c r="AE113" i="4"/>
  <c r="AA115" i="4"/>
  <c r="X121" i="4"/>
  <c r="R122" i="4"/>
  <c r="AA122" i="4"/>
  <c r="AA127" i="4" s="1"/>
  <c r="R124" i="4"/>
  <c r="R127" i="4" s="1"/>
  <c r="X124" i="4"/>
  <c r="X125" i="4"/>
  <c r="AF124" i="4"/>
  <c r="AF125" i="4"/>
  <c r="S144" i="4"/>
  <c r="AE139" i="4"/>
  <c r="AE135" i="4"/>
  <c r="AE131" i="4"/>
  <c r="AE144" i="4" s="1"/>
  <c r="AE140" i="4"/>
  <c r="AE136" i="4"/>
  <c r="AE132" i="4"/>
  <c r="AE128" i="4"/>
  <c r="X151" i="4"/>
  <c r="R153" i="4"/>
  <c r="R149" i="4"/>
  <c r="R145" i="4"/>
  <c r="AD155" i="4"/>
  <c r="R154" i="4"/>
  <c r="R150" i="4"/>
  <c r="R146" i="4"/>
  <c r="AA153" i="4"/>
  <c r="AA149" i="4"/>
  <c r="AA145" i="4"/>
  <c r="AA154" i="4"/>
  <c r="AA150" i="4"/>
  <c r="AA146" i="4"/>
  <c r="AA156" i="4"/>
  <c r="W159" i="4"/>
  <c r="W160" i="4"/>
  <c r="AE161" i="4"/>
  <c r="R118" i="4"/>
  <c r="R94" i="4"/>
  <c r="AA94" i="4"/>
  <c r="R98" i="4"/>
  <c r="R105" i="4" s="1"/>
  <c r="AA98" i="4"/>
  <c r="Z105" i="4"/>
  <c r="V110" i="4"/>
  <c r="R115" i="4"/>
  <c r="R121" i="4" s="1"/>
  <c r="Z117" i="4"/>
  <c r="Z121" i="4" s="1"/>
  <c r="Z118" i="4"/>
  <c r="Y123" i="4"/>
  <c r="Y139" i="4"/>
  <c r="V144" i="4"/>
  <c r="AF142" i="4"/>
  <c r="AF138" i="4"/>
  <c r="AF134" i="4"/>
  <c r="AF130" i="4"/>
  <c r="AF140" i="4"/>
  <c r="AF136" i="4"/>
  <c r="AF132" i="4"/>
  <c r="AF128" i="4"/>
  <c r="AF144" i="4" s="1"/>
  <c r="AF141" i="4"/>
  <c r="AF137" i="4"/>
  <c r="AF133" i="4"/>
  <c r="AF129" i="4"/>
  <c r="X162" i="4"/>
  <c r="W162" i="4"/>
  <c r="AE165" i="4"/>
  <c r="AD104" i="4"/>
  <c r="Z110" i="4"/>
  <c r="Z114" i="4"/>
  <c r="R117" i="4"/>
  <c r="AD120" i="4"/>
  <c r="AA121" i="4"/>
  <c r="AA117" i="4"/>
  <c r="Z127" i="4"/>
  <c r="W144" i="4"/>
  <c r="W156" i="4"/>
  <c r="Z162" i="4"/>
  <c r="Z163" i="4"/>
  <c r="Z165" i="4"/>
  <c r="Z130" i="4"/>
  <c r="Z134" i="4"/>
  <c r="Z138" i="4"/>
  <c r="Z142" i="4"/>
  <c r="Z146" i="4"/>
  <c r="Z150" i="4"/>
  <c r="Z154" i="4"/>
  <c r="V160" i="4"/>
  <c r="V162" i="4" s="1"/>
  <c r="AD160" i="4"/>
  <c r="AD162" i="4" s="1"/>
  <c r="S163" i="4"/>
  <c r="S165" i="4" s="1"/>
  <c r="Z129" i="4"/>
  <c r="Z144" i="4" s="1"/>
  <c r="Z133" i="4"/>
  <c r="Z137" i="4"/>
  <c r="Z145" i="4"/>
  <c r="Z149" i="4"/>
  <c r="T130" i="4"/>
  <c r="AC130" i="4"/>
  <c r="AC144" i="4" s="1"/>
  <c r="T134" i="4"/>
  <c r="AC134" i="4"/>
  <c r="T138" i="4"/>
  <c r="AC138" i="4"/>
  <c r="T146" i="4"/>
  <c r="AC146" i="4"/>
  <c r="AC156" i="4" s="1"/>
  <c r="T150" i="4"/>
  <c r="AC150" i="4"/>
  <c r="O326" i="6"/>
  <c r="O327" i="6" s="1"/>
  <c r="P326" i="6"/>
  <c r="P327" i="6" s="1"/>
  <c r="Q326" i="6"/>
  <c r="Q327" i="6" s="1"/>
  <c r="O237" i="6"/>
  <c r="O239" i="6" s="1"/>
  <c r="Q237" i="6"/>
  <c r="Q239" i="6" s="1"/>
  <c r="M11" i="5"/>
  <c r="M19" i="5"/>
  <c r="M27" i="5"/>
  <c r="M34" i="5"/>
  <c r="M65" i="5"/>
  <c r="M67" i="5"/>
  <c r="Q92" i="5"/>
  <c r="M98" i="5"/>
  <c r="M113" i="5"/>
  <c r="M126" i="5"/>
  <c r="P154" i="5"/>
  <c r="P165" i="5"/>
  <c r="P167" i="5"/>
  <c r="M217" i="5"/>
  <c r="M219" i="5"/>
  <c r="M238" i="5"/>
  <c r="M244" i="5"/>
  <c r="Q364" i="5"/>
  <c r="P386" i="5"/>
  <c r="O137" i="5"/>
  <c r="N11" i="5"/>
  <c r="Q12" i="5"/>
  <c r="M16" i="5"/>
  <c r="N19" i="5"/>
  <c r="Q20" i="5"/>
  <c r="M24" i="5"/>
  <c r="N27" i="5"/>
  <c r="Q28" i="5"/>
  <c r="Q48" i="5"/>
  <c r="Q50" i="5"/>
  <c r="N53" i="5"/>
  <c r="Q54" i="5"/>
  <c r="M57" i="5"/>
  <c r="M59" i="5"/>
  <c r="N63" i="5"/>
  <c r="M81" i="5"/>
  <c r="M94" i="5"/>
  <c r="M115" i="5"/>
  <c r="N138" i="5"/>
  <c r="N141" i="5"/>
  <c r="N133" i="5"/>
  <c r="N144" i="5"/>
  <c r="N136" i="5"/>
  <c r="N139" i="5"/>
  <c r="Q154" i="5"/>
  <c r="Q165" i="5"/>
  <c r="Q167" i="5"/>
  <c r="P172" i="5"/>
  <c r="P194" i="5"/>
  <c r="M225" i="5"/>
  <c r="M227" i="5"/>
  <c r="M246" i="5"/>
  <c r="N510" i="5"/>
  <c r="M15" i="5"/>
  <c r="M23" i="5"/>
  <c r="M31" i="5"/>
  <c r="M33" i="5"/>
  <c r="M35" i="5"/>
  <c r="M60" i="5"/>
  <c r="M62" i="5"/>
  <c r="M66" i="5"/>
  <c r="N537" i="5"/>
  <c r="N538" i="5" s="1"/>
  <c r="N66" i="5"/>
  <c r="N58" i="5"/>
  <c r="N50" i="5"/>
  <c r="N42" i="5"/>
  <c r="N34" i="5"/>
  <c r="N64" i="5"/>
  <c r="N56" i="5"/>
  <c r="N48" i="5"/>
  <c r="N40" i="5"/>
  <c r="N32" i="5"/>
  <c r="N67" i="5"/>
  <c r="N59" i="5"/>
  <c r="N51" i="5"/>
  <c r="N43" i="5"/>
  <c r="N35" i="5"/>
  <c r="M87" i="5"/>
  <c r="M79" i="5"/>
  <c r="M85" i="5"/>
  <c r="M77" i="5"/>
  <c r="M88" i="5"/>
  <c r="M80" i="5"/>
  <c r="M72" i="5"/>
  <c r="M92" i="5" s="1"/>
  <c r="M97" i="5"/>
  <c r="M108" i="5"/>
  <c r="M114" i="5"/>
  <c r="P135" i="5"/>
  <c r="P141" i="5"/>
  <c r="Q139" i="5"/>
  <c r="Q142" i="5"/>
  <c r="Q134" i="5"/>
  <c r="Q137" i="5"/>
  <c r="Q140" i="5"/>
  <c r="P164" i="5"/>
  <c r="P186" i="5"/>
  <c r="Q195" i="5"/>
  <c r="Q187" i="5"/>
  <c r="Q179" i="5"/>
  <c r="Q171" i="5"/>
  <c r="Q163" i="5"/>
  <c r="Q155" i="5"/>
  <c r="Q147" i="5"/>
  <c r="Q190" i="5"/>
  <c r="Q182" i="5"/>
  <c r="Q174" i="5"/>
  <c r="Q166" i="5"/>
  <c r="Q158" i="5"/>
  <c r="Q150" i="5"/>
  <c r="Q193" i="5"/>
  <c r="Q185" i="5"/>
  <c r="Q177" i="5"/>
  <c r="Q169" i="5"/>
  <c r="Q161" i="5"/>
  <c r="Q153" i="5"/>
  <c r="Q145" i="5"/>
  <c r="Q198" i="5" s="1"/>
  <c r="Q196" i="5"/>
  <c r="Q188" i="5"/>
  <c r="Q180" i="5"/>
  <c r="Q172" i="5"/>
  <c r="Q164" i="5"/>
  <c r="Q156" i="5"/>
  <c r="Q148" i="5"/>
  <c r="M206" i="5"/>
  <c r="M212" i="5"/>
  <c r="M249" i="5"/>
  <c r="M12" i="5"/>
  <c r="N15" i="5"/>
  <c r="Q16" i="5"/>
  <c r="M20" i="5"/>
  <c r="N23" i="5"/>
  <c r="Q24" i="5"/>
  <c r="M28" i="5"/>
  <c r="N31" i="5"/>
  <c r="N33" i="5"/>
  <c r="Q45" i="5"/>
  <c r="M52" i="5"/>
  <c r="M54" i="5"/>
  <c r="Q55" i="5"/>
  <c r="M58" i="5"/>
  <c r="N60" i="5"/>
  <c r="N62" i="5"/>
  <c r="O537" i="5"/>
  <c r="O538" i="5" s="1"/>
  <c r="M76" i="5"/>
  <c r="M82" i="5"/>
  <c r="P83" i="5"/>
  <c r="M99" i="5"/>
  <c r="P133" i="5"/>
  <c r="Q135" i="5"/>
  <c r="Q141" i="5"/>
  <c r="P162" i="5"/>
  <c r="P173" i="5"/>
  <c r="Q186" i="5"/>
  <c r="M214" i="5"/>
  <c r="M220" i="5"/>
  <c r="O141" i="5"/>
  <c r="O133" i="5"/>
  <c r="O144" i="5" s="1"/>
  <c r="O136" i="5"/>
  <c r="O139" i="5"/>
  <c r="O142" i="5"/>
  <c r="O134" i="5"/>
  <c r="M68" i="5"/>
  <c r="M127" i="5"/>
  <c r="M119" i="5"/>
  <c r="M111" i="5"/>
  <c r="M103" i="5"/>
  <c r="M95" i="5"/>
  <c r="M130" i="5"/>
  <c r="M122" i="5"/>
  <c r="M125" i="5"/>
  <c r="M117" i="5"/>
  <c r="M109" i="5"/>
  <c r="M101" i="5"/>
  <c r="M93" i="5"/>
  <c r="M132" i="5" s="1"/>
  <c r="M128" i="5"/>
  <c r="M120" i="5"/>
  <c r="M112" i="5"/>
  <c r="M104" i="5"/>
  <c r="M96" i="5"/>
  <c r="O135" i="5"/>
  <c r="P136" i="5"/>
  <c r="P139" i="5"/>
  <c r="P142" i="5"/>
  <c r="P134" i="5"/>
  <c r="P144" i="5" s="1"/>
  <c r="P137" i="5"/>
  <c r="P192" i="5"/>
  <c r="P184" i="5"/>
  <c r="P176" i="5"/>
  <c r="P168" i="5"/>
  <c r="P160" i="5"/>
  <c r="P152" i="5"/>
  <c r="P195" i="5"/>
  <c r="P187" i="5"/>
  <c r="P179" i="5"/>
  <c r="P171" i="5"/>
  <c r="P163" i="5"/>
  <c r="P155" i="5"/>
  <c r="P147" i="5"/>
  <c r="P190" i="5"/>
  <c r="P182" i="5"/>
  <c r="P174" i="5"/>
  <c r="P166" i="5"/>
  <c r="P158" i="5"/>
  <c r="P150" i="5"/>
  <c r="P193" i="5"/>
  <c r="P185" i="5"/>
  <c r="P177" i="5"/>
  <c r="P169" i="5"/>
  <c r="P161" i="5"/>
  <c r="P153" i="5"/>
  <c r="P145" i="5"/>
  <c r="M241" i="5"/>
  <c r="M243" i="5"/>
  <c r="M322" i="5"/>
  <c r="N12" i="5"/>
  <c r="Q13" i="5"/>
  <c r="M17" i="5"/>
  <c r="N20" i="5"/>
  <c r="Q21" i="5"/>
  <c r="M25" i="5"/>
  <c r="N28" i="5"/>
  <c r="Q29" i="5"/>
  <c r="Q37" i="5"/>
  <c r="M44" i="5"/>
  <c r="M46" i="5"/>
  <c r="N52" i="5"/>
  <c r="N54" i="5"/>
  <c r="P74" i="5"/>
  <c r="M78" i="5"/>
  <c r="P85" i="5"/>
  <c r="M105" i="5"/>
  <c r="M116" i="5"/>
  <c r="Q133" i="5"/>
  <c r="Q144" i="5" s="1"/>
  <c r="Q138" i="5"/>
  <c r="P149" i="5"/>
  <c r="P198" i="5" s="1"/>
  <c r="P151" i="5"/>
  <c r="Q162" i="5"/>
  <c r="Q173" i="5"/>
  <c r="Q175" i="5"/>
  <c r="P180" i="5"/>
  <c r="Q184" i="5"/>
  <c r="M201" i="5"/>
  <c r="M203" i="5"/>
  <c r="M222" i="5"/>
  <c r="P389" i="5"/>
  <c r="P391" i="5" s="1"/>
  <c r="P387" i="5"/>
  <c r="P425" i="5"/>
  <c r="M502" i="5"/>
  <c r="M494" i="5"/>
  <c r="M505" i="5"/>
  <c r="M497" i="5"/>
  <c r="M489" i="5"/>
  <c r="M510" i="5" s="1"/>
  <c r="M508" i="5"/>
  <c r="M500" i="5"/>
  <c r="M492" i="5"/>
  <c r="M503" i="5"/>
  <c r="M495" i="5"/>
  <c r="M506" i="5"/>
  <c r="M498" i="5"/>
  <c r="M490" i="5"/>
  <c r="M504" i="5"/>
  <c r="M496" i="5"/>
  <c r="M493" i="5"/>
  <c r="M491" i="5"/>
  <c r="M501" i="5"/>
  <c r="M499" i="5"/>
  <c r="O140" i="5"/>
  <c r="M537" i="5"/>
  <c r="M538" i="5" s="1"/>
  <c r="M63" i="5"/>
  <c r="M55" i="5"/>
  <c r="M47" i="5"/>
  <c r="M39" i="5"/>
  <c r="M69" i="5"/>
  <c r="M61" i="5"/>
  <c r="M53" i="5"/>
  <c r="M45" i="5"/>
  <c r="M37" i="5"/>
  <c r="M64" i="5"/>
  <c r="M56" i="5"/>
  <c r="M48" i="5"/>
  <c r="M40" i="5"/>
  <c r="M32" i="5"/>
  <c r="M247" i="5"/>
  <c r="M239" i="5"/>
  <c r="M231" i="5"/>
  <c r="M223" i="5"/>
  <c r="M215" i="5"/>
  <c r="M207" i="5"/>
  <c r="M199" i="5"/>
  <c r="M252" i="5" s="1"/>
  <c r="M250" i="5"/>
  <c r="M242" i="5"/>
  <c r="M234" i="5"/>
  <c r="M226" i="5"/>
  <c r="M218" i="5"/>
  <c r="M210" i="5"/>
  <c r="M202" i="5"/>
  <c r="M245" i="5"/>
  <c r="M237" i="5"/>
  <c r="M229" i="5"/>
  <c r="M221" i="5"/>
  <c r="M213" i="5"/>
  <c r="M205" i="5"/>
  <c r="M248" i="5"/>
  <c r="M240" i="5"/>
  <c r="M232" i="5"/>
  <c r="M224" i="5"/>
  <c r="M216" i="5"/>
  <c r="M208" i="5"/>
  <c r="M200" i="5"/>
  <c r="M14" i="5"/>
  <c r="M71" i="5" s="1"/>
  <c r="M22" i="5"/>
  <c r="M30" i="5"/>
  <c r="M36" i="5"/>
  <c r="M38" i="5"/>
  <c r="M42" i="5"/>
  <c r="Q537" i="5"/>
  <c r="Q538" i="5" s="1"/>
  <c r="Q67" i="5"/>
  <c r="Q59" i="5"/>
  <c r="Q51" i="5"/>
  <c r="Q43" i="5"/>
  <c r="Q35" i="5"/>
  <c r="Q65" i="5"/>
  <c r="Q57" i="5"/>
  <c r="Q49" i="5"/>
  <c r="Q41" i="5"/>
  <c r="Q33" i="5"/>
  <c r="Q68" i="5"/>
  <c r="Q60" i="5"/>
  <c r="Q52" i="5"/>
  <c r="Q44" i="5"/>
  <c r="Q36" i="5"/>
  <c r="M90" i="5"/>
  <c r="P88" i="5"/>
  <c r="P80" i="5"/>
  <c r="P72" i="5"/>
  <c r="P86" i="5"/>
  <c r="P78" i="5"/>
  <c r="P89" i="5"/>
  <c r="P81" i="5"/>
  <c r="P73" i="5"/>
  <c r="M107" i="5"/>
  <c r="M118" i="5"/>
  <c r="M124" i="5"/>
  <c r="Q132" i="5"/>
  <c r="P156" i="5"/>
  <c r="P178" i="5"/>
  <c r="P189" i="5"/>
  <c r="P191" i="5"/>
  <c r="P196" i="5"/>
  <c r="M209" i="5"/>
  <c r="M211" i="5"/>
  <c r="M230" i="5"/>
  <c r="M236" i="5"/>
  <c r="O380" i="5"/>
  <c r="O372" i="5"/>
  <c r="O383" i="5"/>
  <c r="O375" i="5"/>
  <c r="O367" i="5"/>
  <c r="O378" i="5"/>
  <c r="O370" i="5"/>
  <c r="O381" i="5"/>
  <c r="O373" i="5"/>
  <c r="O365" i="5"/>
  <c r="O386" i="5" s="1"/>
  <c r="O384" i="5"/>
  <c r="O376" i="5"/>
  <c r="O368" i="5"/>
  <c r="O382" i="5"/>
  <c r="O374" i="5"/>
  <c r="O366" i="5"/>
  <c r="O379" i="5"/>
  <c r="O371" i="5"/>
  <c r="M408" i="5"/>
  <c r="N322" i="5"/>
  <c r="Q325" i="5"/>
  <c r="Q328" i="5"/>
  <c r="Q323" i="5"/>
  <c r="Q326" i="5"/>
  <c r="Q324" i="5"/>
  <c r="Q378" i="5"/>
  <c r="Q370" i="5"/>
  <c r="Q381" i="5"/>
  <c r="Q373" i="5"/>
  <c r="Q365" i="5"/>
  <c r="Q384" i="5"/>
  <c r="Q376" i="5"/>
  <c r="Q368" i="5"/>
  <c r="Q386" i="5" s="1"/>
  <c r="Q379" i="5"/>
  <c r="Q371" i="5"/>
  <c r="Q382" i="5"/>
  <c r="Q374" i="5"/>
  <c r="Q366" i="5"/>
  <c r="Q380" i="5"/>
  <c r="Q372" i="5"/>
  <c r="O488" i="5"/>
  <c r="O510" i="5"/>
  <c r="P97" i="5"/>
  <c r="P105" i="5"/>
  <c r="P113" i="5"/>
  <c r="P121" i="5"/>
  <c r="P129" i="5"/>
  <c r="M144" i="5"/>
  <c r="N147" i="5"/>
  <c r="N155" i="5"/>
  <c r="N163" i="5"/>
  <c r="N171" i="5"/>
  <c r="N179" i="5"/>
  <c r="N187" i="5"/>
  <c r="N195" i="5"/>
  <c r="O198" i="5"/>
  <c r="P201" i="5"/>
  <c r="P209" i="5"/>
  <c r="P217" i="5"/>
  <c r="P225" i="5"/>
  <c r="P233" i="5"/>
  <c r="P241" i="5"/>
  <c r="P249" i="5"/>
  <c r="Q252" i="5"/>
  <c r="Q260" i="5"/>
  <c r="Q268" i="5"/>
  <c r="Q276" i="5"/>
  <c r="O316" i="5"/>
  <c r="O308" i="5"/>
  <c r="O300" i="5"/>
  <c r="O292" i="5"/>
  <c r="O284" i="5"/>
  <c r="O319" i="5"/>
  <c r="O311" i="5"/>
  <c r="O303" i="5"/>
  <c r="O295" i="5"/>
  <c r="O287" i="5"/>
  <c r="O314" i="5"/>
  <c r="O306" i="5"/>
  <c r="O298" i="5"/>
  <c r="O290" i="5"/>
  <c r="O282" i="5"/>
  <c r="O317" i="5"/>
  <c r="O309" i="5"/>
  <c r="O301" i="5"/>
  <c r="O293" i="5"/>
  <c r="O285" i="5"/>
  <c r="O320" i="5"/>
  <c r="O312" i="5"/>
  <c r="O304" i="5"/>
  <c r="O296" i="5"/>
  <c r="O288" i="5"/>
  <c r="O280" i="5"/>
  <c r="O322" i="5" s="1"/>
  <c r="O318" i="5"/>
  <c r="O310" i="5"/>
  <c r="O302" i="5"/>
  <c r="O294" i="5"/>
  <c r="O286" i="5"/>
  <c r="M358" i="5"/>
  <c r="M350" i="5"/>
  <c r="M342" i="5"/>
  <c r="M334" i="5"/>
  <c r="M361" i="5"/>
  <c r="M353" i="5"/>
  <c r="M345" i="5"/>
  <c r="M337" i="5"/>
  <c r="M329" i="5"/>
  <c r="M364" i="5" s="1"/>
  <c r="M356" i="5"/>
  <c r="M348" i="5"/>
  <c r="M340" i="5"/>
  <c r="M332" i="5"/>
  <c r="M359" i="5"/>
  <c r="M351" i="5"/>
  <c r="M343" i="5"/>
  <c r="M335" i="5"/>
  <c r="M362" i="5"/>
  <c r="M354" i="5"/>
  <c r="M346" i="5"/>
  <c r="M338" i="5"/>
  <c r="M330" i="5"/>
  <c r="M360" i="5"/>
  <c r="M352" i="5"/>
  <c r="M344" i="5"/>
  <c r="M336" i="5"/>
  <c r="Q530" i="5"/>
  <c r="Q522" i="5"/>
  <c r="Q514" i="5"/>
  <c r="Q533" i="5"/>
  <c r="Q525" i="5"/>
  <c r="Q517" i="5"/>
  <c r="Q528" i="5"/>
  <c r="Q520" i="5"/>
  <c r="Q531" i="5"/>
  <c r="Q523" i="5"/>
  <c r="Q515" i="5"/>
  <c r="Q536" i="5" s="1"/>
  <c r="Q534" i="5"/>
  <c r="Q526" i="5"/>
  <c r="Q518" i="5"/>
  <c r="Q532" i="5"/>
  <c r="Q524" i="5"/>
  <c r="Q516" i="5"/>
  <c r="P537" i="5"/>
  <c r="P538" i="5" s="1"/>
  <c r="P94" i="5"/>
  <c r="P102" i="5"/>
  <c r="P110" i="5"/>
  <c r="P118" i="5"/>
  <c r="P126" i="5"/>
  <c r="N152" i="5"/>
  <c r="N160" i="5"/>
  <c r="N168" i="5"/>
  <c r="N176" i="5"/>
  <c r="N184" i="5"/>
  <c r="N192" i="5"/>
  <c r="P206" i="5"/>
  <c r="P214" i="5"/>
  <c r="P222" i="5"/>
  <c r="P230" i="5"/>
  <c r="P238" i="5"/>
  <c r="P246" i="5"/>
  <c r="Q257" i="5"/>
  <c r="Q265" i="5"/>
  <c r="N364" i="5"/>
  <c r="M391" i="5"/>
  <c r="Q402" i="5"/>
  <c r="Q394" i="5"/>
  <c r="Q405" i="5"/>
  <c r="Q397" i="5"/>
  <c r="Q408" i="5"/>
  <c r="Q400" i="5"/>
  <c r="Q392" i="5"/>
  <c r="Q403" i="5"/>
  <c r="Q395" i="5"/>
  <c r="Q406" i="5"/>
  <c r="Q398" i="5"/>
  <c r="Q404" i="5"/>
  <c r="Q396" i="5"/>
  <c r="Q482" i="5"/>
  <c r="Q474" i="5"/>
  <c r="Q485" i="5"/>
  <c r="Q477" i="5"/>
  <c r="Q469" i="5"/>
  <c r="Q480" i="5"/>
  <c r="Q472" i="5"/>
  <c r="Q483" i="5"/>
  <c r="Q475" i="5"/>
  <c r="Q486" i="5"/>
  <c r="Q478" i="5"/>
  <c r="Q470" i="5"/>
  <c r="Q484" i="5"/>
  <c r="Q476" i="5"/>
  <c r="Q468" i="5"/>
  <c r="Q488" i="5" s="1"/>
  <c r="Q510" i="5"/>
  <c r="N513" i="5"/>
  <c r="N511" i="5"/>
  <c r="Q314" i="5"/>
  <c r="Q306" i="5"/>
  <c r="Q298" i="5"/>
  <c r="Q290" i="5"/>
  <c r="Q282" i="5"/>
  <c r="Q317" i="5"/>
  <c r="Q309" i="5"/>
  <c r="Q301" i="5"/>
  <c r="Q293" i="5"/>
  <c r="Q285" i="5"/>
  <c r="Q320" i="5"/>
  <c r="Q312" i="5"/>
  <c r="Q304" i="5"/>
  <c r="Q296" i="5"/>
  <c r="Q288" i="5"/>
  <c r="Q280" i="5"/>
  <c r="Q315" i="5"/>
  <c r="Q307" i="5"/>
  <c r="Q299" i="5"/>
  <c r="Q291" i="5"/>
  <c r="Q283" i="5"/>
  <c r="Q318" i="5"/>
  <c r="Q310" i="5"/>
  <c r="Q302" i="5"/>
  <c r="Q294" i="5"/>
  <c r="Q286" i="5"/>
  <c r="Q316" i="5"/>
  <c r="Q308" i="5"/>
  <c r="Q300" i="5"/>
  <c r="Q292" i="5"/>
  <c r="Q284" i="5"/>
  <c r="O356" i="5"/>
  <c r="O348" i="5"/>
  <c r="O340" i="5"/>
  <c r="O332" i="5"/>
  <c r="O364" i="5" s="1"/>
  <c r="O359" i="5"/>
  <c r="O351" i="5"/>
  <c r="O343" i="5"/>
  <c r="O335" i="5"/>
  <c r="O362" i="5"/>
  <c r="O354" i="5"/>
  <c r="O346" i="5"/>
  <c r="O338" i="5"/>
  <c r="O330" i="5"/>
  <c r="O357" i="5"/>
  <c r="O349" i="5"/>
  <c r="O341" i="5"/>
  <c r="O333" i="5"/>
  <c r="O360" i="5"/>
  <c r="O352" i="5"/>
  <c r="O344" i="5"/>
  <c r="O336" i="5"/>
  <c r="O358" i="5"/>
  <c r="O350" i="5"/>
  <c r="O342" i="5"/>
  <c r="O334" i="5"/>
  <c r="N388" i="5"/>
  <c r="N389" i="5"/>
  <c r="N387" i="5"/>
  <c r="N391" i="5" s="1"/>
  <c r="M425" i="5"/>
  <c r="N467" i="5"/>
  <c r="P96" i="5"/>
  <c r="P104" i="5"/>
  <c r="P112" i="5"/>
  <c r="P120" i="5"/>
  <c r="N146" i="5"/>
  <c r="N198" i="5" s="1"/>
  <c r="N154" i="5"/>
  <c r="N162" i="5"/>
  <c r="N170" i="5"/>
  <c r="N178" i="5"/>
  <c r="N186" i="5"/>
  <c r="P200" i="5"/>
  <c r="P208" i="5"/>
  <c r="P216" i="5"/>
  <c r="P224" i="5"/>
  <c r="P232" i="5"/>
  <c r="P240" i="5"/>
  <c r="Q259" i="5"/>
  <c r="Q322" i="5" s="1"/>
  <c r="Q267" i="5"/>
  <c r="Q275" i="5"/>
  <c r="Q287" i="5"/>
  <c r="Q289" i="5"/>
  <c r="Q303" i="5"/>
  <c r="Q305" i="5"/>
  <c r="Q319" i="5"/>
  <c r="M328" i="5"/>
  <c r="M386" i="5"/>
  <c r="O391" i="5"/>
  <c r="N417" i="5"/>
  <c r="N409" i="5"/>
  <c r="N425" i="5" s="1"/>
  <c r="N420" i="5"/>
  <c r="N412" i="5"/>
  <c r="N423" i="5"/>
  <c r="N415" i="5"/>
  <c r="N418" i="5"/>
  <c r="N410" i="5"/>
  <c r="N421" i="5"/>
  <c r="N413" i="5"/>
  <c r="N419" i="5"/>
  <c r="N411" i="5"/>
  <c r="N371" i="5"/>
  <c r="N379" i="5"/>
  <c r="P393" i="5"/>
  <c r="N395" i="5"/>
  <c r="P401" i="5"/>
  <c r="N403" i="5"/>
  <c r="O406" i="5"/>
  <c r="O408" i="5" s="1"/>
  <c r="Q412" i="5"/>
  <c r="Q420" i="5"/>
  <c r="Q428" i="5"/>
  <c r="O430" i="5"/>
  <c r="Q436" i="5"/>
  <c r="O438" i="5"/>
  <c r="Q444" i="5"/>
  <c r="O446" i="5"/>
  <c r="Q452" i="5"/>
  <c r="O454" i="5"/>
  <c r="Q460" i="5"/>
  <c r="O462" i="5"/>
  <c r="P473" i="5"/>
  <c r="N475" i="5"/>
  <c r="P481" i="5"/>
  <c r="N483" i="5"/>
  <c r="P489" i="5"/>
  <c r="P497" i="5"/>
  <c r="P505" i="5"/>
  <c r="N515" i="5"/>
  <c r="P521" i="5"/>
  <c r="N523" i="5"/>
  <c r="O526" i="5"/>
  <c r="O536" i="5" s="1"/>
  <c r="M528" i="5"/>
  <c r="M536" i="5" s="1"/>
  <c r="P529" i="5"/>
  <c r="N531" i="5"/>
  <c r="O534" i="5"/>
  <c r="N373" i="5"/>
  <c r="N381" i="5"/>
  <c r="P395" i="5"/>
  <c r="N397" i="5"/>
  <c r="P403" i="5"/>
  <c r="N405" i="5"/>
  <c r="Q414" i="5"/>
  <c r="Q422" i="5"/>
  <c r="Q430" i="5"/>
  <c r="O432" i="5"/>
  <c r="Q438" i="5"/>
  <c r="O440" i="5"/>
  <c r="Q446" i="5"/>
  <c r="O448" i="5"/>
  <c r="Q454" i="5"/>
  <c r="O456" i="5"/>
  <c r="Q462" i="5"/>
  <c r="O464" i="5"/>
  <c r="N469" i="5"/>
  <c r="P475" i="5"/>
  <c r="N477" i="5"/>
  <c r="P483" i="5"/>
  <c r="N485" i="5"/>
  <c r="P491" i="5"/>
  <c r="P499" i="5"/>
  <c r="P507" i="5"/>
  <c r="P515" i="5"/>
  <c r="N517" i="5"/>
  <c r="P523" i="5"/>
  <c r="N525" i="5"/>
  <c r="O528" i="5"/>
  <c r="P531" i="5"/>
  <c r="N533" i="5"/>
  <c r="P320" i="5"/>
  <c r="P322" i="5" s="1"/>
  <c r="N370" i="5"/>
  <c r="N386" i="5" s="1"/>
  <c r="N378" i="5"/>
  <c r="P392" i="5"/>
  <c r="N394" i="5"/>
  <c r="P400" i="5"/>
  <c r="N402" i="5"/>
  <c r="P408" i="5"/>
  <c r="Q411" i="5"/>
  <c r="Q425" i="5" s="1"/>
  <c r="Q419" i="5"/>
  <c r="Q427" i="5"/>
  <c r="O429" i="5"/>
  <c r="Q435" i="5"/>
  <c r="O437" i="5"/>
  <c r="Q443" i="5"/>
  <c r="O445" i="5"/>
  <c r="Q451" i="5"/>
  <c r="O453" i="5"/>
  <c r="Q459" i="5"/>
  <c r="O461" i="5"/>
  <c r="P472" i="5"/>
  <c r="N474" i="5"/>
  <c r="P480" i="5"/>
  <c r="P488" i="5" s="1"/>
  <c r="N482" i="5"/>
  <c r="P496" i="5"/>
  <c r="P504" i="5"/>
  <c r="N514" i="5"/>
  <c r="P520" i="5"/>
  <c r="N522" i="5"/>
  <c r="P528" i="5"/>
  <c r="P536" i="5" s="1"/>
  <c r="N530" i="5"/>
  <c r="P485" i="5"/>
  <c r="N372" i="5"/>
  <c r="P394" i="5"/>
  <c r="N396" i="5"/>
  <c r="Q413" i="5"/>
  <c r="Q429" i="5"/>
  <c r="Q467" i="5" s="1"/>
  <c r="O431" i="5"/>
  <c r="Q437" i="5"/>
  <c r="O439" i="5"/>
  <c r="Q445" i="5"/>
  <c r="O447" i="5"/>
  <c r="Q453" i="5"/>
  <c r="O455" i="5"/>
  <c r="N468" i="5"/>
  <c r="N488" i="5" s="1"/>
  <c r="P474" i="5"/>
  <c r="N476" i="5"/>
  <c r="P490" i="5"/>
  <c r="P498" i="5"/>
  <c r="P514" i="5"/>
  <c r="N516" i="5"/>
  <c r="P522" i="5"/>
  <c r="N524" i="5"/>
  <c r="L250" i="5"/>
  <c r="L242" i="5"/>
  <c r="L234" i="5"/>
  <c r="L226" i="5"/>
  <c r="L218" i="5"/>
  <c r="L210" i="5"/>
  <c r="L202" i="5"/>
  <c r="L248" i="5"/>
  <c r="L240" i="5"/>
  <c r="L232" i="5"/>
  <c r="L224" i="5"/>
  <c r="L216" i="5"/>
  <c r="L208" i="5"/>
  <c r="L200" i="5"/>
  <c r="O28" i="4"/>
  <c r="O166" i="4"/>
  <c r="O167" i="4" s="1"/>
  <c r="Q16" i="4"/>
  <c r="Q24" i="4"/>
  <c r="O26" i="4"/>
  <c r="M28" i="4"/>
  <c r="M36" i="4"/>
  <c r="P45" i="4"/>
  <c r="N47" i="4"/>
  <c r="Q48" i="4"/>
  <c r="M52" i="4"/>
  <c r="M55" i="4" s="1"/>
  <c r="M60" i="4"/>
  <c r="N63" i="4"/>
  <c r="P69" i="4"/>
  <c r="P77" i="4"/>
  <c r="P85" i="4"/>
  <c r="N87" i="4"/>
  <c r="Q88" i="4"/>
  <c r="P93" i="4"/>
  <c r="P101" i="4"/>
  <c r="O106" i="4"/>
  <c r="O115" i="4"/>
  <c r="M117" i="4"/>
  <c r="P118" i="4"/>
  <c r="O123" i="4"/>
  <c r="M133" i="4"/>
  <c r="O139" i="4"/>
  <c r="M141" i="4"/>
  <c r="P142" i="4"/>
  <c r="Q145" i="4"/>
  <c r="P150" i="4"/>
  <c r="N152" i="4"/>
  <c r="Q153" i="4"/>
  <c r="M157" i="4"/>
  <c r="M162" i="4" s="1"/>
  <c r="P158" i="4"/>
  <c r="N160" i="4"/>
  <c r="P166" i="4"/>
  <c r="P167" i="4" s="1"/>
  <c r="Q13" i="4"/>
  <c r="Q21" i="4"/>
  <c r="P98" i="4"/>
  <c r="N149" i="4"/>
  <c r="Q166" i="4"/>
  <c r="Q167" i="4" s="1"/>
  <c r="Q10" i="4"/>
  <c r="Q18" i="4"/>
  <c r="Q26" i="4"/>
  <c r="N41" i="4"/>
  <c r="P47" i="4"/>
  <c r="N49" i="4"/>
  <c r="M62" i="4"/>
  <c r="P71" i="4"/>
  <c r="P79" i="4"/>
  <c r="P87" i="4"/>
  <c r="N89" i="4"/>
  <c r="P95" i="4"/>
  <c r="P103" i="4"/>
  <c r="Q106" i="4"/>
  <c r="Q110" i="4" s="1"/>
  <c r="O108" i="4"/>
  <c r="O110" i="4" s="1"/>
  <c r="P111" i="4"/>
  <c r="P114" i="4" s="1"/>
  <c r="O117" i="4"/>
  <c r="M119" i="4"/>
  <c r="Q123" i="4"/>
  <c r="O125" i="4"/>
  <c r="N146" i="4"/>
  <c r="P152" i="4"/>
  <c r="N154" i="4"/>
  <c r="P160" i="4"/>
  <c r="P162" i="4" s="1"/>
  <c r="Q163" i="4"/>
  <c r="Q165" i="4" s="1"/>
  <c r="N44" i="4"/>
  <c r="Q15" i="4"/>
  <c r="Q23" i="4"/>
  <c r="M35" i="4"/>
  <c r="M39" i="4" s="1"/>
  <c r="P44" i="4"/>
  <c r="N46" i="4"/>
  <c r="Q47" i="4"/>
  <c r="Q51" i="4" s="1"/>
  <c r="M59" i="4"/>
  <c r="N62" i="4"/>
  <c r="P68" i="4"/>
  <c r="P73" i="4" s="1"/>
  <c r="P76" i="4"/>
  <c r="P84" i="4"/>
  <c r="N86" i="4"/>
  <c r="Q87" i="4"/>
  <c r="P92" i="4"/>
  <c r="P105" i="4" s="1"/>
  <c r="P100" i="4"/>
  <c r="M116" i="4"/>
  <c r="P117" i="4"/>
  <c r="P121" i="4" s="1"/>
  <c r="O122" i="4"/>
  <c r="M132" i="4"/>
  <c r="O138" i="4"/>
  <c r="O144" i="4" s="1"/>
  <c r="M140" i="4"/>
  <c r="P141" i="4"/>
  <c r="P144" i="4" s="1"/>
  <c r="P149" i="4"/>
  <c r="N151" i="4"/>
  <c r="Q152" i="4"/>
  <c r="P157" i="4"/>
  <c r="N159" i="4"/>
  <c r="N162" i="4" s="1"/>
  <c r="N84" i="4"/>
  <c r="Q12" i="4"/>
  <c r="Q20" i="4"/>
  <c r="P41" i="4"/>
  <c r="N43" i="4"/>
  <c r="Q44" i="4"/>
  <c r="P49" i="4"/>
  <c r="N51" i="4"/>
  <c r="M56" i="4"/>
  <c r="M66" i="4" s="1"/>
  <c r="N59" i="4"/>
  <c r="M64" i="4"/>
  <c r="N83" i="4"/>
  <c r="Q84" i="4"/>
  <c r="Q91" i="4" s="1"/>
  <c r="P89" i="4"/>
  <c r="N91" i="4"/>
  <c r="P97" i="4"/>
  <c r="Q108" i="4"/>
  <c r="O119" i="4"/>
  <c r="M121" i="4"/>
  <c r="Q125" i="4"/>
  <c r="Q127" i="4" s="1"/>
  <c r="O127" i="4"/>
  <c r="M129" i="4"/>
  <c r="M144" i="4" s="1"/>
  <c r="M137" i="4"/>
  <c r="P146" i="4"/>
  <c r="P156" i="4" s="1"/>
  <c r="N148" i="4"/>
  <c r="Q149" i="4"/>
  <c r="P154" i="4"/>
  <c r="Q17" i="4"/>
  <c r="Q25" i="4"/>
  <c r="N40" i="4"/>
  <c r="P46" i="4"/>
  <c r="N48" i="4"/>
  <c r="Q49" i="4"/>
  <c r="N56" i="4"/>
  <c r="M61" i="4"/>
  <c r="N64" i="4"/>
  <c r="P70" i="4"/>
  <c r="P78" i="4"/>
  <c r="P86" i="4"/>
  <c r="N88" i="4"/>
  <c r="Q89" i="4"/>
  <c r="P94" i="4"/>
  <c r="P102" i="4"/>
  <c r="O116" i="4"/>
  <c r="O121" i="4" s="1"/>
  <c r="M118" i="4"/>
  <c r="P119" i="4"/>
  <c r="Q122" i="4"/>
  <c r="M134" i="4"/>
  <c r="O140" i="4"/>
  <c r="M142" i="4"/>
  <c r="N145" i="4"/>
  <c r="N156" i="4" s="1"/>
  <c r="Q146" i="4"/>
  <c r="P151" i="4"/>
  <c r="N153" i="4"/>
  <c r="Q154" i="4"/>
  <c r="P74" i="4"/>
  <c r="P81" i="4" s="1"/>
  <c r="Q14" i="4"/>
  <c r="Q28" i="4" s="1"/>
  <c r="P43" i="4"/>
  <c r="P51" i="4" s="1"/>
  <c r="M58" i="4"/>
  <c r="P83" i="4"/>
  <c r="P91" i="4" s="1"/>
  <c r="M131" i="4"/>
  <c r="P148" i="4"/>
  <c r="O206" i="3"/>
  <c r="O209" i="3"/>
  <c r="O207" i="3"/>
  <c r="O205" i="3"/>
  <c r="O211" i="3" s="1"/>
  <c r="N10" i="3"/>
  <c r="N29" i="3" s="1"/>
  <c r="Q11" i="3"/>
  <c r="M15" i="3"/>
  <c r="P16" i="3"/>
  <c r="N18" i="3"/>
  <c r="Q19" i="3"/>
  <c r="M23" i="3"/>
  <c r="P24" i="3"/>
  <c r="Q27" i="3"/>
  <c r="P32" i="3"/>
  <c r="Q35" i="3"/>
  <c r="O37" i="3"/>
  <c r="P40" i="3"/>
  <c r="O46" i="3"/>
  <c r="Q48" i="3"/>
  <c r="M75" i="3"/>
  <c r="M67" i="3"/>
  <c r="M59" i="3"/>
  <c r="M78" i="3"/>
  <c r="M70" i="3"/>
  <c r="M62" i="3"/>
  <c r="M81" i="3"/>
  <c r="M73" i="3"/>
  <c r="M65" i="3"/>
  <c r="M83" i="3" s="1"/>
  <c r="M57" i="3"/>
  <c r="M79" i="3"/>
  <c r="M71" i="3"/>
  <c r="M63" i="3"/>
  <c r="N112" i="3"/>
  <c r="N120" i="3" s="1"/>
  <c r="N115" i="3"/>
  <c r="N118" i="3"/>
  <c r="N110" i="3"/>
  <c r="N113" i="3"/>
  <c r="N116" i="3"/>
  <c r="N114" i="3"/>
  <c r="P142" i="3"/>
  <c r="P145" i="3"/>
  <c r="P137" i="3"/>
  <c r="P148" i="3"/>
  <c r="P140" i="3"/>
  <c r="P143" i="3"/>
  <c r="P135" i="3"/>
  <c r="P146" i="3"/>
  <c r="P138" i="3"/>
  <c r="P144" i="3"/>
  <c r="P136" i="3"/>
  <c r="O275" i="3"/>
  <c r="O267" i="3"/>
  <c r="O270" i="3"/>
  <c r="O262" i="3"/>
  <c r="O273" i="3"/>
  <c r="O265" i="3"/>
  <c r="O268" i="3"/>
  <c r="O260" i="3"/>
  <c r="O271" i="3"/>
  <c r="O263" i="3"/>
  <c r="O269" i="3"/>
  <c r="O261" i="3"/>
  <c r="Q13" i="3"/>
  <c r="M17" i="3"/>
  <c r="Q21" i="3"/>
  <c r="M25" i="3"/>
  <c r="N288" i="3"/>
  <c r="N289" i="3" s="1"/>
  <c r="P34" i="3"/>
  <c r="Q37" i="3"/>
  <c r="P42" i="3"/>
  <c r="Q44" i="3"/>
  <c r="Q46" i="3"/>
  <c r="M55" i="3"/>
  <c r="O81" i="3"/>
  <c r="O73" i="3"/>
  <c r="O65" i="3"/>
  <c r="O57" i="3"/>
  <c r="O76" i="3"/>
  <c r="O68" i="3"/>
  <c r="O60" i="3"/>
  <c r="O79" i="3"/>
  <c r="O83" i="3" s="1"/>
  <c r="O71" i="3"/>
  <c r="O63" i="3"/>
  <c r="O77" i="3"/>
  <c r="O69" i="3"/>
  <c r="O61" i="3"/>
  <c r="P120" i="3"/>
  <c r="N128" i="3"/>
  <c r="N131" i="3"/>
  <c r="N123" i="3"/>
  <c r="N126" i="3"/>
  <c r="N129" i="3"/>
  <c r="N121" i="3"/>
  <c r="N134" i="3" s="1"/>
  <c r="N132" i="3"/>
  <c r="N124" i="3"/>
  <c r="N130" i="3"/>
  <c r="N122" i="3"/>
  <c r="Q204" i="3"/>
  <c r="P198" i="3"/>
  <c r="P204" i="3" s="1"/>
  <c r="P201" i="3"/>
  <c r="P199" i="3"/>
  <c r="P202" i="3"/>
  <c r="P200" i="3"/>
  <c r="N259" i="3"/>
  <c r="P102" i="3"/>
  <c r="P94" i="3"/>
  <c r="P105" i="3"/>
  <c r="P97" i="3"/>
  <c r="P100" i="3"/>
  <c r="P103" i="3"/>
  <c r="P108" i="3" s="1"/>
  <c r="P95" i="3"/>
  <c r="P106" i="3"/>
  <c r="P98" i="3"/>
  <c r="P104" i="3"/>
  <c r="P96" i="3"/>
  <c r="N168" i="3"/>
  <c r="N171" i="3"/>
  <c r="N163" i="3"/>
  <c r="N174" i="3" s="1"/>
  <c r="N166" i="3"/>
  <c r="N169" i="3"/>
  <c r="N172" i="3"/>
  <c r="N164" i="3"/>
  <c r="N170" i="3"/>
  <c r="Q10" i="3"/>
  <c r="Q29" i="3" s="1"/>
  <c r="M14" i="3"/>
  <c r="P15" i="3"/>
  <c r="P29" i="3" s="1"/>
  <c r="N17" i="3"/>
  <c r="Q18" i="3"/>
  <c r="M22" i="3"/>
  <c r="N25" i="3"/>
  <c r="Q26" i="3"/>
  <c r="P31" i="3"/>
  <c r="Q34" i="3"/>
  <c r="Q55" i="3" s="1"/>
  <c r="P39" i="3"/>
  <c r="Q42" i="3"/>
  <c r="P49" i="3"/>
  <c r="P51" i="3"/>
  <c r="P93" i="3"/>
  <c r="P166" i="3"/>
  <c r="P169" i="3"/>
  <c r="P174" i="3" s="1"/>
  <c r="P172" i="3"/>
  <c r="P164" i="3"/>
  <c r="P167" i="3"/>
  <c r="P170" i="3"/>
  <c r="P168" i="3"/>
  <c r="O248" i="3"/>
  <c r="M253" i="3"/>
  <c r="M245" i="3"/>
  <c r="M259" i="3" s="1"/>
  <c r="M256" i="3"/>
  <c r="M248" i="3"/>
  <c r="M251" i="3"/>
  <c r="M243" i="3"/>
  <c r="M254" i="3"/>
  <c r="M246" i="3"/>
  <c r="M257" i="3"/>
  <c r="M249" i="3"/>
  <c r="M255" i="3"/>
  <c r="M247" i="3"/>
  <c r="Q281" i="3"/>
  <c r="Q284" i="3"/>
  <c r="Q279" i="3"/>
  <c r="Q282" i="3"/>
  <c r="Q287" i="3" s="1"/>
  <c r="Q285" i="3"/>
  <c r="Q283" i="3"/>
  <c r="M11" i="3"/>
  <c r="M29" i="3" s="1"/>
  <c r="Q15" i="3"/>
  <c r="M19" i="3"/>
  <c r="Q23" i="3"/>
  <c r="M27" i="3"/>
  <c r="P288" i="3"/>
  <c r="P289" i="3" s="1"/>
  <c r="Q31" i="3"/>
  <c r="Q39" i="3"/>
  <c r="O49" i="3"/>
  <c r="O52" i="3"/>
  <c r="O44" i="3"/>
  <c r="O47" i="3"/>
  <c r="O53" i="3"/>
  <c r="O55" i="3" s="1"/>
  <c r="O45" i="3"/>
  <c r="Q83" i="3"/>
  <c r="M120" i="3"/>
  <c r="P126" i="3"/>
  <c r="P129" i="3"/>
  <c r="P121" i="3"/>
  <c r="P134" i="3" s="1"/>
  <c r="P132" i="3"/>
  <c r="P124" i="3"/>
  <c r="P127" i="3"/>
  <c r="P130" i="3"/>
  <c r="P122" i="3"/>
  <c r="P128" i="3"/>
  <c r="N162" i="3"/>
  <c r="Q196" i="3"/>
  <c r="N165" i="3"/>
  <c r="P190" i="3"/>
  <c r="P182" i="3"/>
  <c r="P193" i="3"/>
  <c r="P185" i="3"/>
  <c r="P177" i="3"/>
  <c r="P188" i="3"/>
  <c r="P180" i="3"/>
  <c r="P191" i="3"/>
  <c r="P183" i="3"/>
  <c r="P175" i="3"/>
  <c r="P194" i="3"/>
  <c r="P186" i="3"/>
  <c r="P178" i="3"/>
  <c r="P196" i="3" s="1"/>
  <c r="P192" i="3"/>
  <c r="P184" i="3"/>
  <c r="P176" i="3"/>
  <c r="M16" i="3"/>
  <c r="M24" i="3"/>
  <c r="P52" i="3"/>
  <c r="P44" i="3"/>
  <c r="P47" i="3"/>
  <c r="P50" i="3"/>
  <c r="P55" i="3" s="1"/>
  <c r="P48" i="3"/>
  <c r="P101" i="3"/>
  <c r="Q148" i="3"/>
  <c r="P179" i="3"/>
  <c r="P189" i="3"/>
  <c r="M205" i="3"/>
  <c r="M208" i="3"/>
  <c r="M211" i="3"/>
  <c r="M206" i="3"/>
  <c r="M209" i="3"/>
  <c r="M207" i="3"/>
  <c r="O251" i="3"/>
  <c r="O243" i="3"/>
  <c r="O259" i="3" s="1"/>
  <c r="O254" i="3"/>
  <c r="O246" i="3"/>
  <c r="O257" i="3"/>
  <c r="O249" i="3"/>
  <c r="O252" i="3"/>
  <c r="O244" i="3"/>
  <c r="O255" i="3"/>
  <c r="O247" i="3"/>
  <c r="O253" i="3"/>
  <c r="O245" i="3"/>
  <c r="M20" i="3"/>
  <c r="M13" i="3"/>
  <c r="M21" i="3"/>
  <c r="Q47" i="3"/>
  <c r="Q50" i="3"/>
  <c r="Q53" i="3"/>
  <c r="Q45" i="3"/>
  <c r="Q51" i="3"/>
  <c r="Q43" i="3"/>
  <c r="P86" i="3"/>
  <c r="P89" i="3"/>
  <c r="P84" i="3"/>
  <c r="P87" i="3"/>
  <c r="P92" i="3" s="1"/>
  <c r="P90" i="3"/>
  <c r="P88" i="3"/>
  <c r="M269" i="3"/>
  <c r="M261" i="3"/>
  <c r="M272" i="3"/>
  <c r="M264" i="3"/>
  <c r="M267" i="3"/>
  <c r="M270" i="3"/>
  <c r="M262" i="3"/>
  <c r="M273" i="3"/>
  <c r="M265" i="3"/>
  <c r="M271" i="3"/>
  <c r="M263" i="3"/>
  <c r="M275" i="3" s="1"/>
  <c r="O85" i="3"/>
  <c r="N90" i="3"/>
  <c r="O93" i="3"/>
  <c r="N98" i="3"/>
  <c r="O101" i="3"/>
  <c r="N106" i="3"/>
  <c r="M127" i="3"/>
  <c r="N138" i="3"/>
  <c r="N148" i="3" s="1"/>
  <c r="O141" i="3"/>
  <c r="N146" i="3"/>
  <c r="P152" i="3"/>
  <c r="Q155" i="3"/>
  <c r="P160" i="3"/>
  <c r="M167" i="3"/>
  <c r="N178" i="3"/>
  <c r="O181" i="3"/>
  <c r="N186" i="3"/>
  <c r="O189" i="3"/>
  <c r="N194" i="3"/>
  <c r="O197" i="3"/>
  <c r="N202" i="3"/>
  <c r="P216" i="3"/>
  <c r="Q219" i="3"/>
  <c r="P224" i="3"/>
  <c r="Q227" i="3"/>
  <c r="P232" i="3"/>
  <c r="N234" i="3"/>
  <c r="Q235" i="3"/>
  <c r="O237" i="3"/>
  <c r="O242" i="3" s="1"/>
  <c r="P240" i="3"/>
  <c r="N242" i="3"/>
  <c r="Q251" i="3"/>
  <c r="Q259" i="3" s="1"/>
  <c r="Q267" i="3"/>
  <c r="Q275" i="3" s="1"/>
  <c r="M279" i="3"/>
  <c r="P280" i="3"/>
  <c r="N282" i="3"/>
  <c r="N287" i="3" s="1"/>
  <c r="O285" i="3"/>
  <c r="M287" i="3"/>
  <c r="N84" i="3"/>
  <c r="N92" i="3" s="1"/>
  <c r="O87" i="3"/>
  <c r="O92" i="3" s="1"/>
  <c r="O95" i="3"/>
  <c r="N100" i="3"/>
  <c r="O103" i="3"/>
  <c r="M121" i="3"/>
  <c r="M134" i="3" s="1"/>
  <c r="M129" i="3"/>
  <c r="O135" i="3"/>
  <c r="N140" i="3"/>
  <c r="O143" i="3"/>
  <c r="Q149" i="3"/>
  <c r="P154" i="3"/>
  <c r="Q157" i="3"/>
  <c r="P162" i="3"/>
  <c r="M169" i="3"/>
  <c r="M174" i="3" s="1"/>
  <c r="O175" i="3"/>
  <c r="N180" i="3"/>
  <c r="O183" i="3"/>
  <c r="N188" i="3"/>
  <c r="O191" i="3"/>
  <c r="N196" i="3"/>
  <c r="O199" i="3"/>
  <c r="N204" i="3"/>
  <c r="Q213" i="3"/>
  <c r="P218" i="3"/>
  <c r="Q221" i="3"/>
  <c r="P226" i="3"/>
  <c r="Q229" i="3"/>
  <c r="P234" i="3"/>
  <c r="Q237" i="3"/>
  <c r="P242" i="3"/>
  <c r="O279" i="3"/>
  <c r="P282" i="3"/>
  <c r="O84" i="3"/>
  <c r="N89" i="3"/>
  <c r="N97" i="3"/>
  <c r="O100" i="3"/>
  <c r="N105" i="3"/>
  <c r="M126" i="3"/>
  <c r="N137" i="3"/>
  <c r="O140" i="3"/>
  <c r="N145" i="3"/>
  <c r="O148" i="3"/>
  <c r="P151" i="3"/>
  <c r="Q154" i="3"/>
  <c r="P159" i="3"/>
  <c r="M166" i="3"/>
  <c r="N177" i="3"/>
  <c r="O180" i="3"/>
  <c r="N185" i="3"/>
  <c r="O188" i="3"/>
  <c r="N193" i="3"/>
  <c r="N201" i="3"/>
  <c r="O204" i="3"/>
  <c r="P215" i="3"/>
  <c r="Q218" i="3"/>
  <c r="Q242" i="3" s="1"/>
  <c r="P223" i="3"/>
  <c r="Q226" i="3"/>
  <c r="P231" i="3"/>
  <c r="Q234" i="3"/>
  <c r="P239" i="3"/>
  <c r="P279" i="3"/>
  <c r="P287" i="3" s="1"/>
  <c r="O284" i="3"/>
  <c r="O287" i="3" s="1"/>
  <c r="N94" i="3"/>
  <c r="N108" i="3" s="1"/>
  <c r="O97" i="3"/>
  <c r="O108" i="3" s="1"/>
  <c r="M123" i="3"/>
  <c r="O137" i="3"/>
  <c r="Q151" i="3"/>
  <c r="Q162" i="3" s="1"/>
  <c r="M163" i="3"/>
  <c r="O177" i="3"/>
  <c r="O196" i="3" s="1"/>
  <c r="N182" i="3"/>
  <c r="O185" i="3"/>
  <c r="P212" i="3"/>
  <c r="Q215" i="3"/>
  <c r="P220" i="3"/>
  <c r="Q223" i="3"/>
  <c r="P228" i="3"/>
  <c r="Q231" i="3"/>
  <c r="I50" i="6"/>
  <c r="D53" i="6"/>
  <c r="D171" i="6"/>
  <c r="D243" i="6"/>
  <c r="D255" i="6"/>
  <c r="D261" i="6"/>
  <c r="D291" i="6"/>
  <c r="D309" i="6"/>
  <c r="G324" i="6"/>
  <c r="J315" i="6"/>
  <c r="H235" i="6"/>
  <c r="H195" i="6"/>
  <c r="J185" i="6"/>
  <c r="J145" i="6"/>
  <c r="D221" i="6"/>
  <c r="D250" i="6"/>
  <c r="D322" i="6"/>
  <c r="J286" i="6"/>
  <c r="G195" i="6"/>
  <c r="I145" i="6"/>
  <c r="I146" i="6" s="1"/>
  <c r="D83" i="6"/>
  <c r="D190" i="6"/>
  <c r="D242" i="6"/>
  <c r="D290" i="6"/>
  <c r="H315" i="6"/>
  <c r="J257" i="6"/>
  <c r="D56" i="6"/>
  <c r="D78" i="6"/>
  <c r="D193" i="6"/>
  <c r="D200" i="6"/>
  <c r="D293" i="6"/>
  <c r="D121" i="6"/>
  <c r="D137" i="6"/>
  <c r="D173" i="6"/>
  <c r="D201" i="6"/>
  <c r="D209" i="6"/>
  <c r="D219" i="6"/>
  <c r="D227" i="6"/>
  <c r="G315" i="6"/>
  <c r="I215" i="6"/>
  <c r="I216" i="6" s="1"/>
  <c r="G145" i="6"/>
  <c r="D86" i="6"/>
  <c r="D245" i="6"/>
  <c r="D222" i="6"/>
  <c r="D54" i="6"/>
  <c r="D62" i="6"/>
  <c r="D70" i="6"/>
  <c r="D81" i="6"/>
  <c r="D88" i="6"/>
  <c r="D96" i="6"/>
  <c r="D253" i="6"/>
  <c r="D263" i="6"/>
  <c r="D271" i="6"/>
  <c r="D279" i="6"/>
  <c r="D307" i="6"/>
  <c r="F411" i="6"/>
  <c r="F257" i="6"/>
  <c r="D156" i="6"/>
  <c r="D305" i="6"/>
  <c r="D10" i="6"/>
  <c r="S371" i="6"/>
  <c r="U414" i="6"/>
  <c r="M417" i="6"/>
  <c r="L406" i="6"/>
  <c r="L414" i="6"/>
  <c r="P388" i="6"/>
  <c r="D110" i="6"/>
  <c r="AD413" i="6"/>
  <c r="F370" i="6"/>
  <c r="D288" i="6"/>
  <c r="F247" i="6"/>
  <c r="D217" i="6"/>
  <c r="U195" i="6"/>
  <c r="U413" i="6"/>
  <c r="K413" i="6"/>
  <c r="AC412" i="6"/>
  <c r="F324" i="6"/>
  <c r="D157" i="6"/>
  <c r="AE417" i="6"/>
  <c r="P412" i="6"/>
  <c r="D158" i="6"/>
  <c r="V417" i="6"/>
  <c r="AD414" i="6"/>
  <c r="D320" i="6"/>
  <c r="F49" i="6"/>
  <c r="Y417" i="6"/>
  <c r="O417" i="6"/>
  <c r="F417" i="6"/>
  <c r="F416" i="6"/>
  <c r="AF414" i="6"/>
  <c r="W414" i="6"/>
  <c r="N414" i="6"/>
  <c r="AF413" i="6"/>
  <c r="W413" i="6"/>
  <c r="N413" i="6"/>
  <c r="AF412" i="6"/>
  <c r="V412" i="6"/>
  <c r="O411" i="6"/>
  <c r="AB406" i="6"/>
  <c r="Z390" i="6"/>
  <c r="M373" i="6"/>
  <c r="F362" i="6"/>
  <c r="L326" i="6"/>
  <c r="L327" i="6" s="1"/>
  <c r="W417" i="6"/>
  <c r="N417" i="6"/>
  <c r="AE414" i="6"/>
  <c r="V414" i="6"/>
  <c r="M414" i="6"/>
  <c r="AE413" i="6"/>
  <c r="V413" i="6"/>
  <c r="M413" i="6"/>
  <c r="AD412" i="6"/>
  <c r="R412" i="6"/>
  <c r="H411" i="6"/>
  <c r="O406" i="6"/>
  <c r="AF388" i="6"/>
  <c r="F162" i="6"/>
  <c r="AD362" i="6"/>
  <c r="J366" i="6"/>
  <c r="T368" i="6"/>
  <c r="AA371" i="6"/>
  <c r="J374" i="6"/>
  <c r="AA379" i="6"/>
  <c r="AE383" i="6"/>
  <c r="M389" i="6"/>
  <c r="W391" i="6"/>
  <c r="AF396" i="6"/>
  <c r="K403" i="6"/>
  <c r="R406" i="6"/>
  <c r="AF406" i="6"/>
  <c r="I408" i="6"/>
  <c r="G410" i="6"/>
  <c r="I411" i="6"/>
  <c r="S411" i="6"/>
  <c r="AB411" i="6"/>
  <c r="J412" i="6"/>
  <c r="S412" i="6"/>
  <c r="K363" i="6"/>
  <c r="R366" i="6"/>
  <c r="AB368" i="6"/>
  <c r="H372" i="6"/>
  <c r="G375" i="6"/>
  <c r="H380" i="6"/>
  <c r="I385" i="6"/>
  <c r="U389" i="6"/>
  <c r="AE391" i="6"/>
  <c r="M397" i="6"/>
  <c r="S403" i="6"/>
  <c r="T406" i="6"/>
  <c r="G407" i="6"/>
  <c r="J408" i="6"/>
  <c r="H410" i="6"/>
  <c r="K411" i="6"/>
  <c r="T411" i="6"/>
  <c r="AC411" i="6"/>
  <c r="K412" i="6"/>
  <c r="T412" i="6"/>
  <c r="S363" i="6"/>
  <c r="Z366" i="6"/>
  <c r="I369" i="6"/>
  <c r="I377" i="6"/>
  <c r="J382" i="6"/>
  <c r="F386" i="6"/>
  <c r="AC389" i="6"/>
  <c r="I393" i="6"/>
  <c r="U397" i="6"/>
  <c r="AA403" i="6"/>
  <c r="V406" i="6"/>
  <c r="H407" i="6"/>
  <c r="F409" i="6"/>
  <c r="I410" i="6"/>
  <c r="L411" i="6"/>
  <c r="U411" i="6"/>
  <c r="AD411" i="6"/>
  <c r="L412" i="6"/>
  <c r="U412" i="6"/>
  <c r="AA363" i="6"/>
  <c r="G367" i="6"/>
  <c r="Q369" i="6"/>
  <c r="R382" i="6"/>
  <c r="K387" i="6"/>
  <c r="J390" i="6"/>
  <c r="F394" i="6"/>
  <c r="AC397" i="6"/>
  <c r="H404" i="6"/>
  <c r="W406" i="6"/>
  <c r="I407" i="6"/>
  <c r="G409" i="6"/>
  <c r="J410" i="6"/>
  <c r="M411" i="6"/>
  <c r="V411" i="6"/>
  <c r="AE411" i="6"/>
  <c r="M412" i="6"/>
  <c r="I361" i="6"/>
  <c r="H364" i="6"/>
  <c r="O367" i="6"/>
  <c r="Y369" i="6"/>
  <c r="Z382" i="6"/>
  <c r="H388" i="6"/>
  <c r="R390" i="6"/>
  <c r="K395" i="6"/>
  <c r="J398" i="6"/>
  <c r="J406" i="6"/>
  <c r="Z406" i="6"/>
  <c r="K407" i="6"/>
  <c r="I409" i="6"/>
  <c r="K410" i="6"/>
  <c r="N411" i="6"/>
  <c r="W411" i="6"/>
  <c r="AF411" i="6"/>
  <c r="N412" i="6"/>
  <c r="N362" i="6"/>
  <c r="U365" i="6"/>
  <c r="AE367" i="6"/>
  <c r="K371" i="6"/>
  <c r="U373" i="6"/>
  <c r="K379" i="6"/>
  <c r="O383" i="6"/>
  <c r="X388" i="6"/>
  <c r="G391" i="6"/>
  <c r="P396" i="6"/>
  <c r="I401" i="6"/>
  <c r="N406" i="6"/>
  <c r="AD406" i="6"/>
  <c r="G408" i="6"/>
  <c r="K409" i="6"/>
  <c r="G411" i="6"/>
  <c r="P411" i="6"/>
  <c r="Y411" i="6"/>
  <c r="H412" i="6"/>
  <c r="Q412" i="6"/>
  <c r="AD417" i="6"/>
  <c r="U417" i="6"/>
  <c r="L417" i="6"/>
  <c r="K415" i="6"/>
  <c r="AC414" i="6"/>
  <c r="T414" i="6"/>
  <c r="K414" i="6"/>
  <c r="AC413" i="6"/>
  <c r="S413" i="6"/>
  <c r="J413" i="6"/>
  <c r="AB412" i="6"/>
  <c r="I412" i="6"/>
  <c r="F410" i="6"/>
  <c r="F402" i="6"/>
  <c r="W383" i="6"/>
  <c r="L368" i="6"/>
  <c r="U215" i="6"/>
  <c r="D150" i="6"/>
  <c r="AC417" i="6"/>
  <c r="T417" i="6"/>
  <c r="K417" i="6"/>
  <c r="J416" i="6"/>
  <c r="J415" i="6"/>
  <c r="AB414" i="6"/>
  <c r="S414" i="6"/>
  <c r="J414" i="6"/>
  <c r="AA413" i="6"/>
  <c r="R413" i="6"/>
  <c r="I413" i="6"/>
  <c r="AA412" i="6"/>
  <c r="F412" i="6"/>
  <c r="J409" i="6"/>
  <c r="G399" i="6"/>
  <c r="G383" i="6"/>
  <c r="W367" i="6"/>
  <c r="F235" i="6"/>
  <c r="AB417" i="6"/>
  <c r="S417" i="6"/>
  <c r="J417" i="6"/>
  <c r="I416" i="6"/>
  <c r="I415" i="6"/>
  <c r="AA414" i="6"/>
  <c r="R414" i="6"/>
  <c r="H414" i="6"/>
  <c r="Z413" i="6"/>
  <c r="Q413" i="6"/>
  <c r="H413" i="6"/>
  <c r="Z412" i="6"/>
  <c r="AA411" i="6"/>
  <c r="H408" i="6"/>
  <c r="X396" i="6"/>
  <c r="S379" i="6"/>
  <c r="AC365" i="6"/>
  <c r="AA417" i="6"/>
  <c r="R417" i="6"/>
  <c r="I417" i="6"/>
  <c r="H416" i="6"/>
  <c r="H415" i="6"/>
  <c r="Z414" i="6"/>
  <c r="P414" i="6"/>
  <c r="G414" i="6"/>
  <c r="Y413" i="6"/>
  <c r="P413" i="6"/>
  <c r="G413" i="6"/>
  <c r="Y412" i="6"/>
  <c r="X411" i="6"/>
  <c r="F408" i="6"/>
  <c r="H396" i="6"/>
  <c r="F378" i="6"/>
  <c r="M365" i="6"/>
  <c r="F74" i="6"/>
  <c r="Y4" i="6"/>
  <c r="Z417" i="6"/>
  <c r="Q417" i="6"/>
  <c r="G417" i="6"/>
  <c r="G416" i="6"/>
  <c r="G415" i="6"/>
  <c r="X414" i="6"/>
  <c r="O414" i="6"/>
  <c r="F414" i="6"/>
  <c r="X413" i="6"/>
  <c r="O413" i="6"/>
  <c r="F413" i="6"/>
  <c r="X412" i="6"/>
  <c r="Q411" i="6"/>
  <c r="AE406" i="6"/>
  <c r="O391" i="6"/>
  <c r="AC373" i="6"/>
  <c r="V362" i="6"/>
  <c r="AH318" i="6"/>
  <c r="K361" i="6"/>
  <c r="D259" i="6"/>
  <c r="D77" i="6"/>
  <c r="F286" i="6"/>
  <c r="D240" i="6"/>
  <c r="F215" i="6"/>
  <c r="D154" i="6"/>
  <c r="D153" i="6"/>
  <c r="D151" i="6"/>
  <c r="D51" i="6"/>
  <c r="F315" i="6"/>
  <c r="D249" i="6"/>
  <c r="D187" i="6"/>
  <c r="D159" i="6"/>
  <c r="D152" i="6"/>
  <c r="D109" i="6"/>
  <c r="AA406" i="6"/>
  <c r="S406" i="6"/>
  <c r="K406" i="6"/>
  <c r="F405" i="6"/>
  <c r="I404" i="6"/>
  <c r="AB403" i="6"/>
  <c r="T403" i="6"/>
  <c r="L403" i="6"/>
  <c r="G402" i="6"/>
  <c r="J401" i="6"/>
  <c r="H399" i="6"/>
  <c r="K398" i="6"/>
  <c r="AD397" i="6"/>
  <c r="V397" i="6"/>
  <c r="N397" i="6"/>
  <c r="F397" i="6"/>
  <c r="Y396" i="6"/>
  <c r="Q396" i="6"/>
  <c r="I396" i="6"/>
  <c r="G394" i="6"/>
  <c r="J393" i="6"/>
  <c r="AF391" i="6"/>
  <c r="X391" i="6"/>
  <c r="P391" i="6"/>
  <c r="H391" i="6"/>
  <c r="AA390" i="6"/>
  <c r="S390" i="6"/>
  <c r="K390" i="6"/>
  <c r="AD389" i="6"/>
  <c r="V389" i="6"/>
  <c r="N389" i="6"/>
  <c r="F389" i="6"/>
  <c r="Y388" i="6"/>
  <c r="Q388" i="6"/>
  <c r="I388" i="6"/>
  <c r="G386" i="6"/>
  <c r="J385" i="6"/>
  <c r="AF383" i="6"/>
  <c r="X383" i="6"/>
  <c r="P383" i="6"/>
  <c r="H383" i="6"/>
  <c r="AA382" i="6"/>
  <c r="S382" i="6"/>
  <c r="K382" i="6"/>
  <c r="F381" i="6"/>
  <c r="I380" i="6"/>
  <c r="AB379" i="6"/>
  <c r="T379" i="6"/>
  <c r="L379" i="6"/>
  <c r="G378" i="6"/>
  <c r="J377" i="6"/>
  <c r="H375" i="6"/>
  <c r="K374" i="6"/>
  <c r="AD373" i="6"/>
  <c r="V373" i="6"/>
  <c r="N373" i="6"/>
  <c r="F373" i="6"/>
  <c r="I372" i="6"/>
  <c r="AB371" i="6"/>
  <c r="T371" i="6"/>
  <c r="L371" i="6"/>
  <c r="G370" i="6"/>
  <c r="Z369" i="6"/>
  <c r="R369" i="6"/>
  <c r="J369" i="6"/>
  <c r="AC368" i="6"/>
  <c r="U368" i="6"/>
  <c r="M368" i="6"/>
  <c r="AF367" i="6"/>
  <c r="X367" i="6"/>
  <c r="P367" i="6"/>
  <c r="H367" i="6"/>
  <c r="AA366" i="6"/>
  <c r="S366" i="6"/>
  <c r="K366" i="6"/>
  <c r="AD365" i="6"/>
  <c r="V365" i="6"/>
  <c r="N365" i="6"/>
  <c r="F365" i="6"/>
  <c r="I364" i="6"/>
  <c r="AB363" i="6"/>
  <c r="T363" i="6"/>
  <c r="L363" i="6"/>
  <c r="AE362" i="6"/>
  <c r="W362" i="6"/>
  <c r="O362" i="6"/>
  <c r="G362" i="6"/>
  <c r="J361" i="6"/>
  <c r="AF417" i="6"/>
  <c r="X417" i="6"/>
  <c r="P417" i="6"/>
  <c r="H417" i="6"/>
  <c r="K416" i="6"/>
  <c r="F415" i="6"/>
  <c r="Y414" i="6"/>
  <c r="Q414" i="6"/>
  <c r="I414" i="6"/>
  <c r="AB413" i="6"/>
  <c r="T413" i="6"/>
  <c r="L413" i="6"/>
  <c r="AE412" i="6"/>
  <c r="W412" i="6"/>
  <c r="O412" i="6"/>
  <c r="G412" i="6"/>
  <c r="Z411" i="6"/>
  <c r="R411" i="6"/>
  <c r="J411" i="6"/>
  <c r="H409" i="6"/>
  <c r="K408" i="6"/>
  <c r="F407" i="6"/>
  <c r="Y406" i="6"/>
  <c r="Q406" i="6"/>
  <c r="I406" i="6"/>
  <c r="G404" i="6"/>
  <c r="Z403" i="6"/>
  <c r="R403" i="6"/>
  <c r="J403" i="6"/>
  <c r="H401" i="6"/>
  <c r="K400" i="6"/>
  <c r="F399" i="6"/>
  <c r="I398" i="6"/>
  <c r="AB397" i="6"/>
  <c r="T397" i="6"/>
  <c r="L397" i="6"/>
  <c r="AE396" i="6"/>
  <c r="W396" i="6"/>
  <c r="O396" i="6"/>
  <c r="G396" i="6"/>
  <c r="J395" i="6"/>
  <c r="H393" i="6"/>
  <c r="K392" i="6"/>
  <c r="AD391" i="6"/>
  <c r="V391" i="6"/>
  <c r="N391" i="6"/>
  <c r="F391" i="6"/>
  <c r="Y390" i="6"/>
  <c r="Q390" i="6"/>
  <c r="I390" i="6"/>
  <c r="AB389" i="6"/>
  <c r="T389" i="6"/>
  <c r="L389" i="6"/>
  <c r="AE388" i="6"/>
  <c r="W388" i="6"/>
  <c r="O388" i="6"/>
  <c r="G388" i="6"/>
  <c r="J387" i="6"/>
  <c r="H385" i="6"/>
  <c r="K384" i="6"/>
  <c r="AD383" i="6"/>
  <c r="V383" i="6"/>
  <c r="N383" i="6"/>
  <c r="F383" i="6"/>
  <c r="Y382" i="6"/>
  <c r="Q382" i="6"/>
  <c r="I382" i="6"/>
  <c r="G380" i="6"/>
  <c r="Z379" i="6"/>
  <c r="R379" i="6"/>
  <c r="J379" i="6"/>
  <c r="H377" i="6"/>
  <c r="K376" i="6"/>
  <c r="F375" i="6"/>
  <c r="I374" i="6"/>
  <c r="AB373" i="6"/>
  <c r="T373" i="6"/>
  <c r="L373" i="6"/>
  <c r="G372" i="6"/>
  <c r="Z371" i="6"/>
  <c r="R371" i="6"/>
  <c r="J371" i="6"/>
  <c r="AF369" i="6"/>
  <c r="X369" i="6"/>
  <c r="P369" i="6"/>
  <c r="H369" i="6"/>
  <c r="AA368" i="6"/>
  <c r="S368" i="6"/>
  <c r="K368" i="6"/>
  <c r="AD367" i="6"/>
  <c r="V367" i="6"/>
  <c r="N367" i="6"/>
  <c r="F367" i="6"/>
  <c r="Y366" i="6"/>
  <c r="Q366" i="6"/>
  <c r="I366" i="6"/>
  <c r="AB365" i="6"/>
  <c r="T365" i="6"/>
  <c r="L365" i="6"/>
  <c r="G364" i="6"/>
  <c r="Z363" i="6"/>
  <c r="R363" i="6"/>
  <c r="J363" i="6"/>
  <c r="AC362" i="6"/>
  <c r="U362" i="6"/>
  <c r="M362" i="6"/>
  <c r="H361" i="6"/>
  <c r="L338" i="6"/>
  <c r="T338" i="6"/>
  <c r="AB338" i="6"/>
  <c r="I339" i="6"/>
  <c r="Q339" i="6"/>
  <c r="Y339" i="6"/>
  <c r="F340" i="6"/>
  <c r="N340" i="6"/>
  <c r="V340" i="6"/>
  <c r="AD340" i="6"/>
  <c r="K341" i="6"/>
  <c r="S341" i="6"/>
  <c r="AA341" i="6"/>
  <c r="H342" i="6"/>
  <c r="J344" i="6"/>
  <c r="G345" i="6"/>
  <c r="O345" i="6"/>
  <c r="W345" i="6"/>
  <c r="AE345" i="6"/>
  <c r="I347" i="6"/>
  <c r="Q347" i="6"/>
  <c r="Y347" i="6"/>
  <c r="F348" i="6"/>
  <c r="K349" i="6"/>
  <c r="S349" i="6"/>
  <c r="AA349" i="6"/>
  <c r="H350" i="6"/>
  <c r="P350" i="6"/>
  <c r="X350" i="6"/>
  <c r="AF350" i="6"/>
  <c r="M351" i="6"/>
  <c r="U351" i="6"/>
  <c r="AC351" i="6"/>
  <c r="J352" i="6"/>
  <c r="R352" i="6"/>
  <c r="Z352" i="6"/>
  <c r="G353" i="6"/>
  <c r="O353" i="6"/>
  <c r="W353" i="6"/>
  <c r="AE353" i="6"/>
  <c r="L354" i="6"/>
  <c r="T354" i="6"/>
  <c r="AB354" i="6"/>
  <c r="I355" i="6"/>
  <c r="Q355" i="6"/>
  <c r="Y355" i="6"/>
  <c r="F356" i="6"/>
  <c r="N356" i="6"/>
  <c r="V356" i="6"/>
  <c r="AD356" i="6"/>
  <c r="K357" i="6"/>
  <c r="S357" i="6"/>
  <c r="AA357" i="6"/>
  <c r="H358" i="6"/>
  <c r="M359" i="6"/>
  <c r="U359" i="6"/>
  <c r="AC359" i="6"/>
  <c r="J360" i="6"/>
  <c r="G361" i="6"/>
  <c r="M338" i="6"/>
  <c r="U338" i="6"/>
  <c r="AC338" i="6"/>
  <c r="J339" i="6"/>
  <c r="R339" i="6"/>
  <c r="Z339" i="6"/>
  <c r="G340" i="6"/>
  <c r="O340" i="6"/>
  <c r="W340" i="6"/>
  <c r="AE340" i="6"/>
  <c r="L341" i="6"/>
  <c r="T341" i="6"/>
  <c r="AB341" i="6"/>
  <c r="I342" i="6"/>
  <c r="F343" i="6"/>
  <c r="K344" i="6"/>
  <c r="H345" i="6"/>
  <c r="P345" i="6"/>
  <c r="X345" i="6"/>
  <c r="AF345" i="6"/>
  <c r="J347" i="6"/>
  <c r="R347" i="6"/>
  <c r="Z347" i="6"/>
  <c r="G348" i="6"/>
  <c r="L349" i="6"/>
  <c r="T349" i="6"/>
  <c r="AB349" i="6"/>
  <c r="I350" i="6"/>
  <c r="Q350" i="6"/>
  <c r="Y350" i="6"/>
  <c r="F351" i="6"/>
  <c r="N351" i="6"/>
  <c r="V351" i="6"/>
  <c r="AD351" i="6"/>
  <c r="K352" i="6"/>
  <c r="S352" i="6"/>
  <c r="AA352" i="6"/>
  <c r="H353" i="6"/>
  <c r="P353" i="6"/>
  <c r="X353" i="6"/>
  <c r="AF353" i="6"/>
  <c r="M354" i="6"/>
  <c r="U354" i="6"/>
  <c r="AC354" i="6"/>
  <c r="J355" i="6"/>
  <c r="R355" i="6"/>
  <c r="Z355" i="6"/>
  <c r="G356" i="6"/>
  <c r="O356" i="6"/>
  <c r="W356" i="6"/>
  <c r="AE356" i="6"/>
  <c r="L357" i="6"/>
  <c r="T357" i="6"/>
  <c r="AB357" i="6"/>
  <c r="I358" i="6"/>
  <c r="F359" i="6"/>
  <c r="N359" i="6"/>
  <c r="V359" i="6"/>
  <c r="AD359" i="6"/>
  <c r="K360" i="6"/>
  <c r="F338" i="6"/>
  <c r="N338" i="6"/>
  <c r="V338" i="6"/>
  <c r="AD338" i="6"/>
  <c r="K339" i="6"/>
  <c r="S339" i="6"/>
  <c r="AA339" i="6"/>
  <c r="H340" i="6"/>
  <c r="P340" i="6"/>
  <c r="X340" i="6"/>
  <c r="AF340" i="6"/>
  <c r="M341" i="6"/>
  <c r="U341" i="6"/>
  <c r="AC341" i="6"/>
  <c r="J342" i="6"/>
  <c r="G343" i="6"/>
  <c r="I345" i="6"/>
  <c r="Q345" i="6"/>
  <c r="Y345" i="6"/>
  <c r="F346" i="6"/>
  <c r="K347" i="6"/>
  <c r="S347" i="6"/>
  <c r="AA347" i="6"/>
  <c r="H348" i="6"/>
  <c r="M349" i="6"/>
  <c r="U349" i="6"/>
  <c r="AC349" i="6"/>
  <c r="J350" i="6"/>
  <c r="R350" i="6"/>
  <c r="Z350" i="6"/>
  <c r="G351" i="6"/>
  <c r="O351" i="6"/>
  <c r="W351" i="6"/>
  <c r="AE351" i="6"/>
  <c r="L352" i="6"/>
  <c r="T352" i="6"/>
  <c r="AB352" i="6"/>
  <c r="I353" i="6"/>
  <c r="Q353" i="6"/>
  <c r="Y353" i="6"/>
  <c r="F354" i="6"/>
  <c r="N354" i="6"/>
  <c r="V354" i="6"/>
  <c r="AD354" i="6"/>
  <c r="K355" i="6"/>
  <c r="S355" i="6"/>
  <c r="AA355" i="6"/>
  <c r="H356" i="6"/>
  <c r="P356" i="6"/>
  <c r="X356" i="6"/>
  <c r="AF356" i="6"/>
  <c r="M357" i="6"/>
  <c r="U357" i="6"/>
  <c r="AC357" i="6"/>
  <c r="J358" i="6"/>
  <c r="G359" i="6"/>
  <c r="O359" i="6"/>
  <c r="W359" i="6"/>
  <c r="AE359" i="6"/>
  <c r="G338" i="6"/>
  <c r="O338" i="6"/>
  <c r="W338" i="6"/>
  <c r="AE338" i="6"/>
  <c r="L339" i="6"/>
  <c r="T339" i="6"/>
  <c r="AB339" i="6"/>
  <c r="I340" i="6"/>
  <c r="Q340" i="6"/>
  <c r="Y340" i="6"/>
  <c r="F341" i="6"/>
  <c r="N341" i="6"/>
  <c r="V341" i="6"/>
  <c r="AD341" i="6"/>
  <c r="K342" i="6"/>
  <c r="H343" i="6"/>
  <c r="J345" i="6"/>
  <c r="R345" i="6"/>
  <c r="Z345" i="6"/>
  <c r="G346" i="6"/>
  <c r="L347" i="6"/>
  <c r="T347" i="6"/>
  <c r="AB347" i="6"/>
  <c r="I348" i="6"/>
  <c r="F349" i="6"/>
  <c r="N349" i="6"/>
  <c r="V349" i="6"/>
  <c r="AD349" i="6"/>
  <c r="K350" i="6"/>
  <c r="S350" i="6"/>
  <c r="AA350" i="6"/>
  <c r="H351" i="6"/>
  <c r="P351" i="6"/>
  <c r="X351" i="6"/>
  <c r="AF351" i="6"/>
  <c r="M352" i="6"/>
  <c r="U352" i="6"/>
  <c r="AC352" i="6"/>
  <c r="J353" i="6"/>
  <c r="R353" i="6"/>
  <c r="Z353" i="6"/>
  <c r="G354" i="6"/>
  <c r="O354" i="6"/>
  <c r="W354" i="6"/>
  <c r="AE354" i="6"/>
  <c r="L355" i="6"/>
  <c r="T355" i="6"/>
  <c r="AB355" i="6"/>
  <c r="I356" i="6"/>
  <c r="Q356" i="6"/>
  <c r="Y356" i="6"/>
  <c r="F357" i="6"/>
  <c r="N357" i="6"/>
  <c r="V357" i="6"/>
  <c r="AD357" i="6"/>
  <c r="K358" i="6"/>
  <c r="H359" i="6"/>
  <c r="P359" i="6"/>
  <c r="X359" i="6"/>
  <c r="AF359" i="6"/>
  <c r="H338" i="6"/>
  <c r="P338" i="6"/>
  <c r="X338" i="6"/>
  <c r="AF338" i="6"/>
  <c r="M339" i="6"/>
  <c r="U339" i="6"/>
  <c r="AC339" i="6"/>
  <c r="J340" i="6"/>
  <c r="R340" i="6"/>
  <c r="Z340" i="6"/>
  <c r="G341" i="6"/>
  <c r="O341" i="6"/>
  <c r="W341" i="6"/>
  <c r="AE341" i="6"/>
  <c r="I343" i="6"/>
  <c r="F344" i="6"/>
  <c r="K345" i="6"/>
  <c r="S345" i="6"/>
  <c r="AA345" i="6"/>
  <c r="H346" i="6"/>
  <c r="M347" i="6"/>
  <c r="U347" i="6"/>
  <c r="AC347" i="6"/>
  <c r="J348" i="6"/>
  <c r="G349" i="6"/>
  <c r="O349" i="6"/>
  <c r="W349" i="6"/>
  <c r="AE349" i="6"/>
  <c r="L350" i="6"/>
  <c r="T350" i="6"/>
  <c r="AB350" i="6"/>
  <c r="I351" i="6"/>
  <c r="Q351" i="6"/>
  <c r="Y351" i="6"/>
  <c r="F352" i="6"/>
  <c r="N352" i="6"/>
  <c r="V352" i="6"/>
  <c r="AD352" i="6"/>
  <c r="K353" i="6"/>
  <c r="S353" i="6"/>
  <c r="AA353" i="6"/>
  <c r="H354" i="6"/>
  <c r="P354" i="6"/>
  <c r="X354" i="6"/>
  <c r="AF354" i="6"/>
  <c r="M355" i="6"/>
  <c r="U355" i="6"/>
  <c r="AC355" i="6"/>
  <c r="J356" i="6"/>
  <c r="R356" i="6"/>
  <c r="Z356" i="6"/>
  <c r="G357" i="6"/>
  <c r="O357" i="6"/>
  <c r="W357" i="6"/>
  <c r="AE357" i="6"/>
  <c r="I359" i="6"/>
  <c r="Q359" i="6"/>
  <c r="Y359" i="6"/>
  <c r="F360" i="6"/>
  <c r="I338" i="6"/>
  <c r="Q338" i="6"/>
  <c r="Y338" i="6"/>
  <c r="F339" i="6"/>
  <c r="N339" i="6"/>
  <c r="V339" i="6"/>
  <c r="AD339" i="6"/>
  <c r="K340" i="6"/>
  <c r="S340" i="6"/>
  <c r="AA340" i="6"/>
  <c r="H341" i="6"/>
  <c r="P341" i="6"/>
  <c r="X341" i="6"/>
  <c r="AF341" i="6"/>
  <c r="J343" i="6"/>
  <c r="G344" i="6"/>
  <c r="L345" i="6"/>
  <c r="T345" i="6"/>
  <c r="AB345" i="6"/>
  <c r="I346" i="6"/>
  <c r="F347" i="6"/>
  <c r="N347" i="6"/>
  <c r="V347" i="6"/>
  <c r="AD347" i="6"/>
  <c r="K348" i="6"/>
  <c r="H349" i="6"/>
  <c r="P349" i="6"/>
  <c r="X349" i="6"/>
  <c r="AF349" i="6"/>
  <c r="M350" i="6"/>
  <c r="U350" i="6"/>
  <c r="AC350" i="6"/>
  <c r="J351" i="6"/>
  <c r="R351" i="6"/>
  <c r="Z351" i="6"/>
  <c r="G352" i="6"/>
  <c r="O352" i="6"/>
  <c r="W352" i="6"/>
  <c r="AE352" i="6"/>
  <c r="L353" i="6"/>
  <c r="T353" i="6"/>
  <c r="AB353" i="6"/>
  <c r="I354" i="6"/>
  <c r="Q354" i="6"/>
  <c r="Y354" i="6"/>
  <c r="F355" i="6"/>
  <c r="N355" i="6"/>
  <c r="V355" i="6"/>
  <c r="AD355" i="6"/>
  <c r="K356" i="6"/>
  <c r="S356" i="6"/>
  <c r="AA356" i="6"/>
  <c r="H357" i="6"/>
  <c r="P357" i="6"/>
  <c r="X357" i="6"/>
  <c r="AF357" i="6"/>
  <c r="J359" i="6"/>
  <c r="R359" i="6"/>
  <c r="Z359" i="6"/>
  <c r="J338" i="6"/>
  <c r="R338" i="6"/>
  <c r="Z338" i="6"/>
  <c r="G339" i="6"/>
  <c r="O339" i="6"/>
  <c r="W339" i="6"/>
  <c r="AE339" i="6"/>
  <c r="L340" i="6"/>
  <c r="T340" i="6"/>
  <c r="AB340" i="6"/>
  <c r="I341" i="6"/>
  <c r="Q341" i="6"/>
  <c r="Y341" i="6"/>
  <c r="F342" i="6"/>
  <c r="K343" i="6"/>
  <c r="H344" i="6"/>
  <c r="M345" i="6"/>
  <c r="U345" i="6"/>
  <c r="AC345" i="6"/>
  <c r="J346" i="6"/>
  <c r="G347" i="6"/>
  <c r="O347" i="6"/>
  <c r="W347" i="6"/>
  <c r="AE347" i="6"/>
  <c r="I349" i="6"/>
  <c r="Q349" i="6"/>
  <c r="Y349" i="6"/>
  <c r="F350" i="6"/>
  <c r="N350" i="6"/>
  <c r="V350" i="6"/>
  <c r="AD350" i="6"/>
  <c r="K351" i="6"/>
  <c r="S351" i="6"/>
  <c r="AA351" i="6"/>
  <c r="H352" i="6"/>
  <c r="P352" i="6"/>
  <c r="X352" i="6"/>
  <c r="AF352" i="6"/>
  <c r="M353" i="6"/>
  <c r="U353" i="6"/>
  <c r="AC353" i="6"/>
  <c r="J354" i="6"/>
  <c r="R354" i="6"/>
  <c r="Z354" i="6"/>
  <c r="G355" i="6"/>
  <c r="O355" i="6"/>
  <c r="W355" i="6"/>
  <c r="AE355" i="6"/>
  <c r="L356" i="6"/>
  <c r="T356" i="6"/>
  <c r="AB356" i="6"/>
  <c r="I357" i="6"/>
  <c r="Q357" i="6"/>
  <c r="Y357" i="6"/>
  <c r="F358" i="6"/>
  <c r="K359" i="6"/>
  <c r="S359" i="6"/>
  <c r="AA359" i="6"/>
  <c r="H360" i="6"/>
  <c r="K338" i="6"/>
  <c r="S338" i="6"/>
  <c r="AA338" i="6"/>
  <c r="H339" i="6"/>
  <c r="P339" i="6"/>
  <c r="X339" i="6"/>
  <c r="AF339" i="6"/>
  <c r="M340" i="6"/>
  <c r="U340" i="6"/>
  <c r="AC340" i="6"/>
  <c r="J341" i="6"/>
  <c r="R341" i="6"/>
  <c r="Z341" i="6"/>
  <c r="G342" i="6"/>
  <c r="I344" i="6"/>
  <c r="F345" i="6"/>
  <c r="N345" i="6"/>
  <c r="V345" i="6"/>
  <c r="AD345" i="6"/>
  <c r="K346" i="6"/>
  <c r="H347" i="6"/>
  <c r="P347" i="6"/>
  <c r="X347" i="6"/>
  <c r="AF347" i="6"/>
  <c r="J349" i="6"/>
  <c r="R349" i="6"/>
  <c r="Z349" i="6"/>
  <c r="G350" i="6"/>
  <c r="O350" i="6"/>
  <c r="W350" i="6"/>
  <c r="AE350" i="6"/>
  <c r="L351" i="6"/>
  <c r="T351" i="6"/>
  <c r="AB351" i="6"/>
  <c r="I352" i="6"/>
  <c r="Q352" i="6"/>
  <c r="Y352" i="6"/>
  <c r="F353" i="6"/>
  <c r="N353" i="6"/>
  <c r="V353" i="6"/>
  <c r="AD353" i="6"/>
  <c r="K354" i="6"/>
  <c r="S354" i="6"/>
  <c r="AA354" i="6"/>
  <c r="H355" i="6"/>
  <c r="P355" i="6"/>
  <c r="X355" i="6"/>
  <c r="AF355" i="6"/>
  <c r="M356" i="6"/>
  <c r="U356" i="6"/>
  <c r="AC356" i="6"/>
  <c r="J357" i="6"/>
  <c r="R357" i="6"/>
  <c r="Z357" i="6"/>
  <c r="G358" i="6"/>
  <c r="L359" i="6"/>
  <c r="T359" i="6"/>
  <c r="AB359" i="6"/>
  <c r="I360" i="6"/>
  <c r="X406" i="6"/>
  <c r="P406" i="6"/>
  <c r="H406" i="6"/>
  <c r="K405" i="6"/>
  <c r="F404" i="6"/>
  <c r="Y403" i="6"/>
  <c r="Q403" i="6"/>
  <c r="I403" i="6"/>
  <c r="G401" i="6"/>
  <c r="J400" i="6"/>
  <c r="H398" i="6"/>
  <c r="AA397" i="6"/>
  <c r="S397" i="6"/>
  <c r="K397" i="6"/>
  <c r="AD396" i="6"/>
  <c r="V396" i="6"/>
  <c r="N396" i="6"/>
  <c r="F396" i="6"/>
  <c r="I395" i="6"/>
  <c r="G393" i="6"/>
  <c r="J392" i="6"/>
  <c r="AC391" i="6"/>
  <c r="U391" i="6"/>
  <c r="M391" i="6"/>
  <c r="AF390" i="6"/>
  <c r="X390" i="6"/>
  <c r="P390" i="6"/>
  <c r="H390" i="6"/>
  <c r="AA389" i="6"/>
  <c r="S389" i="6"/>
  <c r="K389" i="6"/>
  <c r="AD388" i="6"/>
  <c r="V388" i="6"/>
  <c r="N388" i="6"/>
  <c r="F388" i="6"/>
  <c r="I387" i="6"/>
  <c r="G385" i="6"/>
  <c r="J384" i="6"/>
  <c r="AC383" i="6"/>
  <c r="U383" i="6"/>
  <c r="M383" i="6"/>
  <c r="AF382" i="6"/>
  <c r="X382" i="6"/>
  <c r="P382" i="6"/>
  <c r="H382" i="6"/>
  <c r="K381" i="6"/>
  <c r="F380" i="6"/>
  <c r="Y379" i="6"/>
  <c r="Q379" i="6"/>
  <c r="I379" i="6"/>
  <c r="G377" i="6"/>
  <c r="J376" i="6"/>
  <c r="H374" i="6"/>
  <c r="AA373" i="6"/>
  <c r="S373" i="6"/>
  <c r="K373" i="6"/>
  <c r="F372" i="6"/>
  <c r="Y371" i="6"/>
  <c r="Q371" i="6"/>
  <c r="I371" i="6"/>
  <c r="AE369" i="6"/>
  <c r="W369" i="6"/>
  <c r="O369" i="6"/>
  <c r="G369" i="6"/>
  <c r="Z368" i="6"/>
  <c r="R368" i="6"/>
  <c r="J368" i="6"/>
  <c r="AC367" i="6"/>
  <c r="U367" i="6"/>
  <c r="M367" i="6"/>
  <c r="AF366" i="6"/>
  <c r="X366" i="6"/>
  <c r="P366" i="6"/>
  <c r="H366" i="6"/>
  <c r="AA365" i="6"/>
  <c r="S365" i="6"/>
  <c r="K365" i="6"/>
  <c r="F364" i="6"/>
  <c r="Y363" i="6"/>
  <c r="Q363" i="6"/>
  <c r="I363" i="6"/>
  <c r="AB362" i="6"/>
  <c r="T362" i="6"/>
  <c r="L362" i="6"/>
  <c r="F361" i="6"/>
  <c r="G360" i="6"/>
  <c r="G406" i="6"/>
  <c r="J405" i="6"/>
  <c r="AF403" i="6"/>
  <c r="X403" i="6"/>
  <c r="P403" i="6"/>
  <c r="H403" i="6"/>
  <c r="K402" i="6"/>
  <c r="F401" i="6"/>
  <c r="I400" i="6"/>
  <c r="G398" i="6"/>
  <c r="Z397" i="6"/>
  <c r="R397" i="6"/>
  <c r="J397" i="6"/>
  <c r="AC396" i="6"/>
  <c r="U396" i="6"/>
  <c r="M396" i="6"/>
  <c r="H395" i="6"/>
  <c r="K394" i="6"/>
  <c r="F393" i="6"/>
  <c r="I392" i="6"/>
  <c r="AB391" i="6"/>
  <c r="T391" i="6"/>
  <c r="L391" i="6"/>
  <c r="AE390" i="6"/>
  <c r="W390" i="6"/>
  <c r="O390" i="6"/>
  <c r="G390" i="6"/>
  <c r="Z389" i="6"/>
  <c r="R389" i="6"/>
  <c r="J389" i="6"/>
  <c r="AC388" i="6"/>
  <c r="U388" i="6"/>
  <c r="M388" i="6"/>
  <c r="H387" i="6"/>
  <c r="K386" i="6"/>
  <c r="F385" i="6"/>
  <c r="I384" i="6"/>
  <c r="AB383" i="6"/>
  <c r="T383" i="6"/>
  <c r="L383" i="6"/>
  <c r="AE382" i="6"/>
  <c r="W382" i="6"/>
  <c r="O382" i="6"/>
  <c r="G382" i="6"/>
  <c r="J381" i="6"/>
  <c r="AF379" i="6"/>
  <c r="X379" i="6"/>
  <c r="P379" i="6"/>
  <c r="H379" i="6"/>
  <c r="K378" i="6"/>
  <c r="F377" i="6"/>
  <c r="I376" i="6"/>
  <c r="G374" i="6"/>
  <c r="Z373" i="6"/>
  <c r="R373" i="6"/>
  <c r="J373" i="6"/>
  <c r="AF371" i="6"/>
  <c r="X371" i="6"/>
  <c r="P371" i="6"/>
  <c r="H371" i="6"/>
  <c r="K370" i="6"/>
  <c r="AD369" i="6"/>
  <c r="V369" i="6"/>
  <c r="N369" i="6"/>
  <c r="F369" i="6"/>
  <c r="Y368" i="6"/>
  <c r="Q368" i="6"/>
  <c r="I368" i="6"/>
  <c r="AB367" i="6"/>
  <c r="T367" i="6"/>
  <c r="L367" i="6"/>
  <c r="AE366" i="6"/>
  <c r="W366" i="6"/>
  <c r="O366" i="6"/>
  <c r="G366" i="6"/>
  <c r="Z365" i="6"/>
  <c r="R365" i="6"/>
  <c r="J365" i="6"/>
  <c r="AF363" i="6"/>
  <c r="X363" i="6"/>
  <c r="P363" i="6"/>
  <c r="H363" i="6"/>
  <c r="AA362" i="6"/>
  <c r="S362" i="6"/>
  <c r="K362" i="6"/>
  <c r="F406" i="6"/>
  <c r="I405" i="6"/>
  <c r="AE403" i="6"/>
  <c r="W403" i="6"/>
  <c r="O403" i="6"/>
  <c r="G403" i="6"/>
  <c r="J402" i="6"/>
  <c r="H400" i="6"/>
  <c r="K399" i="6"/>
  <c r="F398" i="6"/>
  <c r="Y397" i="6"/>
  <c r="Q397" i="6"/>
  <c r="I397" i="6"/>
  <c r="AB396" i="6"/>
  <c r="T396" i="6"/>
  <c r="L396" i="6"/>
  <c r="G395" i="6"/>
  <c r="J394" i="6"/>
  <c r="H392" i="6"/>
  <c r="AA391" i="6"/>
  <c r="S391" i="6"/>
  <c r="K391" i="6"/>
  <c r="AD390" i="6"/>
  <c r="V390" i="6"/>
  <c r="N390" i="6"/>
  <c r="F390" i="6"/>
  <c r="Y389" i="6"/>
  <c r="Q389" i="6"/>
  <c r="I389" i="6"/>
  <c r="AB388" i="6"/>
  <c r="T388" i="6"/>
  <c r="L388" i="6"/>
  <c r="G387" i="6"/>
  <c r="J386" i="6"/>
  <c r="H384" i="6"/>
  <c r="AA383" i="6"/>
  <c r="S383" i="6"/>
  <c r="K383" i="6"/>
  <c r="AD382" i="6"/>
  <c r="V382" i="6"/>
  <c r="N382" i="6"/>
  <c r="F382" i="6"/>
  <c r="I381" i="6"/>
  <c r="AE379" i="6"/>
  <c r="W379" i="6"/>
  <c r="O379" i="6"/>
  <c r="G379" i="6"/>
  <c r="J378" i="6"/>
  <c r="H376" i="6"/>
  <c r="K375" i="6"/>
  <c r="F374" i="6"/>
  <c r="Y373" i="6"/>
  <c r="Q373" i="6"/>
  <c r="I373" i="6"/>
  <c r="AE371" i="6"/>
  <c r="W371" i="6"/>
  <c r="O371" i="6"/>
  <c r="G371" i="6"/>
  <c r="J370" i="6"/>
  <c r="AC369" i="6"/>
  <c r="U369" i="6"/>
  <c r="M369" i="6"/>
  <c r="AF368" i="6"/>
  <c r="X368" i="6"/>
  <c r="P368" i="6"/>
  <c r="H368" i="6"/>
  <c r="AA367" i="6"/>
  <c r="S367" i="6"/>
  <c r="K367" i="6"/>
  <c r="AD366" i="6"/>
  <c r="V366" i="6"/>
  <c r="N366" i="6"/>
  <c r="F366" i="6"/>
  <c r="Y365" i="6"/>
  <c r="Q365" i="6"/>
  <c r="I365" i="6"/>
  <c r="AE363" i="6"/>
  <c r="W363" i="6"/>
  <c r="O363" i="6"/>
  <c r="G363" i="6"/>
  <c r="Z362" i="6"/>
  <c r="R362" i="6"/>
  <c r="J362" i="6"/>
  <c r="J407" i="6"/>
  <c r="AC406" i="6"/>
  <c r="U406" i="6"/>
  <c r="M406" i="6"/>
  <c r="H405" i="6"/>
  <c r="K404" i="6"/>
  <c r="AD403" i="6"/>
  <c r="V403" i="6"/>
  <c r="N403" i="6"/>
  <c r="F403" i="6"/>
  <c r="I402" i="6"/>
  <c r="G400" i="6"/>
  <c r="J399" i="6"/>
  <c r="AF397" i="6"/>
  <c r="X397" i="6"/>
  <c r="P397" i="6"/>
  <c r="H397" i="6"/>
  <c r="AA396" i="6"/>
  <c r="S396" i="6"/>
  <c r="K396" i="6"/>
  <c r="F395" i="6"/>
  <c r="I394" i="6"/>
  <c r="G392" i="6"/>
  <c r="Z391" i="6"/>
  <c r="R391" i="6"/>
  <c r="J391" i="6"/>
  <c r="AC390" i="6"/>
  <c r="U390" i="6"/>
  <c r="M390" i="6"/>
  <c r="AF389" i="6"/>
  <c r="X389" i="6"/>
  <c r="P389" i="6"/>
  <c r="H389" i="6"/>
  <c r="AA388" i="6"/>
  <c r="S388" i="6"/>
  <c r="K388" i="6"/>
  <c r="F387" i="6"/>
  <c r="I386" i="6"/>
  <c r="G384" i="6"/>
  <c r="Z383" i="6"/>
  <c r="R383" i="6"/>
  <c r="J383" i="6"/>
  <c r="AC382" i="6"/>
  <c r="U382" i="6"/>
  <c r="M382" i="6"/>
  <c r="H381" i="6"/>
  <c r="K380" i="6"/>
  <c r="AD379" i="6"/>
  <c r="V379" i="6"/>
  <c r="N379" i="6"/>
  <c r="F379" i="6"/>
  <c r="I378" i="6"/>
  <c r="G376" i="6"/>
  <c r="J375" i="6"/>
  <c r="AF373" i="6"/>
  <c r="X373" i="6"/>
  <c r="P373" i="6"/>
  <c r="H373" i="6"/>
  <c r="K372" i="6"/>
  <c r="AD371" i="6"/>
  <c r="V371" i="6"/>
  <c r="N371" i="6"/>
  <c r="F371" i="6"/>
  <c r="I370" i="6"/>
  <c r="AB369" i="6"/>
  <c r="T369" i="6"/>
  <c r="L369" i="6"/>
  <c r="AE368" i="6"/>
  <c r="W368" i="6"/>
  <c r="O368" i="6"/>
  <c r="G368" i="6"/>
  <c r="Z367" i="6"/>
  <c r="R367" i="6"/>
  <c r="J367" i="6"/>
  <c r="AC366" i="6"/>
  <c r="U366" i="6"/>
  <c r="M366" i="6"/>
  <c r="AF365" i="6"/>
  <c r="X365" i="6"/>
  <c r="P365" i="6"/>
  <c r="H365" i="6"/>
  <c r="K364" i="6"/>
  <c r="AD363" i="6"/>
  <c r="V363" i="6"/>
  <c r="N363" i="6"/>
  <c r="F363" i="6"/>
  <c r="Y362" i="6"/>
  <c r="Q362" i="6"/>
  <c r="I362" i="6"/>
  <c r="G405" i="6"/>
  <c r="J404" i="6"/>
  <c r="AC403" i="6"/>
  <c r="U403" i="6"/>
  <c r="M403" i="6"/>
  <c r="H402" i="6"/>
  <c r="K401" i="6"/>
  <c r="F400" i="6"/>
  <c r="I399" i="6"/>
  <c r="AE397" i="6"/>
  <c r="W397" i="6"/>
  <c r="O397" i="6"/>
  <c r="G397" i="6"/>
  <c r="Z396" i="6"/>
  <c r="R396" i="6"/>
  <c r="J396" i="6"/>
  <c r="H394" i="6"/>
  <c r="K393" i="6"/>
  <c r="F392" i="6"/>
  <c r="Y391" i="6"/>
  <c r="Q391" i="6"/>
  <c r="I391" i="6"/>
  <c r="AB390" i="6"/>
  <c r="T390" i="6"/>
  <c r="L390" i="6"/>
  <c r="AE389" i="6"/>
  <c r="W389" i="6"/>
  <c r="O389" i="6"/>
  <c r="G389" i="6"/>
  <c r="Z388" i="6"/>
  <c r="R388" i="6"/>
  <c r="J388" i="6"/>
  <c r="H386" i="6"/>
  <c r="K385" i="6"/>
  <c r="F384" i="6"/>
  <c r="Y383" i="6"/>
  <c r="Q383" i="6"/>
  <c r="I383" i="6"/>
  <c r="AB382" i="6"/>
  <c r="T382" i="6"/>
  <c r="L382" i="6"/>
  <c r="G381" i="6"/>
  <c r="J380" i="6"/>
  <c r="AC379" i="6"/>
  <c r="U379" i="6"/>
  <c r="M379" i="6"/>
  <c r="H378" i="6"/>
  <c r="K377" i="6"/>
  <c r="F376" i="6"/>
  <c r="I375" i="6"/>
  <c r="AE373" i="6"/>
  <c r="W373" i="6"/>
  <c r="O373" i="6"/>
  <c r="G373" i="6"/>
  <c r="J372" i="6"/>
  <c r="AC371" i="6"/>
  <c r="U371" i="6"/>
  <c r="M371" i="6"/>
  <c r="H370" i="6"/>
  <c r="AA369" i="6"/>
  <c r="S369" i="6"/>
  <c r="K369" i="6"/>
  <c r="AD368" i="6"/>
  <c r="V368" i="6"/>
  <c r="N368" i="6"/>
  <c r="F368" i="6"/>
  <c r="Y367" i="6"/>
  <c r="Q367" i="6"/>
  <c r="I367" i="6"/>
  <c r="AB366" i="6"/>
  <c r="T366" i="6"/>
  <c r="L366" i="6"/>
  <c r="AE365" i="6"/>
  <c r="W365" i="6"/>
  <c r="O365" i="6"/>
  <c r="G365" i="6"/>
  <c r="J364" i="6"/>
  <c r="AC363" i="6"/>
  <c r="U363" i="6"/>
  <c r="M363" i="6"/>
  <c r="AF362" i="6"/>
  <c r="X362" i="6"/>
  <c r="P362" i="6"/>
  <c r="H362" i="6"/>
  <c r="U247" i="6"/>
  <c r="U235" i="6"/>
  <c r="F303" i="6"/>
  <c r="L239" i="6"/>
  <c r="D161" i="6"/>
  <c r="F195" i="6"/>
  <c r="D164" i="6"/>
  <c r="D160" i="6"/>
  <c r="F185" i="6"/>
  <c r="D197" i="6"/>
  <c r="F145" i="6"/>
  <c r="D149" i="6"/>
  <c r="D155" i="6"/>
  <c r="D148" i="6"/>
  <c r="D147" i="6"/>
  <c r="D113" i="6"/>
  <c r="D106" i="6"/>
  <c r="F111" i="6"/>
  <c r="D107" i="6"/>
  <c r="D108" i="6"/>
  <c r="J3" i="6"/>
  <c r="G3" i="6"/>
  <c r="H3" i="6"/>
  <c r="I536" i="5"/>
  <c r="J536" i="5"/>
  <c r="H537" i="5"/>
  <c r="H538" i="5" s="1"/>
  <c r="H536" i="5"/>
  <c r="G537" i="5"/>
  <c r="G538" i="5" s="1"/>
  <c r="G536" i="5"/>
  <c r="G131" i="5"/>
  <c r="G132" i="5" s="1"/>
  <c r="K535" i="5"/>
  <c r="J390" i="5"/>
  <c r="J391" i="5" s="1"/>
  <c r="D75" i="5"/>
  <c r="D199" i="5"/>
  <c r="I321" i="5"/>
  <c r="I322" i="5" s="1"/>
  <c r="K407" i="5"/>
  <c r="K408" i="5" s="1"/>
  <c r="D324" i="5"/>
  <c r="D11" i="5"/>
  <c r="D19" i="5"/>
  <c r="D27" i="5"/>
  <c r="D35" i="5"/>
  <c r="D43" i="5"/>
  <c r="D51" i="5"/>
  <c r="D59" i="5"/>
  <c r="D67" i="5"/>
  <c r="D95" i="5"/>
  <c r="D103" i="5"/>
  <c r="D111" i="5"/>
  <c r="D119" i="5"/>
  <c r="D127" i="5"/>
  <c r="D137" i="5"/>
  <c r="D147" i="5"/>
  <c r="D155" i="5"/>
  <c r="D163" i="5"/>
  <c r="D171" i="5"/>
  <c r="D179" i="5"/>
  <c r="D187" i="5"/>
  <c r="D195" i="5"/>
  <c r="D331" i="5"/>
  <c r="D339" i="5"/>
  <c r="D347" i="5"/>
  <c r="D355" i="5"/>
  <c r="D393" i="5"/>
  <c r="D401" i="5"/>
  <c r="D411" i="5"/>
  <c r="D419" i="5"/>
  <c r="D471" i="5"/>
  <c r="D479" i="5"/>
  <c r="D497" i="5"/>
  <c r="D505" i="5"/>
  <c r="K28" i="4"/>
  <c r="K166" i="4"/>
  <c r="K167" i="4" s="1"/>
  <c r="H166" i="4"/>
  <c r="H167" i="4" s="1"/>
  <c r="H28" i="4"/>
  <c r="G166" i="4"/>
  <c r="G167" i="4" s="1"/>
  <c r="G28" i="4"/>
  <c r="I28" i="4"/>
  <c r="I166" i="4"/>
  <c r="I167" i="4" s="1"/>
  <c r="J28" i="4"/>
  <c r="J65" i="4"/>
  <c r="J66" i="4" s="1"/>
  <c r="D147" i="4"/>
  <c r="D49" i="4"/>
  <c r="D60" i="4"/>
  <c r="D100" i="4"/>
  <c r="D124" i="4"/>
  <c r="D134" i="4"/>
  <c r="D142" i="4"/>
  <c r="D152" i="4"/>
  <c r="D11" i="4"/>
  <c r="D83" i="4"/>
  <c r="D252" i="3"/>
  <c r="D270" i="3"/>
  <c r="D221" i="3"/>
  <c r="D70" i="3"/>
  <c r="D100" i="3"/>
  <c r="D126" i="3"/>
  <c r="D185" i="3"/>
  <c r="K210" i="3"/>
  <c r="K211" i="3" s="1"/>
  <c r="D131" i="3"/>
  <c r="D236" i="3"/>
  <c r="D228" i="3"/>
  <c r="F286" i="3"/>
  <c r="F287" i="3" s="1"/>
  <c r="D142" i="3"/>
  <c r="D156" i="3"/>
  <c r="I286" i="3"/>
  <c r="I287" i="3" s="1"/>
  <c r="G241" i="3"/>
  <c r="G242" i="3" s="1"/>
  <c r="J241" i="3"/>
  <c r="J242" i="3" s="1"/>
  <c r="D222" i="3"/>
  <c r="D225" i="3"/>
  <c r="D229" i="3"/>
  <c r="D230" i="3"/>
  <c r="D233" i="3"/>
  <c r="D238" i="3"/>
  <c r="K258" i="3"/>
  <c r="K259" i="3" s="1"/>
  <c r="D253" i="3"/>
  <c r="D255" i="3"/>
  <c r="D206" i="3"/>
  <c r="D254" i="3"/>
  <c r="G107" i="3"/>
  <c r="G108" i="3" s="1"/>
  <c r="J107" i="3"/>
  <c r="J108" i="3" s="1"/>
  <c r="I119" i="3"/>
  <c r="I120" i="3" s="1"/>
  <c r="G119" i="3"/>
  <c r="G120" i="3" s="1"/>
  <c r="G133" i="3"/>
  <c r="G134" i="3" s="1"/>
  <c r="D127" i="3"/>
  <c r="G161" i="3"/>
  <c r="G162" i="3" s="1"/>
  <c r="J161" i="3"/>
  <c r="J162" i="3" s="1"/>
  <c r="K173" i="3"/>
  <c r="K174" i="3" s="1"/>
  <c r="I173" i="3"/>
  <c r="I174" i="3" s="1"/>
  <c r="D167" i="3"/>
  <c r="D168" i="3"/>
  <c r="I195" i="3"/>
  <c r="I196" i="3" s="1"/>
  <c r="K203" i="3"/>
  <c r="K204" i="3" s="1"/>
  <c r="G28" i="3"/>
  <c r="G29" i="3" s="1"/>
  <c r="D62" i="3"/>
  <c r="D78" i="3"/>
  <c r="K91" i="3"/>
  <c r="K92" i="3" s="1"/>
  <c r="H210" i="3"/>
  <c r="H211" i="3" s="1"/>
  <c r="D17" i="3"/>
  <c r="H258" i="3"/>
  <c r="H259" i="3" s="1"/>
  <c r="H28" i="3"/>
  <c r="H29" i="3" s="1"/>
  <c r="D15" i="3"/>
  <c r="D16" i="3"/>
  <c r="I83" i="3"/>
  <c r="H107" i="3"/>
  <c r="H108" i="3" s="1"/>
  <c r="J119" i="3"/>
  <c r="J120" i="3" s="1"/>
  <c r="H161" i="3"/>
  <c r="H162" i="3" s="1"/>
  <c r="G210" i="3"/>
  <c r="G211" i="3" s="1"/>
  <c r="J286" i="3"/>
  <c r="J287" i="3" s="1"/>
  <c r="H286" i="3"/>
  <c r="H287" i="3" s="1"/>
  <c r="I28" i="3"/>
  <c r="I29" i="3" s="1"/>
  <c r="G54" i="3"/>
  <c r="G55" i="3" s="1"/>
  <c r="J83" i="3"/>
  <c r="I107" i="3"/>
  <c r="I108" i="3" s="1"/>
  <c r="K107" i="3"/>
  <c r="K108" i="3" s="1"/>
  <c r="D103" i="3"/>
  <c r="K119" i="3"/>
  <c r="K120" i="3" s="1"/>
  <c r="H147" i="3"/>
  <c r="H148" i="3" s="1"/>
  <c r="I161" i="3"/>
  <c r="I162" i="3" s="1"/>
  <c r="G203" i="3"/>
  <c r="G204" i="3" s="1"/>
  <c r="J203" i="3"/>
  <c r="J204" i="3" s="1"/>
  <c r="D224" i="3"/>
  <c r="D226" i="3"/>
  <c r="D227" i="3"/>
  <c r="D231" i="3"/>
  <c r="D232" i="3"/>
  <c r="D234" i="3"/>
  <c r="D235" i="3"/>
  <c r="D237" i="3"/>
  <c r="I274" i="3"/>
  <c r="I275" i="3" s="1"/>
  <c r="K286" i="3"/>
  <c r="K287" i="3" s="1"/>
  <c r="J28" i="3"/>
  <c r="J29" i="3" s="1"/>
  <c r="H54" i="3"/>
  <c r="H55" i="3" s="1"/>
  <c r="K83" i="3"/>
  <c r="I91" i="3"/>
  <c r="I92" i="3" s="1"/>
  <c r="J91" i="3"/>
  <c r="J92" i="3" s="1"/>
  <c r="J133" i="3"/>
  <c r="J134" i="3" s="1"/>
  <c r="H203" i="3"/>
  <c r="H204" i="3" s="1"/>
  <c r="I210" i="3"/>
  <c r="I211" i="3" s="1"/>
  <c r="D207" i="3"/>
  <c r="J210" i="3"/>
  <c r="J211" i="3" s="1"/>
  <c r="G286" i="3"/>
  <c r="G287" i="3" s="1"/>
  <c r="K28" i="3"/>
  <c r="K29" i="3" s="1"/>
  <c r="I54" i="3"/>
  <c r="I55" i="3" s="1"/>
  <c r="G83" i="3"/>
  <c r="G91" i="3"/>
  <c r="G92" i="3" s="1"/>
  <c r="K133" i="3"/>
  <c r="K134" i="3" s="1"/>
  <c r="G147" i="3"/>
  <c r="G148" i="3" s="1"/>
  <c r="J147" i="3"/>
  <c r="J148" i="3" s="1"/>
  <c r="K147" i="3"/>
  <c r="K148" i="3" s="1"/>
  <c r="D141" i="3"/>
  <c r="K161" i="3"/>
  <c r="K162" i="3" s="1"/>
  <c r="H195" i="3"/>
  <c r="H196" i="3" s="1"/>
  <c r="I203" i="3"/>
  <c r="I204" i="3" s="1"/>
  <c r="D199" i="3"/>
  <c r="D200" i="3"/>
  <c r="H241" i="3"/>
  <c r="H242" i="3" s="1"/>
  <c r="K274" i="3"/>
  <c r="K275" i="3" s="1"/>
  <c r="F119" i="3"/>
  <c r="F120" i="3" s="1"/>
  <c r="J54" i="3"/>
  <c r="J55" i="3" s="1"/>
  <c r="H83" i="3"/>
  <c r="H91" i="3"/>
  <c r="H92" i="3" s="1"/>
  <c r="H173" i="3"/>
  <c r="H174" i="3" s="1"/>
  <c r="I241" i="3"/>
  <c r="I242" i="3" s="1"/>
  <c r="G274" i="3"/>
  <c r="G275" i="3" s="1"/>
  <c r="J274" i="3"/>
  <c r="J275" i="3" s="1"/>
  <c r="K54" i="3"/>
  <c r="K55" i="3" s="1"/>
  <c r="H133" i="3"/>
  <c r="H134" i="3" s="1"/>
  <c r="I133" i="3"/>
  <c r="I134" i="3" s="1"/>
  <c r="D130" i="3"/>
  <c r="I147" i="3"/>
  <c r="I148" i="3" s="1"/>
  <c r="G173" i="3"/>
  <c r="G174" i="3" s="1"/>
  <c r="G195" i="3"/>
  <c r="G196" i="3" s="1"/>
  <c r="J195" i="3"/>
  <c r="J196" i="3" s="1"/>
  <c r="K195" i="3"/>
  <c r="K196" i="3" s="1"/>
  <c r="D183" i="3"/>
  <c r="D184" i="3"/>
  <c r="I258" i="3"/>
  <c r="I259" i="3" s="1"/>
  <c r="G258" i="3"/>
  <c r="G259" i="3" s="1"/>
  <c r="H119" i="3"/>
  <c r="H120" i="3" s="1"/>
  <c r="J173" i="3"/>
  <c r="J174" i="3" s="1"/>
  <c r="K241" i="3"/>
  <c r="K242" i="3" s="1"/>
  <c r="J258" i="3"/>
  <c r="J259" i="3" s="1"/>
  <c r="D263" i="3"/>
  <c r="H274" i="3"/>
  <c r="H275" i="3" s="1"/>
  <c r="D223" i="3"/>
  <c r="D96" i="3"/>
  <c r="D143" i="3"/>
  <c r="D282" i="3"/>
  <c r="AH257" i="6" l="1"/>
  <c r="T324" i="6"/>
  <c r="F419" i="6"/>
  <c r="AH324" i="6"/>
  <c r="U162" i="6"/>
  <c r="K325" i="6"/>
  <c r="AH215" i="6"/>
  <c r="U111" i="6"/>
  <c r="K3" i="6"/>
  <c r="U286" i="6"/>
  <c r="U324" i="6"/>
  <c r="AH286" i="6"/>
  <c r="U317" i="6"/>
  <c r="U395" i="6" s="1"/>
  <c r="U303" i="6"/>
  <c r="L317" i="6"/>
  <c r="L319" i="6" s="1"/>
  <c r="D145" i="6"/>
  <c r="D146" i="6" s="1"/>
  <c r="E318" i="6"/>
  <c r="K146" i="6"/>
  <c r="F333" i="6"/>
  <c r="Q317" i="6"/>
  <c r="Q319" i="6" s="1"/>
  <c r="F334" i="6"/>
  <c r="F335" i="6" s="1"/>
  <c r="V195" i="6"/>
  <c r="U315" i="6"/>
  <c r="S247" i="6"/>
  <c r="H105" i="6"/>
  <c r="O317" i="6"/>
  <c r="O319" i="6" s="1"/>
  <c r="M317" i="6"/>
  <c r="S317" i="6"/>
  <c r="S319" i="6" s="1"/>
  <c r="R104" i="6"/>
  <c r="S303" i="6"/>
  <c r="AH238" i="6"/>
  <c r="W195" i="6"/>
  <c r="W317" i="6"/>
  <c r="W315" i="6"/>
  <c r="U257" i="6"/>
  <c r="W185" i="6"/>
  <c r="H112" i="6"/>
  <c r="D104" i="6"/>
  <c r="E76" i="6" s="1"/>
  <c r="K333" i="6"/>
  <c r="D286" i="6"/>
  <c r="V317" i="6"/>
  <c r="K112" i="6"/>
  <c r="R185" i="6"/>
  <c r="F186" i="6"/>
  <c r="R303" i="6"/>
  <c r="F304" i="6"/>
  <c r="R215" i="6"/>
  <c r="F216" i="6"/>
  <c r="R324" i="6"/>
  <c r="F325" i="6"/>
  <c r="R257" i="6"/>
  <c r="F258" i="6"/>
  <c r="J258" i="6"/>
  <c r="V257" i="6"/>
  <c r="G196" i="6"/>
  <c r="S195" i="6"/>
  <c r="H236" i="6"/>
  <c r="T235" i="6"/>
  <c r="K236" i="6"/>
  <c r="W235" i="6"/>
  <c r="H216" i="6"/>
  <c r="T215" i="6"/>
  <c r="J304" i="6"/>
  <c r="V303" i="6"/>
  <c r="F50" i="6"/>
  <c r="R49" i="6"/>
  <c r="D247" i="6"/>
  <c r="E241" i="6" s="1"/>
  <c r="G146" i="6"/>
  <c r="S145" i="6"/>
  <c r="H316" i="6"/>
  <c r="T315" i="6"/>
  <c r="J287" i="6"/>
  <c r="V286" i="6"/>
  <c r="J316" i="6"/>
  <c r="V315" i="6"/>
  <c r="T2" i="6"/>
  <c r="S49" i="6"/>
  <c r="R247" i="6"/>
  <c r="F248" i="6"/>
  <c r="H196" i="6"/>
  <c r="T195" i="6"/>
  <c r="R286" i="6"/>
  <c r="F287" i="6"/>
  <c r="Y104" i="6"/>
  <c r="Y111" i="6"/>
  <c r="Y195" i="6"/>
  <c r="Y215" i="6"/>
  <c r="Y235" i="6"/>
  <c r="Y185" i="6"/>
  <c r="Y162" i="6"/>
  <c r="Y257" i="6"/>
  <c r="Y286" i="6"/>
  <c r="Y315" i="6"/>
  <c r="Y303" i="6"/>
  <c r="Y247" i="6"/>
  <c r="R162" i="6"/>
  <c r="F163" i="6"/>
  <c r="K326" i="6"/>
  <c r="K327" i="6" s="1"/>
  <c r="G325" i="6"/>
  <c r="S324" i="6"/>
  <c r="R315" i="6"/>
  <c r="F316" i="6"/>
  <c r="F3" i="6"/>
  <c r="F75" i="6"/>
  <c r="R235" i="6"/>
  <c r="F236" i="6"/>
  <c r="G316" i="6"/>
  <c r="S315" i="6"/>
  <c r="D257" i="6"/>
  <c r="E249" i="6" s="1"/>
  <c r="Y324" i="6"/>
  <c r="R111" i="6"/>
  <c r="F112" i="6"/>
  <c r="R145" i="6"/>
  <c r="F146" i="6"/>
  <c r="J146" i="6"/>
  <c r="V145" i="6"/>
  <c r="Y238" i="6"/>
  <c r="Y237" i="6" s="1"/>
  <c r="Y239" i="6" s="1"/>
  <c r="R195" i="6"/>
  <c r="F196" i="6"/>
  <c r="D215" i="6"/>
  <c r="D216" i="6" s="1"/>
  <c r="J186" i="6"/>
  <c r="V185" i="6"/>
  <c r="K163" i="6"/>
  <c r="W162" i="6"/>
  <c r="G333" i="6"/>
  <c r="G334" i="6"/>
  <c r="G335" i="6" s="1"/>
  <c r="E40" i="12" s="1"/>
  <c r="E51" i="12" s="1"/>
  <c r="E52" i="12" s="1"/>
  <c r="J105" i="6"/>
  <c r="V104" i="6"/>
  <c r="J163" i="6"/>
  <c r="V162" i="6"/>
  <c r="K248" i="6"/>
  <c r="W247" i="6"/>
  <c r="R317" i="6"/>
  <c r="R319" i="6" s="1"/>
  <c r="G216" i="6"/>
  <c r="S215" i="6"/>
  <c r="K334" i="6"/>
  <c r="K335" i="6" s="1"/>
  <c r="I40" i="12" s="1"/>
  <c r="I51" i="12" s="1"/>
  <c r="I52" i="12" s="1"/>
  <c r="K105" i="6"/>
  <c r="W104" i="6"/>
  <c r="H163" i="6"/>
  <c r="T162" i="6"/>
  <c r="H333" i="6"/>
  <c r="H334" i="6"/>
  <c r="H335" i="6" s="1"/>
  <c r="F40" i="12" s="1"/>
  <c r="F51" i="12" s="1"/>
  <c r="F52" i="12" s="1"/>
  <c r="J216" i="6"/>
  <c r="V215" i="6"/>
  <c r="G287" i="6"/>
  <c r="S286" i="6"/>
  <c r="H258" i="6"/>
  <c r="T257" i="6"/>
  <c r="G236" i="6"/>
  <c r="S235" i="6"/>
  <c r="K216" i="6"/>
  <c r="W215" i="6"/>
  <c r="H304" i="6"/>
  <c r="T303" i="6"/>
  <c r="G186" i="6"/>
  <c r="S185" i="6"/>
  <c r="H287" i="6"/>
  <c r="T286" i="6"/>
  <c r="K258" i="6"/>
  <c r="W257" i="6"/>
  <c r="J236" i="6"/>
  <c r="V235" i="6"/>
  <c r="I334" i="6"/>
  <c r="I335" i="6" s="1"/>
  <c r="G40" i="12" s="1"/>
  <c r="G51" i="12" s="1"/>
  <c r="G52" i="12" s="1"/>
  <c r="I333" i="6"/>
  <c r="K304" i="6"/>
  <c r="W303" i="6"/>
  <c r="H186" i="6"/>
  <c r="T185" i="6"/>
  <c r="G112" i="6"/>
  <c r="S111" i="6"/>
  <c r="G258" i="6"/>
  <c r="S257" i="6"/>
  <c r="J248" i="6"/>
  <c r="V247" i="6"/>
  <c r="J325" i="6"/>
  <c r="V324" i="6"/>
  <c r="J112" i="6"/>
  <c r="V111" i="6"/>
  <c r="G105" i="6"/>
  <c r="S104" i="6"/>
  <c r="G163" i="6"/>
  <c r="S162" i="6"/>
  <c r="H146" i="6"/>
  <c r="T145" i="6"/>
  <c r="H248" i="6"/>
  <c r="T247" i="6"/>
  <c r="X319" i="6"/>
  <c r="N317" i="6"/>
  <c r="P317" i="6"/>
  <c r="P319" i="6" s="1"/>
  <c r="J334" i="6"/>
  <c r="J335" i="6" s="1"/>
  <c r="H40" i="12" s="1"/>
  <c r="J333" i="6"/>
  <c r="K287" i="6"/>
  <c r="W286" i="6"/>
  <c r="I37" i="12"/>
  <c r="N71" i="12"/>
  <c r="F22" i="12"/>
  <c r="Q37" i="12"/>
  <c r="H37" i="12"/>
  <c r="AD71" i="12"/>
  <c r="F71" i="12"/>
  <c r="X37" i="12"/>
  <c r="AD467" i="5"/>
  <c r="Y144" i="5"/>
  <c r="AC89" i="5"/>
  <c r="AC81" i="5"/>
  <c r="AC73" i="5"/>
  <c r="AC83" i="5"/>
  <c r="AC75" i="5"/>
  <c r="AC85" i="5"/>
  <c r="AC77" i="5"/>
  <c r="AC92" i="5" s="1"/>
  <c r="AC90" i="5"/>
  <c r="AC82" i="5"/>
  <c r="AC74" i="5"/>
  <c r="AC87" i="5"/>
  <c r="AC79" i="5"/>
  <c r="AC88" i="5"/>
  <c r="AC86" i="5"/>
  <c r="AC84" i="5"/>
  <c r="AC80" i="5"/>
  <c r="AC78" i="5"/>
  <c r="AC76" i="5"/>
  <c r="AC72" i="5"/>
  <c r="AE83" i="5"/>
  <c r="AE75" i="5"/>
  <c r="AE85" i="5"/>
  <c r="AE77" i="5"/>
  <c r="AE87" i="5"/>
  <c r="AE79" i="5"/>
  <c r="AE84" i="5"/>
  <c r="AE76" i="5"/>
  <c r="AE89" i="5"/>
  <c r="AE81" i="5"/>
  <c r="AE73" i="5"/>
  <c r="AE90" i="5"/>
  <c r="AE88" i="5"/>
  <c r="AE86" i="5"/>
  <c r="AE82" i="5"/>
  <c r="AE80" i="5"/>
  <c r="AE78" i="5"/>
  <c r="AE74" i="5"/>
  <c r="AE72" i="5"/>
  <c r="AE92" i="5" s="1"/>
  <c r="AA87" i="5"/>
  <c r="AA79" i="5"/>
  <c r="AA89" i="5"/>
  <c r="AA81" i="5"/>
  <c r="AA73" i="5"/>
  <c r="AA83" i="5"/>
  <c r="AA75" i="5"/>
  <c r="AA88" i="5"/>
  <c r="AA80" i="5"/>
  <c r="AA72" i="5"/>
  <c r="AA92" i="5" s="1"/>
  <c r="AA85" i="5"/>
  <c r="AA77" i="5"/>
  <c r="AA90" i="5"/>
  <c r="AA86" i="5"/>
  <c r="AA84" i="5"/>
  <c r="AA82" i="5"/>
  <c r="AA78" i="5"/>
  <c r="AA76" i="5"/>
  <c r="AA74" i="5"/>
  <c r="W83" i="5"/>
  <c r="W75" i="5"/>
  <c r="W85" i="5"/>
  <c r="W77" i="5"/>
  <c r="W87" i="5"/>
  <c r="W79" i="5"/>
  <c r="W84" i="5"/>
  <c r="W76" i="5"/>
  <c r="W89" i="5"/>
  <c r="W81" i="5"/>
  <c r="W73" i="5"/>
  <c r="W92" i="5" s="1"/>
  <c r="W74" i="5"/>
  <c r="W72" i="5"/>
  <c r="W80" i="5"/>
  <c r="W78" i="5"/>
  <c r="W82" i="5"/>
  <c r="W90" i="5"/>
  <c r="W88" i="5"/>
  <c r="W86" i="5"/>
  <c r="V364" i="5"/>
  <c r="AE488" i="5"/>
  <c r="T90" i="5"/>
  <c r="T82" i="5"/>
  <c r="T74" i="5"/>
  <c r="T92" i="5" s="1"/>
  <c r="T87" i="5"/>
  <c r="T79" i="5"/>
  <c r="T84" i="5"/>
  <c r="T76" i="5"/>
  <c r="T85" i="5"/>
  <c r="T89" i="5"/>
  <c r="T81" i="5"/>
  <c r="T73" i="5"/>
  <c r="T86" i="5"/>
  <c r="T78" i="5"/>
  <c r="T83" i="5"/>
  <c r="T75" i="5"/>
  <c r="T77" i="5"/>
  <c r="T88" i="5"/>
  <c r="T80" i="5"/>
  <c r="T72" i="5"/>
  <c r="S85" i="5"/>
  <c r="S77" i="5"/>
  <c r="S72" i="5"/>
  <c r="S92" i="5" s="1"/>
  <c r="S90" i="5"/>
  <c r="S82" i="5"/>
  <c r="S74" i="5"/>
  <c r="S80" i="5"/>
  <c r="S87" i="5"/>
  <c r="S79" i="5"/>
  <c r="S84" i="5"/>
  <c r="S76" i="5"/>
  <c r="S89" i="5"/>
  <c r="S81" i="5"/>
  <c r="S73" i="5"/>
  <c r="S86" i="5"/>
  <c r="S78" i="5"/>
  <c r="S83" i="5"/>
  <c r="S75" i="5"/>
  <c r="S88" i="5"/>
  <c r="T156" i="4"/>
  <c r="Z156" i="4"/>
  <c r="Y127" i="4"/>
  <c r="AD53" i="4"/>
  <c r="AD52" i="4"/>
  <c r="AD55" i="4" s="1"/>
  <c r="AF163" i="4"/>
  <c r="AF165" i="4" s="1"/>
  <c r="AE38" i="4"/>
  <c r="AE26" i="4"/>
  <c r="AE22" i="4"/>
  <c r="AE18" i="4"/>
  <c r="AE14" i="4"/>
  <c r="AE10" i="4"/>
  <c r="AE28" i="4" s="1"/>
  <c r="AE23" i="4"/>
  <c r="AE19" i="4"/>
  <c r="AE15" i="4"/>
  <c r="AE11" i="4"/>
  <c r="AE24" i="4"/>
  <c r="AE20" i="4"/>
  <c r="AE16" i="4"/>
  <c r="AE12" i="4"/>
  <c r="AE25" i="4"/>
  <c r="AE21" i="4"/>
  <c r="AE17" i="4"/>
  <c r="AE13" i="4"/>
  <c r="AE119" i="4"/>
  <c r="AE115" i="4"/>
  <c r="AE118" i="4"/>
  <c r="AE117" i="4"/>
  <c r="AE116" i="4"/>
  <c r="AE121" i="4" s="1"/>
  <c r="AD71" i="4"/>
  <c r="AD69" i="4"/>
  <c r="AD70" i="4"/>
  <c r="AD68" i="4"/>
  <c r="AD67" i="4"/>
  <c r="AD73" i="4" s="1"/>
  <c r="AF108" i="4"/>
  <c r="AF107" i="4"/>
  <c r="AF110" i="4" s="1"/>
  <c r="AF106" i="4"/>
  <c r="AD49" i="4"/>
  <c r="AD45" i="4"/>
  <c r="AD46" i="4"/>
  <c r="AD48" i="4"/>
  <c r="AD42" i="4"/>
  <c r="AD43" i="4"/>
  <c r="AD51" i="4"/>
  <c r="AD40" i="4"/>
  <c r="AD44" i="4"/>
  <c r="AD47" i="4"/>
  <c r="AD41" i="4"/>
  <c r="W34" i="4"/>
  <c r="W30" i="4"/>
  <c r="W35" i="4"/>
  <c r="W39" i="4" s="1"/>
  <c r="W31" i="4"/>
  <c r="W36" i="4"/>
  <c r="W32" i="4"/>
  <c r="W37" i="4"/>
  <c r="W33" i="4"/>
  <c r="W29" i="4"/>
  <c r="W166" i="4"/>
  <c r="AD166" i="4"/>
  <c r="AD38" i="4"/>
  <c r="AD26" i="4"/>
  <c r="AD22" i="4"/>
  <c r="AD18" i="4"/>
  <c r="AD14" i="4"/>
  <c r="AD10" i="4"/>
  <c r="AD28" i="4" s="1"/>
  <c r="AD23" i="4"/>
  <c r="AD19" i="4"/>
  <c r="AD15" i="4"/>
  <c r="AD11" i="4"/>
  <c r="AD24" i="4"/>
  <c r="AD20" i="4"/>
  <c r="AD16" i="4"/>
  <c r="AD12" i="4"/>
  <c r="AD25" i="4"/>
  <c r="AD21" i="4"/>
  <c r="AD17" i="4"/>
  <c r="AD13" i="4"/>
  <c r="AF62" i="4"/>
  <c r="AF58" i="4"/>
  <c r="AF63" i="4"/>
  <c r="AF59" i="4"/>
  <c r="AF60" i="4"/>
  <c r="AF64" i="4"/>
  <c r="AF57" i="4"/>
  <c r="AF61" i="4"/>
  <c r="AF56" i="4"/>
  <c r="AF66" i="4" s="1"/>
  <c r="AF127" i="4"/>
  <c r="AA144" i="4"/>
  <c r="AD141" i="4"/>
  <c r="AD137" i="4"/>
  <c r="AD133" i="4"/>
  <c r="AD129" i="4"/>
  <c r="AD139" i="4"/>
  <c r="AD135" i="4"/>
  <c r="AD131" i="4"/>
  <c r="AD140" i="4"/>
  <c r="AD144" i="4" s="1"/>
  <c r="AD136" i="4"/>
  <c r="AD132" i="4"/>
  <c r="AD128" i="4"/>
  <c r="AD138" i="4"/>
  <c r="AD134" i="4"/>
  <c r="AD142" i="4"/>
  <c r="AD130" i="4"/>
  <c r="AE103" i="4"/>
  <c r="AE100" i="4"/>
  <c r="AE96" i="4"/>
  <c r="AE92" i="4"/>
  <c r="AE101" i="4"/>
  <c r="AE97" i="4"/>
  <c r="AE93" i="4"/>
  <c r="AE95" i="4"/>
  <c r="AE105" i="4" s="1"/>
  <c r="AE94" i="4"/>
  <c r="AE99" i="4"/>
  <c r="AE98" i="4"/>
  <c r="AE102" i="4"/>
  <c r="AB37" i="4"/>
  <c r="AB33" i="4"/>
  <c r="AB29" i="4"/>
  <c r="AB39" i="4" s="1"/>
  <c r="AB34" i="4"/>
  <c r="AB30" i="4"/>
  <c r="AB35" i="4"/>
  <c r="AB31" i="4"/>
  <c r="AB36" i="4"/>
  <c r="AB32" i="4"/>
  <c r="AB28" i="4"/>
  <c r="AA73" i="4"/>
  <c r="AD103" i="4"/>
  <c r="AD99" i="4"/>
  <c r="AD95" i="4"/>
  <c r="AD100" i="4"/>
  <c r="AD96" i="4"/>
  <c r="AD92" i="4"/>
  <c r="AD105" i="4" s="1"/>
  <c r="AD101" i="4"/>
  <c r="AD97" i="4"/>
  <c r="AD93" i="4"/>
  <c r="AD102" i="4"/>
  <c r="AD98" i="4"/>
  <c r="AD94" i="4"/>
  <c r="AD153" i="4"/>
  <c r="AD149" i="4"/>
  <c r="AD145" i="4"/>
  <c r="AD156" i="4" s="1"/>
  <c r="AD151" i="4"/>
  <c r="AD147" i="4"/>
  <c r="AD152" i="4"/>
  <c r="AD148" i="4"/>
  <c r="AD150" i="4"/>
  <c r="AD154" i="4"/>
  <c r="AD146" i="4"/>
  <c r="AE111" i="4"/>
  <c r="AE112" i="4"/>
  <c r="AE114" i="4"/>
  <c r="R144" i="4"/>
  <c r="AD87" i="4"/>
  <c r="AD83" i="4"/>
  <c r="AD91" i="4" s="1"/>
  <c r="AD88" i="4"/>
  <c r="AD84" i="4"/>
  <c r="AD89" i="4"/>
  <c r="AD85" i="4"/>
  <c r="AD86" i="4"/>
  <c r="AD82" i="4"/>
  <c r="S37" i="4"/>
  <c r="S33" i="4"/>
  <c r="S29" i="4"/>
  <c r="S39" i="4" s="1"/>
  <c r="S34" i="4"/>
  <c r="S30" i="4"/>
  <c r="S35" i="4"/>
  <c r="S31" i="4"/>
  <c r="S36" i="4"/>
  <c r="S32" i="4"/>
  <c r="S28" i="4"/>
  <c r="Y35" i="4"/>
  <c r="Y31" i="4"/>
  <c r="Y36" i="4"/>
  <c r="Y32" i="4"/>
  <c r="Y37" i="4"/>
  <c r="Y33" i="4"/>
  <c r="Y29" i="4"/>
  <c r="Y39" i="4" s="1"/>
  <c r="Y34" i="4"/>
  <c r="Y30" i="4"/>
  <c r="AF88" i="4"/>
  <c r="AF84" i="4"/>
  <c r="AF89" i="4"/>
  <c r="AF85" i="4"/>
  <c r="AF86" i="4"/>
  <c r="AF82" i="4"/>
  <c r="AF87" i="4"/>
  <c r="AF83" i="4"/>
  <c r="AF91" i="4" s="1"/>
  <c r="R156" i="4"/>
  <c r="AE107" i="4"/>
  <c r="AE108" i="4"/>
  <c r="AE106" i="4"/>
  <c r="AE110" i="4" s="1"/>
  <c r="AF116" i="4"/>
  <c r="AF117" i="4"/>
  <c r="AF119" i="4"/>
  <c r="AF115" i="4"/>
  <c r="AF121" i="4" s="1"/>
  <c r="AF118" i="4"/>
  <c r="AE66" i="4"/>
  <c r="AF55" i="4"/>
  <c r="AF53" i="4"/>
  <c r="AF52" i="4"/>
  <c r="AB105" i="4"/>
  <c r="AE91" i="4"/>
  <c r="AF46" i="4"/>
  <c r="AF47" i="4"/>
  <c r="AF43" i="4"/>
  <c r="AF40" i="4"/>
  <c r="AF45" i="4"/>
  <c r="AF44" i="4"/>
  <c r="AF41" i="4"/>
  <c r="AF49" i="4"/>
  <c r="AF48" i="4"/>
  <c r="AF42" i="4"/>
  <c r="AF51" i="4" s="1"/>
  <c r="Z36" i="4"/>
  <c r="Z32" i="4"/>
  <c r="Z37" i="4"/>
  <c r="Z33" i="4"/>
  <c r="Z29" i="4"/>
  <c r="Z34" i="4"/>
  <c r="Z30" i="4"/>
  <c r="Z35" i="4"/>
  <c r="Z39" i="4" s="1"/>
  <c r="Z31" i="4"/>
  <c r="AD79" i="4"/>
  <c r="AD75" i="4"/>
  <c r="AD76" i="4"/>
  <c r="AD77" i="4"/>
  <c r="AD78" i="4"/>
  <c r="AD74" i="4"/>
  <c r="AD81" i="4" s="1"/>
  <c r="AF112" i="4"/>
  <c r="AF111" i="4"/>
  <c r="AF114" i="4" s="1"/>
  <c r="T144" i="4"/>
  <c r="AD119" i="4"/>
  <c r="AD115" i="4"/>
  <c r="AD121" i="4" s="1"/>
  <c r="AD116" i="4"/>
  <c r="AD118" i="4"/>
  <c r="AD117" i="4"/>
  <c r="AD61" i="4"/>
  <c r="AD57" i="4"/>
  <c r="AD62" i="4"/>
  <c r="AD58" i="4"/>
  <c r="AD66" i="4" s="1"/>
  <c r="AD60" i="4"/>
  <c r="AD64" i="4"/>
  <c r="AD59" i="4"/>
  <c r="AD63" i="4"/>
  <c r="AD56" i="4"/>
  <c r="AE159" i="4"/>
  <c r="AE160" i="4"/>
  <c r="AE158" i="4"/>
  <c r="AE162" i="4"/>
  <c r="AE157" i="4"/>
  <c r="AF23" i="4"/>
  <c r="AF19" i="4"/>
  <c r="AF15" i="4"/>
  <c r="AF11" i="4"/>
  <c r="AF24" i="4"/>
  <c r="AF28" i="4" s="1"/>
  <c r="AF20" i="4"/>
  <c r="AF16" i="4"/>
  <c r="AF12" i="4"/>
  <c r="AF25" i="4"/>
  <c r="AF21" i="4"/>
  <c r="AF17" i="4"/>
  <c r="AF13" i="4"/>
  <c r="AF38" i="4"/>
  <c r="AF166" i="4" s="1"/>
  <c r="AF26" i="4"/>
  <c r="AF22" i="4"/>
  <c r="AF18" i="4"/>
  <c r="AF14" i="4"/>
  <c r="AF10" i="4"/>
  <c r="AF158" i="4"/>
  <c r="AF162" i="4" s="1"/>
  <c r="AF160" i="4"/>
  <c r="AF157" i="4"/>
  <c r="AF159" i="4"/>
  <c r="AD165" i="4"/>
  <c r="AD163" i="4"/>
  <c r="P252" i="5"/>
  <c r="P132" i="5"/>
  <c r="P92" i="5"/>
  <c r="N536" i="5"/>
  <c r="N408" i="5"/>
  <c r="O467" i="5"/>
  <c r="Q71" i="5"/>
  <c r="P510" i="5"/>
  <c r="N71" i="5"/>
  <c r="Q156" i="4"/>
  <c r="N66" i="4"/>
  <c r="I326" i="6"/>
  <c r="I327" i="6" s="1"/>
  <c r="D162" i="6"/>
  <c r="D163" i="6" s="1"/>
  <c r="D111" i="6"/>
  <c r="D112" i="6" s="1"/>
  <c r="AH315" i="6"/>
  <c r="G326" i="6"/>
  <c r="G327" i="6" s="1"/>
  <c r="J326" i="6"/>
  <c r="J327" i="6" s="1"/>
  <c r="H326" i="6"/>
  <c r="H327" i="6" s="1"/>
  <c r="D195" i="6"/>
  <c r="D196" i="6" s="1"/>
  <c r="U319" i="6"/>
  <c r="AH235" i="6"/>
  <c r="D324" i="6"/>
  <c r="D325" i="6" s="1"/>
  <c r="AH162" i="6"/>
  <c r="P395" i="6"/>
  <c r="Z4" i="6"/>
  <c r="AH74" i="6"/>
  <c r="U185" i="6"/>
  <c r="U145" i="6"/>
  <c r="AH247" i="6"/>
  <c r="D315" i="6"/>
  <c r="D316" i="6" s="1"/>
  <c r="AH104" i="6"/>
  <c r="F326" i="6"/>
  <c r="F327" i="6" s="1"/>
  <c r="X395" i="6"/>
  <c r="AH111" i="6"/>
  <c r="I3" i="6"/>
  <c r="D235" i="6"/>
  <c r="D236" i="6" s="1"/>
  <c r="D49" i="6"/>
  <c r="D50" i="6" s="1"/>
  <c r="AH49" i="6"/>
  <c r="U104" i="6"/>
  <c r="AH185" i="6"/>
  <c r="D303" i="6"/>
  <c r="D304" i="6" s="1"/>
  <c r="L395" i="6"/>
  <c r="AH145" i="6"/>
  <c r="D74" i="6"/>
  <c r="D75" i="6" s="1"/>
  <c r="J419" i="6"/>
  <c r="D185" i="6"/>
  <c r="D186" i="6" s="1"/>
  <c r="AH195" i="6"/>
  <c r="AH303" i="6"/>
  <c r="T395" i="6"/>
  <c r="G419" i="6"/>
  <c r="I419" i="6"/>
  <c r="R395" i="6"/>
  <c r="Q395" i="6"/>
  <c r="K419" i="6"/>
  <c r="H419" i="6"/>
  <c r="J537" i="5"/>
  <c r="J538" i="5" s="1"/>
  <c r="K536" i="5"/>
  <c r="K537" i="5"/>
  <c r="K538" i="5" s="1"/>
  <c r="I537" i="5"/>
  <c r="I538" i="5" s="1"/>
  <c r="J166" i="4"/>
  <c r="J167" i="4" s="1"/>
  <c r="V260" i="6" l="1"/>
  <c r="E251" i="6"/>
  <c r="N251" i="6" s="1"/>
  <c r="T263" i="6"/>
  <c r="Y262" i="6"/>
  <c r="U279" i="6"/>
  <c r="N276" i="6"/>
  <c r="M277" i="6"/>
  <c r="O395" i="6"/>
  <c r="W278" i="6"/>
  <c r="T268" i="6"/>
  <c r="S395" i="6"/>
  <c r="D105" i="6"/>
  <c r="E244" i="6"/>
  <c r="M244" i="6" s="1"/>
  <c r="M416" i="6" s="1"/>
  <c r="E46" i="12"/>
  <c r="E57" i="12" s="1"/>
  <c r="M319" i="6"/>
  <c r="M395" i="6"/>
  <c r="E252" i="6"/>
  <c r="M252" i="6" s="1"/>
  <c r="W259" i="6"/>
  <c r="E254" i="6"/>
  <c r="Y254" i="6" s="1"/>
  <c r="P272" i="6"/>
  <c r="M283" i="6"/>
  <c r="S275" i="6"/>
  <c r="P106" i="6"/>
  <c r="E255" i="6"/>
  <c r="V255" i="6" s="1"/>
  <c r="U274" i="6"/>
  <c r="U261" i="6"/>
  <c r="P273" i="6"/>
  <c r="E253" i="6"/>
  <c r="Y253" i="6" s="1"/>
  <c r="W270" i="6"/>
  <c r="V265" i="6"/>
  <c r="X269" i="6"/>
  <c r="E256" i="6"/>
  <c r="U256" i="6" s="1"/>
  <c r="U264" i="6"/>
  <c r="S281" i="6"/>
  <c r="V271" i="6"/>
  <c r="D287" i="6"/>
  <c r="X282" i="6"/>
  <c r="X266" i="6"/>
  <c r="X267" i="6"/>
  <c r="P280" i="6"/>
  <c r="W319" i="6"/>
  <c r="W395" i="6"/>
  <c r="E243" i="6"/>
  <c r="X243" i="6" s="1"/>
  <c r="E242" i="6"/>
  <c r="U242" i="6" s="1"/>
  <c r="V284" i="6"/>
  <c r="E246" i="6"/>
  <c r="W246" i="6" s="1"/>
  <c r="G46" i="12"/>
  <c r="G47" i="12" s="1"/>
  <c r="G54" i="12" s="1"/>
  <c r="I46" i="12"/>
  <c r="I57" i="12" s="1"/>
  <c r="E240" i="6"/>
  <c r="U240" i="6" s="1"/>
  <c r="V319" i="6"/>
  <c r="V395" i="6"/>
  <c r="E149" i="6"/>
  <c r="X149" i="6" s="1"/>
  <c r="O282" i="6"/>
  <c r="M266" i="6"/>
  <c r="Z303" i="6"/>
  <c r="Z195" i="6"/>
  <c r="Z315" i="6"/>
  <c r="Z111" i="6"/>
  <c r="Z235" i="6"/>
  <c r="Z257" i="6"/>
  <c r="Z215" i="6"/>
  <c r="Z324" i="6"/>
  <c r="Z185" i="6"/>
  <c r="Z286" i="6"/>
  <c r="Z278" i="6" s="1"/>
  <c r="Z104" i="6"/>
  <c r="Z76" i="6" s="1"/>
  <c r="Z247" i="6"/>
  <c r="Z238" i="6"/>
  <c r="Z162" i="6"/>
  <c r="Z149" i="6" s="1"/>
  <c r="X241" i="6"/>
  <c r="W241" i="6"/>
  <c r="T241" i="6"/>
  <c r="S241" i="6"/>
  <c r="M241" i="6"/>
  <c r="Q241" i="6"/>
  <c r="O241" i="6"/>
  <c r="U241" i="6"/>
  <c r="N241" i="6"/>
  <c r="L241" i="6"/>
  <c r="P241" i="6"/>
  <c r="V241" i="6"/>
  <c r="Y241" i="6"/>
  <c r="R241" i="6"/>
  <c r="X276" i="6"/>
  <c r="T276" i="6"/>
  <c r="Q276" i="6"/>
  <c r="V276" i="6"/>
  <c r="Y276" i="6"/>
  <c r="W260" i="6"/>
  <c r="T260" i="6"/>
  <c r="L260" i="6"/>
  <c r="X285" i="6"/>
  <c r="P285" i="6"/>
  <c r="N285" i="6"/>
  <c r="U285" i="6"/>
  <c r="L285" i="6"/>
  <c r="S285" i="6"/>
  <c r="V285" i="6"/>
  <c r="Y285" i="6"/>
  <c r="W285" i="6"/>
  <c r="R285" i="6"/>
  <c r="Q285" i="6"/>
  <c r="O285" i="6"/>
  <c r="M285" i="6"/>
  <c r="Y395" i="6"/>
  <c r="L252" i="6"/>
  <c r="V278" i="6"/>
  <c r="X262" i="6"/>
  <c r="V262" i="6"/>
  <c r="T262" i="6"/>
  <c r="U262" i="6"/>
  <c r="M262" i="6"/>
  <c r="X279" i="6"/>
  <c r="V279" i="6"/>
  <c r="R279" i="6"/>
  <c r="S279" i="6"/>
  <c r="F46" i="12"/>
  <c r="R3" i="6"/>
  <c r="U275" i="6"/>
  <c r="N275" i="6"/>
  <c r="Y275" i="6"/>
  <c r="T285" i="6"/>
  <c r="X284" i="6"/>
  <c r="W284" i="6"/>
  <c r="S284" i="6"/>
  <c r="U284" i="6"/>
  <c r="Q284" i="6"/>
  <c r="P284" i="6"/>
  <c r="N284" i="6"/>
  <c r="L284" i="6"/>
  <c r="M284" i="6"/>
  <c r="O284" i="6"/>
  <c r="Y284" i="6"/>
  <c r="T284" i="6"/>
  <c r="AE145" i="6"/>
  <c r="H46" i="12"/>
  <c r="H51" i="12"/>
  <c r="H52" i="12" s="1"/>
  <c r="E250" i="6"/>
  <c r="D258" i="6"/>
  <c r="Y76" i="6"/>
  <c r="X76" i="6"/>
  <c r="V76" i="6"/>
  <c r="T76" i="6"/>
  <c r="S76" i="6"/>
  <c r="W76" i="6"/>
  <c r="R76" i="6"/>
  <c r="U76" i="6"/>
  <c r="Q76" i="6"/>
  <c r="L76" i="6"/>
  <c r="P76" i="6"/>
  <c r="N76" i="6"/>
  <c r="O76" i="6"/>
  <c r="M76" i="6"/>
  <c r="R284" i="6"/>
  <c r="U2" i="6"/>
  <c r="T49" i="6"/>
  <c r="L242" i="6"/>
  <c r="W251" i="6"/>
  <c r="S251" i="6"/>
  <c r="U251" i="6"/>
  <c r="Q251" i="6"/>
  <c r="O251" i="6"/>
  <c r="M251" i="6"/>
  <c r="L251" i="6"/>
  <c r="R251" i="6"/>
  <c r="P251" i="6"/>
  <c r="V268" i="6"/>
  <c r="X263" i="6"/>
  <c r="N263" i="6"/>
  <c r="O263" i="6"/>
  <c r="P277" i="6"/>
  <c r="U277" i="6"/>
  <c r="Y277" i="6"/>
  <c r="S277" i="6"/>
  <c r="R277" i="6"/>
  <c r="E245" i="6"/>
  <c r="D248" i="6"/>
  <c r="P149" i="6"/>
  <c r="Y246" i="6"/>
  <c r="N246" i="6"/>
  <c r="O246" i="6"/>
  <c r="AF145" i="6"/>
  <c r="Y249" i="6"/>
  <c r="W249" i="6"/>
  <c r="V249" i="6"/>
  <c r="S249" i="6"/>
  <c r="R249" i="6"/>
  <c r="Q249" i="6"/>
  <c r="P249" i="6"/>
  <c r="O249" i="6"/>
  <c r="N249" i="6"/>
  <c r="M249" i="6"/>
  <c r="T249" i="6"/>
  <c r="X249" i="6"/>
  <c r="N244" i="6"/>
  <c r="N416" i="6" s="1"/>
  <c r="Q253" i="6"/>
  <c r="O253" i="6"/>
  <c r="T253" i="6"/>
  <c r="X253" i="6"/>
  <c r="P253" i="6"/>
  <c r="X265" i="6"/>
  <c r="W265" i="6"/>
  <c r="R265" i="6"/>
  <c r="T265" i="6"/>
  <c r="P265" i="6"/>
  <c r="M265" i="6"/>
  <c r="L265" i="6"/>
  <c r="Q265" i="6"/>
  <c r="O265" i="6"/>
  <c r="L269" i="6"/>
  <c r="O269" i="6"/>
  <c r="N319" i="6"/>
  <c r="N395" i="6"/>
  <c r="AD145" i="6"/>
  <c r="AF35" i="4"/>
  <c r="AF31" i="4"/>
  <c r="AF36" i="4"/>
  <c r="AF32" i="4"/>
  <c r="AF37" i="4"/>
  <c r="AF33" i="4"/>
  <c r="AF29" i="4"/>
  <c r="AF34" i="4"/>
  <c r="AF30" i="4"/>
  <c r="AF39" i="4" s="1"/>
  <c r="AE34" i="4"/>
  <c r="AE30" i="4"/>
  <c r="AE35" i="4"/>
  <c r="AE31" i="4"/>
  <c r="AE36" i="4"/>
  <c r="AE32" i="4"/>
  <c r="AE37" i="4"/>
  <c r="AE33" i="4"/>
  <c r="AE29" i="4"/>
  <c r="AE39" i="4" s="1"/>
  <c r="AD34" i="4"/>
  <c r="AD30" i="4"/>
  <c r="AD35" i="4"/>
  <c r="AD31" i="4"/>
  <c r="AD36" i="4"/>
  <c r="AD32" i="4"/>
  <c r="AD37" i="4"/>
  <c r="AD33" i="4"/>
  <c r="AD29" i="4"/>
  <c r="AD39" i="4" s="1"/>
  <c r="AE166" i="4"/>
  <c r="E320" i="6"/>
  <c r="E322" i="6"/>
  <c r="E323" i="6"/>
  <c r="E321" i="6"/>
  <c r="E313" i="6"/>
  <c r="E311" i="6"/>
  <c r="E309" i="6"/>
  <c r="E307" i="6"/>
  <c r="E312" i="6"/>
  <c r="E308" i="6"/>
  <c r="E314" i="6"/>
  <c r="E310" i="6"/>
  <c r="T310" i="6" s="1"/>
  <c r="E306" i="6"/>
  <c r="R300" i="6"/>
  <c r="S233" i="6"/>
  <c r="E197" i="6"/>
  <c r="E211" i="6"/>
  <c r="E207" i="6"/>
  <c r="E213" i="6"/>
  <c r="E209" i="6"/>
  <c r="E205" i="6"/>
  <c r="E203" i="6"/>
  <c r="E201" i="6"/>
  <c r="E199" i="6"/>
  <c r="E212" i="6"/>
  <c r="E198" i="6"/>
  <c r="E208" i="6"/>
  <c r="E204" i="6"/>
  <c r="E200" i="6"/>
  <c r="E214" i="6"/>
  <c r="E210" i="6"/>
  <c r="E206" i="6"/>
  <c r="E202" i="6"/>
  <c r="E193" i="6"/>
  <c r="S193" i="6" s="1"/>
  <c r="E191" i="6"/>
  <c r="E189" i="6"/>
  <c r="E190" i="6"/>
  <c r="E188" i="6"/>
  <c r="E192" i="6"/>
  <c r="E194" i="6"/>
  <c r="E172" i="6"/>
  <c r="E178" i="6"/>
  <c r="E180" i="6"/>
  <c r="R180" i="6" s="1"/>
  <c r="E182" i="6"/>
  <c r="E176" i="6"/>
  <c r="E174" i="6"/>
  <c r="E184" i="6"/>
  <c r="E168" i="6"/>
  <c r="E166" i="6"/>
  <c r="E170" i="6"/>
  <c r="E177" i="6"/>
  <c r="E165" i="6"/>
  <c r="E183" i="6"/>
  <c r="E171" i="6"/>
  <c r="E167" i="6"/>
  <c r="E173" i="6"/>
  <c r="E179" i="6"/>
  <c r="E169" i="6"/>
  <c r="E175" i="6"/>
  <c r="E181" i="6"/>
  <c r="E125" i="6"/>
  <c r="E143" i="6"/>
  <c r="E119" i="6"/>
  <c r="E135" i="6"/>
  <c r="E121" i="6"/>
  <c r="E141" i="6"/>
  <c r="E114" i="6"/>
  <c r="E116" i="6"/>
  <c r="E118" i="6"/>
  <c r="E120" i="6"/>
  <c r="E122" i="6"/>
  <c r="E124" i="6"/>
  <c r="E126" i="6"/>
  <c r="E128" i="6"/>
  <c r="E130" i="6"/>
  <c r="E132" i="6"/>
  <c r="E134" i="6"/>
  <c r="E136" i="6"/>
  <c r="E138" i="6"/>
  <c r="E140" i="6"/>
  <c r="E142" i="6"/>
  <c r="T142" i="6" s="1"/>
  <c r="E144" i="6"/>
  <c r="E127" i="6"/>
  <c r="E129" i="6"/>
  <c r="E131" i="6"/>
  <c r="E133" i="6"/>
  <c r="E137" i="6"/>
  <c r="E117" i="6"/>
  <c r="E123" i="6"/>
  <c r="E139" i="6"/>
  <c r="E115" i="6"/>
  <c r="E91" i="6"/>
  <c r="E89" i="6"/>
  <c r="E93" i="6"/>
  <c r="E95" i="6"/>
  <c r="E99" i="6"/>
  <c r="E101" i="6"/>
  <c r="E103" i="6"/>
  <c r="E87" i="6"/>
  <c r="E85" i="6"/>
  <c r="E83" i="6"/>
  <c r="E81" i="6"/>
  <c r="E97" i="6"/>
  <c r="E79" i="6"/>
  <c r="E100" i="6"/>
  <c r="E94" i="6"/>
  <c r="E96" i="6"/>
  <c r="E90" i="6"/>
  <c r="E92" i="6"/>
  <c r="E86" i="6"/>
  <c r="E88" i="6"/>
  <c r="E82" i="6"/>
  <c r="E84" i="6"/>
  <c r="E78" i="6"/>
  <c r="E80" i="6"/>
  <c r="E102" i="6"/>
  <c r="E98" i="6"/>
  <c r="E65" i="6"/>
  <c r="E59" i="6"/>
  <c r="E67" i="6"/>
  <c r="E61" i="6"/>
  <c r="E69" i="6"/>
  <c r="E63" i="6"/>
  <c r="E71" i="6"/>
  <c r="E57" i="6"/>
  <c r="E55" i="6"/>
  <c r="E53" i="6"/>
  <c r="E73" i="6"/>
  <c r="E70" i="6"/>
  <c r="E60" i="6"/>
  <c r="E66" i="6"/>
  <c r="E56" i="6"/>
  <c r="E62" i="6"/>
  <c r="E52" i="6"/>
  <c r="E58" i="6"/>
  <c r="E54" i="6"/>
  <c r="E72" i="6"/>
  <c r="E68" i="6"/>
  <c r="E64" i="6"/>
  <c r="E187" i="6"/>
  <c r="U187" i="6" s="1"/>
  <c r="E155" i="6"/>
  <c r="E148" i="6"/>
  <c r="E161" i="6"/>
  <c r="S161" i="6" s="1"/>
  <c r="U259" i="6"/>
  <c r="E160" i="6"/>
  <c r="AA4" i="6"/>
  <c r="E164" i="6"/>
  <c r="G328" i="6"/>
  <c r="L106" i="6"/>
  <c r="I328" i="6"/>
  <c r="F328" i="6"/>
  <c r="AH326" i="6"/>
  <c r="E77" i="6"/>
  <c r="L249" i="6"/>
  <c r="U249" i="6"/>
  <c r="K328" i="6"/>
  <c r="E159" i="6"/>
  <c r="E150" i="6"/>
  <c r="E153" i="6"/>
  <c r="E151" i="6"/>
  <c r="E154" i="6"/>
  <c r="E152" i="6"/>
  <c r="E156" i="6"/>
  <c r="E157" i="6"/>
  <c r="E158" i="6"/>
  <c r="J328" i="6"/>
  <c r="AH327" i="6"/>
  <c r="E113" i="6"/>
  <c r="E147" i="6"/>
  <c r="E51" i="6"/>
  <c r="E305" i="6"/>
  <c r="H328" i="6"/>
  <c r="B85" i="3"/>
  <c r="C85" i="3" s="1"/>
  <c r="B86" i="3"/>
  <c r="C86" i="3" s="1"/>
  <c r="B87" i="3"/>
  <c r="C87" i="3" s="1"/>
  <c r="B88" i="3"/>
  <c r="C88" i="3" s="1"/>
  <c r="B89" i="3"/>
  <c r="C89" i="3" s="1"/>
  <c r="B90" i="3"/>
  <c r="C90" i="3" s="1"/>
  <c r="Y279" i="6" l="1"/>
  <c r="O262" i="6"/>
  <c r="R260" i="6"/>
  <c r="L279" i="6"/>
  <c r="P262" i="6"/>
  <c r="M260" i="6"/>
  <c r="T279" i="6"/>
  <c r="R262" i="6"/>
  <c r="P260" i="6"/>
  <c r="V244" i="6"/>
  <c r="V416" i="6" s="1"/>
  <c r="Q279" i="6"/>
  <c r="N262" i="6"/>
  <c r="W262" i="6"/>
  <c r="X260" i="6"/>
  <c r="S244" i="6"/>
  <c r="S416" i="6" s="1"/>
  <c r="M279" i="6"/>
  <c r="Q260" i="6"/>
  <c r="U244" i="6"/>
  <c r="U416" i="6" s="1"/>
  <c r="L277" i="6"/>
  <c r="X251" i="6"/>
  <c r="Y251" i="6"/>
  <c r="P279" i="6"/>
  <c r="X278" i="6"/>
  <c r="O260" i="6"/>
  <c r="S260" i="6"/>
  <c r="Y260" i="6"/>
  <c r="U260" i="6"/>
  <c r="P244" i="6"/>
  <c r="P416" i="6" s="1"/>
  <c r="W279" i="6"/>
  <c r="N260" i="6"/>
  <c r="L246" i="6"/>
  <c r="T246" i="6"/>
  <c r="Y263" i="6"/>
  <c r="T251" i="6"/>
  <c r="V251" i="6"/>
  <c r="M275" i="6"/>
  <c r="U276" i="6"/>
  <c r="Y266" i="6"/>
  <c r="N265" i="6"/>
  <c r="X246" i="6"/>
  <c r="W263" i="6"/>
  <c r="T275" i="6"/>
  <c r="Y278" i="6"/>
  <c r="O276" i="6"/>
  <c r="L276" i="6"/>
  <c r="U269" i="6"/>
  <c r="T269" i="6"/>
  <c r="W277" i="6"/>
  <c r="M263" i="6"/>
  <c r="X270" i="6"/>
  <c r="N277" i="6"/>
  <c r="V263" i="6"/>
  <c r="Q277" i="6"/>
  <c r="X277" i="6"/>
  <c r="N268" i="6"/>
  <c r="V246" i="6"/>
  <c r="V277" i="6"/>
  <c r="T277" i="6"/>
  <c r="R263" i="6"/>
  <c r="W268" i="6"/>
  <c r="P275" i="6"/>
  <c r="L262" i="6"/>
  <c r="S262" i="6"/>
  <c r="R276" i="6"/>
  <c r="S276" i="6"/>
  <c r="P276" i="6"/>
  <c r="W276" i="6"/>
  <c r="R266" i="6"/>
  <c r="Y265" i="6"/>
  <c r="U265" i="6"/>
  <c r="P246" i="6"/>
  <c r="L263" i="6"/>
  <c r="Y268" i="6"/>
  <c r="O275" i="6"/>
  <c r="M276" i="6"/>
  <c r="Q269" i="6"/>
  <c r="S265" i="6"/>
  <c r="Q246" i="6"/>
  <c r="O277" i="6"/>
  <c r="P263" i="6"/>
  <c r="L268" i="6"/>
  <c r="L275" i="6"/>
  <c r="Q262" i="6"/>
  <c r="E47" i="12"/>
  <c r="E54" i="12" s="1"/>
  <c r="Q252" i="6"/>
  <c r="N278" i="6"/>
  <c r="W244" i="6"/>
  <c r="W416" i="6" s="1"/>
  <c r="Q263" i="6"/>
  <c r="U263" i="6"/>
  <c r="Q268" i="6"/>
  <c r="N279" i="6"/>
  <c r="M278" i="6"/>
  <c r="Q278" i="6"/>
  <c r="U278" i="6"/>
  <c r="S263" i="6"/>
  <c r="S268" i="6"/>
  <c r="O279" i="6"/>
  <c r="R278" i="6"/>
  <c r="M268" i="6"/>
  <c r="X268" i="6"/>
  <c r="P268" i="6"/>
  <c r="P278" i="6"/>
  <c r="S278" i="6"/>
  <c r="P266" i="6"/>
  <c r="O268" i="6"/>
  <c r="U268" i="6"/>
  <c r="L278" i="6"/>
  <c r="T278" i="6"/>
  <c r="R268" i="6"/>
  <c r="O278" i="6"/>
  <c r="W274" i="6"/>
  <c r="W272" i="6"/>
  <c r="Z253" i="6"/>
  <c r="L283" i="6"/>
  <c r="S253" i="6"/>
  <c r="R252" i="6"/>
  <c r="M269" i="6"/>
  <c r="Y244" i="6"/>
  <c r="Y416" i="6" s="1"/>
  <c r="V242" i="6"/>
  <c r="L259" i="6"/>
  <c r="Y243" i="6"/>
  <c r="Q283" i="6"/>
  <c r="M271" i="6"/>
  <c r="V283" i="6"/>
  <c r="L271" i="6"/>
  <c r="X259" i="6"/>
  <c r="R264" i="6"/>
  <c r="X283" i="6"/>
  <c r="N252" i="6"/>
  <c r="S282" i="6"/>
  <c r="R270" i="6"/>
  <c r="T270" i="6"/>
  <c r="V264" i="6"/>
  <c r="O252" i="6"/>
  <c r="W282" i="6"/>
  <c r="W252" i="6"/>
  <c r="T240" i="6"/>
  <c r="Y252" i="6"/>
  <c r="P281" i="6"/>
  <c r="Q261" i="6"/>
  <c r="N283" i="6"/>
  <c r="L282" i="6"/>
  <c r="O270" i="6"/>
  <c r="T261" i="6"/>
  <c r="U283" i="6"/>
  <c r="W281" i="6"/>
  <c r="M282" i="6"/>
  <c r="P270" i="6"/>
  <c r="S283" i="6"/>
  <c r="N282" i="6"/>
  <c r="Q270" i="6"/>
  <c r="V253" i="6"/>
  <c r="L244" i="6"/>
  <c r="L416" i="6" s="1"/>
  <c r="N242" i="6"/>
  <c r="U270" i="6"/>
  <c r="N253" i="6"/>
  <c r="Q244" i="6"/>
  <c r="Q416" i="6" s="1"/>
  <c r="W149" i="6"/>
  <c r="Q259" i="6"/>
  <c r="O283" i="6"/>
  <c r="T283" i="6"/>
  <c r="U282" i="6"/>
  <c r="R283" i="6"/>
  <c r="Q282" i="6"/>
  <c r="L270" i="6"/>
  <c r="S270" i="6"/>
  <c r="R253" i="6"/>
  <c r="U253" i="6"/>
  <c r="O244" i="6"/>
  <c r="O416" i="6" s="1"/>
  <c r="X244" i="6"/>
  <c r="X416" i="6" s="1"/>
  <c r="R271" i="6"/>
  <c r="V149" i="6"/>
  <c r="N261" i="6"/>
  <c r="Y283" i="6"/>
  <c r="W283" i="6"/>
  <c r="Y270" i="6"/>
  <c r="R244" i="6"/>
  <c r="R416" i="6" s="1"/>
  <c r="Y282" i="6"/>
  <c r="P282" i="6"/>
  <c r="M270" i="6"/>
  <c r="V270" i="6"/>
  <c r="L253" i="6"/>
  <c r="W253" i="6"/>
  <c r="T244" i="6"/>
  <c r="T416" i="6" s="1"/>
  <c r="T281" i="6"/>
  <c r="Q243" i="6"/>
  <c r="P283" i="6"/>
  <c r="T272" i="6"/>
  <c r="R282" i="6"/>
  <c r="T282" i="6"/>
  <c r="T254" i="6"/>
  <c r="N270" i="6"/>
  <c r="M253" i="6"/>
  <c r="U281" i="6"/>
  <c r="U243" i="6"/>
  <c r="U415" i="6" s="1"/>
  <c r="U272" i="6"/>
  <c r="Z242" i="6"/>
  <c r="V282" i="6"/>
  <c r="U273" i="6"/>
  <c r="V273" i="6"/>
  <c r="W271" i="6"/>
  <c r="R281" i="6"/>
  <c r="U149" i="6"/>
  <c r="Q242" i="6"/>
  <c r="O261" i="6"/>
  <c r="V261" i="6"/>
  <c r="R259" i="6"/>
  <c r="O254" i="6"/>
  <c r="Q281" i="6"/>
  <c r="X281" i="6"/>
  <c r="Q273" i="6"/>
  <c r="Y261" i="6"/>
  <c r="W261" i="6"/>
  <c r="N259" i="6"/>
  <c r="M254" i="6"/>
  <c r="O281" i="6"/>
  <c r="Y149" i="6"/>
  <c r="W242" i="6"/>
  <c r="O273" i="6"/>
  <c r="S261" i="6"/>
  <c r="Z261" i="6"/>
  <c r="P259" i="6"/>
  <c r="U254" i="6"/>
  <c r="L281" i="6"/>
  <c r="X242" i="6"/>
  <c r="S273" i="6"/>
  <c r="R261" i="6"/>
  <c r="M259" i="6"/>
  <c r="Q272" i="6"/>
  <c r="N281" i="6"/>
  <c r="M149" i="6"/>
  <c r="M273" i="6"/>
  <c r="P261" i="6"/>
  <c r="O243" i="6"/>
  <c r="S259" i="6"/>
  <c r="N272" i="6"/>
  <c r="V266" i="6"/>
  <c r="L240" i="6"/>
  <c r="M261" i="6"/>
  <c r="V259" i="6"/>
  <c r="S246" i="6"/>
  <c r="Z263" i="6"/>
  <c r="R275" i="6"/>
  <c r="W275" i="6"/>
  <c r="S254" i="6"/>
  <c r="W267" i="6"/>
  <c r="W266" i="6"/>
  <c r="Q271" i="6"/>
  <c r="R246" i="6"/>
  <c r="U246" i="6"/>
  <c r="V275" i="6"/>
  <c r="X275" i="6"/>
  <c r="Z254" i="6"/>
  <c r="Q266" i="6"/>
  <c r="N266" i="6"/>
  <c r="V267" i="6"/>
  <c r="P271" i="6"/>
  <c r="R149" i="6"/>
  <c r="S242" i="6"/>
  <c r="R273" i="6"/>
  <c r="R243" i="6"/>
  <c r="Y272" i="6"/>
  <c r="P254" i="6"/>
  <c r="V106" i="6"/>
  <c r="U271" i="6"/>
  <c r="S149" i="6"/>
  <c r="Y242" i="6"/>
  <c r="T242" i="6"/>
  <c r="T273" i="6"/>
  <c r="L243" i="6"/>
  <c r="L272" i="6"/>
  <c r="X254" i="6"/>
  <c r="X106" i="6"/>
  <c r="O271" i="6"/>
  <c r="N149" i="6"/>
  <c r="M242" i="6"/>
  <c r="Y273" i="6"/>
  <c r="R272" i="6"/>
  <c r="V272" i="6"/>
  <c r="R254" i="6"/>
  <c r="M267" i="6"/>
  <c r="Q149" i="6"/>
  <c r="P242" i="6"/>
  <c r="S272" i="6"/>
  <c r="X272" i="6"/>
  <c r="Y271" i="6"/>
  <c r="T271" i="6"/>
  <c r="W256" i="6"/>
  <c r="L273" i="6"/>
  <c r="W273" i="6"/>
  <c r="M255" i="6"/>
  <c r="T243" i="6"/>
  <c r="L254" i="6"/>
  <c r="V254" i="6"/>
  <c r="P252" i="6"/>
  <c r="S252" i="6"/>
  <c r="Z252" i="6"/>
  <c r="R280" i="6"/>
  <c r="S106" i="6"/>
  <c r="L187" i="6"/>
  <c r="AI145" i="6"/>
  <c r="S271" i="6"/>
  <c r="X271" i="6"/>
  <c r="N273" i="6"/>
  <c r="X273" i="6"/>
  <c r="W255" i="6"/>
  <c r="W243" i="6"/>
  <c r="Q254" i="6"/>
  <c r="W254" i="6"/>
  <c r="T252" i="6"/>
  <c r="U252" i="6"/>
  <c r="M280" i="6"/>
  <c r="T106" i="6"/>
  <c r="N271" i="6"/>
  <c r="V243" i="6"/>
  <c r="Z243" i="6"/>
  <c r="N254" i="6"/>
  <c r="X252" i="6"/>
  <c r="V252" i="6"/>
  <c r="Z106" i="6"/>
  <c r="L267" i="6"/>
  <c r="X256" i="6"/>
  <c r="T274" i="6"/>
  <c r="R256" i="6"/>
  <c r="Y256" i="6"/>
  <c r="N255" i="6"/>
  <c r="Y255" i="6"/>
  <c r="S280" i="6"/>
  <c r="U280" i="6"/>
  <c r="U106" i="6"/>
  <c r="Y269" i="6"/>
  <c r="P269" i="6"/>
  <c r="L256" i="6"/>
  <c r="Z256" i="6"/>
  <c r="O255" i="6"/>
  <c r="Z255" i="6"/>
  <c r="G57" i="12"/>
  <c r="W280" i="6"/>
  <c r="T280" i="6"/>
  <c r="N267" i="6"/>
  <c r="R106" i="6"/>
  <c r="Y106" i="6"/>
  <c r="O256" i="6"/>
  <c r="Q255" i="6"/>
  <c r="V280" i="6"/>
  <c r="X280" i="6"/>
  <c r="P267" i="6"/>
  <c r="O266" i="6"/>
  <c r="T266" i="6"/>
  <c r="Q106" i="6"/>
  <c r="W106" i="6"/>
  <c r="Q256" i="6"/>
  <c r="P255" i="6"/>
  <c r="R255" i="6"/>
  <c r="V256" i="6"/>
  <c r="Y280" i="6"/>
  <c r="O267" i="6"/>
  <c r="U267" i="6"/>
  <c r="S266" i="6"/>
  <c r="U266" i="6"/>
  <c r="M106" i="6"/>
  <c r="N256" i="6"/>
  <c r="S256" i="6"/>
  <c r="T255" i="6"/>
  <c r="S255" i="6"/>
  <c r="L280" i="6"/>
  <c r="Q267" i="6"/>
  <c r="S267" i="6"/>
  <c r="N106" i="6"/>
  <c r="S269" i="6"/>
  <c r="V269" i="6"/>
  <c r="E257" i="6"/>
  <c r="R269" i="6"/>
  <c r="W269" i="6"/>
  <c r="P256" i="6"/>
  <c r="M256" i="6"/>
  <c r="X255" i="6"/>
  <c r="U255" i="6"/>
  <c r="O280" i="6"/>
  <c r="N280" i="6"/>
  <c r="Y267" i="6"/>
  <c r="T267" i="6"/>
  <c r="O106" i="6"/>
  <c r="N269" i="6"/>
  <c r="T256" i="6"/>
  <c r="M246" i="6"/>
  <c r="L255" i="6"/>
  <c r="Q275" i="6"/>
  <c r="Z246" i="6"/>
  <c r="Q280" i="6"/>
  <c r="R267" i="6"/>
  <c r="L266" i="6"/>
  <c r="Y264" i="6"/>
  <c r="W264" i="6"/>
  <c r="R274" i="6"/>
  <c r="X274" i="6"/>
  <c r="M240" i="6"/>
  <c r="Y281" i="6"/>
  <c r="V281" i="6"/>
  <c r="L264" i="6"/>
  <c r="X264" i="6"/>
  <c r="L149" i="6"/>
  <c r="T149" i="6"/>
  <c r="Z251" i="6"/>
  <c r="O242" i="6"/>
  <c r="L261" i="6"/>
  <c r="X261" i="6"/>
  <c r="Y274" i="6"/>
  <c r="O259" i="6"/>
  <c r="T259" i="6"/>
  <c r="M272" i="6"/>
  <c r="N240" i="6"/>
  <c r="N264" i="6"/>
  <c r="L274" i="6"/>
  <c r="Z241" i="6"/>
  <c r="O240" i="6"/>
  <c r="Z244" i="6"/>
  <c r="Z416" i="6" s="1"/>
  <c r="M281" i="6"/>
  <c r="Z281" i="6"/>
  <c r="M264" i="6"/>
  <c r="O149" i="6"/>
  <c r="R242" i="6"/>
  <c r="Q274" i="6"/>
  <c r="M274" i="6"/>
  <c r="Y259" i="6"/>
  <c r="O272" i="6"/>
  <c r="Q240" i="6"/>
  <c r="O264" i="6"/>
  <c r="P264" i="6"/>
  <c r="O274" i="6"/>
  <c r="N274" i="6"/>
  <c r="Y240" i="6"/>
  <c r="S240" i="6"/>
  <c r="E286" i="6"/>
  <c r="Q264" i="6"/>
  <c r="T264" i="6"/>
  <c r="V274" i="6"/>
  <c r="P274" i="6"/>
  <c r="Z240" i="6"/>
  <c r="R240" i="6"/>
  <c r="W240" i="6"/>
  <c r="S264" i="6"/>
  <c r="S274" i="6"/>
  <c r="V240" i="6"/>
  <c r="X240" i="6"/>
  <c r="P243" i="6"/>
  <c r="Z249" i="6"/>
  <c r="N243" i="6"/>
  <c r="S243" i="6"/>
  <c r="P240" i="6"/>
  <c r="I47" i="12"/>
  <c r="I54" i="12" s="1"/>
  <c r="M243" i="6"/>
  <c r="Z275" i="6"/>
  <c r="Z147" i="6"/>
  <c r="Y147" i="6"/>
  <c r="X147" i="6"/>
  <c r="V147" i="6"/>
  <c r="T147" i="6"/>
  <c r="S147" i="6"/>
  <c r="R147" i="6"/>
  <c r="Q147" i="6"/>
  <c r="P147" i="6"/>
  <c r="O147" i="6"/>
  <c r="N147" i="6"/>
  <c r="W147" i="6"/>
  <c r="M147" i="6"/>
  <c r="W187" i="6"/>
  <c r="W415" i="6" s="1"/>
  <c r="V187" i="6"/>
  <c r="Z187" i="6"/>
  <c r="X187" i="6"/>
  <c r="Y187" i="6"/>
  <c r="T187" i="6"/>
  <c r="S187" i="6"/>
  <c r="S415" i="6" s="1"/>
  <c r="R187" i="6"/>
  <c r="O187" i="6"/>
  <c r="M187" i="6"/>
  <c r="N187" i="6"/>
  <c r="Q187" i="6"/>
  <c r="P187" i="6"/>
  <c r="R15" i="6"/>
  <c r="S15" i="6"/>
  <c r="Q15" i="6"/>
  <c r="O15" i="6"/>
  <c r="N15" i="6"/>
  <c r="M15" i="6"/>
  <c r="L15" i="6"/>
  <c r="T15" i="6"/>
  <c r="P15" i="6"/>
  <c r="R26" i="6"/>
  <c r="S26" i="6"/>
  <c r="L26" i="6"/>
  <c r="Q26" i="6"/>
  <c r="O26" i="6"/>
  <c r="N26" i="6"/>
  <c r="M26" i="6"/>
  <c r="T26" i="6"/>
  <c r="P26" i="6"/>
  <c r="S28" i="6"/>
  <c r="R28" i="6"/>
  <c r="Q28" i="6"/>
  <c r="L28" i="6"/>
  <c r="O28" i="6"/>
  <c r="N28" i="6"/>
  <c r="M28" i="6"/>
  <c r="T28" i="6"/>
  <c r="P28" i="6"/>
  <c r="R30" i="6"/>
  <c r="S30" i="6"/>
  <c r="Q30" i="6"/>
  <c r="O30" i="6"/>
  <c r="N30" i="6"/>
  <c r="L30" i="6"/>
  <c r="M30" i="6"/>
  <c r="T30" i="6"/>
  <c r="P30" i="6"/>
  <c r="P68" i="6"/>
  <c r="O68" i="6"/>
  <c r="N68" i="6"/>
  <c r="L68" i="6"/>
  <c r="Q68" i="6"/>
  <c r="M68" i="6"/>
  <c r="Q60" i="6"/>
  <c r="P60" i="6"/>
  <c r="O60" i="6"/>
  <c r="L60" i="6"/>
  <c r="N60" i="6"/>
  <c r="M60" i="6"/>
  <c r="Q69" i="6"/>
  <c r="P69" i="6"/>
  <c r="L69" i="6"/>
  <c r="O69" i="6"/>
  <c r="N69" i="6"/>
  <c r="M69" i="6"/>
  <c r="V78" i="6"/>
  <c r="Z78" i="6"/>
  <c r="X78" i="6"/>
  <c r="W78" i="6"/>
  <c r="Y78" i="6"/>
  <c r="T78" i="6"/>
  <c r="R78" i="6"/>
  <c r="S78" i="6"/>
  <c r="U78" i="6"/>
  <c r="L78" i="6"/>
  <c r="Q78" i="6"/>
  <c r="P78" i="6"/>
  <c r="O78" i="6"/>
  <c r="N78" i="6"/>
  <c r="M78" i="6"/>
  <c r="Y94" i="6"/>
  <c r="X94" i="6"/>
  <c r="W94" i="6"/>
  <c r="V94" i="6"/>
  <c r="S94" i="6"/>
  <c r="R94" i="6"/>
  <c r="U94" i="6"/>
  <c r="L94" i="6"/>
  <c r="Q94" i="6"/>
  <c r="P94" i="6"/>
  <c r="O94" i="6"/>
  <c r="T94" i="6"/>
  <c r="Z94" i="6"/>
  <c r="N94" i="6"/>
  <c r="M94" i="6"/>
  <c r="X103" i="6"/>
  <c r="W103" i="6"/>
  <c r="V103" i="6"/>
  <c r="Y103" i="6"/>
  <c r="S103" i="6"/>
  <c r="R103" i="6"/>
  <c r="Q103" i="6"/>
  <c r="L103" i="6"/>
  <c r="P103" i="6"/>
  <c r="U103" i="6"/>
  <c r="T103" i="6"/>
  <c r="Z103" i="6"/>
  <c r="O103" i="6"/>
  <c r="M103" i="6"/>
  <c r="N103" i="6"/>
  <c r="AD139" i="6"/>
  <c r="AB139" i="6"/>
  <c r="AA139" i="6"/>
  <c r="Z139" i="6"/>
  <c r="Y139" i="6"/>
  <c r="V139" i="6"/>
  <c r="AE139" i="6"/>
  <c r="W139" i="6"/>
  <c r="U139" i="6"/>
  <c r="S139" i="6"/>
  <c r="M139" i="6"/>
  <c r="L139" i="6"/>
  <c r="Q139" i="6"/>
  <c r="O139" i="6"/>
  <c r="N139" i="6"/>
  <c r="T139" i="6"/>
  <c r="AF139" i="6"/>
  <c r="R139" i="6"/>
  <c r="AC139" i="6"/>
  <c r="X139" i="6"/>
  <c r="P139" i="6"/>
  <c r="AD144" i="6"/>
  <c r="AC144" i="6"/>
  <c r="AB144" i="6"/>
  <c r="AA144" i="6"/>
  <c r="V144" i="6"/>
  <c r="Y144" i="6"/>
  <c r="S144" i="6"/>
  <c r="Q144" i="6"/>
  <c r="L144" i="6"/>
  <c r="U144" i="6"/>
  <c r="O144" i="6"/>
  <c r="N144" i="6"/>
  <c r="M144" i="6"/>
  <c r="X144" i="6"/>
  <c r="W144" i="6"/>
  <c r="AF144" i="6"/>
  <c r="R144" i="6"/>
  <c r="AE144" i="6"/>
  <c r="T144" i="6"/>
  <c r="Z144" i="6"/>
  <c r="P144" i="6"/>
  <c r="AF128" i="6"/>
  <c r="AD128" i="6"/>
  <c r="AC128" i="6"/>
  <c r="AB128" i="6"/>
  <c r="Y128" i="6"/>
  <c r="AA128" i="6"/>
  <c r="V128" i="6"/>
  <c r="S128" i="6"/>
  <c r="U128" i="6"/>
  <c r="L128" i="6"/>
  <c r="Q128" i="6"/>
  <c r="O128" i="6"/>
  <c r="N128" i="6"/>
  <c r="M128" i="6"/>
  <c r="Z128" i="6"/>
  <c r="R128" i="6"/>
  <c r="T128" i="6"/>
  <c r="X128" i="6"/>
  <c r="W128" i="6"/>
  <c r="AE128" i="6"/>
  <c r="P128" i="6"/>
  <c r="AD141" i="6"/>
  <c r="AB141" i="6"/>
  <c r="Y141" i="6"/>
  <c r="AA141" i="6"/>
  <c r="V141" i="6"/>
  <c r="S141" i="6"/>
  <c r="U141" i="6"/>
  <c r="M141" i="6"/>
  <c r="Q141" i="6"/>
  <c r="O141" i="6"/>
  <c r="L141" i="6"/>
  <c r="N141" i="6"/>
  <c r="AE141" i="6"/>
  <c r="AF141" i="6"/>
  <c r="R141" i="6"/>
  <c r="T141" i="6"/>
  <c r="Z141" i="6"/>
  <c r="AC141" i="6"/>
  <c r="W141" i="6"/>
  <c r="P141" i="6"/>
  <c r="X141" i="6"/>
  <c r="Y169" i="6"/>
  <c r="X169" i="6"/>
  <c r="W169" i="6"/>
  <c r="V169" i="6"/>
  <c r="U169" i="6"/>
  <c r="T169" i="6"/>
  <c r="Z169" i="6"/>
  <c r="R169" i="6"/>
  <c r="S169" i="6"/>
  <c r="P169" i="6"/>
  <c r="O169" i="6"/>
  <c r="N169" i="6"/>
  <c r="M169" i="6"/>
  <c r="L169" i="6"/>
  <c r="Q169" i="6"/>
  <c r="W170" i="6"/>
  <c r="V170" i="6"/>
  <c r="V372" i="6" s="1"/>
  <c r="Z170" i="6"/>
  <c r="Y170" i="6"/>
  <c r="Y372" i="6" s="1"/>
  <c r="U170" i="6"/>
  <c r="U372" i="6" s="1"/>
  <c r="S170" i="6"/>
  <c r="S372" i="6" s="1"/>
  <c r="Q170" i="6"/>
  <c r="Q372" i="6" s="1"/>
  <c r="O170" i="6"/>
  <c r="N170" i="6"/>
  <c r="M170" i="6"/>
  <c r="M372" i="6" s="1"/>
  <c r="L170" i="6"/>
  <c r="L372" i="6" s="1"/>
  <c r="T170" i="6"/>
  <c r="T372" i="6" s="1"/>
  <c r="R170" i="6"/>
  <c r="R372" i="6" s="1"/>
  <c r="X170" i="6"/>
  <c r="X372" i="6" s="1"/>
  <c r="P170" i="6"/>
  <c r="Z178" i="6"/>
  <c r="Y178" i="6"/>
  <c r="W178" i="6"/>
  <c r="V178" i="6"/>
  <c r="S178" i="6"/>
  <c r="U178" i="6"/>
  <c r="Q178" i="6"/>
  <c r="O178" i="6"/>
  <c r="N178" i="6"/>
  <c r="M178" i="6"/>
  <c r="L178" i="6"/>
  <c r="T178" i="6"/>
  <c r="X178" i="6"/>
  <c r="R178" i="6"/>
  <c r="P178" i="6"/>
  <c r="V193" i="6"/>
  <c r="Y193" i="6"/>
  <c r="W193" i="6"/>
  <c r="X193" i="6"/>
  <c r="T193" i="6"/>
  <c r="R193" i="6"/>
  <c r="U193" i="6"/>
  <c r="P193" i="6"/>
  <c r="O193" i="6"/>
  <c r="M193" i="6"/>
  <c r="Q193" i="6"/>
  <c r="L193" i="6"/>
  <c r="Z193" i="6"/>
  <c r="N193" i="6"/>
  <c r="Y198" i="6"/>
  <c r="X198" i="6"/>
  <c r="W198" i="6"/>
  <c r="Z198" i="6"/>
  <c r="T198" i="6"/>
  <c r="S198" i="6"/>
  <c r="N198" i="6"/>
  <c r="M198" i="6"/>
  <c r="U198" i="6"/>
  <c r="P198" i="6"/>
  <c r="O198" i="6"/>
  <c r="Q198" i="6"/>
  <c r="L198" i="6"/>
  <c r="R198" i="6"/>
  <c r="V198" i="6"/>
  <c r="Z207" i="6"/>
  <c r="Y207" i="6"/>
  <c r="X207" i="6"/>
  <c r="W207" i="6"/>
  <c r="S207" i="6"/>
  <c r="U207" i="6"/>
  <c r="R207" i="6"/>
  <c r="Q207" i="6"/>
  <c r="P207" i="6"/>
  <c r="O207" i="6"/>
  <c r="N207" i="6"/>
  <c r="T207" i="6"/>
  <c r="M207" i="6"/>
  <c r="L207" i="6"/>
  <c r="V207" i="6"/>
  <c r="W222" i="6"/>
  <c r="V222" i="6"/>
  <c r="X222" i="6"/>
  <c r="Y222" i="6"/>
  <c r="U222" i="6"/>
  <c r="S222" i="6"/>
  <c r="R222" i="6"/>
  <c r="Q222" i="6"/>
  <c r="O222" i="6"/>
  <c r="L222" i="6"/>
  <c r="M222" i="6"/>
  <c r="T222" i="6"/>
  <c r="P222" i="6"/>
  <c r="N222" i="6"/>
  <c r="Z222" i="6"/>
  <c r="Y225" i="6"/>
  <c r="X225" i="6"/>
  <c r="W225" i="6"/>
  <c r="V225" i="6"/>
  <c r="U225" i="6"/>
  <c r="T225" i="6"/>
  <c r="R225" i="6"/>
  <c r="Q225" i="6"/>
  <c r="P225" i="6"/>
  <c r="O225" i="6"/>
  <c r="M225" i="6"/>
  <c r="L225" i="6"/>
  <c r="Z225" i="6"/>
  <c r="S225" i="6"/>
  <c r="N225" i="6"/>
  <c r="Y301" i="6"/>
  <c r="X301" i="6"/>
  <c r="W301" i="6"/>
  <c r="Z301" i="6"/>
  <c r="S301" i="6"/>
  <c r="U301" i="6"/>
  <c r="Q301" i="6"/>
  <c r="O301" i="6"/>
  <c r="N301" i="6"/>
  <c r="L301" i="6"/>
  <c r="V301" i="6"/>
  <c r="R301" i="6"/>
  <c r="M301" i="6"/>
  <c r="P301" i="6"/>
  <c r="X298" i="6"/>
  <c r="W298" i="6"/>
  <c r="Y298" i="6"/>
  <c r="Z298" i="6"/>
  <c r="T298" i="6"/>
  <c r="S298" i="6"/>
  <c r="U298" i="6"/>
  <c r="O298" i="6"/>
  <c r="N298" i="6"/>
  <c r="M298" i="6"/>
  <c r="Q298" i="6"/>
  <c r="L298" i="6"/>
  <c r="V298" i="6"/>
  <c r="R298" i="6"/>
  <c r="P298" i="6"/>
  <c r="V309" i="6"/>
  <c r="Y309" i="6"/>
  <c r="U309" i="6"/>
  <c r="R309" i="6"/>
  <c r="Q309" i="6"/>
  <c r="O309" i="6"/>
  <c r="L309" i="6"/>
  <c r="X309" i="6"/>
  <c r="W309" i="6"/>
  <c r="S309" i="6"/>
  <c r="T309" i="6"/>
  <c r="M309" i="6"/>
  <c r="Z309" i="6"/>
  <c r="N309" i="6"/>
  <c r="P309" i="6"/>
  <c r="Z264" i="6"/>
  <c r="Z274" i="6"/>
  <c r="Z279" i="6"/>
  <c r="Z262" i="6"/>
  <c r="V217" i="6"/>
  <c r="Y217" i="6"/>
  <c r="W217" i="6"/>
  <c r="X217" i="6"/>
  <c r="T217" i="6"/>
  <c r="R217" i="6"/>
  <c r="Q217" i="6"/>
  <c r="O217" i="6"/>
  <c r="M217" i="6"/>
  <c r="P217" i="6"/>
  <c r="Z217" i="6"/>
  <c r="S217" i="6"/>
  <c r="N217" i="6"/>
  <c r="S19" i="6"/>
  <c r="O19" i="6"/>
  <c r="N19" i="6"/>
  <c r="L19" i="6"/>
  <c r="M19" i="6"/>
  <c r="R19" i="6"/>
  <c r="Q19" i="6"/>
  <c r="T19" i="6"/>
  <c r="P19" i="6"/>
  <c r="S40" i="6"/>
  <c r="R40" i="6"/>
  <c r="Q40" i="6"/>
  <c r="O40" i="6"/>
  <c r="N40" i="6"/>
  <c r="M40" i="6"/>
  <c r="L40" i="6"/>
  <c r="T40" i="6"/>
  <c r="P40" i="6"/>
  <c r="R44" i="6"/>
  <c r="S44" i="6"/>
  <c r="Q44" i="6"/>
  <c r="O44" i="6"/>
  <c r="N44" i="6"/>
  <c r="L44" i="6"/>
  <c r="M44" i="6"/>
  <c r="P44" i="6"/>
  <c r="T44" i="6"/>
  <c r="L73" i="6"/>
  <c r="Q73" i="6"/>
  <c r="P73" i="6"/>
  <c r="O73" i="6"/>
  <c r="N73" i="6"/>
  <c r="M73" i="6"/>
  <c r="Z82" i="6"/>
  <c r="Y82" i="6"/>
  <c r="X82" i="6"/>
  <c r="W82" i="6"/>
  <c r="V82" i="6"/>
  <c r="T82" i="6"/>
  <c r="S82" i="6"/>
  <c r="R82" i="6"/>
  <c r="U82" i="6"/>
  <c r="L82" i="6"/>
  <c r="Q82" i="6"/>
  <c r="P82" i="6"/>
  <c r="N82" i="6"/>
  <c r="M82" i="6"/>
  <c r="O82" i="6"/>
  <c r="Z79" i="6"/>
  <c r="Y79" i="6"/>
  <c r="X79" i="6"/>
  <c r="W79" i="6"/>
  <c r="V79" i="6"/>
  <c r="T79" i="6"/>
  <c r="S79" i="6"/>
  <c r="R79" i="6"/>
  <c r="Q79" i="6"/>
  <c r="P79" i="6"/>
  <c r="L79" i="6"/>
  <c r="N79" i="6"/>
  <c r="U79" i="6"/>
  <c r="O79" i="6"/>
  <c r="M79" i="6"/>
  <c r="V117" i="6"/>
  <c r="AD117" i="6"/>
  <c r="AA117" i="6"/>
  <c r="AB117" i="6"/>
  <c r="Y117" i="6"/>
  <c r="R117" i="6"/>
  <c r="U117" i="6"/>
  <c r="S117" i="6"/>
  <c r="Q117" i="6"/>
  <c r="O117" i="6"/>
  <c r="N117" i="6"/>
  <c r="M117" i="6"/>
  <c r="L117" i="6"/>
  <c r="X117" i="6"/>
  <c r="Z117" i="6"/>
  <c r="AF117" i="6"/>
  <c r="AC117" i="6"/>
  <c r="W117" i="6"/>
  <c r="T117" i="6"/>
  <c r="AE117" i="6"/>
  <c r="P117" i="6"/>
  <c r="AE140" i="6"/>
  <c r="AD140" i="6"/>
  <c r="AB140" i="6"/>
  <c r="AA140" i="6"/>
  <c r="Y140" i="6"/>
  <c r="V140" i="6"/>
  <c r="W140" i="6"/>
  <c r="S140" i="6"/>
  <c r="U140" i="6"/>
  <c r="Q140" i="6"/>
  <c r="O140" i="6"/>
  <c r="N140" i="6"/>
  <c r="M140" i="6"/>
  <c r="L140" i="6"/>
  <c r="Z140" i="6"/>
  <c r="AF140" i="6"/>
  <c r="T140" i="6"/>
  <c r="P140" i="6"/>
  <c r="X140" i="6"/>
  <c r="AC140" i="6"/>
  <c r="W124" i="6"/>
  <c r="V124" i="6"/>
  <c r="AE124" i="6"/>
  <c r="AD124" i="6"/>
  <c r="AA124" i="6"/>
  <c r="AB124" i="6"/>
  <c r="S124" i="6"/>
  <c r="Y124" i="6"/>
  <c r="U124" i="6"/>
  <c r="Q124" i="6"/>
  <c r="O124" i="6"/>
  <c r="N124" i="6"/>
  <c r="L124" i="6"/>
  <c r="M124" i="6"/>
  <c r="AC124" i="6"/>
  <c r="Z124" i="6"/>
  <c r="AF124" i="6"/>
  <c r="R124" i="6"/>
  <c r="X124" i="6"/>
  <c r="T124" i="6"/>
  <c r="P124" i="6"/>
  <c r="AB135" i="6"/>
  <c r="AA135" i="6"/>
  <c r="Y135" i="6"/>
  <c r="X135" i="6"/>
  <c r="V135" i="6"/>
  <c r="AD135" i="6"/>
  <c r="AF135" i="6"/>
  <c r="AC135" i="6"/>
  <c r="S135" i="6"/>
  <c r="R135" i="6"/>
  <c r="U135" i="6"/>
  <c r="N135" i="6"/>
  <c r="L135" i="6"/>
  <c r="M135" i="6"/>
  <c r="Q135" i="6"/>
  <c r="O135" i="6"/>
  <c r="T135" i="6"/>
  <c r="AE135" i="6"/>
  <c r="Z135" i="6"/>
  <c r="W135" i="6"/>
  <c r="P135" i="6"/>
  <c r="W173" i="6"/>
  <c r="V173" i="6"/>
  <c r="Z173" i="6"/>
  <c r="Y173" i="6"/>
  <c r="S173" i="6"/>
  <c r="U173" i="6"/>
  <c r="O173" i="6"/>
  <c r="N173" i="6"/>
  <c r="L173" i="6"/>
  <c r="M173" i="6"/>
  <c r="Q173" i="6"/>
  <c r="R173" i="6"/>
  <c r="X173" i="6"/>
  <c r="T173" i="6"/>
  <c r="P173" i="6"/>
  <c r="Z168" i="6"/>
  <c r="Y168" i="6"/>
  <c r="W168" i="6"/>
  <c r="V168" i="6"/>
  <c r="U168" i="6"/>
  <c r="S168" i="6"/>
  <c r="Q168" i="6"/>
  <c r="L168" i="6"/>
  <c r="O168" i="6"/>
  <c r="N168" i="6"/>
  <c r="M168" i="6"/>
  <c r="R168" i="6"/>
  <c r="X168" i="6"/>
  <c r="T168" i="6"/>
  <c r="P168" i="6"/>
  <c r="Z206" i="6"/>
  <c r="Y206" i="6"/>
  <c r="X206" i="6"/>
  <c r="W206" i="6"/>
  <c r="T206" i="6"/>
  <c r="S206" i="6"/>
  <c r="N206" i="6"/>
  <c r="M206" i="6"/>
  <c r="U206" i="6"/>
  <c r="P206" i="6"/>
  <c r="O206" i="6"/>
  <c r="L206" i="6"/>
  <c r="Q206" i="6"/>
  <c r="R206" i="6"/>
  <c r="V206" i="6"/>
  <c r="W199" i="6"/>
  <c r="V199" i="6"/>
  <c r="Z199" i="6"/>
  <c r="X199" i="6"/>
  <c r="Y199" i="6"/>
  <c r="R199" i="6"/>
  <c r="T199" i="6"/>
  <c r="U199" i="6"/>
  <c r="S199" i="6"/>
  <c r="Q199" i="6"/>
  <c r="P199" i="6"/>
  <c r="O199" i="6"/>
  <c r="N199" i="6"/>
  <c r="M199" i="6"/>
  <c r="L199" i="6"/>
  <c r="Z197" i="6"/>
  <c r="X197" i="6"/>
  <c r="W197" i="6"/>
  <c r="T197" i="6"/>
  <c r="S197" i="6"/>
  <c r="Q197" i="6"/>
  <c r="P197" i="6"/>
  <c r="O197" i="6"/>
  <c r="M197" i="6"/>
  <c r="N197" i="6"/>
  <c r="Y197" i="6"/>
  <c r="V197" i="6"/>
  <c r="R197" i="6"/>
  <c r="Y230" i="6"/>
  <c r="X230" i="6"/>
  <c r="V230" i="6"/>
  <c r="W230" i="6"/>
  <c r="U230" i="6"/>
  <c r="S230" i="6"/>
  <c r="R230" i="6"/>
  <c r="Q230" i="6"/>
  <c r="O230" i="6"/>
  <c r="M230" i="6"/>
  <c r="L230" i="6"/>
  <c r="N230" i="6"/>
  <c r="Z230" i="6"/>
  <c r="P230" i="6"/>
  <c r="Y227" i="6"/>
  <c r="X227" i="6"/>
  <c r="W227" i="6"/>
  <c r="V227" i="6"/>
  <c r="T227" i="6"/>
  <c r="S227" i="6"/>
  <c r="R227" i="6"/>
  <c r="U227" i="6"/>
  <c r="Q227" i="6"/>
  <c r="P227" i="6"/>
  <c r="O227" i="6"/>
  <c r="N227" i="6"/>
  <c r="L227" i="6"/>
  <c r="M227" i="6"/>
  <c r="Z227" i="6"/>
  <c r="X291" i="6"/>
  <c r="W291" i="6"/>
  <c r="Z291" i="6"/>
  <c r="Y291" i="6"/>
  <c r="T291" i="6"/>
  <c r="S291" i="6"/>
  <c r="U291" i="6"/>
  <c r="P291" i="6"/>
  <c r="O291" i="6"/>
  <c r="N291" i="6"/>
  <c r="M291" i="6"/>
  <c r="Q291" i="6"/>
  <c r="L291" i="6"/>
  <c r="V291" i="6"/>
  <c r="R291" i="6"/>
  <c r="V306" i="6"/>
  <c r="Y306" i="6"/>
  <c r="R306" i="6"/>
  <c r="U306" i="6"/>
  <c r="Q306" i="6"/>
  <c r="M306" i="6"/>
  <c r="L306" i="6"/>
  <c r="O306" i="6"/>
  <c r="W306" i="6"/>
  <c r="X306" i="6"/>
  <c r="S306" i="6"/>
  <c r="T306" i="6"/>
  <c r="Z306" i="6"/>
  <c r="N306" i="6"/>
  <c r="P306" i="6"/>
  <c r="X313" i="6"/>
  <c r="V313" i="6"/>
  <c r="Y313" i="6"/>
  <c r="T313" i="6"/>
  <c r="R313" i="6"/>
  <c r="U313" i="6"/>
  <c r="P313" i="6"/>
  <c r="O313" i="6"/>
  <c r="Q313" i="6"/>
  <c r="L313" i="6"/>
  <c r="Z313" i="6"/>
  <c r="M313" i="6"/>
  <c r="N313" i="6"/>
  <c r="W313" i="6"/>
  <c r="V158" i="6"/>
  <c r="Y158" i="6"/>
  <c r="X158" i="6"/>
  <c r="S158" i="6"/>
  <c r="R158" i="6"/>
  <c r="U158" i="6"/>
  <c r="Q158" i="6"/>
  <c r="P158" i="6"/>
  <c r="O158" i="6"/>
  <c r="N158" i="6"/>
  <c r="L158" i="6"/>
  <c r="Z158" i="6"/>
  <c r="M158" i="6"/>
  <c r="W158" i="6"/>
  <c r="Y159" i="6"/>
  <c r="X159" i="6"/>
  <c r="V159" i="6"/>
  <c r="U159" i="6"/>
  <c r="S159" i="6"/>
  <c r="R159" i="6"/>
  <c r="O159" i="6"/>
  <c r="L159" i="6"/>
  <c r="N159" i="6"/>
  <c r="Q159" i="6"/>
  <c r="P159" i="6"/>
  <c r="Z159" i="6"/>
  <c r="M159" i="6"/>
  <c r="T159" i="6"/>
  <c r="W159" i="6"/>
  <c r="Y107" i="6"/>
  <c r="W107" i="6"/>
  <c r="Z107" i="6"/>
  <c r="T107" i="6"/>
  <c r="S107" i="6"/>
  <c r="U107" i="6"/>
  <c r="Q107" i="6"/>
  <c r="L107" i="6"/>
  <c r="P107" i="6"/>
  <c r="O107" i="6"/>
  <c r="N107" i="6"/>
  <c r="M107" i="6"/>
  <c r="X107" i="6"/>
  <c r="V107" i="6"/>
  <c r="R107" i="6"/>
  <c r="S12" i="6"/>
  <c r="S386" i="6" s="1"/>
  <c r="R12" i="6"/>
  <c r="L12" i="6"/>
  <c r="Q12" i="6"/>
  <c r="O12" i="6"/>
  <c r="N12" i="6"/>
  <c r="M12" i="6"/>
  <c r="T12" i="6"/>
  <c r="P12" i="6"/>
  <c r="P386" i="6" s="1"/>
  <c r="S25" i="6"/>
  <c r="R25" i="6"/>
  <c r="T25" i="6"/>
  <c r="O25" i="6"/>
  <c r="N25" i="6"/>
  <c r="M25" i="6"/>
  <c r="Q25" i="6"/>
  <c r="P25" i="6"/>
  <c r="L25" i="6"/>
  <c r="S24" i="6"/>
  <c r="R24" i="6"/>
  <c r="Q24" i="6"/>
  <c r="O24" i="6"/>
  <c r="N24" i="6"/>
  <c r="M24" i="6"/>
  <c r="L24" i="6"/>
  <c r="T24" i="6"/>
  <c r="P24" i="6"/>
  <c r="Q58" i="6"/>
  <c r="L58" i="6"/>
  <c r="P58" i="6"/>
  <c r="O58" i="6"/>
  <c r="N58" i="6"/>
  <c r="M58" i="6"/>
  <c r="P53" i="6"/>
  <c r="O53" i="6"/>
  <c r="N53" i="6"/>
  <c r="L53" i="6"/>
  <c r="Q53" i="6"/>
  <c r="M53" i="6"/>
  <c r="Z88" i="6"/>
  <c r="X42" i="12" s="1"/>
  <c r="Y88" i="6"/>
  <c r="W42" i="12" s="1"/>
  <c r="X88" i="6"/>
  <c r="V42" i="12" s="1"/>
  <c r="W88" i="6"/>
  <c r="U42" i="12" s="1"/>
  <c r="V88" i="6"/>
  <c r="T42" i="12" s="1"/>
  <c r="R88" i="6"/>
  <c r="P42" i="12" s="1"/>
  <c r="T88" i="6"/>
  <c r="R42" i="12" s="1"/>
  <c r="S88" i="6"/>
  <c r="Q42" i="12" s="1"/>
  <c r="U88" i="6"/>
  <c r="S42" i="12" s="1"/>
  <c r="Q88" i="6"/>
  <c r="O42" i="12" s="1"/>
  <c r="P88" i="6"/>
  <c r="N42" i="12" s="1"/>
  <c r="O88" i="6"/>
  <c r="M42" i="12" s="1"/>
  <c r="L88" i="6"/>
  <c r="J42" i="12" s="1"/>
  <c r="N88" i="6"/>
  <c r="L42" i="12" s="1"/>
  <c r="M88" i="6"/>
  <c r="K42" i="12" s="1"/>
  <c r="Y95" i="6"/>
  <c r="X95" i="6"/>
  <c r="W95" i="6"/>
  <c r="V95" i="6"/>
  <c r="S95" i="6"/>
  <c r="R95" i="6"/>
  <c r="P95" i="6"/>
  <c r="L95" i="6"/>
  <c r="U95" i="6"/>
  <c r="Q95" i="6"/>
  <c r="T95" i="6"/>
  <c r="Z95" i="6"/>
  <c r="M95" i="6"/>
  <c r="O95" i="6"/>
  <c r="N95" i="6"/>
  <c r="AD137" i="6"/>
  <c r="AC137" i="6"/>
  <c r="AB137" i="6"/>
  <c r="AA137" i="6"/>
  <c r="Y137" i="6"/>
  <c r="V137" i="6"/>
  <c r="W137" i="6"/>
  <c r="R137" i="6"/>
  <c r="AE137" i="6"/>
  <c r="S137" i="6"/>
  <c r="U137" i="6"/>
  <c r="N137" i="6"/>
  <c r="M137" i="6"/>
  <c r="L137" i="6"/>
  <c r="Q137" i="6"/>
  <c r="P137" i="6"/>
  <c r="O137" i="6"/>
  <c r="T137" i="6"/>
  <c r="X137" i="6"/>
  <c r="Z137" i="6"/>
  <c r="W122" i="6"/>
  <c r="AE122" i="6"/>
  <c r="V122" i="6"/>
  <c r="AD122" i="6"/>
  <c r="AC122" i="6"/>
  <c r="AB122" i="6"/>
  <c r="Z122" i="6"/>
  <c r="AA122" i="6"/>
  <c r="Y122" i="6"/>
  <c r="U122" i="6"/>
  <c r="S122" i="6"/>
  <c r="Q122" i="6"/>
  <c r="L122" i="6"/>
  <c r="O122" i="6"/>
  <c r="N122" i="6"/>
  <c r="M122" i="6"/>
  <c r="T122" i="6"/>
  <c r="X122" i="6"/>
  <c r="R122" i="6"/>
  <c r="AF122" i="6"/>
  <c r="P122" i="6"/>
  <c r="Z167" i="6"/>
  <c r="Y167" i="6"/>
  <c r="X167" i="6"/>
  <c r="W167" i="6"/>
  <c r="V167" i="6"/>
  <c r="S167" i="6"/>
  <c r="R167" i="6"/>
  <c r="U167" i="6"/>
  <c r="Q167" i="6"/>
  <c r="O167" i="6"/>
  <c r="N167" i="6"/>
  <c r="M167" i="6"/>
  <c r="L167" i="6"/>
  <c r="T167" i="6"/>
  <c r="P167" i="6"/>
  <c r="W192" i="6"/>
  <c r="V192" i="6"/>
  <c r="X192" i="6"/>
  <c r="Y192" i="6"/>
  <c r="T192" i="6"/>
  <c r="U192" i="6"/>
  <c r="R192" i="6"/>
  <c r="Q192" i="6"/>
  <c r="O192" i="6"/>
  <c r="M192" i="6"/>
  <c r="L192" i="6"/>
  <c r="Z192" i="6"/>
  <c r="S192" i="6"/>
  <c r="N192" i="6"/>
  <c r="P192" i="6"/>
  <c r="Z201" i="6"/>
  <c r="X201" i="6"/>
  <c r="W201" i="6"/>
  <c r="U201" i="6"/>
  <c r="T201" i="6"/>
  <c r="S201" i="6"/>
  <c r="O201" i="6"/>
  <c r="N201" i="6"/>
  <c r="M201" i="6"/>
  <c r="Q201" i="6"/>
  <c r="P201" i="6"/>
  <c r="L201" i="6"/>
  <c r="Y201" i="6"/>
  <c r="V201" i="6"/>
  <c r="R201" i="6"/>
  <c r="Y220" i="6"/>
  <c r="X220" i="6"/>
  <c r="W220" i="6"/>
  <c r="V220" i="6"/>
  <c r="S220" i="6"/>
  <c r="U220" i="6"/>
  <c r="R220" i="6"/>
  <c r="Q220" i="6"/>
  <c r="O220" i="6"/>
  <c r="M220" i="6"/>
  <c r="L220" i="6"/>
  <c r="Z220" i="6"/>
  <c r="T220" i="6"/>
  <c r="P220" i="6"/>
  <c r="N220" i="6"/>
  <c r="X290" i="6"/>
  <c r="W290" i="6"/>
  <c r="Y290" i="6"/>
  <c r="Z290" i="6"/>
  <c r="T290" i="6"/>
  <c r="S290" i="6"/>
  <c r="U290" i="6"/>
  <c r="M290" i="6"/>
  <c r="Q290" i="6"/>
  <c r="O290" i="6"/>
  <c r="N290" i="6"/>
  <c r="P290" i="6"/>
  <c r="L290" i="6"/>
  <c r="R290" i="6"/>
  <c r="V290" i="6"/>
  <c r="X321" i="6"/>
  <c r="V321" i="6"/>
  <c r="Z321" i="6"/>
  <c r="Y321" i="6"/>
  <c r="T321" i="6"/>
  <c r="R321" i="6"/>
  <c r="U321" i="6"/>
  <c r="P321" i="6"/>
  <c r="O321" i="6"/>
  <c r="N321" i="6"/>
  <c r="M321" i="6"/>
  <c r="L321" i="6"/>
  <c r="W321" i="6"/>
  <c r="Q321" i="6"/>
  <c r="X151" i="6"/>
  <c r="Y151" i="6"/>
  <c r="V151" i="6"/>
  <c r="T151" i="6"/>
  <c r="U151" i="6"/>
  <c r="R151" i="6"/>
  <c r="S151" i="6"/>
  <c r="Q151" i="6"/>
  <c r="L151" i="6"/>
  <c r="P151" i="6"/>
  <c r="O151" i="6"/>
  <c r="N151" i="6"/>
  <c r="W151" i="6"/>
  <c r="Z151" i="6"/>
  <c r="M151" i="6"/>
  <c r="Y77" i="6"/>
  <c r="X77" i="6"/>
  <c r="W77" i="6"/>
  <c r="V77" i="6"/>
  <c r="Z77" i="6"/>
  <c r="S77" i="6"/>
  <c r="R77" i="6"/>
  <c r="T77" i="6"/>
  <c r="U77" i="6"/>
  <c r="P77" i="6"/>
  <c r="N77" i="6"/>
  <c r="Q77" i="6"/>
  <c r="L77" i="6"/>
  <c r="O77" i="6"/>
  <c r="M77" i="6"/>
  <c r="AF113" i="6"/>
  <c r="X113" i="6"/>
  <c r="AE113" i="6"/>
  <c r="W113" i="6"/>
  <c r="AD113" i="6"/>
  <c r="V113" i="6"/>
  <c r="AC113" i="6"/>
  <c r="AB113" i="6"/>
  <c r="Z113" i="6"/>
  <c r="AA113" i="6"/>
  <c r="Y113" i="6"/>
  <c r="S113" i="6"/>
  <c r="R113" i="6"/>
  <c r="T113" i="6"/>
  <c r="Q113" i="6"/>
  <c r="P113" i="6"/>
  <c r="O113" i="6"/>
  <c r="N113" i="6"/>
  <c r="M113" i="6"/>
  <c r="X153" i="6"/>
  <c r="V153" i="6"/>
  <c r="Z153" i="6"/>
  <c r="Y153" i="6"/>
  <c r="R153" i="6"/>
  <c r="T153" i="6"/>
  <c r="U153" i="6"/>
  <c r="S153" i="6"/>
  <c r="P153" i="6"/>
  <c r="O153" i="6"/>
  <c r="N153" i="6"/>
  <c r="L153" i="6"/>
  <c r="Q153" i="6"/>
  <c r="W153" i="6"/>
  <c r="M153" i="6"/>
  <c r="Z160" i="6"/>
  <c r="Y160" i="6"/>
  <c r="X160" i="6"/>
  <c r="V160" i="6"/>
  <c r="T160" i="6"/>
  <c r="S160" i="6"/>
  <c r="U160" i="6"/>
  <c r="R160" i="6"/>
  <c r="Q160" i="6"/>
  <c r="L160" i="6"/>
  <c r="P160" i="6"/>
  <c r="O160" i="6"/>
  <c r="N160" i="6"/>
  <c r="M160" i="6"/>
  <c r="W160" i="6"/>
  <c r="R33" i="6"/>
  <c r="T33" i="6"/>
  <c r="S33" i="6"/>
  <c r="N33" i="6"/>
  <c r="M33" i="6"/>
  <c r="Q33" i="6"/>
  <c r="P33" i="6"/>
  <c r="O33" i="6"/>
  <c r="L33" i="6"/>
  <c r="R11" i="6"/>
  <c r="S11" i="6"/>
  <c r="Q11" i="6"/>
  <c r="O11" i="6"/>
  <c r="L11" i="6"/>
  <c r="N11" i="6"/>
  <c r="M11" i="6"/>
  <c r="T11" i="6"/>
  <c r="P11" i="6"/>
  <c r="S16" i="6"/>
  <c r="R16" i="6"/>
  <c r="Q16" i="6"/>
  <c r="O16" i="6"/>
  <c r="N16" i="6"/>
  <c r="L16" i="6"/>
  <c r="M16" i="6"/>
  <c r="T16" i="6"/>
  <c r="P16" i="6"/>
  <c r="S20" i="6"/>
  <c r="R20" i="6"/>
  <c r="L20" i="6"/>
  <c r="Q20" i="6"/>
  <c r="O20" i="6"/>
  <c r="N20" i="6"/>
  <c r="M20" i="6"/>
  <c r="T20" i="6"/>
  <c r="P20" i="6"/>
  <c r="R14" i="6"/>
  <c r="S14" i="6"/>
  <c r="Q14" i="6"/>
  <c r="L14" i="6"/>
  <c r="O14" i="6"/>
  <c r="O392" i="6" s="1"/>
  <c r="N14" i="6"/>
  <c r="M14" i="6"/>
  <c r="T14" i="6"/>
  <c r="P14" i="6"/>
  <c r="O72" i="6"/>
  <c r="N72" i="6"/>
  <c r="M72" i="6"/>
  <c r="Q72" i="6"/>
  <c r="P72" i="6"/>
  <c r="L72" i="6"/>
  <c r="P70" i="6"/>
  <c r="O70" i="6"/>
  <c r="N70" i="6"/>
  <c r="L70" i="6"/>
  <c r="Q70" i="6"/>
  <c r="M70" i="6"/>
  <c r="N61" i="6"/>
  <c r="L61" i="6"/>
  <c r="Q61" i="6"/>
  <c r="P61" i="6"/>
  <c r="O61" i="6"/>
  <c r="M61" i="6"/>
  <c r="Z84" i="6"/>
  <c r="Y84" i="6"/>
  <c r="X84" i="6"/>
  <c r="V84" i="6"/>
  <c r="W84" i="6"/>
  <c r="T84" i="6"/>
  <c r="S84" i="6"/>
  <c r="R84" i="6"/>
  <c r="U84" i="6"/>
  <c r="P84" i="6"/>
  <c r="N84" i="6"/>
  <c r="L84" i="6"/>
  <c r="Q84" i="6"/>
  <c r="M84" i="6"/>
  <c r="O84" i="6"/>
  <c r="Y100" i="6"/>
  <c r="V100" i="6"/>
  <c r="W100" i="6"/>
  <c r="R100" i="6"/>
  <c r="S100" i="6"/>
  <c r="U100" i="6"/>
  <c r="Q100" i="6"/>
  <c r="P100" i="6"/>
  <c r="L100" i="6"/>
  <c r="X100" i="6"/>
  <c r="Z100" i="6"/>
  <c r="T100" i="6"/>
  <c r="N100" i="6"/>
  <c r="O100" i="6"/>
  <c r="M100" i="6"/>
  <c r="V101" i="6"/>
  <c r="Y101" i="6"/>
  <c r="W101" i="6"/>
  <c r="R101" i="6"/>
  <c r="U101" i="6"/>
  <c r="S101" i="6"/>
  <c r="N101" i="6"/>
  <c r="Q101" i="6"/>
  <c r="P101" i="6"/>
  <c r="L101" i="6"/>
  <c r="X101" i="6"/>
  <c r="Z101" i="6"/>
  <c r="T101" i="6"/>
  <c r="O101" i="6"/>
  <c r="M101" i="6"/>
  <c r="V123" i="6"/>
  <c r="AE123" i="6"/>
  <c r="AD123" i="6"/>
  <c r="AB123" i="6"/>
  <c r="Y123" i="6"/>
  <c r="AA123" i="6"/>
  <c r="W123" i="6"/>
  <c r="U123" i="6"/>
  <c r="S123" i="6"/>
  <c r="O123" i="6"/>
  <c r="N123" i="6"/>
  <c r="M123" i="6"/>
  <c r="L123" i="6"/>
  <c r="Q123" i="6"/>
  <c r="AC123" i="6"/>
  <c r="T123" i="6"/>
  <c r="X123" i="6"/>
  <c r="Z123" i="6"/>
  <c r="R123" i="6"/>
  <c r="AF123" i="6"/>
  <c r="P123" i="6"/>
  <c r="AA142" i="6"/>
  <c r="Y142" i="6"/>
  <c r="V142" i="6"/>
  <c r="AD142" i="6"/>
  <c r="S142" i="6"/>
  <c r="AB142" i="6"/>
  <c r="R142" i="6"/>
  <c r="U142" i="6"/>
  <c r="Q142" i="6"/>
  <c r="O142" i="6"/>
  <c r="N142" i="6"/>
  <c r="M142" i="6"/>
  <c r="L142" i="6"/>
  <c r="AF142" i="6"/>
  <c r="AC142" i="6"/>
  <c r="Z142" i="6"/>
  <c r="P142" i="6"/>
  <c r="X142" i="6"/>
  <c r="W142" i="6"/>
  <c r="AD126" i="6"/>
  <c r="AB126" i="6"/>
  <c r="AA126" i="6"/>
  <c r="Y126" i="6"/>
  <c r="X126" i="6"/>
  <c r="AF126" i="6"/>
  <c r="V126" i="6"/>
  <c r="S126" i="6"/>
  <c r="R126" i="6"/>
  <c r="U126" i="6"/>
  <c r="Q126" i="6"/>
  <c r="O126" i="6"/>
  <c r="N126" i="6"/>
  <c r="M126" i="6"/>
  <c r="L126" i="6"/>
  <c r="W126" i="6"/>
  <c r="AE126" i="6"/>
  <c r="T126" i="6"/>
  <c r="Z126" i="6"/>
  <c r="P126" i="6"/>
  <c r="AC126" i="6"/>
  <c r="Z121" i="6"/>
  <c r="Y121" i="6"/>
  <c r="AF121" i="6"/>
  <c r="X121" i="6"/>
  <c r="AE121" i="6"/>
  <c r="W121" i="6"/>
  <c r="AD121" i="6"/>
  <c r="V121" i="6"/>
  <c r="AB121" i="6"/>
  <c r="AC121" i="6"/>
  <c r="AA121" i="6"/>
  <c r="R121" i="6"/>
  <c r="T121" i="6"/>
  <c r="U121" i="6"/>
  <c r="S121" i="6"/>
  <c r="P121" i="6"/>
  <c r="O121" i="6"/>
  <c r="N121" i="6"/>
  <c r="L121" i="6"/>
  <c r="M121" i="6"/>
  <c r="Q121" i="6"/>
  <c r="Z179" i="6"/>
  <c r="Y179" i="6"/>
  <c r="W179" i="6"/>
  <c r="V179" i="6"/>
  <c r="U179" i="6"/>
  <c r="S179" i="6"/>
  <c r="N179" i="6"/>
  <c r="M179" i="6"/>
  <c r="Q179" i="6"/>
  <c r="O179" i="6"/>
  <c r="L179" i="6"/>
  <c r="X179" i="6"/>
  <c r="R179" i="6"/>
  <c r="T179" i="6"/>
  <c r="P179" i="6"/>
  <c r="V166" i="6"/>
  <c r="Z166" i="6"/>
  <c r="Y166" i="6"/>
  <c r="W166" i="6"/>
  <c r="S166" i="6"/>
  <c r="R166" i="6"/>
  <c r="U166" i="6"/>
  <c r="L166" i="6"/>
  <c r="Q166" i="6"/>
  <c r="O166" i="6"/>
  <c r="N166" i="6"/>
  <c r="M166" i="6"/>
  <c r="X166" i="6"/>
  <c r="T166" i="6"/>
  <c r="P166" i="6"/>
  <c r="W172" i="6"/>
  <c r="V172" i="6"/>
  <c r="Z172" i="6"/>
  <c r="Y172" i="6"/>
  <c r="S172" i="6"/>
  <c r="U172" i="6"/>
  <c r="L172" i="6"/>
  <c r="Q172" i="6"/>
  <c r="O172" i="6"/>
  <c r="N172" i="6"/>
  <c r="M172" i="6"/>
  <c r="R172" i="6"/>
  <c r="T172" i="6"/>
  <c r="X172" i="6"/>
  <c r="P172" i="6"/>
  <c r="Z202" i="6"/>
  <c r="X202" i="6"/>
  <c r="W202" i="6"/>
  <c r="T202" i="6"/>
  <c r="S202" i="6"/>
  <c r="U202" i="6"/>
  <c r="Q202" i="6"/>
  <c r="P202" i="6"/>
  <c r="O202" i="6"/>
  <c r="N202" i="6"/>
  <c r="L202" i="6"/>
  <c r="M202" i="6"/>
  <c r="Y202" i="6"/>
  <c r="R202" i="6"/>
  <c r="V202" i="6"/>
  <c r="Z212" i="6"/>
  <c r="X212" i="6"/>
  <c r="W212" i="6"/>
  <c r="T212" i="6"/>
  <c r="U212" i="6"/>
  <c r="S212" i="6"/>
  <c r="P212" i="6"/>
  <c r="O212" i="6"/>
  <c r="N212" i="6"/>
  <c r="M212" i="6"/>
  <c r="Q212" i="6"/>
  <c r="L212" i="6"/>
  <c r="Y212" i="6"/>
  <c r="V212" i="6"/>
  <c r="Z211" i="6"/>
  <c r="X211" i="6"/>
  <c r="W211" i="6"/>
  <c r="U211" i="6"/>
  <c r="S211" i="6"/>
  <c r="M211" i="6"/>
  <c r="T211" i="6"/>
  <c r="Q211" i="6"/>
  <c r="O211" i="6"/>
  <c r="N211" i="6"/>
  <c r="P211" i="6"/>
  <c r="L211" i="6"/>
  <c r="R211" i="6"/>
  <c r="V211" i="6"/>
  <c r="Y226" i="6"/>
  <c r="X226" i="6"/>
  <c r="W226" i="6"/>
  <c r="V226" i="6"/>
  <c r="R226" i="6"/>
  <c r="U226" i="6"/>
  <c r="M226" i="6"/>
  <c r="Q226" i="6"/>
  <c r="O226" i="6"/>
  <c r="L226" i="6"/>
  <c r="Z226" i="6"/>
  <c r="S226" i="6"/>
  <c r="T226" i="6"/>
  <c r="N226" i="6"/>
  <c r="P226" i="6"/>
  <c r="V229" i="6"/>
  <c r="Y229" i="6"/>
  <c r="W229" i="6"/>
  <c r="X229" i="6"/>
  <c r="U229" i="6"/>
  <c r="Q229" i="6"/>
  <c r="O229" i="6"/>
  <c r="R229" i="6"/>
  <c r="L229" i="6"/>
  <c r="M229" i="6"/>
  <c r="Z229" i="6"/>
  <c r="T229" i="6"/>
  <c r="S229" i="6"/>
  <c r="N229" i="6"/>
  <c r="P229" i="6"/>
  <c r="W297" i="6"/>
  <c r="Z297" i="6"/>
  <c r="Y297" i="6"/>
  <c r="X297" i="6"/>
  <c r="T297" i="6"/>
  <c r="S297" i="6"/>
  <c r="U297" i="6"/>
  <c r="Q297" i="6"/>
  <c r="P297" i="6"/>
  <c r="N297" i="6"/>
  <c r="M297" i="6"/>
  <c r="L297" i="6"/>
  <c r="O297" i="6"/>
  <c r="V297" i="6"/>
  <c r="R297" i="6"/>
  <c r="Y302" i="6"/>
  <c r="X302" i="6"/>
  <c r="Z302" i="6"/>
  <c r="W302" i="6"/>
  <c r="T302" i="6"/>
  <c r="S302" i="6"/>
  <c r="U302" i="6"/>
  <c r="Q302" i="6"/>
  <c r="O302" i="6"/>
  <c r="M302" i="6"/>
  <c r="L302" i="6"/>
  <c r="V302" i="6"/>
  <c r="N302" i="6"/>
  <c r="R302" i="6"/>
  <c r="P302" i="6"/>
  <c r="Y311" i="6"/>
  <c r="V311" i="6"/>
  <c r="R311" i="6"/>
  <c r="U311" i="6"/>
  <c r="O311" i="6"/>
  <c r="Q311" i="6"/>
  <c r="L311" i="6"/>
  <c r="Z311" i="6"/>
  <c r="S311" i="6"/>
  <c r="X311" i="6"/>
  <c r="W311" i="6"/>
  <c r="T311" i="6"/>
  <c r="M311" i="6"/>
  <c r="P311" i="6"/>
  <c r="N311" i="6"/>
  <c r="Y211" i="6"/>
  <c r="Z265" i="6"/>
  <c r="W233" i="6"/>
  <c r="Z277" i="6"/>
  <c r="AE142" i="6"/>
  <c r="S3" i="6"/>
  <c r="R74" i="6"/>
  <c r="R326" i="6" s="1"/>
  <c r="Z395" i="6"/>
  <c r="F47" i="12"/>
  <c r="F54" i="12" s="1"/>
  <c r="F57" i="12"/>
  <c r="X157" i="6"/>
  <c r="V157" i="6"/>
  <c r="Y157" i="6"/>
  <c r="T157" i="6"/>
  <c r="U157" i="6"/>
  <c r="S157" i="6"/>
  <c r="R157" i="6"/>
  <c r="O157" i="6"/>
  <c r="N157" i="6"/>
  <c r="Q157" i="6"/>
  <c r="L157" i="6"/>
  <c r="P157" i="6"/>
  <c r="W157" i="6"/>
  <c r="M157" i="6"/>
  <c r="Z161" i="6"/>
  <c r="Y161" i="6"/>
  <c r="X161" i="6"/>
  <c r="V161" i="6"/>
  <c r="T161" i="6"/>
  <c r="R161" i="6"/>
  <c r="U161" i="6"/>
  <c r="N161" i="6"/>
  <c r="L161" i="6"/>
  <c r="Q161" i="6"/>
  <c r="P161" i="6"/>
  <c r="O161" i="6"/>
  <c r="W161" i="6"/>
  <c r="M161" i="6"/>
  <c r="S39" i="6"/>
  <c r="R39" i="6"/>
  <c r="M39" i="6"/>
  <c r="Q39" i="6"/>
  <c r="L39" i="6"/>
  <c r="O39" i="6"/>
  <c r="N39" i="6"/>
  <c r="T39" i="6"/>
  <c r="P39" i="6"/>
  <c r="S23" i="6"/>
  <c r="R23" i="6"/>
  <c r="O23" i="6"/>
  <c r="N23" i="6"/>
  <c r="M23" i="6"/>
  <c r="L23" i="6"/>
  <c r="Q23" i="6"/>
  <c r="T23" i="6"/>
  <c r="P23" i="6"/>
  <c r="S18" i="6"/>
  <c r="R18" i="6"/>
  <c r="L18" i="6"/>
  <c r="Q18" i="6"/>
  <c r="O18" i="6"/>
  <c r="N18" i="6"/>
  <c r="M18" i="6"/>
  <c r="T18" i="6"/>
  <c r="P18" i="6"/>
  <c r="S46" i="6"/>
  <c r="R46" i="6"/>
  <c r="Q46" i="6"/>
  <c r="O46" i="6"/>
  <c r="N46" i="6"/>
  <c r="M46" i="6"/>
  <c r="L46" i="6"/>
  <c r="T46" i="6"/>
  <c r="P46" i="6"/>
  <c r="S48" i="6"/>
  <c r="Q48" i="6"/>
  <c r="O48" i="6"/>
  <c r="N48" i="6"/>
  <c r="M48" i="6"/>
  <c r="L48" i="6"/>
  <c r="T48" i="6"/>
  <c r="R48" i="6"/>
  <c r="P48" i="6"/>
  <c r="Q52" i="6"/>
  <c r="L52" i="6"/>
  <c r="P52" i="6"/>
  <c r="O52" i="6"/>
  <c r="N52" i="6"/>
  <c r="M52" i="6"/>
  <c r="R52" i="6"/>
  <c r="P55" i="6"/>
  <c r="O55" i="6"/>
  <c r="N55" i="6"/>
  <c r="L55" i="6"/>
  <c r="Q55" i="6"/>
  <c r="M55" i="6"/>
  <c r="L65" i="6"/>
  <c r="Q65" i="6"/>
  <c r="P65" i="6"/>
  <c r="O65" i="6"/>
  <c r="N65" i="6"/>
  <c r="M65" i="6"/>
  <c r="X86" i="6"/>
  <c r="X332" i="6" s="1"/>
  <c r="Y86" i="6"/>
  <c r="Y332" i="6" s="1"/>
  <c r="W86" i="6"/>
  <c r="W332" i="6" s="1"/>
  <c r="V86" i="6"/>
  <c r="V332" i="6" s="1"/>
  <c r="T86" i="6"/>
  <c r="T332" i="6" s="1"/>
  <c r="R86" i="6"/>
  <c r="R332" i="6" s="1"/>
  <c r="S86" i="6"/>
  <c r="S332" i="6" s="1"/>
  <c r="U86" i="6"/>
  <c r="U332" i="6" s="1"/>
  <c r="Q86" i="6"/>
  <c r="Q332" i="6" s="1"/>
  <c r="L86" i="6"/>
  <c r="L332" i="6" s="1"/>
  <c r="P86" i="6"/>
  <c r="P332" i="6" s="1"/>
  <c r="O86" i="6"/>
  <c r="O332" i="6" s="1"/>
  <c r="N86" i="6"/>
  <c r="N332" i="6" s="1"/>
  <c r="M86" i="6"/>
  <c r="M332" i="6" s="1"/>
  <c r="Z86" i="6"/>
  <c r="Z332" i="6" s="1"/>
  <c r="Z81" i="6"/>
  <c r="Y81" i="6"/>
  <c r="W81" i="6"/>
  <c r="V81" i="6"/>
  <c r="T81" i="6"/>
  <c r="S81" i="6"/>
  <c r="X81" i="6"/>
  <c r="R81" i="6"/>
  <c r="U81" i="6"/>
  <c r="Q81" i="6"/>
  <c r="P81" i="6"/>
  <c r="N81" i="6"/>
  <c r="L81" i="6"/>
  <c r="M81" i="6"/>
  <c r="O81" i="6"/>
  <c r="Y93" i="6"/>
  <c r="W93" i="6"/>
  <c r="V93" i="6"/>
  <c r="S93" i="6"/>
  <c r="R93" i="6"/>
  <c r="U93" i="6"/>
  <c r="Q93" i="6"/>
  <c r="P93" i="6"/>
  <c r="N93" i="6"/>
  <c r="L93" i="6"/>
  <c r="T93" i="6"/>
  <c r="X93" i="6"/>
  <c r="Z93" i="6"/>
  <c r="O93" i="6"/>
  <c r="M93" i="6"/>
  <c r="AD133" i="6"/>
  <c r="AB133" i="6"/>
  <c r="AA133" i="6"/>
  <c r="V133" i="6"/>
  <c r="Y133" i="6"/>
  <c r="S133" i="6"/>
  <c r="U133" i="6"/>
  <c r="N133" i="6"/>
  <c r="M133" i="6"/>
  <c r="Q133" i="6"/>
  <c r="L133" i="6"/>
  <c r="O133" i="6"/>
  <c r="Z133" i="6"/>
  <c r="R133" i="6"/>
  <c r="AF133" i="6"/>
  <c r="T133" i="6"/>
  <c r="AC133" i="6"/>
  <c r="W133" i="6"/>
  <c r="X133" i="6"/>
  <c r="P133" i="6"/>
  <c r="AE133" i="6"/>
  <c r="AC136" i="6"/>
  <c r="AB136" i="6"/>
  <c r="AA136" i="6"/>
  <c r="Y136" i="6"/>
  <c r="V136" i="6"/>
  <c r="AD136" i="6"/>
  <c r="S136" i="6"/>
  <c r="U136" i="6"/>
  <c r="L136" i="6"/>
  <c r="Q136" i="6"/>
  <c r="O136" i="6"/>
  <c r="N136" i="6"/>
  <c r="M136" i="6"/>
  <c r="AF136" i="6"/>
  <c r="W136" i="6"/>
  <c r="AE136" i="6"/>
  <c r="X136" i="6"/>
  <c r="T136" i="6"/>
  <c r="Z136" i="6"/>
  <c r="R136" i="6"/>
  <c r="P136" i="6"/>
  <c r="AB120" i="6"/>
  <c r="AA120" i="6"/>
  <c r="Y120" i="6"/>
  <c r="X120" i="6"/>
  <c r="V120" i="6"/>
  <c r="AD120" i="6"/>
  <c r="AF120" i="6"/>
  <c r="S120" i="6"/>
  <c r="R120" i="6"/>
  <c r="AC120" i="6"/>
  <c r="U120" i="6"/>
  <c r="L120" i="6"/>
  <c r="Q120" i="6"/>
  <c r="O120" i="6"/>
  <c r="N120" i="6"/>
  <c r="M120" i="6"/>
  <c r="Z120" i="6"/>
  <c r="T120" i="6"/>
  <c r="W120" i="6"/>
  <c r="AE120" i="6"/>
  <c r="P120" i="6"/>
  <c r="AD143" i="6"/>
  <c r="AC143" i="6"/>
  <c r="AB143" i="6"/>
  <c r="AA143" i="6"/>
  <c r="Y143" i="6"/>
  <c r="AF143" i="6"/>
  <c r="V143" i="6"/>
  <c r="R143" i="6"/>
  <c r="S143" i="6"/>
  <c r="U143" i="6"/>
  <c r="M143" i="6"/>
  <c r="L143" i="6"/>
  <c r="Q143" i="6"/>
  <c r="O143" i="6"/>
  <c r="N143" i="6"/>
  <c r="W143" i="6"/>
  <c r="AE143" i="6"/>
  <c r="Z143" i="6"/>
  <c r="T143" i="6"/>
  <c r="X143" i="6"/>
  <c r="P143" i="6"/>
  <c r="W171" i="6"/>
  <c r="V171" i="6"/>
  <c r="Z171" i="6"/>
  <c r="Y171" i="6"/>
  <c r="S171" i="6"/>
  <c r="U171" i="6"/>
  <c r="O171" i="6"/>
  <c r="N171" i="6"/>
  <c r="M171" i="6"/>
  <c r="Q171" i="6"/>
  <c r="L171" i="6"/>
  <c r="X171" i="6"/>
  <c r="T171" i="6"/>
  <c r="R171" i="6"/>
  <c r="P171" i="6"/>
  <c r="V174" i="6"/>
  <c r="Z174" i="6"/>
  <c r="Y174" i="6"/>
  <c r="W174" i="6"/>
  <c r="S174" i="6"/>
  <c r="U174" i="6"/>
  <c r="R174" i="6"/>
  <c r="L174" i="6"/>
  <c r="Q174" i="6"/>
  <c r="O174" i="6"/>
  <c r="N174" i="6"/>
  <c r="M174" i="6"/>
  <c r="T174" i="6"/>
  <c r="X174" i="6"/>
  <c r="P174" i="6"/>
  <c r="Z188" i="6"/>
  <c r="Y188" i="6"/>
  <c r="X188" i="6"/>
  <c r="W188" i="6"/>
  <c r="V188" i="6"/>
  <c r="S188" i="6"/>
  <c r="R188" i="6"/>
  <c r="U188" i="6"/>
  <c r="L188" i="6"/>
  <c r="Q188" i="6"/>
  <c r="O188" i="6"/>
  <c r="M188" i="6"/>
  <c r="T188" i="6"/>
  <c r="P188" i="6"/>
  <c r="N188" i="6"/>
  <c r="Z214" i="6"/>
  <c r="Y214" i="6"/>
  <c r="X214" i="6"/>
  <c r="W214" i="6"/>
  <c r="S214" i="6"/>
  <c r="T214" i="6"/>
  <c r="N214" i="6"/>
  <c r="M214" i="6"/>
  <c r="U214" i="6"/>
  <c r="P214" i="6"/>
  <c r="O214" i="6"/>
  <c r="L214" i="6"/>
  <c r="Q214" i="6"/>
  <c r="V214" i="6"/>
  <c r="R214" i="6"/>
  <c r="Z203" i="6"/>
  <c r="X203" i="6"/>
  <c r="W203" i="6"/>
  <c r="U203" i="6"/>
  <c r="T203" i="6"/>
  <c r="S203" i="6"/>
  <c r="M203" i="6"/>
  <c r="Q203" i="6"/>
  <c r="O203" i="6"/>
  <c r="N203" i="6"/>
  <c r="P203" i="6"/>
  <c r="L203" i="6"/>
  <c r="Y203" i="6"/>
  <c r="R203" i="6"/>
  <c r="V203" i="6"/>
  <c r="Y232" i="6"/>
  <c r="X232" i="6"/>
  <c r="W232" i="6"/>
  <c r="V232" i="6"/>
  <c r="T232" i="6"/>
  <c r="R232" i="6"/>
  <c r="U232" i="6"/>
  <c r="Q232" i="6"/>
  <c r="O232" i="6"/>
  <c r="M232" i="6"/>
  <c r="L232" i="6"/>
  <c r="S232" i="6"/>
  <c r="Z232" i="6"/>
  <c r="P232" i="6"/>
  <c r="N232" i="6"/>
  <c r="Y219" i="6"/>
  <c r="X219" i="6"/>
  <c r="W219" i="6"/>
  <c r="V219" i="6"/>
  <c r="R219" i="6"/>
  <c r="T219" i="6"/>
  <c r="S219" i="6"/>
  <c r="U219" i="6"/>
  <c r="M219" i="6"/>
  <c r="Q219" i="6"/>
  <c r="O219" i="6"/>
  <c r="N219" i="6"/>
  <c r="P219" i="6"/>
  <c r="L219" i="6"/>
  <c r="Y295" i="6"/>
  <c r="X295" i="6"/>
  <c r="V295" i="6"/>
  <c r="V399" i="6" s="1"/>
  <c r="Z295" i="6"/>
  <c r="W295" i="6"/>
  <c r="T295" i="6"/>
  <c r="S295" i="6"/>
  <c r="U295" i="6"/>
  <c r="M295" i="6"/>
  <c r="Q295" i="6"/>
  <c r="O295" i="6"/>
  <c r="N295" i="6"/>
  <c r="L295" i="6"/>
  <c r="P295" i="6"/>
  <c r="R295" i="6"/>
  <c r="Y292" i="6"/>
  <c r="X292" i="6"/>
  <c r="Z292" i="6"/>
  <c r="W292" i="6"/>
  <c r="T292" i="6"/>
  <c r="U292" i="6"/>
  <c r="Q292" i="6"/>
  <c r="P292" i="6"/>
  <c r="O292" i="6"/>
  <c r="M292" i="6"/>
  <c r="S292" i="6"/>
  <c r="N292" i="6"/>
  <c r="L292" i="6"/>
  <c r="V292" i="6"/>
  <c r="R292" i="6"/>
  <c r="Y314" i="6"/>
  <c r="V314" i="6"/>
  <c r="R314" i="6"/>
  <c r="U314" i="6"/>
  <c r="Q314" i="6"/>
  <c r="M314" i="6"/>
  <c r="L314" i="6"/>
  <c r="O314" i="6"/>
  <c r="W314" i="6"/>
  <c r="Z314" i="6"/>
  <c r="X314" i="6"/>
  <c r="P314" i="6"/>
  <c r="N314" i="6"/>
  <c r="T314" i="6"/>
  <c r="S314" i="6"/>
  <c r="X323" i="6"/>
  <c r="V323" i="6"/>
  <c r="Z323" i="6"/>
  <c r="Y323" i="6"/>
  <c r="T323" i="6"/>
  <c r="U323" i="6"/>
  <c r="P323" i="6"/>
  <c r="N323" i="6"/>
  <c r="L323" i="6"/>
  <c r="M323" i="6"/>
  <c r="S323" i="6"/>
  <c r="W323" i="6"/>
  <c r="O323" i="6"/>
  <c r="Q323" i="6"/>
  <c r="Z269" i="6"/>
  <c r="S313" i="6"/>
  <c r="Z259" i="6"/>
  <c r="Z283" i="6"/>
  <c r="Z272" i="6"/>
  <c r="T158" i="6"/>
  <c r="Z260" i="6"/>
  <c r="Z276" i="6"/>
  <c r="Z282" i="6"/>
  <c r="Y150" i="6"/>
  <c r="X150" i="6"/>
  <c r="V150" i="6"/>
  <c r="S150" i="6"/>
  <c r="R150" i="6"/>
  <c r="U150" i="6"/>
  <c r="T150" i="6"/>
  <c r="Q150" i="6"/>
  <c r="P150" i="6"/>
  <c r="O150" i="6"/>
  <c r="N150" i="6"/>
  <c r="L150" i="6"/>
  <c r="Z150" i="6"/>
  <c r="W150" i="6"/>
  <c r="M150" i="6"/>
  <c r="V155" i="6"/>
  <c r="Y155" i="6"/>
  <c r="Z155" i="6"/>
  <c r="X155" i="6"/>
  <c r="T155" i="6"/>
  <c r="U155" i="6"/>
  <c r="S155" i="6"/>
  <c r="R155" i="6"/>
  <c r="O155" i="6"/>
  <c r="N155" i="6"/>
  <c r="L155" i="6"/>
  <c r="Q155" i="6"/>
  <c r="P155" i="6"/>
  <c r="W155" i="6"/>
  <c r="M155" i="6"/>
  <c r="S34" i="6"/>
  <c r="R34" i="6"/>
  <c r="L34" i="6"/>
  <c r="Q34" i="6"/>
  <c r="O34" i="6"/>
  <c r="N34" i="6"/>
  <c r="M34" i="6"/>
  <c r="T34" i="6"/>
  <c r="P34" i="6"/>
  <c r="S42" i="6"/>
  <c r="R42" i="6"/>
  <c r="Q42" i="6"/>
  <c r="L42" i="6"/>
  <c r="O42" i="6"/>
  <c r="N42" i="6"/>
  <c r="M42" i="6"/>
  <c r="T42" i="6"/>
  <c r="P42" i="6"/>
  <c r="Q54" i="6"/>
  <c r="P54" i="6"/>
  <c r="O54" i="6"/>
  <c r="L54" i="6"/>
  <c r="N54" i="6"/>
  <c r="M54" i="6"/>
  <c r="R54" i="6"/>
  <c r="L67" i="6"/>
  <c r="Q67" i="6"/>
  <c r="P67" i="6"/>
  <c r="O67" i="6"/>
  <c r="N67" i="6"/>
  <c r="M67" i="6"/>
  <c r="Z99" i="6"/>
  <c r="Y99" i="6"/>
  <c r="W99" i="6"/>
  <c r="V99" i="6"/>
  <c r="T99" i="6"/>
  <c r="S99" i="6"/>
  <c r="R99" i="6"/>
  <c r="U99" i="6"/>
  <c r="Q99" i="6"/>
  <c r="P99" i="6"/>
  <c r="N99" i="6"/>
  <c r="L99" i="6"/>
  <c r="X99" i="6"/>
  <c r="M99" i="6"/>
  <c r="O99" i="6"/>
  <c r="Y194" i="6"/>
  <c r="X194" i="6"/>
  <c r="V194" i="6"/>
  <c r="W194" i="6"/>
  <c r="U194" i="6"/>
  <c r="Q194" i="6"/>
  <c r="M194" i="6"/>
  <c r="O194" i="6"/>
  <c r="L194" i="6"/>
  <c r="R194" i="6"/>
  <c r="Z194" i="6"/>
  <c r="T194" i="6"/>
  <c r="S194" i="6"/>
  <c r="P194" i="6"/>
  <c r="N194" i="6"/>
  <c r="V156" i="6"/>
  <c r="X156" i="6"/>
  <c r="Y156" i="6"/>
  <c r="U156" i="6"/>
  <c r="S156" i="6"/>
  <c r="W156" i="6"/>
  <c r="R156" i="6"/>
  <c r="T156" i="6"/>
  <c r="Q156" i="6"/>
  <c r="P156" i="6"/>
  <c r="O156" i="6"/>
  <c r="N156" i="6"/>
  <c r="L156" i="6"/>
  <c r="Z156" i="6"/>
  <c r="M156" i="6"/>
  <c r="Z108" i="6"/>
  <c r="Y108" i="6"/>
  <c r="W108" i="6"/>
  <c r="V108" i="6"/>
  <c r="T108" i="6"/>
  <c r="S108" i="6"/>
  <c r="U108" i="6"/>
  <c r="N108" i="6"/>
  <c r="M108" i="6"/>
  <c r="M408" i="6" s="1"/>
  <c r="L108" i="6"/>
  <c r="Q108" i="6"/>
  <c r="Q408" i="6" s="1"/>
  <c r="P108" i="6"/>
  <c r="O108" i="6"/>
  <c r="X108" i="6"/>
  <c r="S36" i="6"/>
  <c r="R36" i="6"/>
  <c r="Q36" i="6"/>
  <c r="O36" i="6"/>
  <c r="L36" i="6"/>
  <c r="N36" i="6"/>
  <c r="N387" i="6" s="1"/>
  <c r="M36" i="6"/>
  <c r="M387" i="6" s="1"/>
  <c r="T36" i="6"/>
  <c r="P36" i="6"/>
  <c r="S27" i="6"/>
  <c r="R27" i="6"/>
  <c r="N27" i="6"/>
  <c r="M27" i="6"/>
  <c r="L27" i="6"/>
  <c r="Q27" i="6"/>
  <c r="O27" i="6"/>
  <c r="T27" i="6"/>
  <c r="P27" i="6"/>
  <c r="R29" i="6"/>
  <c r="S29" i="6"/>
  <c r="N29" i="6"/>
  <c r="M29" i="6"/>
  <c r="L29" i="6"/>
  <c r="Q29" i="6"/>
  <c r="O29" i="6"/>
  <c r="T29" i="6"/>
  <c r="P29" i="6"/>
  <c r="S31" i="6"/>
  <c r="R31" i="6"/>
  <c r="N31" i="6"/>
  <c r="M31" i="6"/>
  <c r="L31" i="6"/>
  <c r="Q31" i="6"/>
  <c r="O31" i="6"/>
  <c r="T31" i="6"/>
  <c r="P31" i="6"/>
  <c r="S13" i="6"/>
  <c r="S387" i="6" s="1"/>
  <c r="R13" i="6"/>
  <c r="Q13" i="6"/>
  <c r="O13" i="6"/>
  <c r="N13" i="6"/>
  <c r="M13" i="6"/>
  <c r="L13" i="6"/>
  <c r="T13" i="6"/>
  <c r="P13" i="6"/>
  <c r="Q62" i="6"/>
  <c r="P62" i="6"/>
  <c r="O62" i="6"/>
  <c r="N62" i="6"/>
  <c r="L62" i="6"/>
  <c r="M62" i="6"/>
  <c r="R62" i="6"/>
  <c r="O57" i="6"/>
  <c r="L57" i="6"/>
  <c r="N57" i="6"/>
  <c r="Q57" i="6"/>
  <c r="P57" i="6"/>
  <c r="M57" i="6"/>
  <c r="R57" i="6"/>
  <c r="Z98" i="6"/>
  <c r="Y98" i="6"/>
  <c r="W98" i="6"/>
  <c r="V98" i="6"/>
  <c r="S98" i="6"/>
  <c r="U98" i="6"/>
  <c r="R98" i="6"/>
  <c r="L98" i="6"/>
  <c r="Q98" i="6"/>
  <c r="P98" i="6"/>
  <c r="T98" i="6"/>
  <c r="X98" i="6"/>
  <c r="M98" i="6"/>
  <c r="N98" i="6"/>
  <c r="O98" i="6"/>
  <c r="Y92" i="6"/>
  <c r="W92" i="6"/>
  <c r="V92" i="6"/>
  <c r="T92" i="6"/>
  <c r="S92" i="6"/>
  <c r="R92" i="6"/>
  <c r="U92" i="6"/>
  <c r="P92" i="6"/>
  <c r="L92" i="6"/>
  <c r="Q92" i="6"/>
  <c r="X92" i="6"/>
  <c r="Z92" i="6"/>
  <c r="M92" i="6"/>
  <c r="N92" i="6"/>
  <c r="O92" i="6"/>
  <c r="W83" i="6"/>
  <c r="V83" i="6"/>
  <c r="Y83" i="6"/>
  <c r="X83" i="6"/>
  <c r="Z83" i="6"/>
  <c r="S83" i="6"/>
  <c r="R83" i="6"/>
  <c r="U83" i="6"/>
  <c r="T83" i="6"/>
  <c r="Q83" i="6"/>
  <c r="P83" i="6"/>
  <c r="N83" i="6"/>
  <c r="L83" i="6"/>
  <c r="O83" i="6"/>
  <c r="M83" i="6"/>
  <c r="X89" i="6"/>
  <c r="W89" i="6"/>
  <c r="V89" i="6"/>
  <c r="Y89" i="6"/>
  <c r="T89" i="6"/>
  <c r="S89" i="6"/>
  <c r="R89" i="6"/>
  <c r="U89" i="6"/>
  <c r="L89" i="6"/>
  <c r="Q89" i="6"/>
  <c r="P89" i="6"/>
  <c r="Z89" i="6"/>
  <c r="O89" i="6"/>
  <c r="M89" i="6"/>
  <c r="N89" i="6"/>
  <c r="AB131" i="6"/>
  <c r="AA131" i="6"/>
  <c r="Y131" i="6"/>
  <c r="W131" i="6"/>
  <c r="V131" i="6"/>
  <c r="AE131" i="6"/>
  <c r="AD131" i="6"/>
  <c r="S131" i="6"/>
  <c r="U131" i="6"/>
  <c r="N131" i="6"/>
  <c r="M131" i="6"/>
  <c r="L131" i="6"/>
  <c r="Q131" i="6"/>
  <c r="O131" i="6"/>
  <c r="X131" i="6"/>
  <c r="R131" i="6"/>
  <c r="T131" i="6"/>
  <c r="AC131" i="6"/>
  <c r="Z131" i="6"/>
  <c r="AF131" i="6"/>
  <c r="P131" i="6"/>
  <c r="Y134" i="6"/>
  <c r="V134" i="6"/>
  <c r="AB134" i="6"/>
  <c r="AD134" i="6"/>
  <c r="AA134" i="6"/>
  <c r="S134" i="6"/>
  <c r="U134" i="6"/>
  <c r="R134" i="6"/>
  <c r="Q134" i="6"/>
  <c r="O134" i="6"/>
  <c r="N134" i="6"/>
  <c r="M134" i="6"/>
  <c r="L134" i="6"/>
  <c r="AC134" i="6"/>
  <c r="AF134" i="6"/>
  <c r="W134" i="6"/>
  <c r="X134" i="6"/>
  <c r="T134" i="6"/>
  <c r="P134" i="6"/>
  <c r="Z134" i="6"/>
  <c r="AE134" i="6"/>
  <c r="AA118" i="6"/>
  <c r="Y118" i="6"/>
  <c r="X118" i="6"/>
  <c r="V118" i="6"/>
  <c r="AD118" i="6"/>
  <c r="AF118" i="6"/>
  <c r="AB118" i="6"/>
  <c r="U118" i="6"/>
  <c r="R118" i="6"/>
  <c r="S118" i="6"/>
  <c r="Q118" i="6"/>
  <c r="O118" i="6"/>
  <c r="N118" i="6"/>
  <c r="M118" i="6"/>
  <c r="L118" i="6"/>
  <c r="AC118" i="6"/>
  <c r="T118" i="6"/>
  <c r="W118" i="6"/>
  <c r="Z118" i="6"/>
  <c r="AE118" i="6"/>
  <c r="P118" i="6"/>
  <c r="AA125" i="6"/>
  <c r="Y125" i="6"/>
  <c r="V125" i="6"/>
  <c r="AD125" i="6"/>
  <c r="AB125" i="6"/>
  <c r="S125" i="6"/>
  <c r="U125" i="6"/>
  <c r="O125" i="6"/>
  <c r="N125" i="6"/>
  <c r="M125" i="6"/>
  <c r="L125" i="6"/>
  <c r="Q125" i="6"/>
  <c r="T125" i="6"/>
  <c r="Z125" i="6"/>
  <c r="AC125" i="6"/>
  <c r="W125" i="6"/>
  <c r="AE125" i="6"/>
  <c r="AF125" i="6"/>
  <c r="X125" i="6"/>
  <c r="R125" i="6"/>
  <c r="P125" i="6"/>
  <c r="Z183" i="6"/>
  <c r="Y183" i="6"/>
  <c r="W183" i="6"/>
  <c r="V183" i="6"/>
  <c r="S183" i="6"/>
  <c r="R183" i="6"/>
  <c r="U183" i="6"/>
  <c r="Q183" i="6"/>
  <c r="O183" i="6"/>
  <c r="N183" i="6"/>
  <c r="M183" i="6"/>
  <c r="L183" i="6"/>
  <c r="T183" i="6"/>
  <c r="X183" i="6"/>
  <c r="P183" i="6"/>
  <c r="Z176" i="6"/>
  <c r="Y176" i="6"/>
  <c r="W176" i="6"/>
  <c r="V176" i="6"/>
  <c r="U176" i="6"/>
  <c r="S176" i="6"/>
  <c r="Q176" i="6"/>
  <c r="O176" i="6"/>
  <c r="L176" i="6"/>
  <c r="N176" i="6"/>
  <c r="M176" i="6"/>
  <c r="X176" i="6"/>
  <c r="R176" i="6"/>
  <c r="T176" i="6"/>
  <c r="P176" i="6"/>
  <c r="Y190" i="6"/>
  <c r="X190" i="6"/>
  <c r="W190" i="6"/>
  <c r="V190" i="6"/>
  <c r="U190" i="6"/>
  <c r="R190" i="6"/>
  <c r="S190" i="6"/>
  <c r="Q190" i="6"/>
  <c r="O190" i="6"/>
  <c r="M190" i="6"/>
  <c r="L190" i="6"/>
  <c r="N190" i="6"/>
  <c r="Z190" i="6"/>
  <c r="P190" i="6"/>
  <c r="Z200" i="6"/>
  <c r="X200" i="6"/>
  <c r="W200" i="6"/>
  <c r="T200" i="6"/>
  <c r="U200" i="6"/>
  <c r="Q200" i="6"/>
  <c r="P200" i="6"/>
  <c r="S200" i="6"/>
  <c r="N200" i="6"/>
  <c r="M200" i="6"/>
  <c r="O200" i="6"/>
  <c r="L200" i="6"/>
  <c r="V200" i="6"/>
  <c r="Y200" i="6"/>
  <c r="R200" i="6"/>
  <c r="Z205" i="6"/>
  <c r="X205" i="6"/>
  <c r="W205" i="6"/>
  <c r="T205" i="6"/>
  <c r="S205" i="6"/>
  <c r="U205" i="6"/>
  <c r="Q205" i="6"/>
  <c r="P205" i="6"/>
  <c r="O205" i="6"/>
  <c r="M205" i="6"/>
  <c r="L205" i="6"/>
  <c r="N205" i="6"/>
  <c r="Y205" i="6"/>
  <c r="V205" i="6"/>
  <c r="R205" i="6"/>
  <c r="Y218" i="6"/>
  <c r="X218" i="6"/>
  <c r="V218" i="6"/>
  <c r="W218" i="6"/>
  <c r="R218" i="6"/>
  <c r="U218" i="6"/>
  <c r="Q218" i="6"/>
  <c r="O218" i="6"/>
  <c r="M218" i="6"/>
  <c r="L218" i="6"/>
  <c r="S218" i="6"/>
  <c r="T218" i="6"/>
  <c r="Z218" i="6"/>
  <c r="N218" i="6"/>
  <c r="P218" i="6"/>
  <c r="X221" i="6"/>
  <c r="W221" i="6"/>
  <c r="V221" i="6"/>
  <c r="Y221" i="6"/>
  <c r="R221" i="6"/>
  <c r="U221" i="6"/>
  <c r="M221" i="6"/>
  <c r="Q221" i="6"/>
  <c r="O221" i="6"/>
  <c r="L221" i="6"/>
  <c r="Z221" i="6"/>
  <c r="S221" i="6"/>
  <c r="T221" i="6"/>
  <c r="N221" i="6"/>
  <c r="P221" i="6"/>
  <c r="W289" i="6"/>
  <c r="Z289" i="6"/>
  <c r="Y289" i="6"/>
  <c r="X289" i="6"/>
  <c r="T289" i="6"/>
  <c r="S289" i="6"/>
  <c r="U289" i="6"/>
  <c r="Q289" i="6"/>
  <c r="P289" i="6"/>
  <c r="O289" i="6"/>
  <c r="N289" i="6"/>
  <c r="L289" i="6"/>
  <c r="M289" i="6"/>
  <c r="R289" i="6"/>
  <c r="V289" i="6"/>
  <c r="Y294" i="6"/>
  <c r="X294" i="6"/>
  <c r="Z294" i="6"/>
  <c r="W294" i="6"/>
  <c r="T294" i="6"/>
  <c r="S294" i="6"/>
  <c r="U294" i="6"/>
  <c r="Q294" i="6"/>
  <c r="O294" i="6"/>
  <c r="N294" i="6"/>
  <c r="M294" i="6"/>
  <c r="L294" i="6"/>
  <c r="R294" i="6"/>
  <c r="P294" i="6"/>
  <c r="V294" i="6"/>
  <c r="V308" i="6"/>
  <c r="Y308" i="6"/>
  <c r="W308" i="6"/>
  <c r="S308" i="6"/>
  <c r="R308" i="6"/>
  <c r="U308" i="6"/>
  <c r="Q308" i="6"/>
  <c r="M308" i="6"/>
  <c r="L308" i="6"/>
  <c r="O308" i="6"/>
  <c r="T308" i="6"/>
  <c r="Z308" i="6"/>
  <c r="X308" i="6"/>
  <c r="P308" i="6"/>
  <c r="N308" i="6"/>
  <c r="X322" i="6"/>
  <c r="V322" i="6"/>
  <c r="Z322" i="6"/>
  <c r="Y322" i="6"/>
  <c r="T322" i="6"/>
  <c r="U322" i="6"/>
  <c r="M322" i="6"/>
  <c r="P322" i="6"/>
  <c r="O322" i="6"/>
  <c r="L322" i="6"/>
  <c r="W322" i="6"/>
  <c r="Q322" i="6"/>
  <c r="N322" i="6"/>
  <c r="R322" i="6"/>
  <c r="S322" i="6"/>
  <c r="R140" i="6"/>
  <c r="Z271" i="6"/>
  <c r="V2" i="6"/>
  <c r="U49" i="6"/>
  <c r="U30" i="6" s="1"/>
  <c r="Z285" i="6"/>
  <c r="Z157" i="6"/>
  <c r="R108" i="6"/>
  <c r="Z280" i="6"/>
  <c r="S41" i="6"/>
  <c r="R41" i="6"/>
  <c r="T41" i="6"/>
  <c r="M41" i="6"/>
  <c r="Q41" i="6"/>
  <c r="P41" i="6"/>
  <c r="O41" i="6"/>
  <c r="N41" i="6"/>
  <c r="L41" i="6"/>
  <c r="S35" i="6"/>
  <c r="R35" i="6"/>
  <c r="M35" i="6"/>
  <c r="L35" i="6"/>
  <c r="Q35" i="6"/>
  <c r="O35" i="6"/>
  <c r="N35" i="6"/>
  <c r="T35" i="6"/>
  <c r="P35" i="6"/>
  <c r="N59" i="6"/>
  <c r="L59" i="6"/>
  <c r="Q59" i="6"/>
  <c r="P59" i="6"/>
  <c r="O59" i="6"/>
  <c r="M59" i="6"/>
  <c r="Z97" i="6"/>
  <c r="Y97" i="6"/>
  <c r="W97" i="6"/>
  <c r="X97" i="6"/>
  <c r="V97" i="6"/>
  <c r="R97" i="6"/>
  <c r="T97" i="6"/>
  <c r="S97" i="6"/>
  <c r="U97" i="6"/>
  <c r="Q97" i="6"/>
  <c r="P97" i="6"/>
  <c r="L97" i="6"/>
  <c r="M97" i="6"/>
  <c r="N97" i="6"/>
  <c r="O97" i="6"/>
  <c r="AD138" i="6"/>
  <c r="AC138" i="6"/>
  <c r="AB138" i="6"/>
  <c r="AA138" i="6"/>
  <c r="Y138" i="6"/>
  <c r="V138" i="6"/>
  <c r="AE138" i="6"/>
  <c r="W138" i="6"/>
  <c r="S138" i="6"/>
  <c r="U138" i="6"/>
  <c r="Q138" i="6"/>
  <c r="O138" i="6"/>
  <c r="N138" i="6"/>
  <c r="L138" i="6"/>
  <c r="M138" i="6"/>
  <c r="R138" i="6"/>
  <c r="X138" i="6"/>
  <c r="Z138" i="6"/>
  <c r="T138" i="6"/>
  <c r="AF138" i="6"/>
  <c r="P138" i="6"/>
  <c r="AB119" i="6"/>
  <c r="AA119" i="6"/>
  <c r="Y119" i="6"/>
  <c r="X119" i="6"/>
  <c r="V119" i="6"/>
  <c r="AD119" i="6"/>
  <c r="AF119" i="6"/>
  <c r="AC119" i="6"/>
  <c r="S119" i="6"/>
  <c r="R119" i="6"/>
  <c r="U119" i="6"/>
  <c r="Q119" i="6"/>
  <c r="L119" i="6"/>
  <c r="O119" i="6"/>
  <c r="N119" i="6"/>
  <c r="M119" i="6"/>
  <c r="AE119" i="6"/>
  <c r="T119" i="6"/>
  <c r="Z119" i="6"/>
  <c r="W119" i="6"/>
  <c r="P119" i="6"/>
  <c r="Z184" i="6"/>
  <c r="Y184" i="6"/>
  <c r="W184" i="6"/>
  <c r="V184" i="6"/>
  <c r="S184" i="6"/>
  <c r="U184" i="6"/>
  <c r="Q184" i="6"/>
  <c r="N184" i="6"/>
  <c r="L184" i="6"/>
  <c r="O184" i="6"/>
  <c r="M184" i="6"/>
  <c r="T184" i="6"/>
  <c r="X184" i="6"/>
  <c r="R184" i="6"/>
  <c r="P184" i="6"/>
  <c r="Z210" i="6"/>
  <c r="X210" i="6"/>
  <c r="W210" i="6"/>
  <c r="S210" i="6"/>
  <c r="U210" i="6"/>
  <c r="T210" i="6"/>
  <c r="Q210" i="6"/>
  <c r="P210" i="6"/>
  <c r="O210" i="6"/>
  <c r="N210" i="6"/>
  <c r="M210" i="6"/>
  <c r="L210" i="6"/>
  <c r="Y210" i="6"/>
  <c r="V210" i="6"/>
  <c r="R210" i="6"/>
  <c r="Y224" i="6"/>
  <c r="X224" i="6"/>
  <c r="V224" i="6"/>
  <c r="W224" i="6"/>
  <c r="U224" i="6"/>
  <c r="T224" i="6"/>
  <c r="R224" i="6"/>
  <c r="O224" i="6"/>
  <c r="M224" i="6"/>
  <c r="L224" i="6"/>
  <c r="Q224" i="6"/>
  <c r="Z224" i="6"/>
  <c r="S224" i="6"/>
  <c r="P224" i="6"/>
  <c r="N224" i="6"/>
  <c r="Y231" i="6"/>
  <c r="X231" i="6"/>
  <c r="W231" i="6"/>
  <c r="V231" i="6"/>
  <c r="U231" i="6"/>
  <c r="R231" i="6"/>
  <c r="R399" i="6" s="1"/>
  <c r="O231" i="6"/>
  <c r="M231" i="6"/>
  <c r="Q231" i="6"/>
  <c r="Q399" i="6" s="1"/>
  <c r="L231" i="6"/>
  <c r="L399" i="6" s="1"/>
  <c r="S231" i="6"/>
  <c r="T231" i="6"/>
  <c r="P231" i="6"/>
  <c r="P399" i="6" s="1"/>
  <c r="Z231" i="6"/>
  <c r="N231" i="6"/>
  <c r="N399" i="6" s="1"/>
  <c r="Y310" i="6"/>
  <c r="W310" i="6"/>
  <c r="V310" i="6"/>
  <c r="S310" i="6"/>
  <c r="R310" i="6"/>
  <c r="U310" i="6"/>
  <c r="O310" i="6"/>
  <c r="M310" i="6"/>
  <c r="Q310" i="6"/>
  <c r="L310" i="6"/>
  <c r="X310" i="6"/>
  <c r="N310" i="6"/>
  <c r="Z310" i="6"/>
  <c r="P310" i="6"/>
  <c r="Z245" i="6"/>
  <c r="X245" i="6"/>
  <c r="W245" i="6"/>
  <c r="U245" i="6"/>
  <c r="S245" i="6"/>
  <c r="Q245" i="6"/>
  <c r="P245" i="6"/>
  <c r="O245" i="6"/>
  <c r="N245" i="6"/>
  <c r="M245" i="6"/>
  <c r="L245" i="6"/>
  <c r="L248" i="6" s="1"/>
  <c r="T245" i="6"/>
  <c r="Y245" i="6"/>
  <c r="R245" i="6"/>
  <c r="V245" i="6"/>
  <c r="H47" i="12"/>
  <c r="H54" i="12" s="1"/>
  <c r="H57" i="12"/>
  <c r="S321" i="6"/>
  <c r="Z266" i="6"/>
  <c r="V305" i="6"/>
  <c r="Y305" i="6"/>
  <c r="X305" i="6"/>
  <c r="T305" i="6"/>
  <c r="R305" i="6"/>
  <c r="P305" i="6"/>
  <c r="O305" i="6"/>
  <c r="M305" i="6"/>
  <c r="Q305" i="6"/>
  <c r="Z305" i="6"/>
  <c r="W305" i="6"/>
  <c r="S305" i="6"/>
  <c r="N305" i="6"/>
  <c r="R10" i="6"/>
  <c r="S10" i="6"/>
  <c r="Q10" i="6"/>
  <c r="O10" i="6"/>
  <c r="N10" i="6"/>
  <c r="M10" i="6"/>
  <c r="T10" i="6"/>
  <c r="P10" i="6"/>
  <c r="Z109" i="6"/>
  <c r="Z364" i="6" s="1"/>
  <c r="Y109" i="6"/>
  <c r="W109" i="6"/>
  <c r="V109" i="6"/>
  <c r="V364" i="6" s="1"/>
  <c r="T109" i="6"/>
  <c r="T364" i="6" s="1"/>
  <c r="S109" i="6"/>
  <c r="U109" i="6"/>
  <c r="Q109" i="6"/>
  <c r="Q364" i="6" s="1"/>
  <c r="P109" i="6"/>
  <c r="P364" i="6" s="1"/>
  <c r="O109" i="6"/>
  <c r="N109" i="6"/>
  <c r="N364" i="6" s="1"/>
  <c r="M109" i="6"/>
  <c r="L109" i="6"/>
  <c r="L364" i="6" s="1"/>
  <c r="X109" i="6"/>
  <c r="R109" i="6"/>
  <c r="W288" i="6"/>
  <c r="Z288" i="6"/>
  <c r="Y288" i="6"/>
  <c r="X288" i="6"/>
  <c r="T288" i="6"/>
  <c r="S288" i="6"/>
  <c r="O288" i="6"/>
  <c r="N288" i="6"/>
  <c r="M288" i="6"/>
  <c r="Q288" i="6"/>
  <c r="P288" i="6"/>
  <c r="V288" i="6"/>
  <c r="R288" i="6"/>
  <c r="X152" i="6"/>
  <c r="V152" i="6"/>
  <c r="Z152" i="6"/>
  <c r="Y152" i="6"/>
  <c r="T152" i="6"/>
  <c r="S152" i="6"/>
  <c r="R152" i="6"/>
  <c r="U152" i="6"/>
  <c r="L152" i="6"/>
  <c r="Q152" i="6"/>
  <c r="P152" i="6"/>
  <c r="O152" i="6"/>
  <c r="N152" i="6"/>
  <c r="M152" i="6"/>
  <c r="W152" i="6"/>
  <c r="Z110" i="6"/>
  <c r="Y110" i="6"/>
  <c r="V110" i="6"/>
  <c r="W110" i="6"/>
  <c r="U110" i="6"/>
  <c r="S110" i="6"/>
  <c r="Q110" i="6"/>
  <c r="P110" i="6"/>
  <c r="O110" i="6"/>
  <c r="L110" i="6"/>
  <c r="N110" i="6"/>
  <c r="M110" i="6"/>
  <c r="R110" i="6"/>
  <c r="X110" i="6"/>
  <c r="T110" i="6"/>
  <c r="W164" i="6"/>
  <c r="V164" i="6"/>
  <c r="Z164" i="6"/>
  <c r="Y164" i="6"/>
  <c r="S164" i="6"/>
  <c r="Q164" i="6"/>
  <c r="O164" i="6"/>
  <c r="N164" i="6"/>
  <c r="M164" i="6"/>
  <c r="X164" i="6"/>
  <c r="T164" i="6"/>
  <c r="R164" i="6"/>
  <c r="P164" i="6"/>
  <c r="E247" i="6"/>
  <c r="S22" i="6"/>
  <c r="R22" i="6"/>
  <c r="Q22" i="6"/>
  <c r="O22" i="6"/>
  <c r="L22" i="6"/>
  <c r="N22" i="6"/>
  <c r="M22" i="6"/>
  <c r="P22" i="6"/>
  <c r="T22" i="6"/>
  <c r="S37" i="6"/>
  <c r="R37" i="6"/>
  <c r="M37" i="6"/>
  <c r="L37" i="6"/>
  <c r="Q37" i="6"/>
  <c r="O37" i="6"/>
  <c r="N37" i="6"/>
  <c r="T37" i="6"/>
  <c r="P37" i="6"/>
  <c r="S21" i="6"/>
  <c r="R21" i="6"/>
  <c r="O21" i="6"/>
  <c r="N21" i="6"/>
  <c r="M21" i="6"/>
  <c r="L21" i="6"/>
  <c r="Q21" i="6"/>
  <c r="T21" i="6"/>
  <c r="P21" i="6"/>
  <c r="S32" i="6"/>
  <c r="R32" i="6"/>
  <c r="Q32" i="6"/>
  <c r="O32" i="6"/>
  <c r="N32" i="6"/>
  <c r="M32" i="6"/>
  <c r="L32" i="6"/>
  <c r="T32" i="6"/>
  <c r="P32" i="6"/>
  <c r="T17" i="6"/>
  <c r="S17" i="6"/>
  <c r="R17" i="6"/>
  <c r="P17" i="6"/>
  <c r="O17" i="6"/>
  <c r="N17" i="6"/>
  <c r="M17" i="6"/>
  <c r="Q17" i="6"/>
  <c r="L17" i="6"/>
  <c r="Q56" i="6"/>
  <c r="P56" i="6"/>
  <c r="O56" i="6"/>
  <c r="N56" i="6"/>
  <c r="M56" i="6"/>
  <c r="L56" i="6"/>
  <c r="Q71" i="6"/>
  <c r="P71" i="6"/>
  <c r="O71" i="6"/>
  <c r="N71" i="6"/>
  <c r="L71" i="6"/>
  <c r="M71" i="6"/>
  <c r="R71" i="6"/>
  <c r="W102" i="6"/>
  <c r="V102" i="6"/>
  <c r="Y102" i="6"/>
  <c r="S102" i="6"/>
  <c r="R102" i="6"/>
  <c r="U102" i="6"/>
  <c r="L102" i="6"/>
  <c r="Q102" i="6"/>
  <c r="P102" i="6"/>
  <c r="O102" i="6"/>
  <c r="Z102" i="6"/>
  <c r="N102" i="6"/>
  <c r="X102" i="6"/>
  <c r="M102" i="6"/>
  <c r="T102" i="6"/>
  <c r="W90" i="6"/>
  <c r="V90" i="6"/>
  <c r="Z90" i="6"/>
  <c r="T90" i="6"/>
  <c r="S90" i="6"/>
  <c r="R90" i="6"/>
  <c r="Y90" i="6"/>
  <c r="U90" i="6"/>
  <c r="Q90" i="6"/>
  <c r="L90" i="6"/>
  <c r="P90" i="6"/>
  <c r="X90" i="6"/>
  <c r="M90" i="6"/>
  <c r="O90" i="6"/>
  <c r="N90" i="6"/>
  <c r="W85" i="6"/>
  <c r="Y85" i="6"/>
  <c r="V85" i="6"/>
  <c r="S85" i="6"/>
  <c r="R85" i="6"/>
  <c r="T85" i="6"/>
  <c r="U85" i="6"/>
  <c r="Q85" i="6"/>
  <c r="P85" i="6"/>
  <c r="N85" i="6"/>
  <c r="L85" i="6"/>
  <c r="M85" i="6"/>
  <c r="X85" i="6"/>
  <c r="Z85" i="6"/>
  <c r="O85" i="6"/>
  <c r="W91" i="6"/>
  <c r="U50" i="12" s="1"/>
  <c r="V91" i="6"/>
  <c r="T50" i="12" s="1"/>
  <c r="Z91" i="6"/>
  <c r="X50" i="12" s="1"/>
  <c r="Y91" i="6"/>
  <c r="W50" i="12" s="1"/>
  <c r="S91" i="6"/>
  <c r="Q50" i="12" s="1"/>
  <c r="R91" i="6"/>
  <c r="P50" i="12" s="1"/>
  <c r="U91" i="6"/>
  <c r="S50" i="12" s="1"/>
  <c r="T91" i="6"/>
  <c r="R50" i="12" s="1"/>
  <c r="Q91" i="6"/>
  <c r="O50" i="12" s="1"/>
  <c r="P91" i="6"/>
  <c r="N50" i="12" s="1"/>
  <c r="N91" i="6"/>
  <c r="L50" i="12" s="1"/>
  <c r="L91" i="6"/>
  <c r="J50" i="12" s="1"/>
  <c r="X91" i="6"/>
  <c r="V50" i="12" s="1"/>
  <c r="M91" i="6"/>
  <c r="K50" i="12" s="1"/>
  <c r="O91" i="6"/>
  <c r="M50" i="12" s="1"/>
  <c r="AD129" i="6"/>
  <c r="AD344" i="6" s="1"/>
  <c r="V129" i="6"/>
  <c r="V344" i="6" s="1"/>
  <c r="AC129" i="6"/>
  <c r="AC344" i="6" s="1"/>
  <c r="AB129" i="6"/>
  <c r="AA129" i="6"/>
  <c r="Z129" i="6"/>
  <c r="Z344" i="6" s="1"/>
  <c r="AF129" i="6"/>
  <c r="X129" i="6"/>
  <c r="AE129" i="6"/>
  <c r="Y129" i="6"/>
  <c r="Y344" i="6" s="1"/>
  <c r="T129" i="6"/>
  <c r="T344" i="6" s="1"/>
  <c r="S129" i="6"/>
  <c r="R129" i="6"/>
  <c r="W129" i="6"/>
  <c r="W344" i="6" s="1"/>
  <c r="U129" i="6"/>
  <c r="U344" i="6" s="1"/>
  <c r="O129" i="6"/>
  <c r="N129" i="6"/>
  <c r="N344" i="6" s="1"/>
  <c r="M129" i="6"/>
  <c r="M344" i="6" s="1"/>
  <c r="L129" i="6"/>
  <c r="L344" i="6" s="1"/>
  <c r="Q129" i="6"/>
  <c r="P129" i="6"/>
  <c r="AD132" i="6"/>
  <c r="AB132" i="6"/>
  <c r="AA132" i="6"/>
  <c r="Y132" i="6"/>
  <c r="W132" i="6"/>
  <c r="V132" i="6"/>
  <c r="AE132" i="6"/>
  <c r="S132" i="6"/>
  <c r="U132" i="6"/>
  <c r="Q132" i="6"/>
  <c r="O132" i="6"/>
  <c r="N132" i="6"/>
  <c r="M132" i="6"/>
  <c r="L132" i="6"/>
  <c r="Z132" i="6"/>
  <c r="AF132" i="6"/>
  <c r="AC132" i="6"/>
  <c r="X132" i="6"/>
  <c r="T132" i="6"/>
  <c r="R132" i="6"/>
  <c r="P132" i="6"/>
  <c r="AE116" i="6"/>
  <c r="AD116" i="6"/>
  <c r="AB116" i="6"/>
  <c r="AA116" i="6"/>
  <c r="W116" i="6"/>
  <c r="Y116" i="6"/>
  <c r="V116" i="6"/>
  <c r="S116" i="6"/>
  <c r="U116" i="6"/>
  <c r="R116" i="6"/>
  <c r="Q116" i="6"/>
  <c r="O116" i="6"/>
  <c r="L116" i="6"/>
  <c r="N116" i="6"/>
  <c r="M116" i="6"/>
  <c r="X116" i="6"/>
  <c r="Z116" i="6"/>
  <c r="T116" i="6"/>
  <c r="AF116" i="6"/>
  <c r="AC116" i="6"/>
  <c r="P116" i="6"/>
  <c r="Z181" i="6"/>
  <c r="Y181" i="6"/>
  <c r="W181" i="6"/>
  <c r="V181" i="6"/>
  <c r="S181" i="6"/>
  <c r="U181" i="6"/>
  <c r="N181" i="6"/>
  <c r="M181" i="6"/>
  <c r="L181" i="6"/>
  <c r="Q181" i="6"/>
  <c r="O181" i="6"/>
  <c r="T181" i="6"/>
  <c r="R181" i="6"/>
  <c r="X181" i="6"/>
  <c r="P181" i="6"/>
  <c r="W165" i="6"/>
  <c r="V165" i="6"/>
  <c r="Z165" i="6"/>
  <c r="Y165" i="6"/>
  <c r="S165" i="6"/>
  <c r="Q165" i="6"/>
  <c r="O165" i="6"/>
  <c r="L165" i="6"/>
  <c r="N165" i="6"/>
  <c r="M165" i="6"/>
  <c r="U165" i="6"/>
  <c r="R165" i="6"/>
  <c r="X165" i="6"/>
  <c r="P165" i="6"/>
  <c r="T165" i="6"/>
  <c r="Z182" i="6"/>
  <c r="Y182" i="6"/>
  <c r="W182" i="6"/>
  <c r="V182" i="6"/>
  <c r="S182" i="6"/>
  <c r="R182" i="6"/>
  <c r="U182" i="6"/>
  <c r="Q182" i="6"/>
  <c r="N182" i="6"/>
  <c r="L182" i="6"/>
  <c r="O182" i="6"/>
  <c r="M182" i="6"/>
  <c r="X182" i="6"/>
  <c r="P182" i="6"/>
  <c r="Y189" i="6"/>
  <c r="X189" i="6"/>
  <c r="W189" i="6"/>
  <c r="V189" i="6"/>
  <c r="R189" i="6"/>
  <c r="U189" i="6"/>
  <c r="Q189" i="6"/>
  <c r="M189" i="6"/>
  <c r="O189" i="6"/>
  <c r="L189" i="6"/>
  <c r="T189" i="6"/>
  <c r="Z189" i="6"/>
  <c r="N189" i="6"/>
  <c r="P189" i="6"/>
  <c r="S189" i="6"/>
  <c r="Z204" i="6"/>
  <c r="X204" i="6"/>
  <c r="W204" i="6"/>
  <c r="U204" i="6"/>
  <c r="T204" i="6"/>
  <c r="P204" i="6"/>
  <c r="O204" i="6"/>
  <c r="N204" i="6"/>
  <c r="M204" i="6"/>
  <c r="Q204" i="6"/>
  <c r="S204" i="6"/>
  <c r="L204" i="6"/>
  <c r="Y204" i="6"/>
  <c r="R204" i="6"/>
  <c r="V204" i="6"/>
  <c r="Z209" i="6"/>
  <c r="X209" i="6"/>
  <c r="W209" i="6"/>
  <c r="U209" i="6"/>
  <c r="T209" i="6"/>
  <c r="S209" i="6"/>
  <c r="O209" i="6"/>
  <c r="N209" i="6"/>
  <c r="M209" i="6"/>
  <c r="Q209" i="6"/>
  <c r="P209" i="6"/>
  <c r="L209" i="6"/>
  <c r="V209" i="6"/>
  <c r="Y209" i="6"/>
  <c r="R209" i="6"/>
  <c r="Y234" i="6"/>
  <c r="X234" i="6"/>
  <c r="V234" i="6"/>
  <c r="U234" i="6"/>
  <c r="Q234" i="6"/>
  <c r="O234" i="6"/>
  <c r="M234" i="6"/>
  <c r="L234" i="6"/>
  <c r="R234" i="6"/>
  <c r="Z234" i="6"/>
  <c r="P234" i="6"/>
  <c r="T234" i="6"/>
  <c r="N234" i="6"/>
  <c r="W234" i="6"/>
  <c r="S234" i="6"/>
  <c r="Y233" i="6"/>
  <c r="X233" i="6"/>
  <c r="V233" i="6"/>
  <c r="U233" i="6"/>
  <c r="T233" i="6"/>
  <c r="R233" i="6"/>
  <c r="O233" i="6"/>
  <c r="M233" i="6"/>
  <c r="Q233" i="6"/>
  <c r="P233" i="6"/>
  <c r="L233" i="6"/>
  <c r="Z233" i="6"/>
  <c r="N233" i="6"/>
  <c r="X299" i="6"/>
  <c r="W299" i="6"/>
  <c r="Z299" i="6"/>
  <c r="Y299" i="6"/>
  <c r="T299" i="6"/>
  <c r="S299" i="6"/>
  <c r="U299" i="6"/>
  <c r="Q299" i="6"/>
  <c r="P299" i="6"/>
  <c r="O299" i="6"/>
  <c r="M299" i="6"/>
  <c r="L299" i="6"/>
  <c r="N299" i="6"/>
  <c r="V299" i="6"/>
  <c r="R299" i="6"/>
  <c r="W296" i="6"/>
  <c r="Z296" i="6"/>
  <c r="Y296" i="6"/>
  <c r="X296" i="6"/>
  <c r="T296" i="6"/>
  <c r="S296" i="6"/>
  <c r="Q296" i="6"/>
  <c r="O296" i="6"/>
  <c r="U296" i="6"/>
  <c r="N296" i="6"/>
  <c r="M296" i="6"/>
  <c r="L296" i="6"/>
  <c r="V296" i="6"/>
  <c r="R296" i="6"/>
  <c r="P296" i="6"/>
  <c r="X312" i="6"/>
  <c r="V312" i="6"/>
  <c r="Y312" i="6"/>
  <c r="T312" i="6"/>
  <c r="R312" i="6"/>
  <c r="U312" i="6"/>
  <c r="Q312" i="6"/>
  <c r="O312" i="6"/>
  <c r="M312" i="6"/>
  <c r="L312" i="6"/>
  <c r="S312" i="6"/>
  <c r="Z312" i="6"/>
  <c r="W312" i="6"/>
  <c r="P312" i="6"/>
  <c r="N312" i="6"/>
  <c r="V320" i="6"/>
  <c r="V404" i="6" s="1"/>
  <c r="Z320" i="6"/>
  <c r="Y320" i="6"/>
  <c r="X320" i="6"/>
  <c r="X404" i="6" s="1"/>
  <c r="R320" i="6"/>
  <c r="T320" i="6"/>
  <c r="M320" i="6"/>
  <c r="O320" i="6"/>
  <c r="O404" i="6" s="1"/>
  <c r="S320" i="6"/>
  <c r="S404" i="6" s="1"/>
  <c r="W320" i="6"/>
  <c r="W404" i="6" s="1"/>
  <c r="Q320" i="6"/>
  <c r="Q404" i="6" s="1"/>
  <c r="P320" i="6"/>
  <c r="N320" i="6"/>
  <c r="N404" i="6" s="1"/>
  <c r="T230" i="6"/>
  <c r="T301" i="6"/>
  <c r="Z273" i="6"/>
  <c r="R212" i="6"/>
  <c r="T182" i="6"/>
  <c r="Z237" i="6"/>
  <c r="Z239" i="6" s="1"/>
  <c r="R323" i="6"/>
  <c r="Z267" i="6"/>
  <c r="Z268" i="6"/>
  <c r="P51" i="6"/>
  <c r="O51" i="6"/>
  <c r="N51" i="6"/>
  <c r="Q51" i="6"/>
  <c r="M51" i="6"/>
  <c r="X154" i="6"/>
  <c r="W154" i="6"/>
  <c r="V154" i="6"/>
  <c r="Z154" i="6"/>
  <c r="Y154" i="6"/>
  <c r="T154" i="6"/>
  <c r="S154" i="6"/>
  <c r="U154" i="6"/>
  <c r="R154" i="6"/>
  <c r="Q154" i="6"/>
  <c r="P154" i="6"/>
  <c r="L154" i="6"/>
  <c r="O154" i="6"/>
  <c r="N154" i="6"/>
  <c r="M154" i="6"/>
  <c r="AA324" i="6"/>
  <c r="AA111" i="6"/>
  <c r="AA107" i="6" s="1"/>
  <c r="AA215" i="6"/>
  <c r="AA204" i="6" s="1"/>
  <c r="AA315" i="6"/>
  <c r="AA307" i="6" s="1"/>
  <c r="AA286" i="6"/>
  <c r="AA162" i="6"/>
  <c r="AA161" i="6" s="1"/>
  <c r="AA235" i="6"/>
  <c r="AA220" i="6" s="1"/>
  <c r="AA238" i="6"/>
  <c r="AA237" i="6" s="1"/>
  <c r="AA239" i="6" s="1"/>
  <c r="AA185" i="6"/>
  <c r="AA173" i="6" s="1"/>
  <c r="AA303" i="6"/>
  <c r="AA299" i="6" s="1"/>
  <c r="AA257" i="6"/>
  <c r="AA250" i="6" s="1"/>
  <c r="AA195" i="6"/>
  <c r="AA194" i="6" s="1"/>
  <c r="AA104" i="6"/>
  <c r="AA98" i="6" s="1"/>
  <c r="AA247" i="6"/>
  <c r="Y148" i="6"/>
  <c r="X148" i="6"/>
  <c r="W148" i="6"/>
  <c r="V148" i="6"/>
  <c r="U148" i="6"/>
  <c r="S148" i="6"/>
  <c r="R148" i="6"/>
  <c r="T148" i="6"/>
  <c r="Q148" i="6"/>
  <c r="P148" i="6"/>
  <c r="L148" i="6"/>
  <c r="O148" i="6"/>
  <c r="N148" i="6"/>
  <c r="Z148" i="6"/>
  <c r="M148" i="6"/>
  <c r="S38" i="6"/>
  <c r="R38" i="6"/>
  <c r="Q38" i="6"/>
  <c r="O38" i="6"/>
  <c r="N38" i="6"/>
  <c r="M38" i="6"/>
  <c r="L38" i="6"/>
  <c r="T38" i="6"/>
  <c r="P38" i="6"/>
  <c r="S47" i="6"/>
  <c r="R47" i="6"/>
  <c r="Q47" i="6"/>
  <c r="O47" i="6"/>
  <c r="L47" i="6"/>
  <c r="N47" i="6"/>
  <c r="M47" i="6"/>
  <c r="T47" i="6"/>
  <c r="P47" i="6"/>
  <c r="S43" i="6"/>
  <c r="R43" i="6"/>
  <c r="L43" i="6"/>
  <c r="Q43" i="6"/>
  <c r="O43" i="6"/>
  <c r="N43" i="6"/>
  <c r="M43" i="6"/>
  <c r="T43" i="6"/>
  <c r="P43" i="6"/>
  <c r="R45" i="6"/>
  <c r="S45" i="6"/>
  <c r="L45" i="6"/>
  <c r="Q45" i="6"/>
  <c r="O45" i="6"/>
  <c r="N45" i="6"/>
  <c r="M45" i="6"/>
  <c r="T45" i="6"/>
  <c r="P45" i="6"/>
  <c r="Q64" i="6"/>
  <c r="P64" i="6"/>
  <c r="O64" i="6"/>
  <c r="N64" i="6"/>
  <c r="M64" i="6"/>
  <c r="L64" i="6"/>
  <c r="P66" i="6"/>
  <c r="O66" i="6"/>
  <c r="L66" i="6"/>
  <c r="N66" i="6"/>
  <c r="M66" i="6"/>
  <c r="Q66" i="6"/>
  <c r="R66" i="6"/>
  <c r="N63" i="6"/>
  <c r="Q63" i="6"/>
  <c r="P63" i="6"/>
  <c r="L63" i="6"/>
  <c r="O63" i="6"/>
  <c r="M63" i="6"/>
  <c r="X80" i="6"/>
  <c r="W80" i="6"/>
  <c r="V80" i="6"/>
  <c r="Z80" i="6"/>
  <c r="Y80" i="6"/>
  <c r="R80" i="6"/>
  <c r="T80" i="6"/>
  <c r="S80" i="6"/>
  <c r="U80" i="6"/>
  <c r="L80" i="6"/>
  <c r="Q80" i="6"/>
  <c r="P80" i="6"/>
  <c r="O80" i="6"/>
  <c r="N80" i="6"/>
  <c r="M80" i="6"/>
  <c r="X96" i="6"/>
  <c r="W96" i="6"/>
  <c r="V96" i="6"/>
  <c r="Z96" i="6"/>
  <c r="Y96" i="6"/>
  <c r="T96" i="6"/>
  <c r="S96" i="6"/>
  <c r="R96" i="6"/>
  <c r="U96" i="6"/>
  <c r="Q96" i="6"/>
  <c r="L96" i="6"/>
  <c r="P96" i="6"/>
  <c r="O96" i="6"/>
  <c r="N96" i="6"/>
  <c r="M96" i="6"/>
  <c r="Y87" i="6"/>
  <c r="W41" i="12" s="1"/>
  <c r="W87" i="6"/>
  <c r="U41" i="12" s="1"/>
  <c r="X87" i="6"/>
  <c r="V41" i="12" s="1"/>
  <c r="V87" i="6"/>
  <c r="T41" i="12" s="1"/>
  <c r="T87" i="6"/>
  <c r="R41" i="12" s="1"/>
  <c r="S87" i="6"/>
  <c r="Q41" i="12" s="1"/>
  <c r="R87" i="6"/>
  <c r="P41" i="12" s="1"/>
  <c r="L87" i="6"/>
  <c r="J41" i="12" s="1"/>
  <c r="U87" i="6"/>
  <c r="S41" i="12" s="1"/>
  <c r="Q87" i="6"/>
  <c r="O41" i="12" s="1"/>
  <c r="P87" i="6"/>
  <c r="N41" i="12" s="1"/>
  <c r="N87" i="6"/>
  <c r="L41" i="12" s="1"/>
  <c r="Z87" i="6"/>
  <c r="X41" i="12" s="1"/>
  <c r="O87" i="6"/>
  <c r="M41" i="12" s="1"/>
  <c r="M87" i="6"/>
  <c r="K41" i="12" s="1"/>
  <c r="AE115" i="6"/>
  <c r="AD115" i="6"/>
  <c r="AB115" i="6"/>
  <c r="AA115" i="6"/>
  <c r="Y115" i="6"/>
  <c r="V115" i="6"/>
  <c r="W115" i="6"/>
  <c r="U115" i="6"/>
  <c r="S115" i="6"/>
  <c r="R115" i="6"/>
  <c r="Q115" i="6"/>
  <c r="O115" i="6"/>
  <c r="N115" i="6"/>
  <c r="M115" i="6"/>
  <c r="L115" i="6"/>
  <c r="Z115" i="6"/>
  <c r="X115" i="6"/>
  <c r="AF115" i="6"/>
  <c r="T115" i="6"/>
  <c r="P115" i="6"/>
  <c r="AC115" i="6"/>
  <c r="AF127" i="6"/>
  <c r="AD127" i="6"/>
  <c r="AD342" i="6" s="1"/>
  <c r="AC127" i="6"/>
  <c r="AB127" i="6"/>
  <c r="AA127" i="6"/>
  <c r="V127" i="6"/>
  <c r="Y127" i="6"/>
  <c r="S127" i="6"/>
  <c r="R127" i="6"/>
  <c r="R342" i="6" s="1"/>
  <c r="U127" i="6"/>
  <c r="U342" i="6" s="1"/>
  <c r="O127" i="6"/>
  <c r="L127" i="6"/>
  <c r="L342" i="6" s="1"/>
  <c r="N127" i="6"/>
  <c r="N342" i="6" s="1"/>
  <c r="M127" i="6"/>
  <c r="Q127" i="6"/>
  <c r="T127" i="6"/>
  <c r="W127" i="6"/>
  <c r="X127" i="6"/>
  <c r="AE127" i="6"/>
  <c r="Z127" i="6"/>
  <c r="Z342" i="6" s="1"/>
  <c r="P127" i="6"/>
  <c r="AB130" i="6"/>
  <c r="AA130" i="6"/>
  <c r="Z130" i="6"/>
  <c r="Y130" i="6"/>
  <c r="W130" i="6"/>
  <c r="AD130" i="6"/>
  <c r="AE130" i="6"/>
  <c r="AC130" i="6"/>
  <c r="V130" i="6"/>
  <c r="S130" i="6"/>
  <c r="U130" i="6"/>
  <c r="Q130" i="6"/>
  <c r="O130" i="6"/>
  <c r="L130" i="6"/>
  <c r="N130" i="6"/>
  <c r="M130" i="6"/>
  <c r="X130" i="6"/>
  <c r="T130" i="6"/>
  <c r="AF130" i="6"/>
  <c r="R130" i="6"/>
  <c r="P130" i="6"/>
  <c r="AD114" i="6"/>
  <c r="AC114" i="6"/>
  <c r="AB114" i="6"/>
  <c r="AA114" i="6"/>
  <c r="Z114" i="6"/>
  <c r="W114" i="6"/>
  <c r="Y114" i="6"/>
  <c r="V114" i="6"/>
  <c r="AE114" i="6"/>
  <c r="R114" i="6"/>
  <c r="U114" i="6"/>
  <c r="S114" i="6"/>
  <c r="L114" i="6"/>
  <c r="Q114" i="6"/>
  <c r="O114" i="6"/>
  <c r="N114" i="6"/>
  <c r="M114" i="6"/>
  <c r="AF114" i="6"/>
  <c r="T114" i="6"/>
  <c r="X114" i="6"/>
  <c r="P114" i="6"/>
  <c r="Z175" i="6"/>
  <c r="Y175" i="6"/>
  <c r="X175" i="6"/>
  <c r="W175" i="6"/>
  <c r="V175" i="6"/>
  <c r="S175" i="6"/>
  <c r="U175" i="6"/>
  <c r="R175" i="6"/>
  <c r="O175" i="6"/>
  <c r="N175" i="6"/>
  <c r="M175" i="6"/>
  <c r="L175" i="6"/>
  <c r="Q175" i="6"/>
  <c r="T175" i="6"/>
  <c r="P175" i="6"/>
  <c r="Z177" i="6"/>
  <c r="Z377" i="6" s="1"/>
  <c r="Y177" i="6"/>
  <c r="Y377" i="6" s="1"/>
  <c r="W177" i="6"/>
  <c r="W377" i="6" s="1"/>
  <c r="V177" i="6"/>
  <c r="V377" i="6" s="1"/>
  <c r="S177" i="6"/>
  <c r="S377" i="6" s="1"/>
  <c r="U177" i="6"/>
  <c r="U377" i="6" s="1"/>
  <c r="R177" i="6"/>
  <c r="R377" i="6" s="1"/>
  <c r="O177" i="6"/>
  <c r="O377" i="6" s="1"/>
  <c r="N177" i="6"/>
  <c r="N377" i="6" s="1"/>
  <c r="M177" i="6"/>
  <c r="M377" i="6" s="1"/>
  <c r="L177" i="6"/>
  <c r="L377" i="6" s="1"/>
  <c r="Q177" i="6"/>
  <c r="Q377" i="6" s="1"/>
  <c r="P177" i="6"/>
  <c r="P377" i="6" s="1"/>
  <c r="T177" i="6"/>
  <c r="T377" i="6" s="1"/>
  <c r="X177" i="6"/>
  <c r="X377" i="6" s="1"/>
  <c r="Z180" i="6"/>
  <c r="Y180" i="6"/>
  <c r="W180" i="6"/>
  <c r="V180" i="6"/>
  <c r="U180" i="6"/>
  <c r="S180" i="6"/>
  <c r="L180" i="6"/>
  <c r="Q180" i="6"/>
  <c r="O180" i="6"/>
  <c r="N180" i="6"/>
  <c r="M180" i="6"/>
  <c r="P180" i="6"/>
  <c r="T180" i="6"/>
  <c r="X180" i="6"/>
  <c r="X191" i="6"/>
  <c r="W191" i="6"/>
  <c r="V191" i="6"/>
  <c r="Y191" i="6"/>
  <c r="U191" i="6"/>
  <c r="R191" i="6"/>
  <c r="M191" i="6"/>
  <c r="Q191" i="6"/>
  <c r="O191" i="6"/>
  <c r="L191" i="6"/>
  <c r="S191" i="6"/>
  <c r="T191" i="6"/>
  <c r="N191" i="6"/>
  <c r="Z191" i="6"/>
  <c r="P191" i="6"/>
  <c r="Z208" i="6"/>
  <c r="X208" i="6"/>
  <c r="W208" i="6"/>
  <c r="T208" i="6"/>
  <c r="S208" i="6"/>
  <c r="U208" i="6"/>
  <c r="Q208" i="6"/>
  <c r="P208" i="6"/>
  <c r="N208" i="6"/>
  <c r="M208" i="6"/>
  <c r="O208" i="6"/>
  <c r="L208" i="6"/>
  <c r="R208" i="6"/>
  <c r="Y208" i="6"/>
  <c r="V208" i="6"/>
  <c r="Z213" i="6"/>
  <c r="X213" i="6"/>
  <c r="W213" i="6"/>
  <c r="T213" i="6"/>
  <c r="S213" i="6"/>
  <c r="U213" i="6"/>
  <c r="Q213" i="6"/>
  <c r="P213" i="6"/>
  <c r="O213" i="6"/>
  <c r="M213" i="6"/>
  <c r="N213" i="6"/>
  <c r="L213" i="6"/>
  <c r="R213" i="6"/>
  <c r="V213" i="6"/>
  <c r="Y213" i="6"/>
  <c r="W228" i="6"/>
  <c r="V228" i="6"/>
  <c r="X228" i="6"/>
  <c r="Y228" i="6"/>
  <c r="S228" i="6"/>
  <c r="U228" i="6"/>
  <c r="R228" i="6"/>
  <c r="M228" i="6"/>
  <c r="Q228" i="6"/>
  <c r="O228" i="6"/>
  <c r="L228" i="6"/>
  <c r="Z228" i="6"/>
  <c r="T228" i="6"/>
  <c r="N228" i="6"/>
  <c r="P228" i="6"/>
  <c r="V223" i="6"/>
  <c r="Y223" i="6"/>
  <c r="W223" i="6"/>
  <c r="X223" i="6"/>
  <c r="R223" i="6"/>
  <c r="U223" i="6"/>
  <c r="Q223" i="6"/>
  <c r="O223" i="6"/>
  <c r="M223" i="6"/>
  <c r="L223" i="6"/>
  <c r="T223" i="6"/>
  <c r="Z223" i="6"/>
  <c r="S223" i="6"/>
  <c r="P223" i="6"/>
  <c r="N223" i="6"/>
  <c r="Y293" i="6"/>
  <c r="X293" i="6"/>
  <c r="W293" i="6"/>
  <c r="Z293" i="6"/>
  <c r="T293" i="6"/>
  <c r="S293" i="6"/>
  <c r="U293" i="6"/>
  <c r="N293" i="6"/>
  <c r="M293" i="6"/>
  <c r="P293" i="6"/>
  <c r="O293" i="6"/>
  <c r="Q293" i="6"/>
  <c r="L293" i="6"/>
  <c r="R293" i="6"/>
  <c r="V293" i="6"/>
  <c r="Y300" i="6"/>
  <c r="X300" i="6"/>
  <c r="Z300" i="6"/>
  <c r="W300" i="6"/>
  <c r="T300" i="6"/>
  <c r="U300" i="6"/>
  <c r="S300" i="6"/>
  <c r="N300" i="6"/>
  <c r="M300" i="6"/>
  <c r="Q300" i="6"/>
  <c r="O300" i="6"/>
  <c r="L300" i="6"/>
  <c r="V300" i="6"/>
  <c r="P300" i="6"/>
  <c r="X307" i="6"/>
  <c r="X380" i="6" s="1"/>
  <c r="W307" i="6"/>
  <c r="W380" i="6" s="1"/>
  <c r="Y307" i="6"/>
  <c r="V307" i="6"/>
  <c r="T307" i="6"/>
  <c r="T380" i="6" s="1"/>
  <c r="S307" i="6"/>
  <c r="R307" i="6"/>
  <c r="R380" i="6" s="1"/>
  <c r="U307" i="6"/>
  <c r="P307" i="6"/>
  <c r="O307" i="6"/>
  <c r="O380" i="6" s="1"/>
  <c r="N307" i="6"/>
  <c r="N380" i="6" s="1"/>
  <c r="M307" i="6"/>
  <c r="M380" i="6" s="1"/>
  <c r="Q307" i="6"/>
  <c r="Q380" i="6" s="1"/>
  <c r="L307" i="6"/>
  <c r="L380" i="6" s="1"/>
  <c r="Z307" i="6"/>
  <c r="Z380" i="6" s="1"/>
  <c r="Z270" i="6"/>
  <c r="AF137" i="6"/>
  <c r="T190" i="6"/>
  <c r="Z250" i="6"/>
  <c r="Y250" i="6"/>
  <c r="W250" i="6"/>
  <c r="V250" i="6"/>
  <c r="U250" i="6"/>
  <c r="M250" i="6"/>
  <c r="S250" i="6"/>
  <c r="O250" i="6"/>
  <c r="N250" i="6"/>
  <c r="L250" i="6"/>
  <c r="Q250" i="6"/>
  <c r="X250" i="6"/>
  <c r="T250" i="6"/>
  <c r="P250" i="6"/>
  <c r="R250" i="6"/>
  <c r="Z284" i="6"/>
  <c r="Y319" i="6"/>
  <c r="Z219" i="6"/>
  <c r="U197" i="6"/>
  <c r="E104" i="6"/>
  <c r="U320" i="6"/>
  <c r="U404" i="6" s="1"/>
  <c r="L197" i="6"/>
  <c r="L320" i="6"/>
  <c r="L404" i="6" s="1"/>
  <c r="N372" i="6"/>
  <c r="P372" i="6"/>
  <c r="Z372" i="6"/>
  <c r="U164" i="6"/>
  <c r="W372" i="6"/>
  <c r="O372" i="6"/>
  <c r="L408" i="6"/>
  <c r="Y408" i="6"/>
  <c r="E324" i="6"/>
  <c r="E195" i="6"/>
  <c r="L164" i="6"/>
  <c r="E185" i="6"/>
  <c r="AB4" i="6"/>
  <c r="U288" i="6"/>
  <c r="E303" i="6"/>
  <c r="L288" i="6"/>
  <c r="T399" i="6"/>
  <c r="O364" i="6"/>
  <c r="Y364" i="6"/>
  <c r="R364" i="6"/>
  <c r="M364" i="6"/>
  <c r="U364" i="6"/>
  <c r="S364" i="6"/>
  <c r="X364" i="6"/>
  <c r="AH328" i="6"/>
  <c r="L51" i="6"/>
  <c r="E74" i="6"/>
  <c r="T408" i="6"/>
  <c r="L217" i="6"/>
  <c r="U217" i="6"/>
  <c r="E235" i="6"/>
  <c r="L10" i="6"/>
  <c r="S408" i="6"/>
  <c r="E111" i="6"/>
  <c r="AC342" i="6"/>
  <c r="Q342" i="6"/>
  <c r="Y342" i="6"/>
  <c r="P408" i="6"/>
  <c r="E215" i="6"/>
  <c r="S344" i="6"/>
  <c r="AB344" i="6"/>
  <c r="X344" i="6"/>
  <c r="Q344" i="6"/>
  <c r="O344" i="6"/>
  <c r="L147" i="6"/>
  <c r="U147" i="6"/>
  <c r="E162" i="6"/>
  <c r="U113" i="6"/>
  <c r="L113" i="6"/>
  <c r="E145" i="6"/>
  <c r="R386" i="6"/>
  <c r="T386" i="6"/>
  <c r="U305" i="6"/>
  <c r="L305" i="6"/>
  <c r="E315" i="6"/>
  <c r="X408" i="6"/>
  <c r="N408" i="6"/>
  <c r="D89" i="3"/>
  <c r="D85" i="3"/>
  <c r="D90" i="3"/>
  <c r="D88" i="3"/>
  <c r="D87" i="3"/>
  <c r="D86" i="3"/>
  <c r="D284" i="3"/>
  <c r="D269" i="3"/>
  <c r="D265" i="3"/>
  <c r="D250" i="3"/>
  <c r="D246" i="3"/>
  <c r="D240" i="3"/>
  <c r="D218" i="3"/>
  <c r="D214" i="3"/>
  <c r="D208" i="3"/>
  <c r="D198" i="3"/>
  <c r="D104" i="3"/>
  <c r="D98" i="3"/>
  <c r="Z408" i="6" l="1"/>
  <c r="P392" i="6"/>
  <c r="N386" i="6"/>
  <c r="T387" i="6"/>
  <c r="S399" i="6"/>
  <c r="U408" i="6"/>
  <c r="X248" i="6"/>
  <c r="P415" i="6"/>
  <c r="W405" i="6"/>
  <c r="X43" i="12"/>
  <c r="Y380" i="6"/>
  <c r="L415" i="6"/>
  <c r="S43" i="12"/>
  <c r="X399" i="6"/>
  <c r="W408" i="6"/>
  <c r="V380" i="6"/>
  <c r="Y258" i="6"/>
  <c r="O408" i="6"/>
  <c r="P380" i="6"/>
  <c r="P258" i="6"/>
  <c r="U380" i="6"/>
  <c r="U258" i="6"/>
  <c r="R392" i="6"/>
  <c r="M386" i="6"/>
  <c r="W248" i="6"/>
  <c r="T258" i="6"/>
  <c r="O386" i="6"/>
  <c r="P248" i="6"/>
  <c r="N258" i="6"/>
  <c r="T392" i="6"/>
  <c r="M405" i="6"/>
  <c r="Q392" i="6"/>
  <c r="R63" i="6"/>
  <c r="W287" i="6"/>
  <c r="U248" i="6"/>
  <c r="R415" i="6"/>
  <c r="R43" i="12"/>
  <c r="R56" i="6"/>
  <c r="T248" i="6"/>
  <c r="L258" i="6"/>
  <c r="Q387" i="6"/>
  <c r="Z415" i="6"/>
  <c r="R287" i="6"/>
  <c r="U287" i="6"/>
  <c r="V408" i="6"/>
  <c r="V405" i="6"/>
  <c r="U399" i="6"/>
  <c r="Q415" i="6"/>
  <c r="L405" i="6"/>
  <c r="O258" i="6"/>
  <c r="Z248" i="6"/>
  <c r="N287" i="6"/>
  <c r="Q248" i="6"/>
  <c r="R59" i="6"/>
  <c r="X258" i="6"/>
  <c r="S380" i="6"/>
  <c r="U10" i="6"/>
  <c r="Q258" i="6"/>
  <c r="W258" i="6"/>
  <c r="AA191" i="6"/>
  <c r="R64" i="6"/>
  <c r="R51" i="6"/>
  <c r="U405" i="6"/>
  <c r="R258" i="6"/>
  <c r="M258" i="6"/>
  <c r="U21" i="6"/>
  <c r="X287" i="6"/>
  <c r="Q287" i="6"/>
  <c r="AA180" i="6"/>
  <c r="Q112" i="6"/>
  <c r="U47" i="6"/>
  <c r="W43" i="12"/>
  <c r="U38" i="6"/>
  <c r="AA87" i="6"/>
  <c r="Y41" i="12" s="1"/>
  <c r="N43" i="12"/>
  <c r="V43" i="12"/>
  <c r="N248" i="6"/>
  <c r="L387" i="6"/>
  <c r="O43" i="12"/>
  <c r="S287" i="6"/>
  <c r="O287" i="6"/>
  <c r="T287" i="6"/>
  <c r="V287" i="6"/>
  <c r="P287" i="6"/>
  <c r="V248" i="6"/>
  <c r="U36" i="6"/>
  <c r="L287" i="6"/>
  <c r="Q43" i="12"/>
  <c r="S392" i="6"/>
  <c r="Q386" i="6"/>
  <c r="R408" i="6"/>
  <c r="W399" i="6"/>
  <c r="AA300" i="6"/>
  <c r="M248" i="6"/>
  <c r="O399" i="6"/>
  <c r="Z405" i="6"/>
  <c r="L196" i="6"/>
  <c r="M287" i="6"/>
  <c r="Y287" i="6"/>
  <c r="N392" i="6"/>
  <c r="S258" i="6"/>
  <c r="AA213" i="6"/>
  <c r="AA208" i="6"/>
  <c r="L392" i="6"/>
  <c r="Y399" i="6"/>
  <c r="R55" i="6"/>
  <c r="S405" i="6"/>
  <c r="K43" i="12"/>
  <c r="P43" i="12"/>
  <c r="S248" i="6"/>
  <c r="V258" i="6"/>
  <c r="AA293" i="6"/>
  <c r="U196" i="6"/>
  <c r="Q325" i="6"/>
  <c r="O387" i="6"/>
  <c r="U45" i="6"/>
  <c r="U43" i="6"/>
  <c r="U32" i="6"/>
  <c r="M392" i="6"/>
  <c r="Z258" i="6"/>
  <c r="O248" i="6"/>
  <c r="N415" i="6"/>
  <c r="AA228" i="6"/>
  <c r="AA189" i="6"/>
  <c r="U31" i="6"/>
  <c r="U27" i="6"/>
  <c r="X112" i="6"/>
  <c r="R248" i="6"/>
  <c r="U41" i="6"/>
  <c r="Y248" i="6"/>
  <c r="J43" i="12"/>
  <c r="U22" i="6"/>
  <c r="U375" i="6" s="1"/>
  <c r="R67" i="6"/>
  <c r="R61" i="6"/>
  <c r="AA184" i="6"/>
  <c r="AA188" i="6"/>
  <c r="AA192" i="6"/>
  <c r="AA168" i="6"/>
  <c r="U40" i="6"/>
  <c r="R68" i="6"/>
  <c r="Z287" i="6"/>
  <c r="U20" i="6"/>
  <c r="R53" i="6"/>
  <c r="R73" i="6"/>
  <c r="R60" i="6"/>
  <c r="U26" i="6"/>
  <c r="AA234" i="6"/>
  <c r="AA171" i="6"/>
  <c r="Q75" i="6"/>
  <c r="N325" i="6"/>
  <c r="AA182" i="6"/>
  <c r="U16" i="6"/>
  <c r="AA223" i="6"/>
  <c r="AA177" i="6"/>
  <c r="AA377" i="6" s="1"/>
  <c r="M163" i="6"/>
  <c r="X325" i="6"/>
  <c r="Z186" i="6"/>
  <c r="U37" i="6"/>
  <c r="U35" i="6"/>
  <c r="R70" i="6"/>
  <c r="AA77" i="6"/>
  <c r="AA296" i="6"/>
  <c r="AA165" i="6"/>
  <c r="AA164" i="6"/>
  <c r="AA109" i="6"/>
  <c r="AA364" i="6" s="1"/>
  <c r="AA183" i="6"/>
  <c r="Q105" i="6"/>
  <c r="AA222" i="6"/>
  <c r="AA175" i="6"/>
  <c r="S325" i="6"/>
  <c r="V325" i="6"/>
  <c r="M146" i="6"/>
  <c r="AD146" i="6"/>
  <c r="Z146" i="6"/>
  <c r="AA96" i="6"/>
  <c r="AA255" i="6"/>
  <c r="AA256" i="6"/>
  <c r="AA254" i="6"/>
  <c r="AA251" i="6"/>
  <c r="AA252" i="6"/>
  <c r="AA249" i="6"/>
  <c r="AA253" i="6"/>
  <c r="AA309" i="6"/>
  <c r="AA313" i="6"/>
  <c r="AA314" i="6"/>
  <c r="AA312" i="6"/>
  <c r="AA311" i="6"/>
  <c r="AA310" i="6"/>
  <c r="AA306" i="6"/>
  <c r="AA154" i="6"/>
  <c r="P316" i="6"/>
  <c r="T186" i="6"/>
  <c r="AA91" i="6"/>
  <c r="R45" i="12"/>
  <c r="T330" i="6"/>
  <c r="O186" i="6"/>
  <c r="Z304" i="6"/>
  <c r="AA305" i="6"/>
  <c r="AA308" i="6"/>
  <c r="Z216" i="6"/>
  <c r="AA155" i="6"/>
  <c r="AA153" i="6"/>
  <c r="AA301" i="6"/>
  <c r="AA295" i="6"/>
  <c r="AA294" i="6"/>
  <c r="AA298" i="6"/>
  <c r="AA302" i="6"/>
  <c r="AA291" i="6"/>
  <c r="AA290" i="6"/>
  <c r="AA292" i="6"/>
  <c r="AA289" i="6"/>
  <c r="AA207" i="6"/>
  <c r="AA197" i="6"/>
  <c r="AA211" i="6"/>
  <c r="AA201" i="6"/>
  <c r="AA202" i="6"/>
  <c r="AA206" i="6"/>
  <c r="AA205" i="6"/>
  <c r="AA210" i="6"/>
  <c r="AA200" i="6"/>
  <c r="AA198" i="6"/>
  <c r="AA199" i="6"/>
  <c r="AA212" i="6"/>
  <c r="Y325" i="6"/>
  <c r="Y404" i="6"/>
  <c r="W236" i="6"/>
  <c r="P330" i="6"/>
  <c r="N45" i="12"/>
  <c r="P186" i="6"/>
  <c r="M304" i="6"/>
  <c r="AA288" i="6"/>
  <c r="M316" i="6"/>
  <c r="AA221" i="6"/>
  <c r="O49" i="12"/>
  <c r="Q331" i="6"/>
  <c r="O325" i="6"/>
  <c r="AA203" i="6"/>
  <c r="N304" i="6"/>
  <c r="J49" i="12"/>
  <c r="L331" i="6"/>
  <c r="AC146" i="6"/>
  <c r="AA148" i="6"/>
  <c r="AA321" i="6"/>
  <c r="AA320" i="6"/>
  <c r="AA404" i="6" s="1"/>
  <c r="X105" i="6"/>
  <c r="L45" i="12"/>
  <c r="N330" i="6"/>
  <c r="Q330" i="6"/>
  <c r="O45" i="12"/>
  <c r="T50" i="6"/>
  <c r="Y186" i="6"/>
  <c r="AA150" i="6"/>
  <c r="S146" i="6"/>
  <c r="AA159" i="6"/>
  <c r="AB238" i="6"/>
  <c r="AB324" i="6"/>
  <c r="AB257" i="6"/>
  <c r="AB111" i="6"/>
  <c r="AB104" i="6"/>
  <c r="AB215" i="6"/>
  <c r="AB247" i="6"/>
  <c r="AB162" i="6"/>
  <c r="AB235" i="6"/>
  <c r="AB315" i="6"/>
  <c r="AB303" i="6"/>
  <c r="AB195" i="6"/>
  <c r="AB185" i="6"/>
  <c r="AB286" i="6"/>
  <c r="P146" i="6"/>
  <c r="O105" i="6"/>
  <c r="AA229" i="6"/>
  <c r="AA225" i="6"/>
  <c r="AA217" i="6"/>
  <c r="AA230" i="6"/>
  <c r="AA227" i="6"/>
  <c r="AA218" i="6"/>
  <c r="AA226" i="6"/>
  <c r="AA231" i="6"/>
  <c r="AA233" i="6"/>
  <c r="O75" i="6"/>
  <c r="AA90" i="6"/>
  <c r="AA102" i="6"/>
  <c r="S304" i="6"/>
  <c r="N50" i="6"/>
  <c r="AA224" i="6"/>
  <c r="P304" i="6"/>
  <c r="T216" i="6"/>
  <c r="R331" i="6"/>
  <c r="P49" i="12"/>
  <c r="P112" i="6"/>
  <c r="AA219" i="6"/>
  <c r="P105" i="6"/>
  <c r="AA157" i="6"/>
  <c r="AA381" i="6" s="1"/>
  <c r="W112" i="6"/>
  <c r="L216" i="6"/>
  <c r="T146" i="6"/>
  <c r="AA245" i="6"/>
  <c r="AA242" i="6"/>
  <c r="AA244" i="6"/>
  <c r="AA416" i="6" s="1"/>
  <c r="AA241" i="6"/>
  <c r="AA240" i="6"/>
  <c r="AA243" i="6"/>
  <c r="AA246" i="6"/>
  <c r="AA395" i="6"/>
  <c r="P75" i="6"/>
  <c r="M325" i="6"/>
  <c r="M404" i="6"/>
  <c r="AA209" i="6"/>
  <c r="M45" i="12"/>
  <c r="O330" i="6"/>
  <c r="Y330" i="6"/>
  <c r="W45" i="12"/>
  <c r="O50" i="6"/>
  <c r="K49" i="12"/>
  <c r="M331" i="6"/>
  <c r="V49" i="12"/>
  <c r="X331" i="6"/>
  <c r="AA323" i="6"/>
  <c r="AA232" i="6"/>
  <c r="AA76" i="6"/>
  <c r="AA94" i="6"/>
  <c r="AA79" i="6"/>
  <c r="AA103" i="6"/>
  <c r="AA84" i="6"/>
  <c r="AA99" i="6"/>
  <c r="AA82" i="6"/>
  <c r="AA86" i="6"/>
  <c r="AA332" i="6" s="1"/>
  <c r="AA80" i="6"/>
  <c r="AA78" i="6"/>
  <c r="AA100" i="6"/>
  <c r="AA85" i="6"/>
  <c r="AA101" i="6"/>
  <c r="AA81" i="6"/>
  <c r="AA92" i="6"/>
  <c r="AA89" i="6"/>
  <c r="AA97" i="6"/>
  <c r="AA95" i="6"/>
  <c r="AA83" i="6"/>
  <c r="AA149" i="6"/>
  <c r="AA147" i="6"/>
  <c r="AA158" i="6"/>
  <c r="AA151" i="6"/>
  <c r="AA160" i="6"/>
  <c r="AA156" i="6"/>
  <c r="T325" i="6"/>
  <c r="T404" i="6"/>
  <c r="M330" i="6"/>
  <c r="K45" i="12"/>
  <c r="P45" i="12"/>
  <c r="R330" i="6"/>
  <c r="V304" i="6"/>
  <c r="X304" i="6"/>
  <c r="W316" i="6"/>
  <c r="Z325" i="6"/>
  <c r="M216" i="6"/>
  <c r="R49" i="12"/>
  <c r="T331" i="6"/>
  <c r="AA214" i="6"/>
  <c r="AA297" i="6"/>
  <c r="O146" i="6"/>
  <c r="M43" i="12"/>
  <c r="AA88" i="6"/>
  <c r="Y42" i="12" s="1"/>
  <c r="AF146" i="6"/>
  <c r="X146" i="6"/>
  <c r="L105" i="6"/>
  <c r="P325" i="6"/>
  <c r="P404" i="6"/>
  <c r="Z196" i="6"/>
  <c r="AA152" i="6"/>
  <c r="S50" i="6"/>
  <c r="Z316" i="6"/>
  <c r="Y316" i="6"/>
  <c r="W2" i="6"/>
  <c r="V49" i="6"/>
  <c r="AA322" i="6"/>
  <c r="O316" i="6"/>
  <c r="P236" i="6"/>
  <c r="Z105" i="6"/>
  <c r="Z331" i="6"/>
  <c r="X49" i="12"/>
  <c r="N196" i="6"/>
  <c r="AA93" i="6"/>
  <c r="U330" i="6"/>
  <c r="S45" i="12"/>
  <c r="N186" i="6"/>
  <c r="R304" i="6"/>
  <c r="T304" i="6"/>
  <c r="W304" i="6"/>
  <c r="U15" i="6"/>
  <c r="U33" i="6"/>
  <c r="U18" i="6"/>
  <c r="U28" i="6"/>
  <c r="U11" i="6"/>
  <c r="U44" i="6"/>
  <c r="U12" i="6"/>
  <c r="U48" i="6"/>
  <c r="U19" i="6"/>
  <c r="O331" i="6"/>
  <c r="M49" i="12"/>
  <c r="Q49" i="12"/>
  <c r="S331" i="6"/>
  <c r="W331" i="6"/>
  <c r="U49" i="12"/>
  <c r="M112" i="6"/>
  <c r="AA174" i="6"/>
  <c r="U46" i="6"/>
  <c r="T3" i="6"/>
  <c r="S74" i="6"/>
  <c r="AB146" i="6"/>
  <c r="M105" i="6"/>
  <c r="U24" i="6"/>
  <c r="Y112" i="6"/>
  <c r="R112" i="6"/>
  <c r="W216" i="6"/>
  <c r="O236" i="6"/>
  <c r="V236" i="6"/>
  <c r="Y196" i="6"/>
  <c r="Y415" i="6"/>
  <c r="T45" i="12"/>
  <c r="V330" i="6"/>
  <c r="R186" i="6"/>
  <c r="Q186" i="6"/>
  <c r="V186" i="6"/>
  <c r="Y304" i="6"/>
  <c r="S316" i="6"/>
  <c r="R316" i="6"/>
  <c r="Q316" i="6"/>
  <c r="AA190" i="6"/>
  <c r="W49" i="12"/>
  <c r="Y331" i="6"/>
  <c r="U13" i="6"/>
  <c r="U29" i="6"/>
  <c r="U42" i="6"/>
  <c r="W196" i="6"/>
  <c r="T105" i="6"/>
  <c r="R50" i="6"/>
  <c r="U23" i="6"/>
  <c r="U39" i="6"/>
  <c r="AA179" i="6"/>
  <c r="S105" i="6"/>
  <c r="Y105" i="6"/>
  <c r="N236" i="6"/>
  <c r="Q236" i="6"/>
  <c r="L43" i="12"/>
  <c r="X216" i="6"/>
  <c r="O163" i="6"/>
  <c r="AA187" i="6"/>
  <c r="AA415" i="6" s="1"/>
  <c r="AA193" i="6"/>
  <c r="AA267" i="6"/>
  <c r="AA273" i="6"/>
  <c r="AA263" i="6"/>
  <c r="AA280" i="6"/>
  <c r="AA262" i="6"/>
  <c r="AA271" i="6"/>
  <c r="AA270" i="6"/>
  <c r="AA261" i="6"/>
  <c r="AA282" i="6"/>
  <c r="AA276" i="6"/>
  <c r="AA260" i="6"/>
  <c r="AA272" i="6"/>
  <c r="AA283" i="6"/>
  <c r="AA259" i="6"/>
  <c r="AA269" i="6"/>
  <c r="AA275" i="6"/>
  <c r="AA268" i="6"/>
  <c r="AA266" i="6"/>
  <c r="AA278" i="6"/>
  <c r="AA277" i="6"/>
  <c r="AA279" i="6"/>
  <c r="AA274" i="6"/>
  <c r="AA264" i="6"/>
  <c r="AA281" i="6"/>
  <c r="AA265" i="6"/>
  <c r="AA285" i="6"/>
  <c r="AA284" i="6"/>
  <c r="N75" i="6"/>
  <c r="R404" i="6"/>
  <c r="R325" i="6"/>
  <c r="R236" i="6"/>
  <c r="S196" i="6"/>
  <c r="AA181" i="6"/>
  <c r="X330" i="6"/>
  <c r="V45" i="12"/>
  <c r="Q45" i="12"/>
  <c r="S330" i="6"/>
  <c r="U45" i="12"/>
  <c r="W330" i="6"/>
  <c r="S186" i="6"/>
  <c r="W186" i="6"/>
  <c r="O112" i="6"/>
  <c r="Q304" i="6"/>
  <c r="M50" i="6"/>
  <c r="V316" i="6"/>
  <c r="AA176" i="6"/>
  <c r="N49" i="12"/>
  <c r="P331" i="6"/>
  <c r="Q196" i="6"/>
  <c r="AA167" i="6"/>
  <c r="T43" i="12"/>
  <c r="W146" i="6"/>
  <c r="V216" i="6"/>
  <c r="S236" i="6"/>
  <c r="T236" i="6"/>
  <c r="AA166" i="6"/>
  <c r="U14" i="6"/>
  <c r="V105" i="6"/>
  <c r="U25" i="6"/>
  <c r="Q216" i="6"/>
  <c r="X236" i="6"/>
  <c r="Z163" i="6"/>
  <c r="AA172" i="6"/>
  <c r="AA169" i="6"/>
  <c r="AA170" i="6"/>
  <c r="AA178" i="6"/>
  <c r="AA106" i="6"/>
  <c r="AA108" i="6"/>
  <c r="M75" i="6"/>
  <c r="J45" i="12"/>
  <c r="L330" i="6"/>
  <c r="X45" i="12"/>
  <c r="Z330" i="6"/>
  <c r="U17" i="6"/>
  <c r="X186" i="6"/>
  <c r="AA110" i="6"/>
  <c r="O304" i="6"/>
  <c r="P50" i="6"/>
  <c r="Q50" i="6"/>
  <c r="V331" i="6"/>
  <c r="T49" i="12"/>
  <c r="R196" i="6"/>
  <c r="U34" i="6"/>
  <c r="P196" i="6"/>
  <c r="Z319" i="6"/>
  <c r="N146" i="6"/>
  <c r="AA146" i="6"/>
  <c r="U105" i="6"/>
  <c r="W163" i="6"/>
  <c r="W325" i="6"/>
  <c r="U43" i="12"/>
  <c r="N112" i="6"/>
  <c r="Z112" i="6"/>
  <c r="S216" i="6"/>
  <c r="R105" i="6"/>
  <c r="X196" i="6"/>
  <c r="X415" i="6"/>
  <c r="P163" i="6"/>
  <c r="X163" i="6"/>
  <c r="M186" i="6"/>
  <c r="Z236" i="6"/>
  <c r="Q163" i="6"/>
  <c r="Y163" i="6"/>
  <c r="T316" i="6"/>
  <c r="N105" i="6"/>
  <c r="N331" i="6"/>
  <c r="N333" i="6" s="1"/>
  <c r="L49" i="12"/>
  <c r="S49" i="12"/>
  <c r="U331" i="6"/>
  <c r="R65" i="6"/>
  <c r="Q146" i="6"/>
  <c r="R146" i="6"/>
  <c r="S112" i="6"/>
  <c r="T163" i="6"/>
  <c r="X316" i="6"/>
  <c r="Y216" i="6"/>
  <c r="Y236" i="6"/>
  <c r="R216" i="6"/>
  <c r="W105" i="6"/>
  <c r="R69" i="6"/>
  <c r="M196" i="6"/>
  <c r="M415" i="6"/>
  <c r="R163" i="6"/>
  <c r="R72" i="6"/>
  <c r="V146" i="6"/>
  <c r="R58" i="6"/>
  <c r="T112" i="6"/>
  <c r="N216" i="6"/>
  <c r="M236" i="6"/>
  <c r="O196" i="6"/>
  <c r="O415" i="6"/>
  <c r="S163" i="6"/>
  <c r="V112" i="6"/>
  <c r="AE146" i="6"/>
  <c r="O216" i="6"/>
  <c r="Y146" i="6"/>
  <c r="P216" i="6"/>
  <c r="N316" i="6"/>
  <c r="T196" i="6"/>
  <c r="T415" i="6"/>
  <c r="V196" i="6"/>
  <c r="V415" i="6"/>
  <c r="N163" i="6"/>
  <c r="V163" i="6"/>
  <c r="AF344" i="6"/>
  <c r="Z399" i="6"/>
  <c r="U325" i="6"/>
  <c r="R344" i="6"/>
  <c r="P344" i="6"/>
  <c r="R405" i="6"/>
  <c r="N405" i="6"/>
  <c r="Y405" i="6"/>
  <c r="M399" i="6"/>
  <c r="T405" i="6"/>
  <c r="M385" i="6"/>
  <c r="AE344" i="6"/>
  <c r="P405" i="6"/>
  <c r="R385" i="6"/>
  <c r="X346" i="6"/>
  <c r="AE346" i="6"/>
  <c r="M346" i="6"/>
  <c r="S346" i="6"/>
  <c r="AB346" i="6"/>
  <c r="P387" i="6"/>
  <c r="L386" i="6"/>
  <c r="W346" i="6"/>
  <c r="AA344" i="6"/>
  <c r="P346" i="6"/>
  <c r="O346" i="6"/>
  <c r="T346" i="6"/>
  <c r="R387" i="6"/>
  <c r="AF346" i="6"/>
  <c r="AD346" i="6"/>
  <c r="L346" i="6"/>
  <c r="AE342" i="6"/>
  <c r="AA346" i="6"/>
  <c r="V346" i="6"/>
  <c r="O405" i="6"/>
  <c r="S342" i="6"/>
  <c r="T342" i="6"/>
  <c r="N385" i="6"/>
  <c r="Z346" i="6"/>
  <c r="N346" i="6"/>
  <c r="P342" i="6"/>
  <c r="O342" i="6"/>
  <c r="AF342" i="6"/>
  <c r="Y346" i="6"/>
  <c r="AC346" i="6"/>
  <c r="R346" i="6"/>
  <c r="Q346" i="6"/>
  <c r="U346" i="6"/>
  <c r="Q405" i="6"/>
  <c r="V342" i="6"/>
  <c r="AA342" i="6"/>
  <c r="AB342" i="6"/>
  <c r="X405" i="6"/>
  <c r="X342" i="6"/>
  <c r="W342" i="6"/>
  <c r="M342" i="6"/>
  <c r="S385" i="6"/>
  <c r="Q385" i="6"/>
  <c r="O385" i="6"/>
  <c r="L385" i="6"/>
  <c r="P385" i="6"/>
  <c r="L407" i="6"/>
  <c r="R407" i="6"/>
  <c r="L325" i="6"/>
  <c r="T407" i="6"/>
  <c r="M409" i="6"/>
  <c r="X407" i="6"/>
  <c r="M375" i="6"/>
  <c r="O375" i="6"/>
  <c r="S375" i="6"/>
  <c r="W402" i="6"/>
  <c r="U407" i="6"/>
  <c r="Y407" i="6"/>
  <c r="T374" i="6"/>
  <c r="Q407" i="6"/>
  <c r="U348" i="6"/>
  <c r="P407" i="6"/>
  <c r="L409" i="6"/>
  <c r="L163" i="6"/>
  <c r="N393" i="6"/>
  <c r="S393" i="6"/>
  <c r="AF348" i="6"/>
  <c r="U216" i="6"/>
  <c r="P375" i="6"/>
  <c r="V407" i="6"/>
  <c r="T393" i="6"/>
  <c r="Z343" i="6"/>
  <c r="S370" i="6"/>
  <c r="M348" i="6"/>
  <c r="P348" i="6"/>
  <c r="N374" i="6"/>
  <c r="L186" i="6"/>
  <c r="R375" i="6"/>
  <c r="L375" i="6"/>
  <c r="N370" i="6"/>
  <c r="P361" i="6"/>
  <c r="Q375" i="6"/>
  <c r="T370" i="6"/>
  <c r="Q370" i="6"/>
  <c r="Q376" i="6"/>
  <c r="Z404" i="6"/>
  <c r="N407" i="6"/>
  <c r="S407" i="6"/>
  <c r="M374" i="6"/>
  <c r="S374" i="6"/>
  <c r="AB348" i="6"/>
  <c r="U163" i="6"/>
  <c r="R361" i="6"/>
  <c r="W348" i="6"/>
  <c r="M361" i="6"/>
  <c r="N375" i="6"/>
  <c r="O407" i="6"/>
  <c r="S398" i="6"/>
  <c r="M398" i="6"/>
  <c r="AC4" i="6"/>
  <c r="P409" i="6"/>
  <c r="Q374" i="6"/>
  <c r="O409" i="6"/>
  <c r="Q3" i="6"/>
  <c r="M370" i="6"/>
  <c r="R370" i="6"/>
  <c r="O370" i="6"/>
  <c r="T375" i="6"/>
  <c r="P370" i="6"/>
  <c r="Q343" i="6"/>
  <c r="AC343" i="6"/>
  <c r="Q360" i="6"/>
  <c r="AE360" i="6"/>
  <c r="T401" i="6"/>
  <c r="M401" i="6"/>
  <c r="S401" i="6"/>
  <c r="AA372" i="6"/>
  <c r="O394" i="6"/>
  <c r="Q400" i="6"/>
  <c r="O361" i="6"/>
  <c r="M384" i="6"/>
  <c r="L402" i="6"/>
  <c r="V402" i="6"/>
  <c r="O358" i="6"/>
  <c r="N3" i="6"/>
  <c r="P410" i="6"/>
  <c r="R378" i="6"/>
  <c r="O378" i="6"/>
  <c r="T378" i="6"/>
  <c r="N343" i="6"/>
  <c r="U343" i="6"/>
  <c r="R343" i="6"/>
  <c r="Y360" i="6"/>
  <c r="AC360" i="6"/>
  <c r="W360" i="6"/>
  <c r="U304" i="6"/>
  <c r="N376" i="6"/>
  <c r="S376" i="6"/>
  <c r="X401" i="6"/>
  <c r="L394" i="6"/>
  <c r="U384" i="6"/>
  <c r="O384" i="6"/>
  <c r="T394" i="6"/>
  <c r="U316" i="6"/>
  <c r="AA348" i="6"/>
  <c r="Y381" i="6"/>
  <c r="W381" i="6"/>
  <c r="Z381" i="6"/>
  <c r="Q384" i="6"/>
  <c r="N402" i="6"/>
  <c r="X358" i="6"/>
  <c r="S358" i="6"/>
  <c r="R398" i="6"/>
  <c r="O398" i="6"/>
  <c r="N410" i="6"/>
  <c r="P393" i="6"/>
  <c r="L378" i="6"/>
  <c r="AF343" i="6"/>
  <c r="M343" i="6"/>
  <c r="AB360" i="6"/>
  <c r="M360" i="6"/>
  <c r="O360" i="6"/>
  <c r="Q401" i="6"/>
  <c r="L401" i="6"/>
  <c r="Q394" i="6"/>
  <c r="R384" i="6"/>
  <c r="L358" i="6"/>
  <c r="L236" i="6"/>
  <c r="W358" i="6"/>
  <c r="L370" i="6"/>
  <c r="L75" i="6"/>
  <c r="L410" i="6"/>
  <c r="R394" i="6"/>
  <c r="S348" i="6"/>
  <c r="R381" i="6"/>
  <c r="Q409" i="6"/>
  <c r="N348" i="6"/>
  <c r="T400" i="6"/>
  <c r="N400" i="6"/>
  <c r="L316" i="6"/>
  <c r="N409" i="6"/>
  <c r="L348" i="6"/>
  <c r="AE348" i="6"/>
  <c r="R348" i="6"/>
  <c r="N381" i="6"/>
  <c r="Q381" i="6"/>
  <c r="L400" i="6"/>
  <c r="Q361" i="6"/>
  <c r="T384" i="6"/>
  <c r="N384" i="6"/>
  <c r="S402" i="6"/>
  <c r="X402" i="6"/>
  <c r="P358" i="6"/>
  <c r="Z358" i="6"/>
  <c r="V358" i="6"/>
  <c r="P3" i="6"/>
  <c r="Z407" i="6"/>
  <c r="W407" i="6"/>
  <c r="M393" i="6"/>
  <c r="Q378" i="6"/>
  <c r="X343" i="6"/>
  <c r="AB343" i="6"/>
  <c r="L374" i="6"/>
  <c r="U112" i="6"/>
  <c r="L360" i="6"/>
  <c r="AA360" i="6"/>
  <c r="AD360" i="6"/>
  <c r="P376" i="6"/>
  <c r="R401" i="6"/>
  <c r="N394" i="6"/>
  <c r="V348" i="6"/>
  <c r="Z348" i="6"/>
  <c r="V381" i="6"/>
  <c r="P400" i="6"/>
  <c r="T361" i="6"/>
  <c r="U186" i="6"/>
  <c r="L50" i="6"/>
  <c r="L384" i="6"/>
  <c r="U402" i="6"/>
  <c r="R358" i="6"/>
  <c r="N358" i="6"/>
  <c r="M3" i="6"/>
  <c r="Q398" i="6"/>
  <c r="N378" i="6"/>
  <c r="P343" i="6"/>
  <c r="T343" i="6"/>
  <c r="Z360" i="6"/>
  <c r="S360" i="6"/>
  <c r="V360" i="6"/>
  <c r="M376" i="6"/>
  <c r="W401" i="6"/>
  <c r="P401" i="6"/>
  <c r="O348" i="6"/>
  <c r="P381" i="6"/>
  <c r="T381" i="6"/>
  <c r="U381" i="6"/>
  <c r="U146" i="6"/>
  <c r="S400" i="6"/>
  <c r="L361" i="6"/>
  <c r="P384" i="6"/>
  <c r="P402" i="6"/>
  <c r="T402" i="6"/>
  <c r="M402" i="6"/>
  <c r="U358" i="6"/>
  <c r="U236" i="6"/>
  <c r="Y358" i="6"/>
  <c r="M407" i="6"/>
  <c r="T398" i="6"/>
  <c r="N398" i="6"/>
  <c r="M410" i="6"/>
  <c r="R393" i="6"/>
  <c r="O393" i="6"/>
  <c r="AD343" i="6"/>
  <c r="AE343" i="6"/>
  <c r="L343" i="6"/>
  <c r="U360" i="6"/>
  <c r="AF360" i="6"/>
  <c r="N360" i="6"/>
  <c r="Z401" i="6"/>
  <c r="V401" i="6"/>
  <c r="P394" i="6"/>
  <c r="O374" i="6"/>
  <c r="AD348" i="6"/>
  <c r="Y348" i="6"/>
  <c r="L146" i="6"/>
  <c r="L381" i="6"/>
  <c r="M381" i="6"/>
  <c r="S384" i="6"/>
  <c r="P374" i="6"/>
  <c r="Y402" i="6"/>
  <c r="Z402" i="6"/>
  <c r="M358" i="6"/>
  <c r="Q358" i="6"/>
  <c r="O3" i="6"/>
  <c r="L398" i="6"/>
  <c r="Q410" i="6"/>
  <c r="L393" i="6"/>
  <c r="P378" i="6"/>
  <c r="Y343" i="6"/>
  <c r="W343" i="6"/>
  <c r="AA343" i="6"/>
  <c r="W364" i="6"/>
  <c r="T360" i="6"/>
  <c r="X360" i="6"/>
  <c r="R376" i="6"/>
  <c r="O376" i="6"/>
  <c r="T376" i="6"/>
  <c r="U401" i="6"/>
  <c r="O401" i="6"/>
  <c r="N401" i="6"/>
  <c r="S394" i="6"/>
  <c r="M394" i="6"/>
  <c r="O381" i="6"/>
  <c r="AC348" i="6"/>
  <c r="T385" i="6"/>
  <c r="M400" i="6"/>
  <c r="X348" i="6"/>
  <c r="T348" i="6"/>
  <c r="Q348" i="6"/>
  <c r="X381" i="6"/>
  <c r="S381" i="6"/>
  <c r="R400" i="6"/>
  <c r="O400" i="6"/>
  <c r="N361" i="6"/>
  <c r="S361" i="6"/>
  <c r="R374" i="6"/>
  <c r="O402" i="6"/>
  <c r="Q402" i="6"/>
  <c r="R402" i="6"/>
  <c r="L112" i="6"/>
  <c r="T358" i="6"/>
  <c r="L3" i="6"/>
  <c r="P398" i="6"/>
  <c r="U398" i="6"/>
  <c r="O410" i="6"/>
  <c r="Q393" i="6"/>
  <c r="S378" i="6"/>
  <c r="M378" i="6"/>
  <c r="V343" i="6"/>
  <c r="O343" i="6"/>
  <c r="S343" i="6"/>
  <c r="R360" i="6"/>
  <c r="P360" i="6"/>
  <c r="L304" i="6"/>
  <c r="L376" i="6"/>
  <c r="Y401" i="6"/>
  <c r="D97" i="3"/>
  <c r="D213" i="3"/>
  <c r="D217" i="3"/>
  <c r="D245" i="3"/>
  <c r="D249" i="3"/>
  <c r="D257" i="3"/>
  <c r="D264" i="3"/>
  <c r="D268" i="3"/>
  <c r="D273" i="3"/>
  <c r="D283" i="3"/>
  <c r="D102" i="3"/>
  <c r="D262" i="3"/>
  <c r="D272" i="3"/>
  <c r="D106" i="3"/>
  <c r="D220" i="3"/>
  <c r="D248" i="3"/>
  <c r="D239" i="3"/>
  <c r="D95" i="3"/>
  <c r="D101" i="3"/>
  <c r="D202" i="3"/>
  <c r="D216" i="3"/>
  <c r="D244" i="3"/>
  <c r="D256" i="3"/>
  <c r="D267" i="3"/>
  <c r="D281" i="3"/>
  <c r="D94" i="3"/>
  <c r="D99" i="3"/>
  <c r="D105" i="3"/>
  <c r="D201" i="3"/>
  <c r="D209" i="3"/>
  <c r="D215" i="3"/>
  <c r="D219" i="3"/>
  <c r="D247" i="3"/>
  <c r="D251" i="3"/>
  <c r="D261" i="3"/>
  <c r="D266" i="3"/>
  <c r="D271" i="3"/>
  <c r="D280" i="3"/>
  <c r="D285" i="3"/>
  <c r="D193" i="3"/>
  <c r="D192" i="3"/>
  <c r="D189" i="3"/>
  <c r="D188" i="3"/>
  <c r="D182" i="3"/>
  <c r="D181" i="3"/>
  <c r="D178" i="3"/>
  <c r="D177" i="3"/>
  <c r="D172" i="3"/>
  <c r="D171" i="3"/>
  <c r="D166" i="3"/>
  <c r="D165" i="3"/>
  <c r="D160" i="3"/>
  <c r="D159" i="3"/>
  <c r="D155" i="3"/>
  <c r="D154" i="3"/>
  <c r="D151" i="3"/>
  <c r="D150" i="3"/>
  <c r="D145" i="3"/>
  <c r="D144" i="3"/>
  <c r="D138" i="3"/>
  <c r="D132" i="3"/>
  <c r="D124" i="3"/>
  <c r="B111" i="3"/>
  <c r="C111" i="3" s="1"/>
  <c r="B112" i="3"/>
  <c r="C112" i="3" s="1"/>
  <c r="B113" i="3"/>
  <c r="C113" i="3" s="1"/>
  <c r="AA407" i="6" l="1"/>
  <c r="U376" i="6"/>
  <c r="Y43" i="12"/>
  <c r="U378" i="6"/>
  <c r="U394" i="6"/>
  <c r="U361" i="6"/>
  <c r="R409" i="6"/>
  <c r="U374" i="6"/>
  <c r="U387" i="6"/>
  <c r="AA401" i="6"/>
  <c r="U385" i="6"/>
  <c r="U386" i="6"/>
  <c r="AA358" i="6"/>
  <c r="U400" i="6"/>
  <c r="U393" i="6"/>
  <c r="R410" i="6"/>
  <c r="U50" i="6"/>
  <c r="U370" i="6"/>
  <c r="R75" i="6"/>
  <c r="U334" i="6"/>
  <c r="U335" i="6" s="1"/>
  <c r="S40" i="12" s="1"/>
  <c r="S51" i="12" s="1"/>
  <c r="S52" i="12" s="1"/>
  <c r="AA325" i="6"/>
  <c r="S334" i="6"/>
  <c r="S335" i="6" s="1"/>
  <c r="Q40" i="12" s="1"/>
  <c r="Q51" i="12" s="1"/>
  <c r="Q52" i="12" s="1"/>
  <c r="T333" i="6"/>
  <c r="AA316" i="6"/>
  <c r="AA196" i="6"/>
  <c r="V334" i="6"/>
  <c r="V335" i="6" s="1"/>
  <c r="T40" i="12" s="1"/>
  <c r="T51" i="12" s="1"/>
  <c r="T52" i="12" s="1"/>
  <c r="AA216" i="6"/>
  <c r="AA287" i="6"/>
  <c r="M333" i="6"/>
  <c r="U392" i="6"/>
  <c r="AA236" i="6"/>
  <c r="AA186" i="6"/>
  <c r="AA163" i="6"/>
  <c r="AA304" i="6"/>
  <c r="W333" i="6"/>
  <c r="W334" i="6"/>
  <c r="W335" i="6" s="1"/>
  <c r="U40" i="12" s="1"/>
  <c r="U51" i="12" s="1"/>
  <c r="X2" i="6"/>
  <c r="W49" i="6"/>
  <c r="Y333" i="6"/>
  <c r="Y334" i="6"/>
  <c r="Y335" i="6" s="1"/>
  <c r="W40" i="12" s="1"/>
  <c r="W51" i="12" s="1"/>
  <c r="W52" i="12" s="1"/>
  <c r="AB167" i="6"/>
  <c r="AB170" i="6"/>
  <c r="AB372" i="6" s="1"/>
  <c r="AB178" i="6"/>
  <c r="AB179" i="6"/>
  <c r="AB166" i="6"/>
  <c r="AB174" i="6"/>
  <c r="AB173" i="6"/>
  <c r="AB164" i="6"/>
  <c r="AB169" i="6"/>
  <c r="AB171" i="6"/>
  <c r="AB165" i="6"/>
  <c r="AB182" i="6"/>
  <c r="AB172" i="6"/>
  <c r="AB168" i="6"/>
  <c r="AB183" i="6"/>
  <c r="AB181" i="6"/>
  <c r="AB177" i="6"/>
  <c r="AB377" i="6" s="1"/>
  <c r="AB176" i="6"/>
  <c r="AB184" i="6"/>
  <c r="AB175" i="6"/>
  <c r="AB180" i="6"/>
  <c r="AB198" i="6"/>
  <c r="AB201" i="6"/>
  <c r="AB202" i="6"/>
  <c r="AB206" i="6"/>
  <c r="AB197" i="6"/>
  <c r="AB199" i="6"/>
  <c r="AB207" i="6"/>
  <c r="AB200" i="6"/>
  <c r="AB210" i="6"/>
  <c r="AB209" i="6"/>
  <c r="AB212" i="6"/>
  <c r="AB211" i="6"/>
  <c r="AB213" i="6"/>
  <c r="AB203" i="6"/>
  <c r="AB214" i="6"/>
  <c r="AB204" i="6"/>
  <c r="AB208" i="6"/>
  <c r="AB205" i="6"/>
  <c r="AA112" i="6"/>
  <c r="O334" i="6"/>
  <c r="O335" i="6" s="1"/>
  <c r="M40" i="12" s="1"/>
  <c r="M51" i="12" s="1"/>
  <c r="M52" i="12" s="1"/>
  <c r="O333" i="6"/>
  <c r="AA319" i="6"/>
  <c r="Y45" i="12"/>
  <c r="AA330" i="6"/>
  <c r="AB187" i="6"/>
  <c r="AB193" i="6"/>
  <c r="AB192" i="6"/>
  <c r="AB194" i="6"/>
  <c r="AB188" i="6"/>
  <c r="AB191" i="6"/>
  <c r="AB190" i="6"/>
  <c r="AB189" i="6"/>
  <c r="AB76" i="6"/>
  <c r="AB94" i="6"/>
  <c r="AB79" i="6"/>
  <c r="AB84" i="6"/>
  <c r="AB103" i="6"/>
  <c r="AB82" i="6"/>
  <c r="AB88" i="6"/>
  <c r="Z42" i="12" s="1"/>
  <c r="AB99" i="6"/>
  <c r="AB92" i="6"/>
  <c r="AB78" i="6"/>
  <c r="AB81" i="6"/>
  <c r="AB102" i="6"/>
  <c r="AB77" i="6"/>
  <c r="AB100" i="6"/>
  <c r="AB93" i="6"/>
  <c r="AB80" i="6"/>
  <c r="AB95" i="6"/>
  <c r="AB101" i="6"/>
  <c r="AB97" i="6"/>
  <c r="AB91" i="6"/>
  <c r="Z50" i="12" s="1"/>
  <c r="AB83" i="6"/>
  <c r="AB87" i="6"/>
  <c r="Z41" i="12" s="1"/>
  <c r="AB86" i="6"/>
  <c r="AB332" i="6" s="1"/>
  <c r="AB96" i="6"/>
  <c r="AB98" i="6"/>
  <c r="AB90" i="6"/>
  <c r="AB85" i="6"/>
  <c r="AB89" i="6"/>
  <c r="AA105" i="6"/>
  <c r="Y50" i="12"/>
  <c r="S326" i="6"/>
  <c r="S69" i="6"/>
  <c r="S61" i="6"/>
  <c r="S73" i="6"/>
  <c r="S53" i="6"/>
  <c r="S60" i="6"/>
  <c r="S55" i="6"/>
  <c r="S54" i="6"/>
  <c r="S62" i="6"/>
  <c r="S63" i="6"/>
  <c r="S68" i="6"/>
  <c r="S70" i="6"/>
  <c r="S58" i="6"/>
  <c r="S56" i="6"/>
  <c r="S65" i="6"/>
  <c r="S67" i="6"/>
  <c r="S57" i="6"/>
  <c r="S59" i="6"/>
  <c r="S64" i="6"/>
  <c r="S72" i="6"/>
  <c r="S51" i="6"/>
  <c r="S52" i="6"/>
  <c r="S71" i="6"/>
  <c r="S66" i="6"/>
  <c r="U52" i="12"/>
  <c r="M334" i="6"/>
  <c r="M335" i="6" s="1"/>
  <c r="K40" i="12" s="1"/>
  <c r="K51" i="12" s="1"/>
  <c r="K52" i="12" s="1"/>
  <c r="AB298" i="6"/>
  <c r="AB291" i="6"/>
  <c r="AB302" i="6"/>
  <c r="AB301" i="6"/>
  <c r="AB288" i="6"/>
  <c r="AB299" i="6"/>
  <c r="AB295" i="6"/>
  <c r="AB290" i="6"/>
  <c r="AB297" i="6"/>
  <c r="AB294" i="6"/>
  <c r="AB292" i="6"/>
  <c r="AB293" i="6"/>
  <c r="AB289" i="6"/>
  <c r="AB300" i="6"/>
  <c r="AB296" i="6"/>
  <c r="AB106" i="6"/>
  <c r="AB107" i="6"/>
  <c r="AB108" i="6"/>
  <c r="AB109" i="6"/>
  <c r="AB364" i="6" s="1"/>
  <c r="AB110" i="6"/>
  <c r="Z333" i="6"/>
  <c r="Z334" i="6"/>
  <c r="Z335" i="6" s="1"/>
  <c r="X40" i="12" s="1"/>
  <c r="X51" i="12" s="1"/>
  <c r="X52" i="12" s="1"/>
  <c r="U3" i="6"/>
  <c r="T74" i="6"/>
  <c r="AA248" i="6"/>
  <c r="AB309" i="6"/>
  <c r="AB306" i="6"/>
  <c r="AB313" i="6"/>
  <c r="AB310" i="6"/>
  <c r="AB308" i="6"/>
  <c r="AB311" i="6"/>
  <c r="AB314" i="6"/>
  <c r="AB305" i="6"/>
  <c r="AB307" i="6"/>
  <c r="AB312" i="6"/>
  <c r="AB249" i="6"/>
  <c r="AB254" i="6"/>
  <c r="AB252" i="6"/>
  <c r="AB251" i="6"/>
  <c r="AB256" i="6"/>
  <c r="AB253" i="6"/>
  <c r="AB255" i="6"/>
  <c r="AB250" i="6"/>
  <c r="V333" i="6"/>
  <c r="AB222" i="6"/>
  <c r="AB221" i="6"/>
  <c r="AB227" i="6"/>
  <c r="AB220" i="6"/>
  <c r="AB226" i="6"/>
  <c r="AB232" i="6"/>
  <c r="AB218" i="6"/>
  <c r="AB225" i="6"/>
  <c r="AB217" i="6"/>
  <c r="AB224" i="6"/>
  <c r="AB230" i="6"/>
  <c r="AB223" i="6"/>
  <c r="AB219" i="6"/>
  <c r="AB229" i="6"/>
  <c r="AB234" i="6"/>
  <c r="AB233" i="6"/>
  <c r="AB231" i="6"/>
  <c r="AB228" i="6"/>
  <c r="AB322" i="6"/>
  <c r="AB323" i="6"/>
  <c r="AB320" i="6"/>
  <c r="AB404" i="6" s="1"/>
  <c r="AB321" i="6"/>
  <c r="P334" i="6"/>
  <c r="P335" i="6" s="1"/>
  <c r="N40" i="12" s="1"/>
  <c r="N51" i="12" s="1"/>
  <c r="N52" i="12" s="1"/>
  <c r="P333" i="6"/>
  <c r="U333" i="6"/>
  <c r="L334" i="6"/>
  <c r="L335" i="6" s="1"/>
  <c r="J40" i="12" s="1"/>
  <c r="J51" i="12" s="1"/>
  <c r="J52" i="12" s="1"/>
  <c r="L333" i="6"/>
  <c r="X334" i="6"/>
  <c r="X335" i="6" s="1"/>
  <c r="V40" i="12" s="1"/>
  <c r="V51" i="12" s="1"/>
  <c r="V52" i="12" s="1"/>
  <c r="X333" i="6"/>
  <c r="AB159" i="6"/>
  <c r="AB149" i="6"/>
  <c r="AB160" i="6"/>
  <c r="AB147" i="6"/>
  <c r="AB153" i="6"/>
  <c r="AB161" i="6"/>
  <c r="AB150" i="6"/>
  <c r="AB154" i="6"/>
  <c r="AB158" i="6"/>
  <c r="AB152" i="6"/>
  <c r="AB155" i="6"/>
  <c r="AB156" i="6"/>
  <c r="AB157" i="6"/>
  <c r="AB148" i="6"/>
  <c r="AB151" i="6"/>
  <c r="AB237" i="6"/>
  <c r="AB239" i="6" s="1"/>
  <c r="Q333" i="6"/>
  <c r="Q334" i="6"/>
  <c r="Q335" i="6" s="1"/>
  <c r="O40" i="12" s="1"/>
  <c r="O51" i="12" s="1"/>
  <c r="O52" i="12" s="1"/>
  <c r="AC286" i="6"/>
  <c r="AC257" i="6"/>
  <c r="AC104" i="6"/>
  <c r="AC235" i="6"/>
  <c r="AC215" i="6"/>
  <c r="AC238" i="6"/>
  <c r="AC324" i="6"/>
  <c r="AC303" i="6"/>
  <c r="AC162" i="6"/>
  <c r="AC247" i="6"/>
  <c r="AC185" i="6"/>
  <c r="AC111" i="6"/>
  <c r="AC315" i="6"/>
  <c r="AC195" i="6"/>
  <c r="AB319" i="6"/>
  <c r="AB395" i="6"/>
  <c r="N334" i="6"/>
  <c r="N335" i="6" s="1"/>
  <c r="L40" i="12" s="1"/>
  <c r="L51" i="12" s="1"/>
  <c r="L52" i="12" s="1"/>
  <c r="AA258" i="6"/>
  <c r="S333" i="6"/>
  <c r="V46" i="6"/>
  <c r="V15" i="6"/>
  <c r="V25" i="6"/>
  <c r="V33" i="6"/>
  <c r="V11" i="6"/>
  <c r="V16" i="6"/>
  <c r="V20" i="6"/>
  <c r="V28" i="6"/>
  <c r="V19" i="6"/>
  <c r="V23" i="6"/>
  <c r="V12" i="6"/>
  <c r="V27" i="6"/>
  <c r="V31" i="6"/>
  <c r="V40" i="6"/>
  <c r="V44" i="6"/>
  <c r="V22" i="6"/>
  <c r="V17" i="6"/>
  <c r="V26" i="6"/>
  <c r="V18" i="6"/>
  <c r="V13" i="6"/>
  <c r="V35" i="6"/>
  <c r="V45" i="6"/>
  <c r="V30" i="6"/>
  <c r="V39" i="6"/>
  <c r="V29" i="6"/>
  <c r="V41" i="6"/>
  <c r="V24" i="6"/>
  <c r="V10" i="6"/>
  <c r="V384" i="6" s="1"/>
  <c r="V37" i="6"/>
  <c r="V14" i="6"/>
  <c r="V34" i="6"/>
  <c r="V36" i="6"/>
  <c r="V32" i="6"/>
  <c r="V21" i="6"/>
  <c r="V42" i="6"/>
  <c r="V38" i="6"/>
  <c r="V47" i="6"/>
  <c r="V48" i="6"/>
  <c r="V43" i="6"/>
  <c r="R334" i="6"/>
  <c r="R335" i="6" s="1"/>
  <c r="P40" i="12" s="1"/>
  <c r="P51" i="12" s="1"/>
  <c r="P52" i="12" s="1"/>
  <c r="R333" i="6"/>
  <c r="Y49" i="12"/>
  <c r="AA331" i="6"/>
  <c r="AB280" i="6"/>
  <c r="AB262" i="6"/>
  <c r="AB271" i="6"/>
  <c r="AB270" i="6"/>
  <c r="AB282" i="6"/>
  <c r="AB276" i="6"/>
  <c r="AB260" i="6"/>
  <c r="AB272" i="6"/>
  <c r="AB283" i="6"/>
  <c r="AB259" i="6"/>
  <c r="AB269" i="6"/>
  <c r="AB266" i="6"/>
  <c r="AB278" i="6"/>
  <c r="AB275" i="6"/>
  <c r="AB268" i="6"/>
  <c r="AB284" i="6"/>
  <c r="AB261" i="6"/>
  <c r="AB263" i="6"/>
  <c r="AB281" i="6"/>
  <c r="AB279" i="6"/>
  <c r="AB274" i="6"/>
  <c r="AB264" i="6"/>
  <c r="AB285" i="6"/>
  <c r="AB265" i="6"/>
  <c r="AB267" i="6"/>
  <c r="AB273" i="6"/>
  <c r="AB277" i="6"/>
  <c r="AB246" i="6"/>
  <c r="AB241" i="6"/>
  <c r="AB244" i="6"/>
  <c r="AB416" i="6" s="1"/>
  <c r="AB240" i="6"/>
  <c r="AB243" i="6"/>
  <c r="AB242" i="6"/>
  <c r="AB245" i="6"/>
  <c r="T334" i="6"/>
  <c r="T335" i="6" s="1"/>
  <c r="R40" i="12" s="1"/>
  <c r="R51" i="12" s="1"/>
  <c r="AA402" i="6"/>
  <c r="AA405" i="6"/>
  <c r="AA380" i="6"/>
  <c r="AA399" i="6"/>
  <c r="Q419" i="6"/>
  <c r="Q328" i="6" s="1"/>
  <c r="AD4" i="6"/>
  <c r="O419" i="6"/>
  <c r="O328" i="6" s="1"/>
  <c r="AA408" i="6"/>
  <c r="N419" i="6"/>
  <c r="N328" i="6" s="1"/>
  <c r="P419" i="6"/>
  <c r="P328" i="6" s="1"/>
  <c r="M419" i="6"/>
  <c r="M328" i="6" s="1"/>
  <c r="L419" i="6"/>
  <c r="L328" i="6" s="1"/>
  <c r="D129" i="3"/>
  <c r="D122" i="3"/>
  <c r="D128" i="3"/>
  <c r="D136" i="3"/>
  <c r="D140" i="3"/>
  <c r="D153" i="3"/>
  <c r="D158" i="3"/>
  <c r="D164" i="3"/>
  <c r="D170" i="3"/>
  <c r="D176" i="3"/>
  <c r="D180" i="3"/>
  <c r="D187" i="3"/>
  <c r="D191" i="3"/>
  <c r="D137" i="3"/>
  <c r="D125" i="3"/>
  <c r="D139" i="3"/>
  <c r="D146" i="3"/>
  <c r="D152" i="3"/>
  <c r="D157" i="3"/>
  <c r="D169" i="3"/>
  <c r="D179" i="3"/>
  <c r="D186" i="3"/>
  <c r="D190" i="3"/>
  <c r="D194" i="3"/>
  <c r="D123" i="3"/>
  <c r="D112" i="3"/>
  <c r="D111" i="3"/>
  <c r="D113" i="3"/>
  <c r="L54" i="4"/>
  <c r="B112" i="4"/>
  <c r="C112" i="4" s="1"/>
  <c r="B111" i="4"/>
  <c r="C111" i="4" s="1"/>
  <c r="B69" i="4"/>
  <c r="C69" i="4" s="1"/>
  <c r="B32" i="4"/>
  <c r="C32" i="4" s="1"/>
  <c r="R419" i="6" l="1"/>
  <c r="R328" i="6" s="1"/>
  <c r="AB415" i="6"/>
  <c r="S46" i="12"/>
  <c r="S47" i="12" s="1"/>
  <c r="S54" i="12" s="1"/>
  <c r="AB380" i="6"/>
  <c r="AB401" i="6"/>
  <c r="U46" i="12"/>
  <c r="U57" i="12" s="1"/>
  <c r="V392" i="6"/>
  <c r="V394" i="6"/>
  <c r="W46" i="12"/>
  <c r="W47" i="12" s="1"/>
  <c r="W54" i="12" s="1"/>
  <c r="V387" i="6"/>
  <c r="Q46" i="12"/>
  <c r="Q57" i="12" s="1"/>
  <c r="AB399" i="6"/>
  <c r="T46" i="12"/>
  <c r="T57" i="12" s="1"/>
  <c r="AA333" i="6"/>
  <c r="AB325" i="6"/>
  <c r="V376" i="6"/>
  <c r="K46" i="12"/>
  <c r="K57" i="12" s="1"/>
  <c r="AB112" i="6"/>
  <c r="AB236" i="6"/>
  <c r="AB105" i="6"/>
  <c r="AB186" i="6"/>
  <c r="AB287" i="6"/>
  <c r="V385" i="6"/>
  <c r="AB258" i="6"/>
  <c r="AB248" i="6"/>
  <c r="Z43" i="12"/>
  <c r="V393" i="6"/>
  <c r="AB316" i="6"/>
  <c r="AB196" i="6"/>
  <c r="V398" i="6"/>
  <c r="J46" i="12"/>
  <c r="J47" i="12" s="1"/>
  <c r="J54" i="12" s="1"/>
  <c r="AB216" i="6"/>
  <c r="AC395" i="6"/>
  <c r="AC237" i="6"/>
  <c r="AC239" i="6" s="1"/>
  <c r="V46" i="12"/>
  <c r="M46" i="12"/>
  <c r="AD318" i="6"/>
  <c r="AD317" i="6" s="1"/>
  <c r="AD238" i="6"/>
  <c r="AD104" i="6"/>
  <c r="AD247" i="6"/>
  <c r="AD286" i="6"/>
  <c r="AD257" i="6"/>
  <c r="AD235" i="6"/>
  <c r="AD324" i="6"/>
  <c r="AD215" i="6"/>
  <c r="AD111" i="6"/>
  <c r="AD195" i="6"/>
  <c r="AD185" i="6"/>
  <c r="AD303" i="6"/>
  <c r="AD162" i="6"/>
  <c r="AD315" i="6"/>
  <c r="V375" i="6"/>
  <c r="AC306" i="6"/>
  <c r="AC313" i="6"/>
  <c r="AC308" i="6"/>
  <c r="AC309" i="6"/>
  <c r="AC310" i="6"/>
  <c r="AC312" i="6"/>
  <c r="AC311" i="6"/>
  <c r="AC314" i="6"/>
  <c r="AC407" i="6" s="1"/>
  <c r="AC305" i="6"/>
  <c r="AC307" i="6"/>
  <c r="AC211" i="6"/>
  <c r="AC206" i="6"/>
  <c r="AC199" i="6"/>
  <c r="AC212" i="6"/>
  <c r="AC203" i="6"/>
  <c r="AC201" i="6"/>
  <c r="AC198" i="6"/>
  <c r="AC202" i="6"/>
  <c r="AC197" i="6"/>
  <c r="AC205" i="6"/>
  <c r="AC213" i="6"/>
  <c r="AC208" i="6"/>
  <c r="AC210" i="6"/>
  <c r="AC204" i="6"/>
  <c r="AC200" i="6"/>
  <c r="AC207" i="6"/>
  <c r="AC214" i="6"/>
  <c r="AC209" i="6"/>
  <c r="V361" i="6"/>
  <c r="V370" i="6"/>
  <c r="AC106" i="6"/>
  <c r="AC107" i="6"/>
  <c r="AC108" i="6"/>
  <c r="AC109" i="6"/>
  <c r="AC364" i="6" s="1"/>
  <c r="AC110" i="6"/>
  <c r="AC231" i="6"/>
  <c r="AC225" i="6"/>
  <c r="AC227" i="6"/>
  <c r="AC222" i="6"/>
  <c r="AC229" i="6"/>
  <c r="AC217" i="6"/>
  <c r="AC230" i="6"/>
  <c r="AC220" i="6"/>
  <c r="AC218" i="6"/>
  <c r="AC224" i="6"/>
  <c r="AC219" i="6"/>
  <c r="AC234" i="6"/>
  <c r="AC228" i="6"/>
  <c r="AC223" i="6"/>
  <c r="AC226" i="6"/>
  <c r="AC232" i="6"/>
  <c r="AC221" i="6"/>
  <c r="AC233" i="6"/>
  <c r="X46" i="12"/>
  <c r="AB304" i="6"/>
  <c r="R52" i="12"/>
  <c r="AC170" i="6"/>
  <c r="AC372" i="6" s="1"/>
  <c r="AC166" i="6"/>
  <c r="AC169" i="6"/>
  <c r="AC173" i="6"/>
  <c r="AC168" i="6"/>
  <c r="AC184" i="6"/>
  <c r="AC179" i="6"/>
  <c r="AC172" i="6"/>
  <c r="AC183" i="6"/>
  <c r="AC178" i="6"/>
  <c r="AC171" i="6"/>
  <c r="AC165" i="6"/>
  <c r="AC174" i="6"/>
  <c r="AC177" i="6"/>
  <c r="AC377" i="6" s="1"/>
  <c r="AC176" i="6"/>
  <c r="AC164" i="6"/>
  <c r="AC182" i="6"/>
  <c r="AC180" i="6"/>
  <c r="AC175" i="6"/>
  <c r="AC167" i="6"/>
  <c r="AC181" i="6"/>
  <c r="AC76" i="6"/>
  <c r="AC79" i="6"/>
  <c r="AC95" i="6"/>
  <c r="AC77" i="6"/>
  <c r="AC100" i="6"/>
  <c r="AC94" i="6"/>
  <c r="AC82" i="6"/>
  <c r="AC103" i="6"/>
  <c r="AC78" i="6"/>
  <c r="AC101" i="6"/>
  <c r="AC92" i="6"/>
  <c r="AC91" i="6"/>
  <c r="AA50" i="12" s="1"/>
  <c r="AC88" i="6"/>
  <c r="AA42" i="12" s="1"/>
  <c r="AC84" i="6"/>
  <c r="AC89" i="6"/>
  <c r="AC80" i="6"/>
  <c r="AC83" i="6"/>
  <c r="AC97" i="6"/>
  <c r="AC102" i="6"/>
  <c r="AC99" i="6"/>
  <c r="AC98" i="6"/>
  <c r="AC85" i="6"/>
  <c r="AC87" i="6"/>
  <c r="AA41" i="12" s="1"/>
  <c r="AC86" i="6"/>
  <c r="AC332" i="6" s="1"/>
  <c r="AC90" i="6"/>
  <c r="AC96" i="6"/>
  <c r="AC93" i="6"/>
  <c r="AC81" i="6"/>
  <c r="AB163" i="6"/>
  <c r="T53" i="6"/>
  <c r="T60" i="6"/>
  <c r="T70" i="6"/>
  <c r="T68" i="6"/>
  <c r="T65" i="6"/>
  <c r="T59" i="6"/>
  <c r="T51" i="6"/>
  <c r="T72" i="6"/>
  <c r="T61" i="6"/>
  <c r="T54" i="6"/>
  <c r="T67" i="6"/>
  <c r="T64" i="6"/>
  <c r="T69" i="6"/>
  <c r="T326" i="6"/>
  <c r="T62" i="6"/>
  <c r="T57" i="6"/>
  <c r="T56" i="6"/>
  <c r="T71" i="6"/>
  <c r="T58" i="6"/>
  <c r="T66" i="6"/>
  <c r="T73" i="6"/>
  <c r="T52" i="6"/>
  <c r="T63" i="6"/>
  <c r="T55" i="6"/>
  <c r="AA334" i="6"/>
  <c r="AA335" i="6" s="1"/>
  <c r="Y40" i="12" s="1"/>
  <c r="Y51" i="12" s="1"/>
  <c r="Y52" i="12" s="1"/>
  <c r="P46" i="12"/>
  <c r="L46" i="12"/>
  <c r="AC244" i="6"/>
  <c r="AC416" i="6" s="1"/>
  <c r="AC240" i="6"/>
  <c r="AC241" i="6"/>
  <c r="AC243" i="6"/>
  <c r="AC242" i="6"/>
  <c r="AC246" i="6"/>
  <c r="AC245" i="6"/>
  <c r="AC255" i="6"/>
  <c r="AC251" i="6"/>
  <c r="AC252" i="6"/>
  <c r="AC253" i="6"/>
  <c r="AC254" i="6"/>
  <c r="AC256" i="6"/>
  <c r="AC249" i="6"/>
  <c r="AC250" i="6"/>
  <c r="V3" i="6"/>
  <c r="U74" i="6"/>
  <c r="S409" i="6"/>
  <c r="U47" i="12"/>
  <c r="U54" i="12" s="1"/>
  <c r="W39" i="6"/>
  <c r="W15" i="6"/>
  <c r="W19" i="6"/>
  <c r="W30" i="6"/>
  <c r="W11" i="6"/>
  <c r="W26" i="6"/>
  <c r="W18" i="6"/>
  <c r="W35" i="6"/>
  <c r="W32" i="6"/>
  <c r="W47" i="6"/>
  <c r="W43" i="6"/>
  <c r="W44" i="6"/>
  <c r="W24" i="6"/>
  <c r="W20" i="6"/>
  <c r="W36" i="6"/>
  <c r="W13" i="6"/>
  <c r="W25" i="6"/>
  <c r="W16" i="6"/>
  <c r="W37" i="6"/>
  <c r="W40" i="6"/>
  <c r="W33" i="6"/>
  <c r="W14" i="6"/>
  <c r="W42" i="6"/>
  <c r="W27" i="6"/>
  <c r="W41" i="6"/>
  <c r="W10" i="6"/>
  <c r="W17" i="6"/>
  <c r="W46" i="6"/>
  <c r="W21" i="6"/>
  <c r="W38" i="6"/>
  <c r="W45" i="6"/>
  <c r="W12" i="6"/>
  <c r="W386" i="6" s="1"/>
  <c r="W23" i="6"/>
  <c r="W31" i="6"/>
  <c r="W22" i="6"/>
  <c r="W48" i="6"/>
  <c r="W29" i="6"/>
  <c r="W28" i="6"/>
  <c r="W34" i="6"/>
  <c r="AC160" i="6"/>
  <c r="AC149" i="6"/>
  <c r="AC158" i="6"/>
  <c r="AC147" i="6"/>
  <c r="AC151" i="6"/>
  <c r="AC153" i="6"/>
  <c r="AC157" i="6"/>
  <c r="AC156" i="6"/>
  <c r="AC155" i="6"/>
  <c r="AC161" i="6"/>
  <c r="AC150" i="6"/>
  <c r="AC154" i="6"/>
  <c r="AC148" i="6"/>
  <c r="AC159" i="6"/>
  <c r="AC152" i="6"/>
  <c r="AC282" i="6"/>
  <c r="AC276" i="6"/>
  <c r="AC260" i="6"/>
  <c r="AC272" i="6"/>
  <c r="AC283" i="6"/>
  <c r="AC259" i="6"/>
  <c r="AC273" i="6"/>
  <c r="AC275" i="6"/>
  <c r="AC268" i="6"/>
  <c r="AC279" i="6"/>
  <c r="AC264" i="6"/>
  <c r="AC284" i="6"/>
  <c r="AC274" i="6"/>
  <c r="AC261" i="6"/>
  <c r="AC263" i="6"/>
  <c r="AC281" i="6"/>
  <c r="AC269" i="6"/>
  <c r="AC266" i="6"/>
  <c r="AC278" i="6"/>
  <c r="AC277" i="6"/>
  <c r="AC285" i="6"/>
  <c r="AC267" i="6"/>
  <c r="AC270" i="6"/>
  <c r="AC265" i="6"/>
  <c r="AC280" i="6"/>
  <c r="AC262" i="6"/>
  <c r="AC271" i="6"/>
  <c r="N46" i="12"/>
  <c r="Z49" i="12"/>
  <c r="AB331" i="6"/>
  <c r="X49" i="6"/>
  <c r="Y2" i="6"/>
  <c r="V374" i="6"/>
  <c r="V378" i="6"/>
  <c r="V400" i="6"/>
  <c r="V50" i="6"/>
  <c r="V386" i="6"/>
  <c r="AC298" i="6"/>
  <c r="AC294" i="6"/>
  <c r="AC291" i="6"/>
  <c r="AC301" i="6"/>
  <c r="AC290" i="6"/>
  <c r="AC297" i="6"/>
  <c r="AC288" i="6"/>
  <c r="AC289" i="6"/>
  <c r="AC302" i="6"/>
  <c r="AC292" i="6"/>
  <c r="AC295" i="6"/>
  <c r="AC299" i="6"/>
  <c r="AC300" i="6"/>
  <c r="AC296" i="6"/>
  <c r="AC293" i="6"/>
  <c r="O46" i="12"/>
  <c r="S75" i="6"/>
  <c r="S410" i="6"/>
  <c r="R46" i="12"/>
  <c r="R47" i="12" s="1"/>
  <c r="AC191" i="6"/>
  <c r="AC193" i="6"/>
  <c r="AC187" i="6"/>
  <c r="AC192" i="6"/>
  <c r="AC189" i="6"/>
  <c r="AC188" i="6"/>
  <c r="AC190" i="6"/>
  <c r="AC194" i="6"/>
  <c r="AC323" i="6"/>
  <c r="AC321" i="6"/>
  <c r="AC322" i="6"/>
  <c r="AC320" i="6"/>
  <c r="AC404" i="6" s="1"/>
  <c r="Z45" i="12"/>
  <c r="AB330" i="6"/>
  <c r="AB334" i="6" s="1"/>
  <c r="AB335" i="6" s="1"/>
  <c r="Z40" i="12" s="1"/>
  <c r="AB402" i="6"/>
  <c r="AB407" i="6"/>
  <c r="AB381" i="6"/>
  <c r="AB358" i="6"/>
  <c r="AB405" i="6"/>
  <c r="AE4" i="6"/>
  <c r="AB408" i="6"/>
  <c r="D11" i="3"/>
  <c r="D19" i="3"/>
  <c r="D23" i="3"/>
  <c r="D27" i="3"/>
  <c r="D60" i="3"/>
  <c r="D65" i="3"/>
  <c r="D69" i="3"/>
  <c r="D74" i="3"/>
  <c r="D79" i="3"/>
  <c r="D18" i="3"/>
  <c r="D22" i="3"/>
  <c r="D26" i="3"/>
  <c r="D59" i="3"/>
  <c r="D64" i="3"/>
  <c r="D68" i="3"/>
  <c r="D73" i="3"/>
  <c r="D77" i="3"/>
  <c r="D13" i="3"/>
  <c r="D21" i="3"/>
  <c r="D25" i="3"/>
  <c r="D58" i="3"/>
  <c r="D63" i="3"/>
  <c r="D67" i="3"/>
  <c r="D72" i="3"/>
  <c r="D76" i="3"/>
  <c r="D81" i="3"/>
  <c r="D12" i="3"/>
  <c r="D20" i="3"/>
  <c r="D24" i="3"/>
  <c r="D57" i="3"/>
  <c r="D61" i="3"/>
  <c r="D66" i="3"/>
  <c r="D71" i="3"/>
  <c r="D75" i="3"/>
  <c r="D80" i="3"/>
  <c r="D10" i="3"/>
  <c r="F113" i="4"/>
  <c r="D112" i="4"/>
  <c r="D111" i="4"/>
  <c r="D69" i="4"/>
  <c r="D32" i="4"/>
  <c r="S57" i="12" l="1"/>
  <c r="W57" i="12"/>
  <c r="AC408" i="6"/>
  <c r="T47" i="12"/>
  <c r="T54" i="12" s="1"/>
  <c r="AA43" i="12"/>
  <c r="AC380" i="6"/>
  <c r="J57" i="12"/>
  <c r="W400" i="6"/>
  <c r="Q47" i="12"/>
  <c r="Q54" i="12" s="1"/>
  <c r="K47" i="12"/>
  <c r="K54" i="12" s="1"/>
  <c r="Z51" i="12"/>
  <c r="Z52" i="12" s="1"/>
  <c r="W375" i="6"/>
  <c r="W398" i="6"/>
  <c r="AC415" i="6"/>
  <c r="AC112" i="6"/>
  <c r="AC196" i="6"/>
  <c r="W378" i="6"/>
  <c r="AC304" i="6"/>
  <c r="AC163" i="6"/>
  <c r="AC216" i="6"/>
  <c r="W384" i="6"/>
  <c r="W394" i="6"/>
  <c r="W393" i="6"/>
  <c r="AC105" i="6"/>
  <c r="AC316" i="6"/>
  <c r="AC287" i="6"/>
  <c r="AC248" i="6"/>
  <c r="AC186" i="6"/>
  <c r="AC236" i="6"/>
  <c r="AE238" i="6"/>
  <c r="AE318" i="6"/>
  <c r="AE247" i="6"/>
  <c r="AE303" i="6"/>
  <c r="AE162" i="6"/>
  <c r="AE315" i="6"/>
  <c r="AE111" i="6"/>
  <c r="AE324" i="6"/>
  <c r="AE195" i="6"/>
  <c r="AE215" i="6"/>
  <c r="AE286" i="6"/>
  <c r="AE185" i="6"/>
  <c r="AE104" i="6"/>
  <c r="AE235" i="6"/>
  <c r="AE257" i="6"/>
  <c r="AD106" i="6"/>
  <c r="AD107" i="6"/>
  <c r="AD110" i="6"/>
  <c r="AD109" i="6"/>
  <c r="AD108" i="6"/>
  <c r="AD237" i="6"/>
  <c r="AD239" i="6" s="1"/>
  <c r="W374" i="6"/>
  <c r="W385" i="6"/>
  <c r="T75" i="6"/>
  <c r="T409" i="6"/>
  <c r="X57" i="12"/>
  <c r="X47" i="12"/>
  <c r="X54" i="12" s="1"/>
  <c r="N57" i="12"/>
  <c r="N47" i="12"/>
  <c r="N54" i="12" s="1"/>
  <c r="Y46" i="12"/>
  <c r="AC258" i="6"/>
  <c r="T410" i="6"/>
  <c r="AD207" i="6"/>
  <c r="AD211" i="6"/>
  <c r="AD201" i="6"/>
  <c r="AD202" i="6"/>
  <c r="AD197" i="6"/>
  <c r="AD205" i="6"/>
  <c r="AD198" i="6"/>
  <c r="AD206" i="6"/>
  <c r="AD199" i="6"/>
  <c r="AD203" i="6"/>
  <c r="AD200" i="6"/>
  <c r="AD210" i="6"/>
  <c r="AD209" i="6"/>
  <c r="AD212" i="6"/>
  <c r="AD214" i="6"/>
  <c r="AD204" i="6"/>
  <c r="AD213" i="6"/>
  <c r="AD208" i="6"/>
  <c r="AD319" i="6"/>
  <c r="AD395" i="6"/>
  <c r="W361" i="6"/>
  <c r="S419" i="6"/>
  <c r="S328" i="6" s="1"/>
  <c r="R57" i="12"/>
  <c r="AD322" i="6"/>
  <c r="AD321" i="6"/>
  <c r="AD323" i="6"/>
  <c r="AD320" i="6"/>
  <c r="AD404" i="6" s="1"/>
  <c r="M57" i="12"/>
  <c r="M47" i="12"/>
  <c r="M54" i="12" s="1"/>
  <c r="U69" i="6"/>
  <c r="U73" i="6"/>
  <c r="U70" i="6"/>
  <c r="U53" i="6"/>
  <c r="U72" i="6"/>
  <c r="U60" i="6"/>
  <c r="U58" i="6"/>
  <c r="U52" i="6"/>
  <c r="U57" i="6"/>
  <c r="U62" i="6"/>
  <c r="U59" i="6"/>
  <c r="U66" i="6"/>
  <c r="U68" i="6"/>
  <c r="U55" i="6"/>
  <c r="U61" i="6"/>
  <c r="U65" i="6"/>
  <c r="U67" i="6"/>
  <c r="U71" i="6"/>
  <c r="U54" i="6"/>
  <c r="U63" i="6"/>
  <c r="U56" i="6"/>
  <c r="U64" i="6"/>
  <c r="U51" i="6"/>
  <c r="U326" i="6"/>
  <c r="AD313" i="6"/>
  <c r="AD311" i="6"/>
  <c r="AD310" i="6"/>
  <c r="AD305" i="6"/>
  <c r="AD306" i="6"/>
  <c r="AD309" i="6"/>
  <c r="AD308" i="6"/>
  <c r="AD314" i="6"/>
  <c r="AD312" i="6"/>
  <c r="AD307" i="6"/>
  <c r="AD222" i="6"/>
  <c r="AD225" i="6"/>
  <c r="AD217" i="6"/>
  <c r="AD230" i="6"/>
  <c r="AD220" i="6"/>
  <c r="AD227" i="6"/>
  <c r="AD226" i="6"/>
  <c r="AD233" i="6"/>
  <c r="AD221" i="6"/>
  <c r="AD229" i="6"/>
  <c r="AD223" i="6"/>
  <c r="AD232" i="6"/>
  <c r="AD234" i="6"/>
  <c r="AD224" i="6"/>
  <c r="AD219" i="6"/>
  <c r="AD231" i="6"/>
  <c r="AD228" i="6"/>
  <c r="AD218" i="6"/>
  <c r="V57" i="12"/>
  <c r="V47" i="12"/>
  <c r="V54" i="12" s="1"/>
  <c r="Z46" i="12"/>
  <c r="Z2" i="6"/>
  <c r="Y49" i="6"/>
  <c r="W376" i="6"/>
  <c r="V74" i="6"/>
  <c r="W3" i="6"/>
  <c r="R54" i="12"/>
  <c r="AD149" i="6"/>
  <c r="AD158" i="6"/>
  <c r="AD161" i="6"/>
  <c r="AD147" i="6"/>
  <c r="AD153" i="6"/>
  <c r="AD160" i="6"/>
  <c r="AD155" i="6"/>
  <c r="AD159" i="6"/>
  <c r="AD157" i="6"/>
  <c r="AD152" i="6"/>
  <c r="AD148" i="6"/>
  <c r="AD150" i="6"/>
  <c r="AD154" i="6"/>
  <c r="AD151" i="6"/>
  <c r="AD156" i="6"/>
  <c r="AD256" i="6"/>
  <c r="AD254" i="6"/>
  <c r="AD251" i="6"/>
  <c r="AD253" i="6"/>
  <c r="AD252" i="6"/>
  <c r="AD249" i="6"/>
  <c r="AD255" i="6"/>
  <c r="AD250" i="6"/>
  <c r="AC325" i="6"/>
  <c r="O47" i="12"/>
  <c r="O54" i="12" s="1"/>
  <c r="O57" i="12"/>
  <c r="X15" i="6"/>
  <c r="X19" i="6"/>
  <c r="X26" i="6"/>
  <c r="X25" i="6"/>
  <c r="X30" i="6"/>
  <c r="X24" i="6"/>
  <c r="X33" i="6"/>
  <c r="X48" i="6"/>
  <c r="X29" i="6"/>
  <c r="X28" i="6"/>
  <c r="X44" i="6"/>
  <c r="X23" i="6"/>
  <c r="X13" i="6"/>
  <c r="X37" i="6"/>
  <c r="X40" i="6"/>
  <c r="X16" i="6"/>
  <c r="X46" i="6"/>
  <c r="X34" i="6"/>
  <c r="X17" i="6"/>
  <c r="X12" i="6"/>
  <c r="X20" i="6"/>
  <c r="X14" i="6"/>
  <c r="X392" i="6" s="1"/>
  <c r="X36" i="6"/>
  <c r="X31" i="6"/>
  <c r="X35" i="6"/>
  <c r="X22" i="6"/>
  <c r="X41" i="6"/>
  <c r="X39" i="6"/>
  <c r="X18" i="6"/>
  <c r="X42" i="6"/>
  <c r="X47" i="6"/>
  <c r="X43" i="6"/>
  <c r="X27" i="6"/>
  <c r="X11" i="6"/>
  <c r="X385" i="6" s="1"/>
  <c r="X10" i="6"/>
  <c r="X21" i="6"/>
  <c r="X32" i="6"/>
  <c r="X38" i="6"/>
  <c r="X45" i="6"/>
  <c r="W387" i="6"/>
  <c r="L57" i="12"/>
  <c r="L47" i="12"/>
  <c r="L54" i="12" s="1"/>
  <c r="AC330" i="6"/>
  <c r="AA45" i="12"/>
  <c r="AD297" i="6"/>
  <c r="AD298" i="6"/>
  <c r="AD301" i="6"/>
  <c r="AD291" i="6"/>
  <c r="AD290" i="6"/>
  <c r="AD302" i="6"/>
  <c r="AD295" i="6"/>
  <c r="AD292" i="6"/>
  <c r="AD294" i="6"/>
  <c r="AD299" i="6"/>
  <c r="AD289" i="6"/>
  <c r="AD300" i="6"/>
  <c r="AD288" i="6"/>
  <c r="AD293" i="6"/>
  <c r="AD296" i="6"/>
  <c r="AD284" i="6"/>
  <c r="AD268" i="6"/>
  <c r="AD276" i="6"/>
  <c r="AD275" i="6"/>
  <c r="AD263" i="6"/>
  <c r="AD281" i="6"/>
  <c r="AD269" i="6"/>
  <c r="AD265" i="6"/>
  <c r="AD266" i="6"/>
  <c r="AD278" i="6"/>
  <c r="AD274" i="6"/>
  <c r="AD279" i="6"/>
  <c r="AD261" i="6"/>
  <c r="AD277" i="6"/>
  <c r="AD264" i="6"/>
  <c r="AD267" i="6"/>
  <c r="AD280" i="6"/>
  <c r="AD262" i="6"/>
  <c r="AD282" i="6"/>
  <c r="AD283" i="6"/>
  <c r="AD271" i="6"/>
  <c r="AD270" i="6"/>
  <c r="AD260" i="6"/>
  <c r="AD285" i="6"/>
  <c r="AD272" i="6"/>
  <c r="AD259" i="6"/>
  <c r="AD273" i="6"/>
  <c r="W50" i="6"/>
  <c r="P47" i="12"/>
  <c r="P54" i="12" s="1"/>
  <c r="P57" i="12"/>
  <c r="AB333" i="6"/>
  <c r="AD178" i="6"/>
  <c r="AD172" i="6"/>
  <c r="AD169" i="6"/>
  <c r="AD173" i="6"/>
  <c r="AD168" i="6"/>
  <c r="AD167" i="6"/>
  <c r="AD166" i="6"/>
  <c r="AD176" i="6"/>
  <c r="AD181" i="6"/>
  <c r="AD170" i="6"/>
  <c r="AD174" i="6"/>
  <c r="AD183" i="6"/>
  <c r="AD164" i="6"/>
  <c r="AD177" i="6"/>
  <c r="AD377" i="6" s="1"/>
  <c r="AD184" i="6"/>
  <c r="AD175" i="6"/>
  <c r="AD182" i="6"/>
  <c r="AD180" i="6"/>
  <c r="AD179" i="6"/>
  <c r="AD171" i="6"/>
  <c r="AD165" i="6"/>
  <c r="AD242" i="6"/>
  <c r="AD241" i="6"/>
  <c r="AD246" i="6"/>
  <c r="AD240" i="6"/>
  <c r="AD243" i="6"/>
  <c r="AD415" i="6" s="1"/>
  <c r="AD244" i="6"/>
  <c r="AD416" i="6" s="1"/>
  <c r="AD245" i="6"/>
  <c r="W392" i="6"/>
  <c r="W370" i="6"/>
  <c r="AA49" i="12"/>
  <c r="AC331" i="6"/>
  <c r="AD192" i="6"/>
  <c r="AD193" i="6"/>
  <c r="AD188" i="6"/>
  <c r="AD187" i="6"/>
  <c r="AD190" i="6"/>
  <c r="AD189" i="6"/>
  <c r="AD194" i="6"/>
  <c r="AD191" i="6"/>
  <c r="AD76" i="6"/>
  <c r="AD100" i="6"/>
  <c r="AD103" i="6"/>
  <c r="AD78" i="6"/>
  <c r="AD94" i="6"/>
  <c r="AD88" i="6"/>
  <c r="AB42" i="12" s="1"/>
  <c r="AD81" i="6"/>
  <c r="AD77" i="6"/>
  <c r="AD91" i="6"/>
  <c r="AB50" i="12" s="1"/>
  <c r="AD101" i="6"/>
  <c r="AD79" i="6"/>
  <c r="AD97" i="6"/>
  <c r="AD95" i="6"/>
  <c r="AD84" i="6"/>
  <c r="AD93" i="6"/>
  <c r="AD98" i="6"/>
  <c r="AD82" i="6"/>
  <c r="AD86" i="6"/>
  <c r="AD332" i="6" s="1"/>
  <c r="AD99" i="6"/>
  <c r="AD92" i="6"/>
  <c r="AD90" i="6"/>
  <c r="AD83" i="6"/>
  <c r="AD102" i="6"/>
  <c r="AD96" i="6"/>
  <c r="AD85" i="6"/>
  <c r="AD89" i="6"/>
  <c r="AD80" i="6"/>
  <c r="AD87" i="6"/>
  <c r="AB41" i="12" s="1"/>
  <c r="AC319" i="6"/>
  <c r="AC381" i="6"/>
  <c r="AC399" i="6"/>
  <c r="AC402" i="6"/>
  <c r="AC358" i="6"/>
  <c r="AD372" i="6"/>
  <c r="AC401" i="6"/>
  <c r="AF4" i="6"/>
  <c r="AD364" i="6"/>
  <c r="AC405" i="6"/>
  <c r="X376" i="6" l="1"/>
  <c r="AB43" i="12"/>
  <c r="X387" i="6"/>
  <c r="X398" i="6"/>
  <c r="X374" i="6"/>
  <c r="X386" i="6"/>
  <c r="AD380" i="6"/>
  <c r="X400" i="6"/>
  <c r="X370" i="6"/>
  <c r="Z57" i="12"/>
  <c r="AC333" i="6"/>
  <c r="T419" i="6"/>
  <c r="T328" i="6" s="1"/>
  <c r="U75" i="6"/>
  <c r="AD325" i="6"/>
  <c r="AD186" i="6"/>
  <c r="X375" i="6"/>
  <c r="AD163" i="6"/>
  <c r="AD316" i="6"/>
  <c r="AD196" i="6"/>
  <c r="U409" i="6"/>
  <c r="AD105" i="6"/>
  <c r="AD236" i="6"/>
  <c r="AF238" i="6"/>
  <c r="AF318" i="6"/>
  <c r="AI318" i="6" s="1"/>
  <c r="AF324" i="6"/>
  <c r="AF104" i="6"/>
  <c r="AF111" i="6"/>
  <c r="AI111" i="6" s="1"/>
  <c r="AF257" i="6"/>
  <c r="AF247" i="6"/>
  <c r="AF286" i="6"/>
  <c r="AI286" i="6" s="1"/>
  <c r="AF195" i="6"/>
  <c r="AF162" i="6"/>
  <c r="AF185" i="6"/>
  <c r="AI185" i="6" s="1"/>
  <c r="AF303" i="6"/>
  <c r="AI303" i="6" s="1"/>
  <c r="AF235" i="6"/>
  <c r="AF315" i="6"/>
  <c r="AF215" i="6"/>
  <c r="X50" i="6"/>
  <c r="X384" i="6"/>
  <c r="W74" i="6"/>
  <c r="X3" i="6"/>
  <c r="Y57" i="12"/>
  <c r="Y47" i="12"/>
  <c r="Y54" i="12" s="1"/>
  <c r="AE252" i="6"/>
  <c r="AE256" i="6"/>
  <c r="AE249" i="6"/>
  <c r="AE255" i="6"/>
  <c r="AE251" i="6"/>
  <c r="AE253" i="6"/>
  <c r="AE254" i="6"/>
  <c r="AE250" i="6"/>
  <c r="AE106" i="6"/>
  <c r="AE107" i="6"/>
  <c r="AE108" i="6"/>
  <c r="AE109" i="6"/>
  <c r="AE364" i="6" s="1"/>
  <c r="AE110" i="6"/>
  <c r="X361" i="6"/>
  <c r="V72" i="6"/>
  <c r="V65" i="6"/>
  <c r="V69" i="6"/>
  <c r="V73" i="6"/>
  <c r="V53" i="6"/>
  <c r="V54" i="6"/>
  <c r="V67" i="6"/>
  <c r="V60" i="6"/>
  <c r="V56" i="6"/>
  <c r="V71" i="6"/>
  <c r="V66" i="6"/>
  <c r="V68" i="6"/>
  <c r="V58" i="6"/>
  <c r="V61" i="6"/>
  <c r="V51" i="6"/>
  <c r="V52" i="6"/>
  <c r="V55" i="6"/>
  <c r="V409" i="6" s="1"/>
  <c r="V63" i="6"/>
  <c r="V57" i="6"/>
  <c r="V64" i="6"/>
  <c r="V59" i="6"/>
  <c r="V70" i="6"/>
  <c r="V62" i="6"/>
  <c r="V326" i="6"/>
  <c r="U410" i="6"/>
  <c r="AD216" i="6"/>
  <c r="AE233" i="6"/>
  <c r="AE217" i="6"/>
  <c r="AE230" i="6"/>
  <c r="AE227" i="6"/>
  <c r="AE220" i="6"/>
  <c r="AE226" i="6"/>
  <c r="AE225" i="6"/>
  <c r="AE224" i="6"/>
  <c r="AE222" i="6"/>
  <c r="AE232" i="6"/>
  <c r="AE219" i="6"/>
  <c r="AE231" i="6"/>
  <c r="AE218" i="6"/>
  <c r="AE234" i="6"/>
  <c r="AE229" i="6"/>
  <c r="AE228" i="6"/>
  <c r="AE221" i="6"/>
  <c r="AE223" i="6"/>
  <c r="AE313" i="6"/>
  <c r="AE306" i="6"/>
  <c r="AE309" i="6"/>
  <c r="AE305" i="6"/>
  <c r="AE310" i="6"/>
  <c r="AE312" i="6"/>
  <c r="AE307" i="6"/>
  <c r="AE314" i="6"/>
  <c r="AE308" i="6"/>
  <c r="AE311" i="6"/>
  <c r="AD248" i="6"/>
  <c r="AD331" i="6"/>
  <c r="AB49" i="12"/>
  <c r="AE76" i="6"/>
  <c r="AE82" i="6"/>
  <c r="AE88" i="6"/>
  <c r="AC42" i="12" s="1"/>
  <c r="AE84" i="6"/>
  <c r="AE86" i="6"/>
  <c r="AE332" i="6" s="1"/>
  <c r="AE78" i="6"/>
  <c r="AE77" i="6"/>
  <c r="AE89" i="6"/>
  <c r="AE94" i="6"/>
  <c r="AE101" i="6"/>
  <c r="AE83" i="6"/>
  <c r="AE102" i="6"/>
  <c r="AE85" i="6"/>
  <c r="AE103" i="6"/>
  <c r="AE93" i="6"/>
  <c r="AE98" i="6"/>
  <c r="AE79" i="6"/>
  <c r="AE95" i="6"/>
  <c r="AE96" i="6"/>
  <c r="AE100" i="6"/>
  <c r="AE91" i="6"/>
  <c r="AC50" i="12" s="1"/>
  <c r="AE87" i="6"/>
  <c r="AC41" i="12" s="1"/>
  <c r="AE81" i="6"/>
  <c r="AE97" i="6"/>
  <c r="AE92" i="6"/>
  <c r="AE90" i="6"/>
  <c r="AE99" i="6"/>
  <c r="AE80" i="6"/>
  <c r="AE149" i="6"/>
  <c r="AE159" i="6"/>
  <c r="AE147" i="6"/>
  <c r="AE158" i="6"/>
  <c r="AE151" i="6"/>
  <c r="AE150" i="6"/>
  <c r="AE155" i="6"/>
  <c r="AE153" i="6"/>
  <c r="AE157" i="6"/>
  <c r="AE156" i="6"/>
  <c r="AE160" i="6"/>
  <c r="AE161" i="6"/>
  <c r="AE148" i="6"/>
  <c r="AE154" i="6"/>
  <c r="AE152" i="6"/>
  <c r="AD304" i="6"/>
  <c r="X393" i="6"/>
  <c r="X394" i="6"/>
  <c r="AD258" i="6"/>
  <c r="Y46" i="6"/>
  <c r="Y26" i="6"/>
  <c r="Y28" i="6"/>
  <c r="Y40" i="6"/>
  <c r="Y24" i="6"/>
  <c r="Y20" i="6"/>
  <c r="Y19" i="6"/>
  <c r="Y44" i="6"/>
  <c r="Y25" i="6"/>
  <c r="Y16" i="6"/>
  <c r="Y14" i="6"/>
  <c r="Y23" i="6"/>
  <c r="Y18" i="6"/>
  <c r="Y34" i="6"/>
  <c r="Y15" i="6"/>
  <c r="Y30" i="6"/>
  <c r="Y11" i="6"/>
  <c r="Y36" i="6"/>
  <c r="Y37" i="6"/>
  <c r="Y45" i="6"/>
  <c r="Y29" i="6"/>
  <c r="Y35" i="6"/>
  <c r="Y17" i="6"/>
  <c r="Y38" i="6"/>
  <c r="Y33" i="6"/>
  <c r="Y42" i="6"/>
  <c r="Y39" i="6"/>
  <c r="Y31" i="6"/>
  <c r="Y22" i="6"/>
  <c r="Y32" i="6"/>
  <c r="Y13" i="6"/>
  <c r="Y12" i="6"/>
  <c r="Y41" i="6"/>
  <c r="Y43" i="6"/>
  <c r="Y47" i="6"/>
  <c r="Y48" i="6"/>
  <c r="Y10" i="6"/>
  <c r="Y21" i="6"/>
  <c r="Y27" i="6"/>
  <c r="AE179" i="6"/>
  <c r="AE166" i="6"/>
  <c r="AE169" i="6"/>
  <c r="AE176" i="6"/>
  <c r="AE170" i="6"/>
  <c r="AE372" i="6" s="1"/>
  <c r="AE171" i="6"/>
  <c r="AE182" i="6"/>
  <c r="AE178" i="6"/>
  <c r="AE168" i="6"/>
  <c r="AE173" i="6"/>
  <c r="AE164" i="6"/>
  <c r="AE167" i="6"/>
  <c r="AE184" i="6"/>
  <c r="AE180" i="6"/>
  <c r="AE172" i="6"/>
  <c r="AE175" i="6"/>
  <c r="AE183" i="6"/>
  <c r="AE165" i="6"/>
  <c r="AE181" i="6"/>
  <c r="AE177" i="6"/>
  <c r="AE377" i="6" s="1"/>
  <c r="AE174" i="6"/>
  <c r="AE302" i="6"/>
  <c r="AE301" i="6"/>
  <c r="AE298" i="6"/>
  <c r="AE291" i="6"/>
  <c r="AE289" i="6"/>
  <c r="AE299" i="6"/>
  <c r="AE292" i="6"/>
  <c r="AE288" i="6"/>
  <c r="AE295" i="6"/>
  <c r="AE290" i="6"/>
  <c r="AE300" i="6"/>
  <c r="AE297" i="6"/>
  <c r="AE293" i="6"/>
  <c r="AE294" i="6"/>
  <c r="AE296" i="6"/>
  <c r="AD287" i="6"/>
  <c r="AA2" i="6"/>
  <c r="Z49" i="6"/>
  <c r="AE281" i="6"/>
  <c r="AE266" i="6"/>
  <c r="AE275" i="6"/>
  <c r="AE268" i="6"/>
  <c r="AE284" i="6"/>
  <c r="AE274" i="6"/>
  <c r="AE261" i="6"/>
  <c r="AE282" i="6"/>
  <c r="AE271" i="6"/>
  <c r="AE270" i="6"/>
  <c r="AE285" i="6"/>
  <c r="AE278" i="6"/>
  <c r="AE265" i="6"/>
  <c r="AE267" i="6"/>
  <c r="AE262" i="6"/>
  <c r="AE264" i="6"/>
  <c r="AE260" i="6"/>
  <c r="AE279" i="6"/>
  <c r="AE259" i="6"/>
  <c r="AE273" i="6"/>
  <c r="AE280" i="6"/>
  <c r="AE269" i="6"/>
  <c r="AE276" i="6"/>
  <c r="AE272" i="6"/>
  <c r="AE283" i="6"/>
  <c r="AE263" i="6"/>
  <c r="AE277" i="6"/>
  <c r="AE244" i="6"/>
  <c r="AE416" i="6" s="1"/>
  <c r="AE241" i="6"/>
  <c r="AE240" i="6"/>
  <c r="AE243" i="6"/>
  <c r="AE242" i="6"/>
  <c r="AE246" i="6"/>
  <c r="AE245" i="6"/>
  <c r="AB45" i="12"/>
  <c r="AD330" i="6"/>
  <c r="AC334" i="6"/>
  <c r="AC335" i="6" s="1"/>
  <c r="AA40" i="12" s="1"/>
  <c r="AA51" i="12" s="1"/>
  <c r="AA52" i="12" s="1"/>
  <c r="X378" i="6"/>
  <c r="AE199" i="6"/>
  <c r="AE206" i="6"/>
  <c r="AE197" i="6"/>
  <c r="AE205" i="6"/>
  <c r="AE207" i="6"/>
  <c r="AE201" i="6"/>
  <c r="AE214" i="6"/>
  <c r="AE209" i="6"/>
  <c r="AE198" i="6"/>
  <c r="AE202" i="6"/>
  <c r="AE211" i="6"/>
  <c r="AE210" i="6"/>
  <c r="AE213" i="6"/>
  <c r="AE203" i="6"/>
  <c r="AE204" i="6"/>
  <c r="AE200" i="6"/>
  <c r="AE208" i="6"/>
  <c r="AE212" i="6"/>
  <c r="AE317" i="6"/>
  <c r="AE395" i="6" s="1"/>
  <c r="Z47" i="12"/>
  <c r="Z54" i="12" s="1"/>
  <c r="AE193" i="6"/>
  <c r="AE187" i="6"/>
  <c r="AE192" i="6"/>
  <c r="AE188" i="6"/>
  <c r="AE190" i="6"/>
  <c r="AE189" i="6"/>
  <c r="AE191" i="6"/>
  <c r="AE194" i="6"/>
  <c r="AE237" i="6"/>
  <c r="AE239" i="6" s="1"/>
  <c r="AD112" i="6"/>
  <c r="AE321" i="6"/>
  <c r="AE322" i="6"/>
  <c r="AE320" i="6"/>
  <c r="AE323" i="6"/>
  <c r="AD401" i="6"/>
  <c r="AD399" i="6"/>
  <c r="AD405" i="6"/>
  <c r="AD408" i="6"/>
  <c r="AD402" i="6"/>
  <c r="AD358" i="6"/>
  <c r="AE404" i="6"/>
  <c r="AD407" i="6"/>
  <c r="AD381" i="6"/>
  <c r="AI324" i="6"/>
  <c r="AI195" i="6"/>
  <c r="F543" i="5"/>
  <c r="D50" i="12"/>
  <c r="AE112" i="6" l="1"/>
  <c r="AE415" i="6"/>
  <c r="AE408" i="6"/>
  <c r="Y386" i="6"/>
  <c r="AE325" i="6"/>
  <c r="AE399" i="6"/>
  <c r="Y384" i="6"/>
  <c r="Y375" i="6"/>
  <c r="Y400" i="6"/>
  <c r="Y378" i="6"/>
  <c r="AE248" i="6"/>
  <c r="AE186" i="6"/>
  <c r="AE319" i="6"/>
  <c r="AE316" i="6"/>
  <c r="AE216" i="6"/>
  <c r="V75" i="6"/>
  <c r="AE304" i="6"/>
  <c r="AE258" i="6"/>
  <c r="Y394" i="6"/>
  <c r="AF199" i="6"/>
  <c r="AF197" i="6"/>
  <c r="AF212" i="6"/>
  <c r="AF198" i="6"/>
  <c r="AF207" i="6"/>
  <c r="AF211" i="6"/>
  <c r="AF205" i="6"/>
  <c r="AF206" i="6"/>
  <c r="AF201" i="6"/>
  <c r="AF210" i="6"/>
  <c r="AF214" i="6"/>
  <c r="AF213" i="6"/>
  <c r="AF203" i="6"/>
  <c r="AF200" i="6"/>
  <c r="AF204" i="6"/>
  <c r="AF208" i="6"/>
  <c r="AF202" i="6"/>
  <c r="AF209" i="6"/>
  <c r="AF242" i="6"/>
  <c r="AF241" i="6"/>
  <c r="AF240" i="6"/>
  <c r="AF243" i="6"/>
  <c r="AF246" i="6"/>
  <c r="AF244" i="6"/>
  <c r="AF416" i="6" s="1"/>
  <c r="AF245" i="6"/>
  <c r="Y392" i="6"/>
  <c r="AF278" i="6"/>
  <c r="AF281" i="6"/>
  <c r="AF265" i="6"/>
  <c r="AF267" i="6"/>
  <c r="AF262" i="6"/>
  <c r="AF274" i="6"/>
  <c r="AF264" i="6"/>
  <c r="AF285" i="6"/>
  <c r="AF279" i="6"/>
  <c r="AF277" i="6"/>
  <c r="AF271" i="6"/>
  <c r="AF270" i="6"/>
  <c r="AF259" i="6"/>
  <c r="AF273" i="6"/>
  <c r="AF272" i="6"/>
  <c r="AF263" i="6"/>
  <c r="AF266" i="6"/>
  <c r="AF280" i="6"/>
  <c r="AF276" i="6"/>
  <c r="AF260" i="6"/>
  <c r="AF283" i="6"/>
  <c r="AF284" i="6"/>
  <c r="AF268" i="6"/>
  <c r="AF269" i="6"/>
  <c r="AF282" i="6"/>
  <c r="AF275" i="6"/>
  <c r="AF261" i="6"/>
  <c r="AE163" i="6"/>
  <c r="Z40" i="6"/>
  <c r="Z24" i="6"/>
  <c r="Z378" i="6" s="1"/>
  <c r="Z48" i="6"/>
  <c r="Z25" i="6"/>
  <c r="Z33" i="6"/>
  <c r="Z23" i="6"/>
  <c r="Z18" i="6"/>
  <c r="Z15" i="6"/>
  <c r="Z28" i="6"/>
  <c r="Z30" i="6"/>
  <c r="Z44" i="6"/>
  <c r="Z14" i="6"/>
  <c r="Z12" i="6"/>
  <c r="Z29" i="6"/>
  <c r="Z41" i="6"/>
  <c r="Z10" i="6"/>
  <c r="Z22" i="6"/>
  <c r="Z47" i="6"/>
  <c r="Z26" i="6"/>
  <c r="Z42" i="6"/>
  <c r="Z35" i="6"/>
  <c r="Z32" i="6"/>
  <c r="Z17" i="6"/>
  <c r="Z38" i="6"/>
  <c r="Z11" i="6"/>
  <c r="Z27" i="6"/>
  <c r="Z19" i="6"/>
  <c r="Z16" i="6"/>
  <c r="Z34" i="6"/>
  <c r="Z36" i="6"/>
  <c r="Z13" i="6"/>
  <c r="Z37" i="6"/>
  <c r="Z21" i="6"/>
  <c r="Z39" i="6"/>
  <c r="Z31" i="6"/>
  <c r="Z43" i="6"/>
  <c r="Z20" i="6"/>
  <c r="Z45" i="6"/>
  <c r="Z46" i="6"/>
  <c r="Y385" i="6"/>
  <c r="Y50" i="6"/>
  <c r="AE236" i="6"/>
  <c r="AF310" i="6"/>
  <c r="AF309" i="6"/>
  <c r="AF306" i="6"/>
  <c r="AF311" i="6"/>
  <c r="AF314" i="6"/>
  <c r="AF308" i="6"/>
  <c r="AF312" i="6"/>
  <c r="AF305" i="6"/>
  <c r="AF307" i="6"/>
  <c r="AF313" i="6"/>
  <c r="AF254" i="6"/>
  <c r="AF256" i="6"/>
  <c r="AF255" i="6"/>
  <c r="AF253" i="6"/>
  <c r="AF251" i="6"/>
  <c r="AF249" i="6"/>
  <c r="AF252" i="6"/>
  <c r="AF250" i="6"/>
  <c r="AE196" i="6"/>
  <c r="AD333" i="6"/>
  <c r="AD334" i="6"/>
  <c r="AD335" i="6" s="1"/>
  <c r="AB40" i="12" s="1"/>
  <c r="AB51" i="12" s="1"/>
  <c r="AB52" i="12" s="1"/>
  <c r="AB2" i="6"/>
  <c r="AA49" i="6"/>
  <c r="AC43" i="12"/>
  <c r="V410" i="6"/>
  <c r="AF225" i="6"/>
  <c r="AF229" i="6"/>
  <c r="AF222" i="6"/>
  <c r="AF221" i="6"/>
  <c r="AF231" i="6"/>
  <c r="AF234" i="6"/>
  <c r="AF217" i="6"/>
  <c r="AF226" i="6"/>
  <c r="AF230" i="6"/>
  <c r="AF227" i="6"/>
  <c r="AF232" i="6"/>
  <c r="AF228" i="6"/>
  <c r="AF220" i="6"/>
  <c r="AF233" i="6"/>
  <c r="AF218" i="6"/>
  <c r="AF223" i="6"/>
  <c r="AF219" i="6"/>
  <c r="AF224" i="6"/>
  <c r="AF106" i="6"/>
  <c r="AF107" i="6"/>
  <c r="AF108" i="6"/>
  <c r="AF110" i="6"/>
  <c r="AF109" i="6"/>
  <c r="AE287" i="6"/>
  <c r="Y387" i="6"/>
  <c r="Y398" i="6"/>
  <c r="Y393" i="6"/>
  <c r="Y361" i="6"/>
  <c r="AC45" i="12"/>
  <c r="AE330" i="6"/>
  <c r="AF301" i="6"/>
  <c r="AF291" i="6"/>
  <c r="AF297" i="6"/>
  <c r="AF292" i="6"/>
  <c r="AF298" i="6"/>
  <c r="AF294" i="6"/>
  <c r="AF290" i="6"/>
  <c r="AF302" i="6"/>
  <c r="AF296" i="6"/>
  <c r="AF295" i="6"/>
  <c r="AF300" i="6"/>
  <c r="AF299" i="6"/>
  <c r="AF293" i="6"/>
  <c r="AF289" i="6"/>
  <c r="AF288" i="6"/>
  <c r="AF76" i="6"/>
  <c r="AF78" i="6"/>
  <c r="AF79" i="6"/>
  <c r="AF95" i="6"/>
  <c r="AF84" i="6"/>
  <c r="AF100" i="6"/>
  <c r="AF101" i="6"/>
  <c r="AF93" i="6"/>
  <c r="AF83" i="6"/>
  <c r="AF97" i="6"/>
  <c r="AF85" i="6"/>
  <c r="AF82" i="6"/>
  <c r="AF81" i="6"/>
  <c r="AF94" i="6"/>
  <c r="AF103" i="6"/>
  <c r="AF88" i="6"/>
  <c r="AD42" i="12" s="1"/>
  <c r="AF102" i="6"/>
  <c r="AF99" i="6"/>
  <c r="AF77" i="6"/>
  <c r="AF80" i="6"/>
  <c r="AF98" i="6"/>
  <c r="AF92" i="6"/>
  <c r="AF89" i="6"/>
  <c r="AF91" i="6"/>
  <c r="AD50" i="12" s="1"/>
  <c r="AF96" i="6"/>
  <c r="AF86" i="6"/>
  <c r="AF332" i="6" s="1"/>
  <c r="AF90" i="6"/>
  <c r="AF87" i="6"/>
  <c r="AD41" i="12" s="1"/>
  <c r="AA46" i="12"/>
  <c r="Y374" i="6"/>
  <c r="Y370" i="6"/>
  <c r="AE105" i="6"/>
  <c r="X74" i="6"/>
  <c r="Y3" i="6"/>
  <c r="AF169" i="6"/>
  <c r="AF178" i="6"/>
  <c r="AF168" i="6"/>
  <c r="AF173" i="6"/>
  <c r="AF166" i="6"/>
  <c r="AF170" i="6"/>
  <c r="AF167" i="6"/>
  <c r="AF179" i="6"/>
  <c r="AF171" i="6"/>
  <c r="AF183" i="6"/>
  <c r="AF184" i="6"/>
  <c r="AF164" i="6"/>
  <c r="AF182" i="6"/>
  <c r="AF176" i="6"/>
  <c r="AF181" i="6"/>
  <c r="AF165" i="6"/>
  <c r="AF174" i="6"/>
  <c r="AF177" i="6"/>
  <c r="AF377" i="6" s="1"/>
  <c r="AF180" i="6"/>
  <c r="AF172" i="6"/>
  <c r="AF175" i="6"/>
  <c r="AF320" i="6"/>
  <c r="AF323" i="6"/>
  <c r="AF321" i="6"/>
  <c r="AF322" i="6"/>
  <c r="AE331" i="6"/>
  <c r="AC49" i="12"/>
  <c r="W73" i="6"/>
  <c r="W53" i="6"/>
  <c r="W60" i="6"/>
  <c r="W68" i="6"/>
  <c r="W58" i="6"/>
  <c r="W62" i="6"/>
  <c r="W69" i="6"/>
  <c r="W72" i="6"/>
  <c r="W61" i="6"/>
  <c r="W52" i="6"/>
  <c r="W65" i="6"/>
  <c r="W54" i="6"/>
  <c r="W67" i="6"/>
  <c r="W59" i="6"/>
  <c r="W64" i="6"/>
  <c r="W66" i="6"/>
  <c r="W70" i="6"/>
  <c r="W57" i="6"/>
  <c r="W55" i="6"/>
  <c r="W63" i="6"/>
  <c r="W56" i="6"/>
  <c r="W71" i="6"/>
  <c r="W51" i="6"/>
  <c r="W326" i="6"/>
  <c r="AF149" i="6"/>
  <c r="AF153" i="6"/>
  <c r="AF160" i="6"/>
  <c r="AF151" i="6"/>
  <c r="AF157" i="6"/>
  <c r="AF159" i="6"/>
  <c r="AF150" i="6"/>
  <c r="AF152" i="6"/>
  <c r="AF154" i="6"/>
  <c r="AF147" i="6"/>
  <c r="AF158" i="6"/>
  <c r="AF161" i="6"/>
  <c r="AF156" i="6"/>
  <c r="AF148" i="6"/>
  <c r="AF155" i="6"/>
  <c r="AF317" i="6"/>
  <c r="AF395" i="6" s="1"/>
  <c r="Y376" i="6"/>
  <c r="U419" i="6"/>
  <c r="U328" i="6" s="1"/>
  <c r="AF187" i="6"/>
  <c r="AF193" i="6"/>
  <c r="AF190" i="6"/>
  <c r="AF188" i="6"/>
  <c r="AF189" i="6"/>
  <c r="AF192" i="6"/>
  <c r="AF194" i="6"/>
  <c r="AF191" i="6"/>
  <c r="AF237" i="6"/>
  <c r="AF239" i="6" s="1"/>
  <c r="AE380" i="6"/>
  <c r="AE401" i="6"/>
  <c r="AI238" i="6"/>
  <c r="AE405" i="6"/>
  <c r="AI162" i="6"/>
  <c r="AI315" i="6"/>
  <c r="AF372" i="6"/>
  <c r="AI235" i="6"/>
  <c r="AI247" i="6"/>
  <c r="AF364" i="6"/>
  <c r="AE402" i="6"/>
  <c r="AE381" i="6"/>
  <c r="AE358" i="6"/>
  <c r="AF415" i="6"/>
  <c r="AE407" i="6"/>
  <c r="AI257" i="6"/>
  <c r="AF404" i="6"/>
  <c r="AI104" i="6"/>
  <c r="AI215" i="6"/>
  <c r="D51" i="3"/>
  <c r="D38" i="3"/>
  <c r="F80" i="4"/>
  <c r="D74" i="4"/>
  <c r="F72" i="4"/>
  <c r="D36" i="4"/>
  <c r="D35" i="4"/>
  <c r="D34" i="4"/>
  <c r="D67" i="12"/>
  <c r="V4" i="3"/>
  <c r="W4" i="3" s="1"/>
  <c r="X4" i="3" s="1"/>
  <c r="V4" i="5"/>
  <c r="D66" i="12"/>
  <c r="D49" i="12"/>
  <c r="D45" i="12"/>
  <c r="D42" i="12"/>
  <c r="D41" i="12"/>
  <c r="D33" i="12"/>
  <c r="D32" i="12"/>
  <c r="D28" i="12"/>
  <c r="AF107" i="3"/>
  <c r="AD107" i="3"/>
  <c r="AC107" i="3"/>
  <c r="AB107" i="3"/>
  <c r="AA107" i="3"/>
  <c r="Z107" i="3"/>
  <c r="Y107" i="3"/>
  <c r="X107" i="3"/>
  <c r="N3" i="4"/>
  <c r="M3" i="4"/>
  <c r="D18" i="12"/>
  <c r="D13" i="12"/>
  <c r="D9" i="12"/>
  <c r="M31" i="2"/>
  <c r="I31" i="2"/>
  <c r="P31" i="2"/>
  <c r="Q31" i="2" s="1"/>
  <c r="E29" i="2"/>
  <c r="P28" i="2"/>
  <c r="Q28" i="2" s="1"/>
  <c r="K294" i="3"/>
  <c r="H294" i="3"/>
  <c r="G294" i="3"/>
  <c r="I294" i="3"/>
  <c r="B279" i="3"/>
  <c r="C279" i="3" s="1"/>
  <c r="B278" i="3"/>
  <c r="F277" i="3"/>
  <c r="F278" i="3" s="1"/>
  <c r="E277" i="3"/>
  <c r="D276" i="3"/>
  <c r="D277" i="3" s="1"/>
  <c r="B276" i="3"/>
  <c r="C276" i="3" s="1"/>
  <c r="B260" i="3"/>
  <c r="C260" i="3" s="1"/>
  <c r="B259" i="3"/>
  <c r="B243" i="3"/>
  <c r="C243" i="3" s="1"/>
  <c r="B242" i="3"/>
  <c r="B212" i="3"/>
  <c r="C212" i="3" s="1"/>
  <c r="B211" i="3"/>
  <c r="B205" i="3"/>
  <c r="C205" i="3" s="1"/>
  <c r="B204" i="3"/>
  <c r="B197" i="3"/>
  <c r="C197" i="3" s="1"/>
  <c r="B196" i="3"/>
  <c r="B175" i="3"/>
  <c r="C175" i="3" s="1"/>
  <c r="B174" i="3"/>
  <c r="B163" i="3"/>
  <c r="C163" i="3" s="1"/>
  <c r="B162" i="3"/>
  <c r="B149" i="3"/>
  <c r="C149" i="3" s="1"/>
  <c r="B148" i="3"/>
  <c r="B135" i="3"/>
  <c r="C135" i="3" s="1"/>
  <c r="B134" i="3"/>
  <c r="B121" i="3"/>
  <c r="C121" i="3" s="1"/>
  <c r="B120" i="3"/>
  <c r="B118" i="3"/>
  <c r="C118" i="3" s="1"/>
  <c r="B117" i="3"/>
  <c r="C117" i="3" s="1"/>
  <c r="B116" i="3"/>
  <c r="C116" i="3" s="1"/>
  <c r="B115" i="3"/>
  <c r="C115" i="3" s="1"/>
  <c r="B114" i="3"/>
  <c r="C114" i="3" s="1"/>
  <c r="B110" i="3"/>
  <c r="C110" i="3" s="1"/>
  <c r="B109" i="3"/>
  <c r="C109" i="3" s="1"/>
  <c r="B108" i="3"/>
  <c r="B93" i="3"/>
  <c r="C93" i="3" s="1"/>
  <c r="B92" i="3"/>
  <c r="B84" i="3"/>
  <c r="C84" i="3" s="1"/>
  <c r="B83" i="3"/>
  <c r="B55" i="3"/>
  <c r="B53" i="3"/>
  <c r="C53" i="3" s="1"/>
  <c r="B52" i="3"/>
  <c r="C52" i="3" s="1"/>
  <c r="B51" i="3"/>
  <c r="C51" i="3" s="1"/>
  <c r="B50" i="3"/>
  <c r="C50" i="3" s="1"/>
  <c r="B49" i="3"/>
  <c r="C49" i="3" s="1"/>
  <c r="B48" i="3"/>
  <c r="C48" i="3" s="1"/>
  <c r="B47" i="3"/>
  <c r="C47" i="3" s="1"/>
  <c r="B46" i="3"/>
  <c r="C46" i="3" s="1"/>
  <c r="B45" i="3"/>
  <c r="C45" i="3" s="1"/>
  <c r="B44" i="3"/>
  <c r="C44" i="3" s="1"/>
  <c r="B43" i="3"/>
  <c r="C43" i="3" s="1"/>
  <c r="B42" i="3"/>
  <c r="C42" i="3" s="1"/>
  <c r="B41" i="3"/>
  <c r="C41" i="3" s="1"/>
  <c r="B40" i="3"/>
  <c r="C40" i="3" s="1"/>
  <c r="B39" i="3"/>
  <c r="C39" i="3" s="1"/>
  <c r="B38" i="3"/>
  <c r="C38" i="3" s="1"/>
  <c r="B37" i="3"/>
  <c r="C37" i="3" s="1"/>
  <c r="B36" i="3"/>
  <c r="C36" i="3" s="1"/>
  <c r="B35" i="3"/>
  <c r="C35" i="3" s="1"/>
  <c r="B34" i="3"/>
  <c r="C34" i="3" s="1"/>
  <c r="B33" i="3"/>
  <c r="C33" i="3" s="1"/>
  <c r="D32" i="3"/>
  <c r="B32" i="3"/>
  <c r="C32" i="3" s="1"/>
  <c r="B31" i="3"/>
  <c r="C31" i="3" s="1"/>
  <c r="B30" i="3"/>
  <c r="C30" i="3" s="1"/>
  <c r="B29" i="3"/>
  <c r="F28" i="3"/>
  <c r="B10" i="3"/>
  <c r="C10" i="3" s="1"/>
  <c r="V2" i="3"/>
  <c r="W2" i="3" s="1"/>
  <c r="B163" i="4"/>
  <c r="C163" i="4" s="1"/>
  <c r="B162" i="4"/>
  <c r="B157" i="4"/>
  <c r="C157" i="4" s="1"/>
  <c r="B156" i="4"/>
  <c r="B145" i="4"/>
  <c r="C145" i="4" s="1"/>
  <c r="B144" i="4"/>
  <c r="B128" i="4"/>
  <c r="C128" i="4" s="1"/>
  <c r="B127" i="4"/>
  <c r="B122" i="4"/>
  <c r="C122" i="4" s="1"/>
  <c r="B121" i="4"/>
  <c r="B119" i="4"/>
  <c r="C119" i="4" s="1"/>
  <c r="B115" i="4"/>
  <c r="C115" i="4" s="1"/>
  <c r="B114" i="4"/>
  <c r="B110" i="4"/>
  <c r="B106" i="4"/>
  <c r="C106" i="4" s="1"/>
  <c r="B105" i="4"/>
  <c r="B92" i="4"/>
  <c r="C92" i="4" s="1"/>
  <c r="B91" i="4"/>
  <c r="B82" i="4"/>
  <c r="C82" i="4" s="1"/>
  <c r="B81" i="4"/>
  <c r="B74" i="4"/>
  <c r="C74" i="4" s="1"/>
  <c r="B73" i="4"/>
  <c r="B71" i="4"/>
  <c r="C71" i="4" s="1"/>
  <c r="B70" i="4"/>
  <c r="C70" i="4" s="1"/>
  <c r="B68" i="4"/>
  <c r="C68" i="4" s="1"/>
  <c r="B67" i="4"/>
  <c r="C67" i="4" s="1"/>
  <c r="B66" i="4"/>
  <c r="B56" i="4"/>
  <c r="C56" i="4" s="1"/>
  <c r="B55" i="4"/>
  <c r="D53" i="4"/>
  <c r="B53" i="4"/>
  <c r="C53" i="4" s="1"/>
  <c r="F54" i="4"/>
  <c r="B52" i="4"/>
  <c r="C52" i="4" s="1"/>
  <c r="B51" i="4"/>
  <c r="F50" i="4"/>
  <c r="B40" i="4"/>
  <c r="C40" i="4" s="1"/>
  <c r="B39" i="4"/>
  <c r="D37" i="4"/>
  <c r="B37" i="4"/>
  <c r="C37" i="4" s="1"/>
  <c r="B36" i="4"/>
  <c r="C36" i="4" s="1"/>
  <c r="B35" i="4"/>
  <c r="C35" i="4" s="1"/>
  <c r="B34" i="4"/>
  <c r="C34" i="4" s="1"/>
  <c r="D33" i="4"/>
  <c r="B33" i="4"/>
  <c r="C33" i="4" s="1"/>
  <c r="B31" i="4"/>
  <c r="C31" i="4" s="1"/>
  <c r="B30" i="4"/>
  <c r="C30" i="4" s="1"/>
  <c r="F38" i="4"/>
  <c r="B29" i="4"/>
  <c r="C29" i="4" s="1"/>
  <c r="B28" i="4"/>
  <c r="F27" i="4"/>
  <c r="B10" i="4"/>
  <c r="C10" i="4" s="1"/>
  <c r="V2" i="4"/>
  <c r="B514" i="5"/>
  <c r="C514" i="5" s="1"/>
  <c r="B511" i="5"/>
  <c r="C511" i="5" s="1"/>
  <c r="B489" i="5"/>
  <c r="C489" i="5" s="1"/>
  <c r="B468" i="5"/>
  <c r="C468" i="5" s="1"/>
  <c r="B426" i="5"/>
  <c r="C426" i="5" s="1"/>
  <c r="B409" i="5"/>
  <c r="C409" i="5" s="1"/>
  <c r="B392" i="5"/>
  <c r="C392" i="5" s="1"/>
  <c r="B387" i="5"/>
  <c r="C387" i="5" s="1"/>
  <c r="AN386" i="5"/>
  <c r="B365" i="5"/>
  <c r="C365" i="5" s="1"/>
  <c r="B329" i="5"/>
  <c r="C329" i="5" s="1"/>
  <c r="B323" i="5"/>
  <c r="C323" i="5" s="1"/>
  <c r="B253" i="5"/>
  <c r="C253" i="5" s="1"/>
  <c r="B145" i="5"/>
  <c r="C145" i="5" s="1"/>
  <c r="B133" i="5"/>
  <c r="C133" i="5" s="1"/>
  <c r="B93" i="5"/>
  <c r="C93" i="5" s="1"/>
  <c r="B72" i="5"/>
  <c r="C72" i="5" s="1"/>
  <c r="F70" i="5"/>
  <c r="B10" i="5"/>
  <c r="C10" i="5" s="1"/>
  <c r="V2" i="5"/>
  <c r="E59" i="13"/>
  <c r="I59" i="13" s="1"/>
  <c r="E58" i="13"/>
  <c r="I58" i="13" s="1"/>
  <c r="E55" i="13"/>
  <c r="I55" i="13" s="1"/>
  <c r="I54" i="13"/>
  <c r="F12" i="14"/>
  <c r="F27" i="15"/>
  <c r="E27" i="15"/>
  <c r="O26" i="15"/>
  <c r="N26" i="15"/>
  <c r="M26" i="15"/>
  <c r="L26" i="15"/>
  <c r="K26" i="15"/>
  <c r="J26" i="15"/>
  <c r="I26" i="15"/>
  <c r="H26" i="15"/>
  <c r="G26" i="15"/>
  <c r="F26" i="15"/>
  <c r="E26" i="15"/>
  <c r="K24" i="15"/>
  <c r="O23" i="15"/>
  <c r="O24" i="15" s="1"/>
  <c r="N23" i="15"/>
  <c r="M23" i="15"/>
  <c r="M24" i="15" s="1"/>
  <c r="L23" i="15"/>
  <c r="L24" i="15" s="1"/>
  <c r="K23" i="15"/>
  <c r="J23" i="15"/>
  <c r="J24" i="15" s="1"/>
  <c r="I23" i="15"/>
  <c r="I24" i="15" s="1"/>
  <c r="K27" i="15" s="1"/>
  <c r="H23" i="15"/>
  <c r="H24" i="15" s="1"/>
  <c r="G23" i="15"/>
  <c r="G24" i="15" s="1"/>
  <c r="F23" i="15"/>
  <c r="E23" i="15"/>
  <c r="D23" i="15"/>
  <c r="C23" i="15"/>
  <c r="B23" i="15"/>
  <c r="C7" i="16"/>
  <c r="Z387" i="6" l="1"/>
  <c r="Z398" i="6"/>
  <c r="AD43" i="12"/>
  <c r="Z392" i="6"/>
  <c r="AF325" i="6"/>
  <c r="AF196" i="6"/>
  <c r="AF236" i="6"/>
  <c r="AF287" i="6"/>
  <c r="AF399" i="6"/>
  <c r="AF248" i="6"/>
  <c r="AF216" i="6"/>
  <c r="AF319" i="6"/>
  <c r="AF163" i="6"/>
  <c r="AF112" i="6"/>
  <c r="Z50" i="6"/>
  <c r="AB46" i="12"/>
  <c r="AB57" i="12" s="1"/>
  <c r="AC2" i="6"/>
  <c r="AB49" i="6"/>
  <c r="Z374" i="6"/>
  <c r="Z385" i="6"/>
  <c r="Z375" i="6"/>
  <c r="AA46" i="6"/>
  <c r="AA19" i="6"/>
  <c r="AA40" i="6"/>
  <c r="AA11" i="6"/>
  <c r="AA15" i="6"/>
  <c r="AA30" i="6"/>
  <c r="AA28" i="6"/>
  <c r="AA44" i="6"/>
  <c r="AA39" i="6"/>
  <c r="AA12" i="6"/>
  <c r="AA16" i="6"/>
  <c r="AA42" i="6"/>
  <c r="AA27" i="6"/>
  <c r="AA13" i="6"/>
  <c r="AA21" i="6"/>
  <c r="AA26" i="6"/>
  <c r="AA33" i="6"/>
  <c r="AA20" i="6"/>
  <c r="AA25" i="6"/>
  <c r="AA23" i="6"/>
  <c r="AA18" i="6"/>
  <c r="AA48" i="6"/>
  <c r="AA34" i="6"/>
  <c r="AA37" i="6"/>
  <c r="AA35" i="6"/>
  <c r="AA41" i="6"/>
  <c r="AA47" i="6"/>
  <c r="AA14" i="6"/>
  <c r="AA17" i="6"/>
  <c r="AA43" i="6"/>
  <c r="AA22" i="6"/>
  <c r="AA32" i="6"/>
  <c r="AA38" i="6"/>
  <c r="AA31" i="6"/>
  <c r="AA10" i="6"/>
  <c r="AA45" i="6"/>
  <c r="AA24" i="6"/>
  <c r="AA29" i="6"/>
  <c r="AA36" i="6"/>
  <c r="AF330" i="6"/>
  <c r="AD45" i="12"/>
  <c r="Z384" i="6"/>
  <c r="Z393" i="6"/>
  <c r="AD49" i="12"/>
  <c r="AF331" i="6"/>
  <c r="W75" i="6"/>
  <c r="W410" i="6"/>
  <c r="AA57" i="12"/>
  <c r="AA47" i="12"/>
  <c r="AA54" i="12" s="1"/>
  <c r="AF105" i="6"/>
  <c r="Y74" i="6"/>
  <c r="Z3" i="6"/>
  <c r="Z400" i="6"/>
  <c r="W409" i="6"/>
  <c r="X71" i="6"/>
  <c r="X53" i="6"/>
  <c r="X60" i="6"/>
  <c r="X72" i="6"/>
  <c r="X68" i="6"/>
  <c r="X70" i="6"/>
  <c r="X51" i="6"/>
  <c r="X58" i="6"/>
  <c r="X73" i="6"/>
  <c r="X61" i="6"/>
  <c r="X67" i="6"/>
  <c r="X65" i="6"/>
  <c r="X54" i="6"/>
  <c r="X69" i="6"/>
  <c r="X52" i="6"/>
  <c r="X63" i="6"/>
  <c r="X55" i="6"/>
  <c r="X62" i="6"/>
  <c r="X66" i="6"/>
  <c r="X59" i="6"/>
  <c r="X56" i="6"/>
  <c r="X57" i="6"/>
  <c r="X64" i="6"/>
  <c r="X326" i="6"/>
  <c r="AE333" i="6"/>
  <c r="AE334" i="6"/>
  <c r="AE335" i="6" s="1"/>
  <c r="AC40" i="12" s="1"/>
  <c r="AC51" i="12" s="1"/>
  <c r="AC52" i="12" s="1"/>
  <c r="AF316" i="6"/>
  <c r="Z376" i="6"/>
  <c r="AF304" i="6"/>
  <c r="Z370" i="6"/>
  <c r="Z386" i="6"/>
  <c r="V419" i="6"/>
  <c r="V328" i="6" s="1"/>
  <c r="Z394" i="6"/>
  <c r="AF186" i="6"/>
  <c r="AF258" i="6"/>
  <c r="Z361" i="6"/>
  <c r="AF380" i="6"/>
  <c r="AF405" i="6"/>
  <c r="AF402" i="6"/>
  <c r="AF407" i="6"/>
  <c r="AF408" i="6"/>
  <c r="AF358" i="6"/>
  <c r="AF401" i="6"/>
  <c r="AF381" i="6"/>
  <c r="F29" i="3"/>
  <c r="R276" i="3"/>
  <c r="L288" i="3"/>
  <c r="L276" i="3"/>
  <c r="X277" i="3"/>
  <c r="W277" i="3"/>
  <c r="U277" i="3"/>
  <c r="V277" i="3"/>
  <c r="V353" i="3" s="1"/>
  <c r="F3" i="4"/>
  <c r="I3" i="3"/>
  <c r="U120" i="4"/>
  <c r="U113" i="4"/>
  <c r="D114" i="3"/>
  <c r="D118" i="3"/>
  <c r="F294" i="3"/>
  <c r="D279" i="3"/>
  <c r="D45" i="3"/>
  <c r="D53" i="3"/>
  <c r="D135" i="3"/>
  <c r="F161" i="3"/>
  <c r="F162" i="3" s="1"/>
  <c r="F210" i="3"/>
  <c r="F211" i="3" s="1"/>
  <c r="D212" i="3"/>
  <c r="D33" i="3"/>
  <c r="D31" i="3"/>
  <c r="D34" i="3"/>
  <c r="D35" i="3"/>
  <c r="D39" i="3"/>
  <c r="D40" i="3"/>
  <c r="D41" i="3"/>
  <c r="D43" i="3"/>
  <c r="D44" i="3"/>
  <c r="D46" i="3"/>
  <c r="D47" i="3"/>
  <c r="D48" i="3"/>
  <c r="D50" i="3"/>
  <c r="D52" i="3"/>
  <c r="F173" i="3"/>
  <c r="F174" i="3" s="1"/>
  <c r="D17" i="12"/>
  <c r="D30" i="3"/>
  <c r="AH277" i="3"/>
  <c r="G54" i="2" s="1"/>
  <c r="U109" i="4"/>
  <c r="U72" i="4"/>
  <c r="U164" i="4"/>
  <c r="U90" i="4"/>
  <c r="U27" i="4"/>
  <c r="U65" i="4"/>
  <c r="U80" i="4"/>
  <c r="L3" i="4"/>
  <c r="F164" i="4"/>
  <c r="F161" i="4"/>
  <c r="F90" i="4"/>
  <c r="D71" i="4"/>
  <c r="D67" i="4"/>
  <c r="D119" i="4"/>
  <c r="Q3" i="4"/>
  <c r="P3" i="4"/>
  <c r="D70" i="4"/>
  <c r="M293" i="3"/>
  <c r="S293" i="3"/>
  <c r="P293" i="3"/>
  <c r="Q293" i="3"/>
  <c r="D68" i="4"/>
  <c r="D128" i="4"/>
  <c r="U390" i="5"/>
  <c r="U70" i="5"/>
  <c r="D468" i="5"/>
  <c r="M3" i="5"/>
  <c r="N3" i="5"/>
  <c r="D133" i="5"/>
  <c r="L3" i="5"/>
  <c r="O3" i="5"/>
  <c r="Q3" i="5"/>
  <c r="F197" i="5"/>
  <c r="F407" i="5"/>
  <c r="P3" i="5"/>
  <c r="W2" i="5"/>
  <c r="X2" i="5" s="1"/>
  <c r="AH390" i="5"/>
  <c r="C16" i="2" s="1"/>
  <c r="D43" i="12"/>
  <c r="D15" i="13"/>
  <c r="E28" i="2"/>
  <c r="E31" i="2"/>
  <c r="X161" i="3"/>
  <c r="X133" i="3"/>
  <c r="X147" i="3"/>
  <c r="X91" i="3"/>
  <c r="Y4" i="3"/>
  <c r="Y277" i="3" s="1"/>
  <c r="U28" i="3"/>
  <c r="X2" i="3"/>
  <c r="D37" i="3"/>
  <c r="D42" i="3"/>
  <c r="W119" i="3"/>
  <c r="J374" i="3"/>
  <c r="G373" i="3"/>
  <c r="Y371" i="3"/>
  <c r="Q371" i="3"/>
  <c r="I371" i="3"/>
  <c r="AD370" i="3"/>
  <c r="V370" i="3"/>
  <c r="N370" i="3"/>
  <c r="F370" i="3"/>
  <c r="AA369" i="3"/>
  <c r="S369" i="3"/>
  <c r="K369" i="3"/>
  <c r="H368" i="3"/>
  <c r="J366" i="3"/>
  <c r="G365" i="3"/>
  <c r="AB364" i="3"/>
  <c r="T364" i="3"/>
  <c r="L364" i="3"/>
  <c r="I363" i="3"/>
  <c r="F362" i="3"/>
  <c r="K361" i="3"/>
  <c r="AF360" i="3"/>
  <c r="X360" i="3"/>
  <c r="P360" i="3"/>
  <c r="H360" i="3"/>
  <c r="J358" i="3"/>
  <c r="G357" i="3"/>
  <c r="AB356" i="3"/>
  <c r="T356" i="3"/>
  <c r="L356" i="3"/>
  <c r="Y355" i="3"/>
  <c r="Q355" i="3"/>
  <c r="I355" i="3"/>
  <c r="AD354" i="3"/>
  <c r="V354" i="3"/>
  <c r="N354" i="3"/>
  <c r="I374" i="3"/>
  <c r="F373" i="3"/>
  <c r="K372" i="3"/>
  <c r="AF371" i="3"/>
  <c r="X371" i="3"/>
  <c r="P371" i="3"/>
  <c r="H371" i="3"/>
  <c r="AC370" i="3"/>
  <c r="U370" i="3"/>
  <c r="M370" i="3"/>
  <c r="Z369" i="3"/>
  <c r="R369" i="3"/>
  <c r="J369" i="3"/>
  <c r="G368" i="3"/>
  <c r="I366" i="3"/>
  <c r="F365" i="3"/>
  <c r="AA364" i="3"/>
  <c r="S364" i="3"/>
  <c r="K364" i="3"/>
  <c r="H363" i="3"/>
  <c r="J361" i="3"/>
  <c r="AE360" i="3"/>
  <c r="W360" i="3"/>
  <c r="O360" i="3"/>
  <c r="G360" i="3"/>
  <c r="I358" i="3"/>
  <c r="F357" i="3"/>
  <c r="AA356" i="3"/>
  <c r="S356" i="3"/>
  <c r="K356" i="3"/>
  <c r="AF355" i="3"/>
  <c r="X355" i="3"/>
  <c r="P355" i="3"/>
  <c r="H355" i="3"/>
  <c r="AC354" i="3"/>
  <c r="U354" i="3"/>
  <c r="K375" i="3"/>
  <c r="H374" i="3"/>
  <c r="J372" i="3"/>
  <c r="AE371" i="3"/>
  <c r="W371" i="3"/>
  <c r="O371" i="3"/>
  <c r="G371" i="3"/>
  <c r="AB370" i="3"/>
  <c r="T370" i="3"/>
  <c r="L370" i="3"/>
  <c r="Y369" i="3"/>
  <c r="Q369" i="3"/>
  <c r="I369" i="3"/>
  <c r="F368" i="3"/>
  <c r="K367" i="3"/>
  <c r="H366" i="3"/>
  <c r="Z364" i="3"/>
  <c r="R364" i="3"/>
  <c r="J364" i="3"/>
  <c r="G363" i="3"/>
  <c r="I361" i="3"/>
  <c r="AD360" i="3"/>
  <c r="V360" i="3"/>
  <c r="N360" i="3"/>
  <c r="F360" i="3"/>
  <c r="K359" i="3"/>
  <c r="H358" i="3"/>
  <c r="Z356" i="3"/>
  <c r="R356" i="3"/>
  <c r="J356" i="3"/>
  <c r="AE355" i="3"/>
  <c r="W355" i="3"/>
  <c r="O355" i="3"/>
  <c r="G355" i="3"/>
  <c r="AB354" i="3"/>
  <c r="T354" i="3"/>
  <c r="L354" i="3"/>
  <c r="J375" i="3"/>
  <c r="G374" i="3"/>
  <c r="I372" i="3"/>
  <c r="AD371" i="3"/>
  <c r="V371" i="3"/>
  <c r="N371" i="3"/>
  <c r="F371" i="3"/>
  <c r="AA370" i="3"/>
  <c r="S370" i="3"/>
  <c r="K370" i="3"/>
  <c r="AF369" i="3"/>
  <c r="X369" i="3"/>
  <c r="P369" i="3"/>
  <c r="H369" i="3"/>
  <c r="J367" i="3"/>
  <c r="G366" i="3"/>
  <c r="Y364" i="3"/>
  <c r="Q364" i="3"/>
  <c r="I364" i="3"/>
  <c r="F363" i="3"/>
  <c r="K362" i="3"/>
  <c r="H361" i="3"/>
  <c r="AC360" i="3"/>
  <c r="U360" i="3"/>
  <c r="M360" i="3"/>
  <c r="J359" i="3"/>
  <c r="G358" i="3"/>
  <c r="Y356" i="3"/>
  <c r="Q356" i="3"/>
  <c r="I356" i="3"/>
  <c r="AD355" i="3"/>
  <c r="V355" i="3"/>
  <c r="N355" i="3"/>
  <c r="F355" i="3"/>
  <c r="AA354" i="3"/>
  <c r="S354" i="3"/>
  <c r="K354" i="3"/>
  <c r="I375" i="3"/>
  <c r="F374" i="3"/>
  <c r="K373" i="3"/>
  <c r="H372" i="3"/>
  <c r="AC371" i="3"/>
  <c r="U371" i="3"/>
  <c r="M371" i="3"/>
  <c r="Z370" i="3"/>
  <c r="R370" i="3"/>
  <c r="J370" i="3"/>
  <c r="AE369" i="3"/>
  <c r="W369" i="3"/>
  <c r="O369" i="3"/>
  <c r="G369" i="3"/>
  <c r="I367" i="3"/>
  <c r="F366" i="3"/>
  <c r="K365" i="3"/>
  <c r="AF364" i="3"/>
  <c r="X364" i="3"/>
  <c r="P364" i="3"/>
  <c r="H364" i="3"/>
  <c r="J362" i="3"/>
  <c r="G361" i="3"/>
  <c r="AB360" i="3"/>
  <c r="T360" i="3"/>
  <c r="L360" i="3"/>
  <c r="I359" i="3"/>
  <c r="F358" i="3"/>
  <c r="K357" i="3"/>
  <c r="AF356" i="3"/>
  <c r="X356" i="3"/>
  <c r="P356" i="3"/>
  <c r="H356" i="3"/>
  <c r="AC355" i="3"/>
  <c r="U355" i="3"/>
  <c r="M355" i="3"/>
  <c r="Z354" i="3"/>
  <c r="H375" i="3"/>
  <c r="J373" i="3"/>
  <c r="G372" i="3"/>
  <c r="AB371" i="3"/>
  <c r="T371" i="3"/>
  <c r="L371" i="3"/>
  <c r="Y370" i="3"/>
  <c r="Q370" i="3"/>
  <c r="I370" i="3"/>
  <c r="AD369" i="3"/>
  <c r="V369" i="3"/>
  <c r="N369" i="3"/>
  <c r="F369" i="3"/>
  <c r="K368" i="3"/>
  <c r="H367" i="3"/>
  <c r="J365" i="3"/>
  <c r="AE364" i="3"/>
  <c r="W364" i="3"/>
  <c r="O364" i="3"/>
  <c r="G364" i="3"/>
  <c r="I362" i="3"/>
  <c r="F361" i="3"/>
  <c r="AA360" i="3"/>
  <c r="S360" i="3"/>
  <c r="K360" i="3"/>
  <c r="H359" i="3"/>
  <c r="J357" i="3"/>
  <c r="AE356" i="3"/>
  <c r="W356" i="3"/>
  <c r="O356" i="3"/>
  <c r="G356" i="3"/>
  <c r="AB355" i="3"/>
  <c r="T355" i="3"/>
  <c r="L355" i="3"/>
  <c r="Y354" i="3"/>
  <c r="G375" i="3"/>
  <c r="I373" i="3"/>
  <c r="F372" i="3"/>
  <c r="AA371" i="3"/>
  <c r="S371" i="3"/>
  <c r="K371" i="3"/>
  <c r="AF370" i="3"/>
  <c r="X370" i="3"/>
  <c r="P370" i="3"/>
  <c r="H370" i="3"/>
  <c r="AC369" i="3"/>
  <c r="U369" i="3"/>
  <c r="M369" i="3"/>
  <c r="J368" i="3"/>
  <c r="G367" i="3"/>
  <c r="I365" i="3"/>
  <c r="AD364" i="3"/>
  <c r="V364" i="3"/>
  <c r="N364" i="3"/>
  <c r="F364" i="3"/>
  <c r="K363" i="3"/>
  <c r="H362" i="3"/>
  <c r="Z360" i="3"/>
  <c r="R360" i="3"/>
  <c r="J360" i="3"/>
  <c r="G359" i="3"/>
  <c r="I357" i="3"/>
  <c r="AD356" i="3"/>
  <c r="V356" i="3"/>
  <c r="N356" i="3"/>
  <c r="F356" i="3"/>
  <c r="AA355" i="3"/>
  <c r="S355" i="3"/>
  <c r="K355" i="3"/>
  <c r="AF354" i="3"/>
  <c r="X354" i="3"/>
  <c r="Z371" i="3"/>
  <c r="T369" i="3"/>
  <c r="H365" i="3"/>
  <c r="Y360" i="3"/>
  <c r="M356" i="3"/>
  <c r="Q354" i="3"/>
  <c r="F354" i="3"/>
  <c r="K353" i="3"/>
  <c r="H352" i="3"/>
  <c r="AC351" i="3"/>
  <c r="U351" i="3"/>
  <c r="M351" i="3"/>
  <c r="J350" i="3"/>
  <c r="AE349" i="3"/>
  <c r="W349" i="3"/>
  <c r="O349" i="3"/>
  <c r="G349" i="3"/>
  <c r="AB348" i="3"/>
  <c r="T348" i="3"/>
  <c r="L348" i="3"/>
  <c r="Y347" i="3"/>
  <c r="Q347" i="3"/>
  <c r="I347" i="3"/>
  <c r="AD346" i="3"/>
  <c r="V346" i="3"/>
  <c r="N346" i="3"/>
  <c r="F346" i="3"/>
  <c r="AA345" i="3"/>
  <c r="S345" i="3"/>
  <c r="K345" i="3"/>
  <c r="H344" i="3"/>
  <c r="AC343" i="3"/>
  <c r="U343" i="3"/>
  <c r="M343" i="3"/>
  <c r="Z342" i="3"/>
  <c r="R342" i="3"/>
  <c r="J342" i="3"/>
  <c r="AE341" i="3"/>
  <c r="R371" i="3"/>
  <c r="L369" i="3"/>
  <c r="F367" i="3"/>
  <c r="AC364" i="3"/>
  <c r="Q360" i="3"/>
  <c r="K358" i="3"/>
  <c r="P354" i="3"/>
  <c r="R353" i="3"/>
  <c r="J353" i="3"/>
  <c r="G352" i="3"/>
  <c r="AB351" i="3"/>
  <c r="T351" i="3"/>
  <c r="L351" i="3"/>
  <c r="I350" i="3"/>
  <c r="AD349" i="3"/>
  <c r="V349" i="3"/>
  <c r="N349" i="3"/>
  <c r="J371" i="3"/>
  <c r="U364" i="3"/>
  <c r="I360" i="3"/>
  <c r="Z355" i="3"/>
  <c r="O354" i="3"/>
  <c r="Q353" i="3"/>
  <c r="I353" i="3"/>
  <c r="F352" i="3"/>
  <c r="AA351" i="3"/>
  <c r="S351" i="3"/>
  <c r="K351" i="3"/>
  <c r="H350" i="3"/>
  <c r="AC349" i="3"/>
  <c r="U349" i="3"/>
  <c r="M349" i="3"/>
  <c r="H373" i="3"/>
  <c r="AE370" i="3"/>
  <c r="M364" i="3"/>
  <c r="G362" i="3"/>
  <c r="R355" i="3"/>
  <c r="M354" i="3"/>
  <c r="P353" i="3"/>
  <c r="H353" i="3"/>
  <c r="Z351" i="3"/>
  <c r="R351" i="3"/>
  <c r="J351" i="3"/>
  <c r="G350" i="3"/>
  <c r="AB349" i="3"/>
  <c r="T349" i="3"/>
  <c r="L349" i="3"/>
  <c r="Y348" i="3"/>
  <c r="Q348" i="3"/>
  <c r="I348" i="3"/>
  <c r="AD347" i="3"/>
  <c r="V347" i="3"/>
  <c r="N347" i="3"/>
  <c r="F347" i="3"/>
  <c r="AA346" i="3"/>
  <c r="S346" i="3"/>
  <c r="K346" i="3"/>
  <c r="AF345" i="3"/>
  <c r="X345" i="3"/>
  <c r="P345" i="3"/>
  <c r="H345" i="3"/>
  <c r="Z343" i="3"/>
  <c r="R343" i="3"/>
  <c r="J343" i="3"/>
  <c r="AE342" i="3"/>
  <c r="W342" i="3"/>
  <c r="O342" i="3"/>
  <c r="G342" i="3"/>
  <c r="AB341" i="3"/>
  <c r="T341" i="3"/>
  <c r="L341" i="3"/>
  <c r="I340" i="3"/>
  <c r="F339" i="3"/>
  <c r="K338" i="3"/>
  <c r="AF337" i="3"/>
  <c r="X337" i="3"/>
  <c r="P337" i="3"/>
  <c r="H337" i="3"/>
  <c r="Z335" i="3"/>
  <c r="R335" i="3"/>
  <c r="J335" i="3"/>
  <c r="AE334" i="3"/>
  <c r="W334" i="3"/>
  <c r="O334" i="3"/>
  <c r="G334" i="3"/>
  <c r="AB333" i="3"/>
  <c r="F375" i="3"/>
  <c r="W370" i="3"/>
  <c r="K366" i="3"/>
  <c r="J355" i="3"/>
  <c r="J354" i="3"/>
  <c r="O353" i="3"/>
  <c r="G353" i="3"/>
  <c r="Y351" i="3"/>
  <c r="Q351" i="3"/>
  <c r="I351" i="3"/>
  <c r="F350" i="3"/>
  <c r="AA349" i="3"/>
  <c r="S349" i="3"/>
  <c r="K349" i="3"/>
  <c r="AF348" i="3"/>
  <c r="X348" i="3"/>
  <c r="P348" i="3"/>
  <c r="H348" i="3"/>
  <c r="AC347" i="3"/>
  <c r="U347" i="3"/>
  <c r="M347" i="3"/>
  <c r="Z346" i="3"/>
  <c r="R346" i="3"/>
  <c r="J346" i="3"/>
  <c r="AE345" i="3"/>
  <c r="W345" i="3"/>
  <c r="O345" i="3"/>
  <c r="G345" i="3"/>
  <c r="Y343" i="3"/>
  <c r="Q343" i="3"/>
  <c r="I343" i="3"/>
  <c r="AD342" i="3"/>
  <c r="V342" i="3"/>
  <c r="N342" i="3"/>
  <c r="O370" i="3"/>
  <c r="I368" i="3"/>
  <c r="H357" i="3"/>
  <c r="AE354" i="3"/>
  <c r="I354" i="3"/>
  <c r="F353" i="3"/>
  <c r="K352" i="3"/>
  <c r="AF351" i="3"/>
  <c r="X351" i="3"/>
  <c r="P351" i="3"/>
  <c r="H351" i="3"/>
  <c r="Z349" i="3"/>
  <c r="R349" i="3"/>
  <c r="J349" i="3"/>
  <c r="AE348" i="3"/>
  <c r="W348" i="3"/>
  <c r="O348" i="3"/>
  <c r="G348" i="3"/>
  <c r="AB347" i="3"/>
  <c r="T347" i="3"/>
  <c r="L347" i="3"/>
  <c r="Y346" i="3"/>
  <c r="Q346" i="3"/>
  <c r="I346" i="3"/>
  <c r="AD345" i="3"/>
  <c r="V345" i="3"/>
  <c r="N345" i="3"/>
  <c r="F345" i="3"/>
  <c r="K344" i="3"/>
  <c r="AF343" i="3"/>
  <c r="X343" i="3"/>
  <c r="P343" i="3"/>
  <c r="H343" i="3"/>
  <c r="AC342" i="3"/>
  <c r="U342" i="3"/>
  <c r="M342" i="3"/>
  <c r="Z341" i="3"/>
  <c r="R341" i="3"/>
  <c r="J341" i="3"/>
  <c r="G340" i="3"/>
  <c r="I338" i="3"/>
  <c r="AD337" i="3"/>
  <c r="V337" i="3"/>
  <c r="N337" i="3"/>
  <c r="F337" i="3"/>
  <c r="K336" i="3"/>
  <c r="AF335" i="3"/>
  <c r="X335" i="3"/>
  <c r="P335" i="3"/>
  <c r="H335" i="3"/>
  <c r="G370" i="3"/>
  <c r="F359" i="3"/>
  <c r="AC356" i="3"/>
  <c r="W354" i="3"/>
  <c r="H354" i="3"/>
  <c r="J352" i="3"/>
  <c r="AE351" i="3"/>
  <c r="W351" i="3"/>
  <c r="O351" i="3"/>
  <c r="G351" i="3"/>
  <c r="Y349" i="3"/>
  <c r="Q349" i="3"/>
  <c r="I349" i="3"/>
  <c r="AD348" i="3"/>
  <c r="V348" i="3"/>
  <c r="N348" i="3"/>
  <c r="F348" i="3"/>
  <c r="AA347" i="3"/>
  <c r="S347" i="3"/>
  <c r="K347" i="3"/>
  <c r="AF346" i="3"/>
  <c r="X346" i="3"/>
  <c r="P346" i="3"/>
  <c r="H346" i="3"/>
  <c r="AC345" i="3"/>
  <c r="U345" i="3"/>
  <c r="M345" i="3"/>
  <c r="J344" i="3"/>
  <c r="AE343" i="3"/>
  <c r="W343" i="3"/>
  <c r="O343" i="3"/>
  <c r="G343" i="3"/>
  <c r="AB342" i="3"/>
  <c r="T342" i="3"/>
  <c r="L342" i="3"/>
  <c r="Y341" i="3"/>
  <c r="Q341" i="3"/>
  <c r="I341" i="3"/>
  <c r="F340" i="3"/>
  <c r="K339" i="3"/>
  <c r="H338" i="3"/>
  <c r="AC337" i="3"/>
  <c r="U337" i="3"/>
  <c r="M337" i="3"/>
  <c r="J336" i="3"/>
  <c r="AE335" i="3"/>
  <c r="W335" i="3"/>
  <c r="O335" i="3"/>
  <c r="G335" i="3"/>
  <c r="AB334" i="3"/>
  <c r="V351" i="3"/>
  <c r="P349" i="3"/>
  <c r="S348" i="3"/>
  <c r="Z347" i="3"/>
  <c r="G347" i="3"/>
  <c r="M346" i="3"/>
  <c r="T345" i="3"/>
  <c r="G344" i="3"/>
  <c r="N343" i="3"/>
  <c r="X342" i="3"/>
  <c r="AF341" i="3"/>
  <c r="S341" i="3"/>
  <c r="F341" i="3"/>
  <c r="J340" i="3"/>
  <c r="S337" i="3"/>
  <c r="G337" i="3"/>
  <c r="I336" i="3"/>
  <c r="AA335" i="3"/>
  <c r="M335" i="3"/>
  <c r="AD334" i="3"/>
  <c r="T334" i="3"/>
  <c r="K334" i="3"/>
  <c r="AE333" i="3"/>
  <c r="V333" i="3"/>
  <c r="N333" i="3"/>
  <c r="F333" i="3"/>
  <c r="J363" i="3"/>
  <c r="L353" i="3"/>
  <c r="K348" i="3"/>
  <c r="R347" i="3"/>
  <c r="AB346" i="3"/>
  <c r="L345" i="3"/>
  <c r="AB343" i="3"/>
  <c r="F343" i="3"/>
  <c r="P342" i="3"/>
  <c r="AA341" i="3"/>
  <c r="N341" i="3"/>
  <c r="H339" i="3"/>
  <c r="AA337" i="3"/>
  <c r="O337" i="3"/>
  <c r="F336" i="3"/>
  <c r="U335" i="3"/>
  <c r="I335" i="3"/>
  <c r="Z334" i="3"/>
  <c r="Q334" i="3"/>
  <c r="H334" i="3"/>
  <c r="AA333" i="3"/>
  <c r="S333" i="3"/>
  <c r="K333" i="3"/>
  <c r="H332" i="3"/>
  <c r="AC331" i="3"/>
  <c r="U331" i="3"/>
  <c r="M331" i="3"/>
  <c r="Z330" i="3"/>
  <c r="R330" i="3"/>
  <c r="J330" i="3"/>
  <c r="AE329" i="3"/>
  <c r="W329" i="3"/>
  <c r="O329" i="3"/>
  <c r="G329" i="3"/>
  <c r="Y327" i="3"/>
  <c r="Q327" i="3"/>
  <c r="I327" i="3"/>
  <c r="AD326" i="3"/>
  <c r="V326" i="3"/>
  <c r="N326" i="3"/>
  <c r="F326" i="3"/>
  <c r="AA325" i="3"/>
  <c r="S325" i="3"/>
  <c r="K325" i="3"/>
  <c r="AF324" i="3"/>
  <c r="X324" i="3"/>
  <c r="P324" i="3"/>
  <c r="H324" i="3"/>
  <c r="AC323" i="3"/>
  <c r="U323" i="3"/>
  <c r="M323" i="3"/>
  <c r="Z322" i="3"/>
  <c r="R322" i="3"/>
  <c r="J322" i="3"/>
  <c r="AE321" i="3"/>
  <c r="W321" i="3"/>
  <c r="O321" i="3"/>
  <c r="G321" i="3"/>
  <c r="AB320" i="3"/>
  <c r="T320" i="3"/>
  <c r="L320" i="3"/>
  <c r="Y319" i="3"/>
  <c r="Q319" i="3"/>
  <c r="AC348" i="3"/>
  <c r="J348" i="3"/>
  <c r="P347" i="3"/>
  <c r="W346" i="3"/>
  <c r="J345" i="3"/>
  <c r="AA343" i="3"/>
  <c r="K342" i="3"/>
  <c r="X341" i="3"/>
  <c r="M341" i="3"/>
  <c r="G339" i="3"/>
  <c r="J338" i="3"/>
  <c r="Z337" i="3"/>
  <c r="L337" i="3"/>
  <c r="T335" i="3"/>
  <c r="F335" i="3"/>
  <c r="Y334" i="3"/>
  <c r="P334" i="3"/>
  <c r="F334" i="3"/>
  <c r="Z333" i="3"/>
  <c r="R333" i="3"/>
  <c r="J333" i="3"/>
  <c r="G332" i="3"/>
  <c r="AB331" i="3"/>
  <c r="T331" i="3"/>
  <c r="L331" i="3"/>
  <c r="Y330" i="3"/>
  <c r="Q330" i="3"/>
  <c r="I330" i="3"/>
  <c r="AD329" i="3"/>
  <c r="V329" i="3"/>
  <c r="N329" i="3"/>
  <c r="F329" i="3"/>
  <c r="K328" i="3"/>
  <c r="AF327" i="3"/>
  <c r="X327" i="3"/>
  <c r="P327" i="3"/>
  <c r="H327" i="3"/>
  <c r="AC326" i="3"/>
  <c r="U326" i="3"/>
  <c r="M326" i="3"/>
  <c r="Z325" i="3"/>
  <c r="R325" i="3"/>
  <c r="J325" i="3"/>
  <c r="AE324" i="3"/>
  <c r="W324" i="3"/>
  <c r="O324" i="3"/>
  <c r="G324" i="3"/>
  <c r="AB323" i="3"/>
  <c r="T323" i="3"/>
  <c r="L323" i="3"/>
  <c r="Y322" i="3"/>
  <c r="Q322" i="3"/>
  <c r="I322" i="3"/>
  <c r="AD321" i="3"/>
  <c r="V321" i="3"/>
  <c r="N321" i="3"/>
  <c r="F321" i="3"/>
  <c r="AA320" i="3"/>
  <c r="S320" i="3"/>
  <c r="K320" i="3"/>
  <c r="AF319" i="3"/>
  <c r="X319" i="3"/>
  <c r="K374" i="3"/>
  <c r="U356" i="3"/>
  <c r="K350" i="3"/>
  <c r="AA348" i="3"/>
  <c r="O347" i="3"/>
  <c r="U346" i="3"/>
  <c r="AB345" i="3"/>
  <c r="I345" i="3"/>
  <c r="V343" i="3"/>
  <c r="AF342" i="3"/>
  <c r="I342" i="3"/>
  <c r="W341" i="3"/>
  <c r="K341" i="3"/>
  <c r="G338" i="3"/>
  <c r="Y337" i="3"/>
  <c r="K337" i="3"/>
  <c r="AD335" i="3"/>
  <c r="S335" i="3"/>
  <c r="X334" i="3"/>
  <c r="N334" i="3"/>
  <c r="Y333" i="3"/>
  <c r="Q333" i="3"/>
  <c r="I333" i="3"/>
  <c r="R354" i="3"/>
  <c r="I352" i="3"/>
  <c r="AF349" i="3"/>
  <c r="Z348" i="3"/>
  <c r="AF347" i="3"/>
  <c r="J347" i="3"/>
  <c r="T346" i="3"/>
  <c r="Z345" i="3"/>
  <c r="T343" i="3"/>
  <c r="AA342" i="3"/>
  <c r="H342" i="3"/>
  <c r="V341" i="3"/>
  <c r="H341" i="3"/>
  <c r="F338" i="3"/>
  <c r="W337" i="3"/>
  <c r="J337" i="3"/>
  <c r="AC335" i="3"/>
  <c r="Q335" i="3"/>
  <c r="V334" i="3"/>
  <c r="M334" i="3"/>
  <c r="X333" i="3"/>
  <c r="P333" i="3"/>
  <c r="H333" i="3"/>
  <c r="Z331" i="3"/>
  <c r="R331" i="3"/>
  <c r="J331" i="3"/>
  <c r="AE330" i="3"/>
  <c r="W330" i="3"/>
  <c r="O330" i="3"/>
  <c r="G330" i="3"/>
  <c r="AB329" i="3"/>
  <c r="T329" i="3"/>
  <c r="L329" i="3"/>
  <c r="I328" i="3"/>
  <c r="AD327" i="3"/>
  <c r="V327" i="3"/>
  <c r="N327" i="3"/>
  <c r="F327" i="3"/>
  <c r="AA326" i="3"/>
  <c r="S326" i="3"/>
  <c r="K326" i="3"/>
  <c r="AF325" i="3"/>
  <c r="X325" i="3"/>
  <c r="P325" i="3"/>
  <c r="H325" i="3"/>
  <c r="AC324" i="3"/>
  <c r="U324" i="3"/>
  <c r="M324" i="3"/>
  <c r="Z323" i="3"/>
  <c r="R323" i="3"/>
  <c r="J323" i="3"/>
  <c r="AE322" i="3"/>
  <c r="W322" i="3"/>
  <c r="O322" i="3"/>
  <c r="G322" i="3"/>
  <c r="AB321" i="3"/>
  <c r="T321" i="3"/>
  <c r="L321" i="3"/>
  <c r="Y320" i="3"/>
  <c r="Q320" i="3"/>
  <c r="I320" i="3"/>
  <c r="AD319" i="3"/>
  <c r="V319" i="3"/>
  <c r="F351" i="3"/>
  <c r="X347" i="3"/>
  <c r="Y345" i="3"/>
  <c r="AD343" i="3"/>
  <c r="AD341" i="3"/>
  <c r="I337" i="3"/>
  <c r="G336" i="3"/>
  <c r="AC334" i="3"/>
  <c r="AF333" i="3"/>
  <c r="L333" i="3"/>
  <c r="V331" i="3"/>
  <c r="H331" i="3"/>
  <c r="X330" i="3"/>
  <c r="L330" i="3"/>
  <c r="AA329" i="3"/>
  <c r="P329" i="3"/>
  <c r="F328" i="3"/>
  <c r="U327" i="3"/>
  <c r="J327" i="3"/>
  <c r="Y326" i="3"/>
  <c r="L326" i="3"/>
  <c r="AC325" i="3"/>
  <c r="O325" i="3"/>
  <c r="S324" i="3"/>
  <c r="F324" i="3"/>
  <c r="W323" i="3"/>
  <c r="I323" i="3"/>
  <c r="AA322" i="3"/>
  <c r="M322" i="3"/>
  <c r="AC321" i="3"/>
  <c r="Q321" i="3"/>
  <c r="AF320" i="3"/>
  <c r="U320" i="3"/>
  <c r="G320" i="3"/>
  <c r="W319" i="3"/>
  <c r="M319" i="3"/>
  <c r="J318" i="3"/>
  <c r="X349" i="3"/>
  <c r="W347" i="3"/>
  <c r="R345" i="3"/>
  <c r="S343" i="3"/>
  <c r="AC341" i="3"/>
  <c r="AB335" i="3"/>
  <c r="AA334" i="3"/>
  <c r="AD333" i="3"/>
  <c r="G333" i="3"/>
  <c r="AF331" i="3"/>
  <c r="S331" i="3"/>
  <c r="G331" i="3"/>
  <c r="V330" i="3"/>
  <c r="K330" i="3"/>
  <c r="Z329" i="3"/>
  <c r="M329" i="3"/>
  <c r="T327" i="3"/>
  <c r="G327" i="3"/>
  <c r="X326" i="3"/>
  <c r="J326" i="3"/>
  <c r="AB325" i="3"/>
  <c r="N325" i="3"/>
  <c r="AD324" i="3"/>
  <c r="R324" i="3"/>
  <c r="V323" i="3"/>
  <c r="H323" i="3"/>
  <c r="X322" i="3"/>
  <c r="L322" i="3"/>
  <c r="AA321" i="3"/>
  <c r="P321" i="3"/>
  <c r="AE320" i="3"/>
  <c r="R320" i="3"/>
  <c r="F320" i="3"/>
  <c r="U319" i="3"/>
  <c r="L319" i="3"/>
  <c r="I318" i="3"/>
  <c r="AD317" i="3"/>
  <c r="V317" i="3"/>
  <c r="H349" i="3"/>
  <c r="H347" i="3"/>
  <c r="Q345" i="3"/>
  <c r="L343" i="3"/>
  <c r="U341" i="3"/>
  <c r="J339" i="3"/>
  <c r="Y335" i="3"/>
  <c r="U334" i="3"/>
  <c r="AC333" i="3"/>
  <c r="AE331" i="3"/>
  <c r="Q331" i="3"/>
  <c r="F331" i="3"/>
  <c r="U330" i="3"/>
  <c r="H330" i="3"/>
  <c r="Y329" i="3"/>
  <c r="K329" i="3"/>
  <c r="AE327" i="3"/>
  <c r="S327" i="3"/>
  <c r="W326" i="3"/>
  <c r="I326" i="3"/>
  <c r="Y325" i="3"/>
  <c r="M325" i="3"/>
  <c r="AB324" i="3"/>
  <c r="Q324" i="3"/>
  <c r="AF323" i="3"/>
  <c r="S323" i="3"/>
  <c r="G323" i="3"/>
  <c r="V322" i="3"/>
  <c r="K322" i="3"/>
  <c r="Z321" i="3"/>
  <c r="M321" i="3"/>
  <c r="AD320" i="3"/>
  <c r="P320" i="3"/>
  <c r="T319" i="3"/>
  <c r="K319" i="3"/>
  <c r="H318" i="3"/>
  <c r="AC317" i="3"/>
  <c r="U317" i="3"/>
  <c r="F349" i="3"/>
  <c r="AE346" i="3"/>
  <c r="K343" i="3"/>
  <c r="P341" i="3"/>
  <c r="K340" i="3"/>
  <c r="I339" i="3"/>
  <c r="AE337" i="3"/>
  <c r="V335" i="3"/>
  <c r="S334" i="3"/>
  <c r="W333" i="3"/>
  <c r="AD331" i="3"/>
  <c r="P331" i="3"/>
  <c r="AF330" i="3"/>
  <c r="T330" i="3"/>
  <c r="F330" i="3"/>
  <c r="X329" i="3"/>
  <c r="J329" i="3"/>
  <c r="AC327" i="3"/>
  <c r="R327" i="3"/>
  <c r="T326" i="3"/>
  <c r="H326" i="3"/>
  <c r="W325" i="3"/>
  <c r="L325" i="3"/>
  <c r="AA324" i="3"/>
  <c r="N324" i="3"/>
  <c r="AE323" i="3"/>
  <c r="Q323" i="3"/>
  <c r="F323" i="3"/>
  <c r="U322" i="3"/>
  <c r="H322" i="3"/>
  <c r="Y321" i="3"/>
  <c r="K321" i="3"/>
  <c r="AC320" i="3"/>
  <c r="O320" i="3"/>
  <c r="AE319" i="3"/>
  <c r="S319" i="3"/>
  <c r="J319" i="3"/>
  <c r="G318" i="3"/>
  <c r="AB317" i="3"/>
  <c r="T317" i="3"/>
  <c r="L317" i="3"/>
  <c r="Y316" i="3"/>
  <c r="Q316" i="3"/>
  <c r="I316" i="3"/>
  <c r="AD315" i="3"/>
  <c r="V315" i="3"/>
  <c r="N315" i="3"/>
  <c r="F315" i="3"/>
  <c r="AA314" i="3"/>
  <c r="S314" i="3"/>
  <c r="K314" i="3"/>
  <c r="AF313" i="3"/>
  <c r="X313" i="3"/>
  <c r="P313" i="3"/>
  <c r="H313" i="3"/>
  <c r="AC312" i="3"/>
  <c r="U312" i="3"/>
  <c r="M312" i="3"/>
  <c r="Z311" i="3"/>
  <c r="R311" i="3"/>
  <c r="J311" i="3"/>
  <c r="AE310" i="3"/>
  <c r="W310" i="3"/>
  <c r="O310" i="3"/>
  <c r="G310" i="3"/>
  <c r="AB309" i="3"/>
  <c r="T309" i="3"/>
  <c r="L309" i="3"/>
  <c r="Y308" i="3"/>
  <c r="Q308" i="3"/>
  <c r="I308" i="3"/>
  <c r="AB369" i="3"/>
  <c r="U348" i="3"/>
  <c r="AC346" i="3"/>
  <c r="Y342" i="3"/>
  <c r="O341" i="3"/>
  <c r="H340" i="3"/>
  <c r="AB337" i="3"/>
  <c r="N335" i="3"/>
  <c r="R334" i="3"/>
  <c r="U333" i="3"/>
  <c r="K332" i="3"/>
  <c r="AA331" i="3"/>
  <c r="O331" i="3"/>
  <c r="AD330" i="3"/>
  <c r="S330" i="3"/>
  <c r="U329" i="3"/>
  <c r="I329" i="3"/>
  <c r="AB327" i="3"/>
  <c r="O327" i="3"/>
  <c r="AF326" i="3"/>
  <c r="R326" i="3"/>
  <c r="G326" i="3"/>
  <c r="V325" i="3"/>
  <c r="I325" i="3"/>
  <c r="Z324" i="3"/>
  <c r="L324" i="3"/>
  <c r="AD323" i="3"/>
  <c r="P323" i="3"/>
  <c r="AF322" i="3"/>
  <c r="T322" i="3"/>
  <c r="F322" i="3"/>
  <c r="X321" i="3"/>
  <c r="J321" i="3"/>
  <c r="Z320" i="3"/>
  <c r="N320" i="3"/>
  <c r="AC319" i="3"/>
  <c r="R319" i="3"/>
  <c r="I319" i="3"/>
  <c r="G354" i="3"/>
  <c r="R348" i="3"/>
  <c r="O346" i="3"/>
  <c r="S342" i="3"/>
  <c r="G341" i="3"/>
  <c r="T337" i="3"/>
  <c r="L335" i="3"/>
  <c r="L334" i="3"/>
  <c r="T333" i="3"/>
  <c r="J332" i="3"/>
  <c r="Y331" i="3"/>
  <c r="N331" i="3"/>
  <c r="AC330" i="3"/>
  <c r="P330" i="3"/>
  <c r="S329" i="3"/>
  <c r="H329" i="3"/>
  <c r="J328" i="3"/>
  <c r="AA327" i="3"/>
  <c r="M327" i="3"/>
  <c r="AE326" i="3"/>
  <c r="Q326" i="3"/>
  <c r="U325" i="3"/>
  <c r="G325" i="3"/>
  <c r="Y324" i="3"/>
  <c r="K324" i="3"/>
  <c r="AA323" i="3"/>
  <c r="O323" i="3"/>
  <c r="AD322" i="3"/>
  <c r="S322" i="3"/>
  <c r="U321" i="3"/>
  <c r="I321" i="3"/>
  <c r="X320" i="3"/>
  <c r="M320" i="3"/>
  <c r="AB319" i="3"/>
  <c r="P319" i="3"/>
  <c r="H319" i="3"/>
  <c r="Z317" i="3"/>
  <c r="R317" i="3"/>
  <c r="J317" i="3"/>
  <c r="AE316" i="3"/>
  <c r="W316" i="3"/>
  <c r="O316" i="3"/>
  <c r="G316" i="3"/>
  <c r="AB315" i="3"/>
  <c r="T315" i="3"/>
  <c r="L315" i="3"/>
  <c r="Y314" i="3"/>
  <c r="Q314" i="3"/>
  <c r="I314" i="3"/>
  <c r="AD313" i="3"/>
  <c r="V313" i="3"/>
  <c r="N313" i="3"/>
  <c r="F313" i="3"/>
  <c r="AA312" i="3"/>
  <c r="S312" i="3"/>
  <c r="K312" i="3"/>
  <c r="AF311" i="3"/>
  <c r="X311" i="3"/>
  <c r="P311" i="3"/>
  <c r="H311" i="3"/>
  <c r="AC310" i="3"/>
  <c r="U310" i="3"/>
  <c r="M310" i="3"/>
  <c r="Z309" i="3"/>
  <c r="R309" i="3"/>
  <c r="J309" i="3"/>
  <c r="AE308" i="3"/>
  <c r="W308" i="3"/>
  <c r="O308" i="3"/>
  <c r="G308" i="3"/>
  <c r="AD351" i="3"/>
  <c r="M348" i="3"/>
  <c r="L346" i="3"/>
  <c r="I344" i="3"/>
  <c r="Q342" i="3"/>
  <c r="R337" i="3"/>
  <c r="K335" i="3"/>
  <c r="J334" i="3"/>
  <c r="O333" i="3"/>
  <c r="I332" i="3"/>
  <c r="X331" i="3"/>
  <c r="K331" i="3"/>
  <c r="AB330" i="3"/>
  <c r="N330" i="3"/>
  <c r="AF329" i="3"/>
  <c r="R329" i="3"/>
  <c r="H328" i="3"/>
  <c r="Z327" i="3"/>
  <c r="L327" i="3"/>
  <c r="AB326" i="3"/>
  <c r="P326" i="3"/>
  <c r="AE325" i="3"/>
  <c r="T325" i="3"/>
  <c r="F325" i="3"/>
  <c r="V324" i="3"/>
  <c r="J324" i="3"/>
  <c r="Y323" i="3"/>
  <c r="N323" i="3"/>
  <c r="AC322" i="3"/>
  <c r="P322" i="3"/>
  <c r="S321" i="3"/>
  <c r="H321" i="3"/>
  <c r="W320" i="3"/>
  <c r="J320" i="3"/>
  <c r="AA319" i="3"/>
  <c r="O319" i="3"/>
  <c r="G319" i="3"/>
  <c r="Y317" i="3"/>
  <c r="Q317" i="3"/>
  <c r="I317" i="3"/>
  <c r="AD316" i="3"/>
  <c r="V316" i="3"/>
  <c r="N316" i="3"/>
  <c r="F316" i="3"/>
  <c r="AA315" i="3"/>
  <c r="S315" i="3"/>
  <c r="K315" i="3"/>
  <c r="AF314" i="3"/>
  <c r="X314" i="3"/>
  <c r="P314" i="3"/>
  <c r="H314" i="3"/>
  <c r="AC313" i="3"/>
  <c r="U313" i="3"/>
  <c r="M313" i="3"/>
  <c r="Z312" i="3"/>
  <c r="R312" i="3"/>
  <c r="J312" i="3"/>
  <c r="AE311" i="3"/>
  <c r="W311" i="3"/>
  <c r="O311" i="3"/>
  <c r="G311" i="3"/>
  <c r="AB310" i="3"/>
  <c r="T310" i="3"/>
  <c r="L310" i="3"/>
  <c r="Y309" i="3"/>
  <c r="Q309" i="3"/>
  <c r="I309" i="3"/>
  <c r="AD308" i="3"/>
  <c r="V308" i="3"/>
  <c r="N308" i="3"/>
  <c r="F308" i="3"/>
  <c r="F342" i="3"/>
  <c r="M333" i="3"/>
  <c r="Q329" i="3"/>
  <c r="AD325" i="3"/>
  <c r="N322" i="3"/>
  <c r="F319" i="3"/>
  <c r="X317" i="3"/>
  <c r="H317" i="3"/>
  <c r="Z316" i="3"/>
  <c r="L316" i="3"/>
  <c r="AC315" i="3"/>
  <c r="P315" i="3"/>
  <c r="AE314" i="3"/>
  <c r="T314" i="3"/>
  <c r="F314" i="3"/>
  <c r="W313" i="3"/>
  <c r="J313" i="3"/>
  <c r="Y312" i="3"/>
  <c r="N312" i="3"/>
  <c r="AC311" i="3"/>
  <c r="Q311" i="3"/>
  <c r="S310" i="3"/>
  <c r="H310" i="3"/>
  <c r="W309" i="3"/>
  <c r="K309" i="3"/>
  <c r="AA308" i="3"/>
  <c r="M308" i="3"/>
  <c r="AE307" i="3"/>
  <c r="W307" i="3"/>
  <c r="O307" i="3"/>
  <c r="G307" i="3"/>
  <c r="Y305" i="3"/>
  <c r="Q305" i="3"/>
  <c r="I305" i="3"/>
  <c r="AD304" i="3"/>
  <c r="V304" i="3"/>
  <c r="N304" i="3"/>
  <c r="F304" i="3"/>
  <c r="AA303" i="3"/>
  <c r="S303" i="3"/>
  <c r="K303" i="3"/>
  <c r="AF302" i="3"/>
  <c r="X302" i="3"/>
  <c r="P302" i="3"/>
  <c r="H302" i="3"/>
  <c r="AC301" i="3"/>
  <c r="U301" i="3"/>
  <c r="M301" i="3"/>
  <c r="Z300" i="3"/>
  <c r="R300" i="3"/>
  <c r="J300" i="3"/>
  <c r="AE299" i="3"/>
  <c r="W299" i="3"/>
  <c r="O299" i="3"/>
  <c r="G299" i="3"/>
  <c r="Q325" i="3"/>
  <c r="AF321" i="3"/>
  <c r="W317" i="3"/>
  <c r="G317" i="3"/>
  <c r="X316" i="3"/>
  <c r="K316" i="3"/>
  <c r="Z315" i="3"/>
  <c r="O315" i="3"/>
  <c r="AD314" i="3"/>
  <c r="R314" i="3"/>
  <c r="T313" i="3"/>
  <c r="I313" i="3"/>
  <c r="X312" i="3"/>
  <c r="L312" i="3"/>
  <c r="AB311" i="3"/>
  <c r="N311" i="3"/>
  <c r="AF310" i="3"/>
  <c r="R310" i="3"/>
  <c r="F310" i="3"/>
  <c r="V309" i="3"/>
  <c r="H309" i="3"/>
  <c r="Z308" i="3"/>
  <c r="L308" i="3"/>
  <c r="AD307" i="3"/>
  <c r="V307" i="3"/>
  <c r="N307" i="3"/>
  <c r="F307" i="3"/>
  <c r="K306" i="3"/>
  <c r="AF305" i="3"/>
  <c r="X305" i="3"/>
  <c r="P305" i="3"/>
  <c r="H305" i="3"/>
  <c r="AC304" i="3"/>
  <c r="U304" i="3"/>
  <c r="M304" i="3"/>
  <c r="Z303" i="3"/>
  <c r="R303" i="3"/>
  <c r="F332" i="3"/>
  <c r="R321" i="3"/>
  <c r="S317" i="3"/>
  <c r="F317" i="3"/>
  <c r="U316" i="3"/>
  <c r="J316" i="3"/>
  <c r="Y315" i="3"/>
  <c r="M315" i="3"/>
  <c r="AC314" i="3"/>
  <c r="O314" i="3"/>
  <c r="S313" i="3"/>
  <c r="G313" i="3"/>
  <c r="W312" i="3"/>
  <c r="I312" i="3"/>
  <c r="AA311" i="3"/>
  <c r="M311" i="3"/>
  <c r="AD310" i="3"/>
  <c r="Q310" i="3"/>
  <c r="AF309" i="3"/>
  <c r="U309" i="3"/>
  <c r="G309" i="3"/>
  <c r="X308" i="3"/>
  <c r="K308" i="3"/>
  <c r="AC307" i="3"/>
  <c r="U307" i="3"/>
  <c r="M307" i="3"/>
  <c r="J306" i="3"/>
  <c r="AE305" i="3"/>
  <c r="W305" i="3"/>
  <c r="O305" i="3"/>
  <c r="G305" i="3"/>
  <c r="AB304" i="3"/>
  <c r="T304" i="3"/>
  <c r="L304" i="3"/>
  <c r="Y303" i="3"/>
  <c r="Q303" i="3"/>
  <c r="W331" i="3"/>
  <c r="G328" i="3"/>
  <c r="T324" i="3"/>
  <c r="K318" i="3"/>
  <c r="P317" i="3"/>
  <c r="T316" i="3"/>
  <c r="H316" i="3"/>
  <c r="X315" i="3"/>
  <c r="J315" i="3"/>
  <c r="AB314" i="3"/>
  <c r="N314" i="3"/>
  <c r="AE313" i="3"/>
  <c r="R313" i="3"/>
  <c r="V312" i="3"/>
  <c r="H312" i="3"/>
  <c r="Y311" i="3"/>
  <c r="L311" i="3"/>
  <c r="AA310" i="3"/>
  <c r="P310" i="3"/>
  <c r="AE309" i="3"/>
  <c r="S309" i="3"/>
  <c r="F309" i="3"/>
  <c r="U308" i="3"/>
  <c r="J308" i="3"/>
  <c r="AB307" i="3"/>
  <c r="T307" i="3"/>
  <c r="L307" i="3"/>
  <c r="I306" i="3"/>
  <c r="AD305" i="3"/>
  <c r="V305" i="3"/>
  <c r="N305" i="3"/>
  <c r="F305" i="3"/>
  <c r="AA304" i="3"/>
  <c r="S304" i="3"/>
  <c r="K304" i="3"/>
  <c r="AF303" i="3"/>
  <c r="X303" i="3"/>
  <c r="P303" i="3"/>
  <c r="H303" i="3"/>
  <c r="AC302" i="3"/>
  <c r="U302" i="3"/>
  <c r="M302" i="3"/>
  <c r="Z301" i="3"/>
  <c r="R301" i="3"/>
  <c r="J301" i="3"/>
  <c r="AE300" i="3"/>
  <c r="W300" i="3"/>
  <c r="O300" i="3"/>
  <c r="G300" i="3"/>
  <c r="AB299" i="3"/>
  <c r="T299" i="3"/>
  <c r="L299" i="3"/>
  <c r="N351" i="3"/>
  <c r="Q337" i="3"/>
  <c r="I331" i="3"/>
  <c r="W327" i="3"/>
  <c r="I324" i="3"/>
  <c r="V320" i="3"/>
  <c r="F318" i="3"/>
  <c r="O317" i="3"/>
  <c r="AF316" i="3"/>
  <c r="S316" i="3"/>
  <c r="W315" i="3"/>
  <c r="I315" i="3"/>
  <c r="Z314" i="3"/>
  <c r="M314" i="3"/>
  <c r="AB313" i="3"/>
  <c r="Q313" i="3"/>
  <c r="AF312" i="3"/>
  <c r="T312" i="3"/>
  <c r="G312" i="3"/>
  <c r="V311" i="3"/>
  <c r="K311" i="3"/>
  <c r="Z310" i="3"/>
  <c r="N310" i="3"/>
  <c r="AD309" i="3"/>
  <c r="P309" i="3"/>
  <c r="T308" i="3"/>
  <c r="H308" i="3"/>
  <c r="AA307" i="3"/>
  <c r="S307" i="3"/>
  <c r="K307" i="3"/>
  <c r="H306" i="3"/>
  <c r="AC305" i="3"/>
  <c r="U305" i="3"/>
  <c r="M305" i="3"/>
  <c r="Z304" i="3"/>
  <c r="R304" i="3"/>
  <c r="J304" i="3"/>
  <c r="AE303" i="3"/>
  <c r="W303" i="3"/>
  <c r="O303" i="3"/>
  <c r="G303" i="3"/>
  <c r="AB302" i="3"/>
  <c r="T302" i="3"/>
  <c r="L302" i="3"/>
  <c r="Y301" i="3"/>
  <c r="Q301" i="3"/>
  <c r="I301" i="3"/>
  <c r="AD300" i="3"/>
  <c r="V300" i="3"/>
  <c r="N300" i="3"/>
  <c r="F300" i="3"/>
  <c r="AA299" i="3"/>
  <c r="S299" i="3"/>
  <c r="K299" i="3"/>
  <c r="AE347" i="3"/>
  <c r="H336" i="3"/>
  <c r="AA330" i="3"/>
  <c r="K327" i="3"/>
  <c r="X323" i="3"/>
  <c r="H320" i="3"/>
  <c r="AF317" i="3"/>
  <c r="N317" i="3"/>
  <c r="AC316" i="3"/>
  <c r="R316" i="3"/>
  <c r="U315" i="3"/>
  <c r="H315" i="3"/>
  <c r="W314" i="3"/>
  <c r="L314" i="3"/>
  <c r="AA313" i="3"/>
  <c r="O313" i="3"/>
  <c r="AE312" i="3"/>
  <c r="Q312" i="3"/>
  <c r="F312" i="3"/>
  <c r="U311" i="3"/>
  <c r="I311" i="3"/>
  <c r="Y310" i="3"/>
  <c r="K310" i="3"/>
  <c r="AC309" i="3"/>
  <c r="O309" i="3"/>
  <c r="AF308" i="3"/>
  <c r="S308" i="3"/>
  <c r="Z307" i="3"/>
  <c r="R307" i="3"/>
  <c r="J307" i="3"/>
  <c r="G306" i="3"/>
  <c r="AB305" i="3"/>
  <c r="T305" i="3"/>
  <c r="L305" i="3"/>
  <c r="Y304" i="3"/>
  <c r="Q304" i="3"/>
  <c r="I304" i="3"/>
  <c r="AD303" i="3"/>
  <c r="V303" i="3"/>
  <c r="N303" i="3"/>
  <c r="F303" i="3"/>
  <c r="AA302" i="3"/>
  <c r="S302" i="3"/>
  <c r="K302" i="3"/>
  <c r="AF301" i="3"/>
  <c r="X301" i="3"/>
  <c r="P301" i="3"/>
  <c r="H301" i="3"/>
  <c r="AC300" i="3"/>
  <c r="U300" i="3"/>
  <c r="M300" i="3"/>
  <c r="Z299" i="3"/>
  <c r="R299" i="3"/>
  <c r="J299" i="3"/>
  <c r="G346" i="3"/>
  <c r="AF334" i="3"/>
  <c r="M330" i="3"/>
  <c r="Z326" i="3"/>
  <c r="K323" i="3"/>
  <c r="Z319" i="3"/>
  <c r="AE317" i="3"/>
  <c r="M317" i="3"/>
  <c r="AB316" i="3"/>
  <c r="P316" i="3"/>
  <c r="AF315" i="3"/>
  <c r="R315" i="3"/>
  <c r="G315" i="3"/>
  <c r="V314" i="3"/>
  <c r="J314" i="3"/>
  <c r="Z313" i="3"/>
  <c r="L313" i="3"/>
  <c r="AD312" i="3"/>
  <c r="P312" i="3"/>
  <c r="T311" i="3"/>
  <c r="F311" i="3"/>
  <c r="X310" i="3"/>
  <c r="J310" i="3"/>
  <c r="AA309" i="3"/>
  <c r="N309" i="3"/>
  <c r="AC308" i="3"/>
  <c r="R308" i="3"/>
  <c r="Y307" i="3"/>
  <c r="Q307" i="3"/>
  <c r="I307" i="3"/>
  <c r="F306" i="3"/>
  <c r="AA305" i="3"/>
  <c r="S305" i="3"/>
  <c r="K305" i="3"/>
  <c r="AF304" i="3"/>
  <c r="X304" i="3"/>
  <c r="P304" i="3"/>
  <c r="H304" i="3"/>
  <c r="AC303" i="3"/>
  <c r="U303" i="3"/>
  <c r="M303" i="3"/>
  <c r="Z302" i="3"/>
  <c r="R302" i="3"/>
  <c r="J302" i="3"/>
  <c r="AE301" i="3"/>
  <c r="W301" i="3"/>
  <c r="O301" i="3"/>
  <c r="G301" i="3"/>
  <c r="AB300" i="3"/>
  <c r="T300" i="3"/>
  <c r="L300" i="3"/>
  <c r="Y299" i="3"/>
  <c r="Q299" i="3"/>
  <c r="I299" i="3"/>
  <c r="AB322" i="3"/>
  <c r="S311" i="3"/>
  <c r="AF307" i="3"/>
  <c r="Z305" i="3"/>
  <c r="T303" i="3"/>
  <c r="W302" i="3"/>
  <c r="AD301" i="3"/>
  <c r="K301" i="3"/>
  <c r="Q300" i="3"/>
  <c r="X299" i="3"/>
  <c r="N319" i="3"/>
  <c r="U314" i="3"/>
  <c r="X307" i="3"/>
  <c r="R305" i="3"/>
  <c r="L303" i="3"/>
  <c r="V302" i="3"/>
  <c r="AB301" i="3"/>
  <c r="F301" i="3"/>
  <c r="P300" i="3"/>
  <c r="V299" i="3"/>
  <c r="AA317" i="3"/>
  <c r="G314" i="3"/>
  <c r="V310" i="3"/>
  <c r="P307" i="3"/>
  <c r="J305" i="3"/>
  <c r="J303" i="3"/>
  <c r="Q302" i="3"/>
  <c r="AA301" i="3"/>
  <c r="K300" i="3"/>
  <c r="U299" i="3"/>
  <c r="K317" i="3"/>
  <c r="Y313" i="3"/>
  <c r="I310" i="3"/>
  <c r="H307" i="3"/>
  <c r="AE304" i="3"/>
  <c r="I303" i="3"/>
  <c r="O302" i="3"/>
  <c r="V301" i="3"/>
  <c r="AF300" i="3"/>
  <c r="I300" i="3"/>
  <c r="P299" i="3"/>
  <c r="F344" i="3"/>
  <c r="AA316" i="3"/>
  <c r="K313" i="3"/>
  <c r="X309" i="3"/>
  <c r="W304" i="3"/>
  <c r="N302" i="3"/>
  <c r="T301" i="3"/>
  <c r="AA300" i="3"/>
  <c r="H300" i="3"/>
  <c r="N299" i="3"/>
  <c r="I334" i="3"/>
  <c r="M316" i="3"/>
  <c r="AB312" i="3"/>
  <c r="M309" i="3"/>
  <c r="O304" i="3"/>
  <c r="AE302" i="3"/>
  <c r="I302" i="3"/>
  <c r="S301" i="3"/>
  <c r="Y300" i="3"/>
  <c r="AF299" i="3"/>
  <c r="M299" i="3"/>
  <c r="AC329" i="3"/>
  <c r="AE315" i="3"/>
  <c r="O312" i="3"/>
  <c r="AB308" i="3"/>
  <c r="G304" i="3"/>
  <c r="AD302" i="3"/>
  <c r="G302" i="3"/>
  <c r="N301" i="3"/>
  <c r="X300" i="3"/>
  <c r="AD299" i="3"/>
  <c r="H299" i="3"/>
  <c r="AB303" i="3"/>
  <c r="Y302" i="3"/>
  <c r="F302" i="3"/>
  <c r="O326" i="3"/>
  <c r="L301" i="3"/>
  <c r="Q315" i="3"/>
  <c r="S300" i="3"/>
  <c r="AD311" i="3"/>
  <c r="AC299" i="3"/>
  <c r="P308" i="3"/>
  <c r="F299" i="3"/>
  <c r="D36" i="3"/>
  <c r="D49" i="3"/>
  <c r="V28" i="3"/>
  <c r="U91" i="3"/>
  <c r="L292" i="3"/>
  <c r="V82" i="3"/>
  <c r="Y82" i="3"/>
  <c r="F91" i="3"/>
  <c r="F92" i="3" s="1"/>
  <c r="D84" i="3"/>
  <c r="V107" i="3"/>
  <c r="M292" i="3"/>
  <c r="F54" i="3"/>
  <c r="N292" i="3"/>
  <c r="D109" i="3"/>
  <c r="P292" i="3"/>
  <c r="F83" i="3"/>
  <c r="F107" i="3"/>
  <c r="F108" i="3" s="1"/>
  <c r="D93" i="3"/>
  <c r="W107" i="3"/>
  <c r="AE107" i="3"/>
  <c r="V133" i="3"/>
  <c r="Y133" i="3"/>
  <c r="V161" i="3"/>
  <c r="F133" i="3"/>
  <c r="F134" i="3" s="1"/>
  <c r="D121" i="3"/>
  <c r="X82" i="3"/>
  <c r="W91" i="3"/>
  <c r="D110" i="3"/>
  <c r="X119" i="3"/>
  <c r="U133" i="3"/>
  <c r="D116" i="3"/>
  <c r="D117" i="3"/>
  <c r="Y119" i="3"/>
  <c r="W173" i="3"/>
  <c r="D115" i="3"/>
  <c r="V147" i="3"/>
  <c r="W161" i="3"/>
  <c r="D163" i="3"/>
  <c r="Y173" i="3"/>
  <c r="V203" i="3"/>
  <c r="V195" i="3"/>
  <c r="U173" i="3"/>
  <c r="F147" i="3"/>
  <c r="F148" i="3" s="1"/>
  <c r="D149" i="3"/>
  <c r="X173" i="3"/>
  <c r="W203" i="3"/>
  <c r="V210" i="3"/>
  <c r="D175" i="3"/>
  <c r="Y195" i="3"/>
  <c r="F203" i="3"/>
  <c r="F204" i="3" s="1"/>
  <c r="D197" i="3"/>
  <c r="F195" i="3"/>
  <c r="F196" i="3" s="1"/>
  <c r="W210" i="3"/>
  <c r="U203" i="3"/>
  <c r="U210" i="3"/>
  <c r="X203" i="3"/>
  <c r="X210" i="3"/>
  <c r="Y203" i="3"/>
  <c r="Y210" i="3"/>
  <c r="X195" i="3"/>
  <c r="Y258" i="3"/>
  <c r="D205" i="3"/>
  <c r="W258" i="3"/>
  <c r="F241" i="3"/>
  <c r="F242" i="3" s="1"/>
  <c r="W286" i="3"/>
  <c r="V274" i="3"/>
  <c r="F258" i="3"/>
  <c r="F259" i="3" s="1"/>
  <c r="D243" i="3"/>
  <c r="D260" i="3"/>
  <c r="X241" i="3"/>
  <c r="Y286" i="3"/>
  <c r="Y241" i="3"/>
  <c r="X258" i="3"/>
  <c r="X274" i="3"/>
  <c r="V286" i="3"/>
  <c r="Y274" i="3"/>
  <c r="X286" i="3"/>
  <c r="F274" i="3"/>
  <c r="F275" i="3" s="1"/>
  <c r="V278" i="3"/>
  <c r="J294" i="3"/>
  <c r="J3" i="4"/>
  <c r="O3" i="4"/>
  <c r="G3" i="4"/>
  <c r="D30" i="4"/>
  <c r="D31" i="4"/>
  <c r="AH54" i="4"/>
  <c r="K3" i="4"/>
  <c r="D40" i="4"/>
  <c r="K247" i="4"/>
  <c r="F246" i="4"/>
  <c r="I245" i="4"/>
  <c r="AB244" i="4"/>
  <c r="T244" i="4"/>
  <c r="L244" i="4"/>
  <c r="AE243" i="4"/>
  <c r="W243" i="4"/>
  <c r="O243" i="4"/>
  <c r="G243" i="4"/>
  <c r="Z242" i="4"/>
  <c r="R242" i="4"/>
  <c r="J242" i="4"/>
  <c r="AC241" i="4"/>
  <c r="U241" i="4"/>
  <c r="M241" i="4"/>
  <c r="H240" i="4"/>
  <c r="K239" i="4"/>
  <c r="F238" i="4"/>
  <c r="I237" i="4"/>
  <c r="AB236" i="4"/>
  <c r="T236" i="4"/>
  <c r="L236" i="4"/>
  <c r="G235" i="4"/>
  <c r="J234" i="4"/>
  <c r="AC233" i="4"/>
  <c r="U233" i="4"/>
  <c r="M233" i="4"/>
  <c r="AF232" i="4"/>
  <c r="X232" i="4"/>
  <c r="P232" i="4"/>
  <c r="H232" i="4"/>
  <c r="AA231" i="4"/>
  <c r="S231" i="4"/>
  <c r="K231" i="4"/>
  <c r="AD230" i="4"/>
  <c r="V230" i="4"/>
  <c r="N230" i="4"/>
  <c r="F230" i="4"/>
  <c r="Y229" i="4"/>
  <c r="Q229" i="4"/>
  <c r="I229" i="4"/>
  <c r="AB228" i="4"/>
  <c r="T228" i="4"/>
  <c r="J247" i="4"/>
  <c r="H245" i="4"/>
  <c r="AA244" i="4"/>
  <c r="S244" i="4"/>
  <c r="K244" i="4"/>
  <c r="AD243" i="4"/>
  <c r="V243" i="4"/>
  <c r="N243" i="4"/>
  <c r="F243" i="4"/>
  <c r="Y242" i="4"/>
  <c r="Q242" i="4"/>
  <c r="I242" i="4"/>
  <c r="AB241" i="4"/>
  <c r="T241" i="4"/>
  <c r="L241" i="4"/>
  <c r="G240" i="4"/>
  <c r="J239" i="4"/>
  <c r="H237" i="4"/>
  <c r="AA236" i="4"/>
  <c r="S236" i="4"/>
  <c r="K236" i="4"/>
  <c r="F235" i="4"/>
  <c r="I234" i="4"/>
  <c r="AB233" i="4"/>
  <c r="T233" i="4"/>
  <c r="L233" i="4"/>
  <c r="AE232" i="4"/>
  <c r="W232" i="4"/>
  <c r="O232" i="4"/>
  <c r="G232" i="4"/>
  <c r="Z231" i="4"/>
  <c r="R231" i="4"/>
  <c r="J231" i="4"/>
  <c r="AC230" i="4"/>
  <c r="U230" i="4"/>
  <c r="M230" i="4"/>
  <c r="AF229" i="4"/>
  <c r="X229" i="4"/>
  <c r="P229" i="4"/>
  <c r="H229" i="4"/>
  <c r="AA228" i="4"/>
  <c r="I247" i="4"/>
  <c r="G245" i="4"/>
  <c r="Z244" i="4"/>
  <c r="R244" i="4"/>
  <c r="J244" i="4"/>
  <c r="AC243" i="4"/>
  <c r="U243" i="4"/>
  <c r="M243" i="4"/>
  <c r="AF242" i="4"/>
  <c r="X242" i="4"/>
  <c r="P242" i="4"/>
  <c r="H242" i="4"/>
  <c r="AA241" i="4"/>
  <c r="S241" i="4"/>
  <c r="K241" i="4"/>
  <c r="F240" i="4"/>
  <c r="I239" i="4"/>
  <c r="G237" i="4"/>
  <c r="Z236" i="4"/>
  <c r="R236" i="4"/>
  <c r="J236" i="4"/>
  <c r="H234" i="4"/>
  <c r="AA233" i="4"/>
  <c r="S233" i="4"/>
  <c r="K233" i="4"/>
  <c r="AD232" i="4"/>
  <c r="V232" i="4"/>
  <c r="N232" i="4"/>
  <c r="F232" i="4"/>
  <c r="Y231" i="4"/>
  <c r="Q231" i="4"/>
  <c r="I231" i="4"/>
  <c r="AB230" i="4"/>
  <c r="T230" i="4"/>
  <c r="L230" i="4"/>
  <c r="AE229" i="4"/>
  <c r="W229" i="4"/>
  <c r="O229" i="4"/>
  <c r="G229" i="4"/>
  <c r="Z228" i="4"/>
  <c r="H247" i="4"/>
  <c r="K246" i="4"/>
  <c r="F245" i="4"/>
  <c r="Y244" i="4"/>
  <c r="Q244" i="4"/>
  <c r="I244" i="4"/>
  <c r="AB243" i="4"/>
  <c r="T243" i="4"/>
  <c r="L243" i="4"/>
  <c r="AE242" i="4"/>
  <c r="W242" i="4"/>
  <c r="O242" i="4"/>
  <c r="G242" i="4"/>
  <c r="Z241" i="4"/>
  <c r="R241" i="4"/>
  <c r="J241" i="4"/>
  <c r="H239" i="4"/>
  <c r="K238" i="4"/>
  <c r="F237" i="4"/>
  <c r="Y236" i="4"/>
  <c r="Q236" i="4"/>
  <c r="I236" i="4"/>
  <c r="G234" i="4"/>
  <c r="Z233" i="4"/>
  <c r="R233" i="4"/>
  <c r="J233" i="4"/>
  <c r="AC232" i="4"/>
  <c r="U232" i="4"/>
  <c r="M232" i="4"/>
  <c r="AF231" i="4"/>
  <c r="X231" i="4"/>
  <c r="P231" i="4"/>
  <c r="H231" i="4"/>
  <c r="AA230" i="4"/>
  <c r="S230" i="4"/>
  <c r="K230" i="4"/>
  <c r="AD229" i="4"/>
  <c r="V229" i="4"/>
  <c r="N229" i="4"/>
  <c r="F229" i="4"/>
  <c r="Y228" i="4"/>
  <c r="Q228" i="4"/>
  <c r="I228" i="4"/>
  <c r="AB227" i="4"/>
  <c r="T227" i="4"/>
  <c r="L227" i="4"/>
  <c r="AE226" i="4"/>
  <c r="W226" i="4"/>
  <c r="O226" i="4"/>
  <c r="G226" i="4"/>
  <c r="Z225" i="4"/>
  <c r="R225" i="4"/>
  <c r="J225" i="4"/>
  <c r="G247" i="4"/>
  <c r="J246" i="4"/>
  <c r="AF244" i="4"/>
  <c r="X244" i="4"/>
  <c r="P244" i="4"/>
  <c r="H244" i="4"/>
  <c r="AA243" i="4"/>
  <c r="S243" i="4"/>
  <c r="K243" i="4"/>
  <c r="AD242" i="4"/>
  <c r="V242" i="4"/>
  <c r="N242" i="4"/>
  <c r="F242" i="4"/>
  <c r="Y241" i="4"/>
  <c r="Q241" i="4"/>
  <c r="I241" i="4"/>
  <c r="G239" i="4"/>
  <c r="J238" i="4"/>
  <c r="AF236" i="4"/>
  <c r="X236" i="4"/>
  <c r="P236" i="4"/>
  <c r="H236" i="4"/>
  <c r="K235" i="4"/>
  <c r="F234" i="4"/>
  <c r="Y233" i="4"/>
  <c r="Q233" i="4"/>
  <c r="I233" i="4"/>
  <c r="AB232" i="4"/>
  <c r="T232" i="4"/>
  <c r="L232" i="4"/>
  <c r="AE231" i="4"/>
  <c r="W231" i="4"/>
  <c r="O231" i="4"/>
  <c r="G231" i="4"/>
  <c r="Z230" i="4"/>
  <c r="R230" i="4"/>
  <c r="J230" i="4"/>
  <c r="AC229" i="4"/>
  <c r="U229" i="4"/>
  <c r="M229" i="4"/>
  <c r="AF228" i="4"/>
  <c r="X228" i="4"/>
  <c r="P228" i="4"/>
  <c r="H228" i="4"/>
  <c r="AA227" i="4"/>
  <c r="S227" i="4"/>
  <c r="K227" i="4"/>
  <c r="AD226" i="4"/>
  <c r="V226" i="4"/>
  <c r="N226" i="4"/>
  <c r="F226" i="4"/>
  <c r="Y225" i="4"/>
  <c r="Q225" i="4"/>
  <c r="I225" i="4"/>
  <c r="F247" i="4"/>
  <c r="I246" i="4"/>
  <c r="AE244" i="4"/>
  <c r="W244" i="4"/>
  <c r="O244" i="4"/>
  <c r="G244" i="4"/>
  <c r="Z243" i="4"/>
  <c r="R243" i="4"/>
  <c r="J243" i="4"/>
  <c r="AC242" i="4"/>
  <c r="U242" i="4"/>
  <c r="M242" i="4"/>
  <c r="AF241" i="4"/>
  <c r="X241" i="4"/>
  <c r="P241" i="4"/>
  <c r="H241" i="4"/>
  <c r="K240" i="4"/>
  <c r="F239" i="4"/>
  <c r="I238" i="4"/>
  <c r="AE236" i="4"/>
  <c r="W236" i="4"/>
  <c r="O236" i="4"/>
  <c r="G236" i="4"/>
  <c r="J235" i="4"/>
  <c r="AF233" i="4"/>
  <c r="X233" i="4"/>
  <c r="P233" i="4"/>
  <c r="H233" i="4"/>
  <c r="AA232" i="4"/>
  <c r="S232" i="4"/>
  <c r="K232" i="4"/>
  <c r="AD231" i="4"/>
  <c r="V231" i="4"/>
  <c r="N231" i="4"/>
  <c r="F231" i="4"/>
  <c r="Y230" i="4"/>
  <c r="Q230" i="4"/>
  <c r="I230" i="4"/>
  <c r="AB229" i="4"/>
  <c r="T229" i="4"/>
  <c r="L229" i="4"/>
  <c r="AE228" i="4"/>
  <c r="H246" i="4"/>
  <c r="K245" i="4"/>
  <c r="AD244" i="4"/>
  <c r="V244" i="4"/>
  <c r="N244" i="4"/>
  <c r="F244" i="4"/>
  <c r="Y243" i="4"/>
  <c r="Q243" i="4"/>
  <c r="I243" i="4"/>
  <c r="AB242" i="4"/>
  <c r="T242" i="4"/>
  <c r="L242" i="4"/>
  <c r="AE241" i="4"/>
  <c r="W241" i="4"/>
  <c r="O241" i="4"/>
  <c r="G241" i="4"/>
  <c r="J240" i="4"/>
  <c r="H238" i="4"/>
  <c r="K237" i="4"/>
  <c r="AD236" i="4"/>
  <c r="V236" i="4"/>
  <c r="N236" i="4"/>
  <c r="F236" i="4"/>
  <c r="I235" i="4"/>
  <c r="AE233" i="4"/>
  <c r="W233" i="4"/>
  <c r="O233" i="4"/>
  <c r="G233" i="4"/>
  <c r="Z232" i="4"/>
  <c r="R232" i="4"/>
  <c r="J232" i="4"/>
  <c r="AC231" i="4"/>
  <c r="U231" i="4"/>
  <c r="M231" i="4"/>
  <c r="AF230" i="4"/>
  <c r="X230" i="4"/>
  <c r="P230" i="4"/>
  <c r="H230" i="4"/>
  <c r="AA229" i="4"/>
  <c r="S229" i="4"/>
  <c r="K229" i="4"/>
  <c r="AD228" i="4"/>
  <c r="V228" i="4"/>
  <c r="N228" i="4"/>
  <c r="F228" i="4"/>
  <c r="Y227" i="4"/>
  <c r="Q227" i="4"/>
  <c r="I227" i="4"/>
  <c r="AB226" i="4"/>
  <c r="T226" i="4"/>
  <c r="L226" i="4"/>
  <c r="AE225" i="4"/>
  <c r="W225" i="4"/>
  <c r="O225" i="4"/>
  <c r="G225" i="4"/>
  <c r="J224" i="4"/>
  <c r="AF243" i="4"/>
  <c r="V241" i="4"/>
  <c r="AC236" i="4"/>
  <c r="I232" i="4"/>
  <c r="Z229" i="4"/>
  <c r="O228" i="4"/>
  <c r="AD227" i="4"/>
  <c r="P227" i="4"/>
  <c r="AF226" i="4"/>
  <c r="R226" i="4"/>
  <c r="AF225" i="4"/>
  <c r="T225" i="4"/>
  <c r="F225" i="4"/>
  <c r="H224" i="4"/>
  <c r="H223" i="4"/>
  <c r="K222" i="4"/>
  <c r="AD221" i="4"/>
  <c r="V221" i="4"/>
  <c r="N221" i="4"/>
  <c r="F221" i="4"/>
  <c r="Y220" i="4"/>
  <c r="Q220" i="4"/>
  <c r="I220" i="4"/>
  <c r="AB219" i="4"/>
  <c r="T219" i="4"/>
  <c r="L219" i="4"/>
  <c r="AE218" i="4"/>
  <c r="W218" i="4"/>
  <c r="O218" i="4"/>
  <c r="G218" i="4"/>
  <c r="Z217" i="4"/>
  <c r="R217" i="4"/>
  <c r="J217" i="4"/>
  <c r="AC216" i="4"/>
  <c r="U216" i="4"/>
  <c r="M216" i="4"/>
  <c r="AF215" i="4"/>
  <c r="X215" i="4"/>
  <c r="P215" i="4"/>
  <c r="H215" i="4"/>
  <c r="AA214" i="4"/>
  <c r="S214" i="4"/>
  <c r="K214" i="4"/>
  <c r="AD213" i="4"/>
  <c r="V213" i="4"/>
  <c r="N213" i="4"/>
  <c r="F213" i="4"/>
  <c r="Y212" i="4"/>
  <c r="Q212" i="4"/>
  <c r="I212" i="4"/>
  <c r="G246" i="4"/>
  <c r="X243" i="4"/>
  <c r="N241" i="4"/>
  <c r="U236" i="4"/>
  <c r="K234" i="4"/>
  <c r="AB231" i="4"/>
  <c r="R229" i="4"/>
  <c r="M228" i="4"/>
  <c r="AC227" i="4"/>
  <c r="O227" i="4"/>
  <c r="AC226" i="4"/>
  <c r="Q226" i="4"/>
  <c r="AD225" i="4"/>
  <c r="S225" i="4"/>
  <c r="G224" i="4"/>
  <c r="G223" i="4"/>
  <c r="J222" i="4"/>
  <c r="AC221" i="4"/>
  <c r="U221" i="4"/>
  <c r="M221" i="4"/>
  <c r="AF220" i="4"/>
  <c r="X220" i="4"/>
  <c r="P220" i="4"/>
  <c r="H220" i="4"/>
  <c r="P243" i="4"/>
  <c r="F241" i="4"/>
  <c r="M236" i="4"/>
  <c r="AD233" i="4"/>
  <c r="T231" i="4"/>
  <c r="J229" i="4"/>
  <c r="L228" i="4"/>
  <c r="Z227" i="4"/>
  <c r="N227" i="4"/>
  <c r="AA226" i="4"/>
  <c r="P226" i="4"/>
  <c r="AC225" i="4"/>
  <c r="P225" i="4"/>
  <c r="F224" i="4"/>
  <c r="F223" i="4"/>
  <c r="I222" i="4"/>
  <c r="AB221" i="4"/>
  <c r="T221" i="4"/>
  <c r="L221" i="4"/>
  <c r="AE220" i="4"/>
  <c r="W220" i="4"/>
  <c r="O220" i="4"/>
  <c r="G220" i="4"/>
  <c r="H243" i="4"/>
  <c r="V233" i="4"/>
  <c r="L231" i="4"/>
  <c r="AC228" i="4"/>
  <c r="K228" i="4"/>
  <c r="X227" i="4"/>
  <c r="M227" i="4"/>
  <c r="Z226" i="4"/>
  <c r="M226" i="4"/>
  <c r="AB225" i="4"/>
  <c r="N225" i="4"/>
  <c r="H222" i="4"/>
  <c r="AA221" i="4"/>
  <c r="S221" i="4"/>
  <c r="K221" i="4"/>
  <c r="AD220" i="4"/>
  <c r="V220" i="4"/>
  <c r="N220" i="4"/>
  <c r="F220" i="4"/>
  <c r="Y219" i="4"/>
  <c r="Q219" i="4"/>
  <c r="I219" i="4"/>
  <c r="AB218" i="4"/>
  <c r="T218" i="4"/>
  <c r="L218" i="4"/>
  <c r="AE217" i="4"/>
  <c r="W217" i="4"/>
  <c r="O217" i="4"/>
  <c r="G217" i="4"/>
  <c r="Z216" i="4"/>
  <c r="R216" i="4"/>
  <c r="J216" i="4"/>
  <c r="AC215" i="4"/>
  <c r="U215" i="4"/>
  <c r="M215" i="4"/>
  <c r="AF214" i="4"/>
  <c r="X214" i="4"/>
  <c r="P214" i="4"/>
  <c r="H214" i="4"/>
  <c r="AA213" i="4"/>
  <c r="S213" i="4"/>
  <c r="K213" i="4"/>
  <c r="AD212" i="4"/>
  <c r="V212" i="4"/>
  <c r="N212" i="4"/>
  <c r="F212" i="4"/>
  <c r="Y211" i="4"/>
  <c r="Q211" i="4"/>
  <c r="I211" i="4"/>
  <c r="AE209" i="4"/>
  <c r="W209" i="4"/>
  <c r="O209" i="4"/>
  <c r="G209" i="4"/>
  <c r="Z208" i="4"/>
  <c r="R208" i="4"/>
  <c r="J208" i="4"/>
  <c r="AC207" i="4"/>
  <c r="U207" i="4"/>
  <c r="M207" i="4"/>
  <c r="AF206" i="4"/>
  <c r="X206" i="4"/>
  <c r="P206" i="4"/>
  <c r="H206" i="4"/>
  <c r="K205" i="4"/>
  <c r="J245" i="4"/>
  <c r="AA242" i="4"/>
  <c r="G238" i="4"/>
  <c r="N233" i="4"/>
  <c r="AE230" i="4"/>
  <c r="W228" i="4"/>
  <c r="J228" i="4"/>
  <c r="W227" i="4"/>
  <c r="J227" i="4"/>
  <c r="Y226" i="4"/>
  <c r="K226" i="4"/>
  <c r="AA225" i="4"/>
  <c r="M225" i="4"/>
  <c r="G222" i="4"/>
  <c r="Z221" i="4"/>
  <c r="R221" i="4"/>
  <c r="J221" i="4"/>
  <c r="AC220" i="4"/>
  <c r="U220" i="4"/>
  <c r="M220" i="4"/>
  <c r="AF219" i="4"/>
  <c r="X219" i="4"/>
  <c r="P219" i="4"/>
  <c r="H219" i="4"/>
  <c r="AA218" i="4"/>
  <c r="S218" i="4"/>
  <c r="K218" i="4"/>
  <c r="AD217" i="4"/>
  <c r="V217" i="4"/>
  <c r="N217" i="4"/>
  <c r="F217" i="4"/>
  <c r="Y216" i="4"/>
  <c r="Q216" i="4"/>
  <c r="I216" i="4"/>
  <c r="AB215" i="4"/>
  <c r="T215" i="4"/>
  <c r="L215" i="4"/>
  <c r="AE214" i="4"/>
  <c r="W214" i="4"/>
  <c r="O214" i="4"/>
  <c r="G214" i="4"/>
  <c r="Z213" i="4"/>
  <c r="R213" i="4"/>
  <c r="J213" i="4"/>
  <c r="AC212" i="4"/>
  <c r="U212" i="4"/>
  <c r="M212" i="4"/>
  <c r="AF211" i="4"/>
  <c r="X211" i="4"/>
  <c r="P211" i="4"/>
  <c r="H211" i="4"/>
  <c r="K210" i="4"/>
  <c r="AD209" i="4"/>
  <c r="V209" i="4"/>
  <c r="N209" i="4"/>
  <c r="F209" i="4"/>
  <c r="Y208" i="4"/>
  <c r="Q208" i="4"/>
  <c r="I208" i="4"/>
  <c r="AB207" i="4"/>
  <c r="T207" i="4"/>
  <c r="L207" i="4"/>
  <c r="AE206" i="4"/>
  <c r="W206" i="4"/>
  <c r="O206" i="4"/>
  <c r="G206" i="4"/>
  <c r="J205" i="4"/>
  <c r="AF203" i="4"/>
  <c r="AC244" i="4"/>
  <c r="S242" i="4"/>
  <c r="I240" i="4"/>
  <c r="F233" i="4"/>
  <c r="W230" i="4"/>
  <c r="U228" i="4"/>
  <c r="G228" i="4"/>
  <c r="V227" i="4"/>
  <c r="H227" i="4"/>
  <c r="X226" i="4"/>
  <c r="J226" i="4"/>
  <c r="X225" i="4"/>
  <c r="L225" i="4"/>
  <c r="K223" i="4"/>
  <c r="F222" i="4"/>
  <c r="Y221" i="4"/>
  <c r="Q221" i="4"/>
  <c r="I221" i="4"/>
  <c r="AB220" i="4"/>
  <c r="T220" i="4"/>
  <c r="L220" i="4"/>
  <c r="AE219" i="4"/>
  <c r="W219" i="4"/>
  <c r="O219" i="4"/>
  <c r="G219" i="4"/>
  <c r="Z218" i="4"/>
  <c r="R218" i="4"/>
  <c r="J218" i="4"/>
  <c r="AC217" i="4"/>
  <c r="U217" i="4"/>
  <c r="M217" i="4"/>
  <c r="AF216" i="4"/>
  <c r="X216" i="4"/>
  <c r="P216" i="4"/>
  <c r="H216" i="4"/>
  <c r="AA215" i="4"/>
  <c r="S215" i="4"/>
  <c r="K215" i="4"/>
  <c r="AD214" i="4"/>
  <c r="V214" i="4"/>
  <c r="N214" i="4"/>
  <c r="F214" i="4"/>
  <c r="Y213" i="4"/>
  <c r="Q213" i="4"/>
  <c r="I213" i="4"/>
  <c r="AB212" i="4"/>
  <c r="T212" i="4"/>
  <c r="U244" i="4"/>
  <c r="K242" i="4"/>
  <c r="H235" i="4"/>
  <c r="Y232" i="4"/>
  <c r="O230" i="4"/>
  <c r="S228" i="4"/>
  <c r="AF227" i="4"/>
  <c r="U227" i="4"/>
  <c r="G227" i="4"/>
  <c r="U226" i="4"/>
  <c r="I226" i="4"/>
  <c r="V225" i="4"/>
  <c r="K225" i="4"/>
  <c r="K224" i="4"/>
  <c r="J223" i="4"/>
  <c r="AF221" i="4"/>
  <c r="X221" i="4"/>
  <c r="P221" i="4"/>
  <c r="H221" i="4"/>
  <c r="AA220" i="4"/>
  <c r="S220" i="4"/>
  <c r="K220" i="4"/>
  <c r="AD219" i="4"/>
  <c r="V219" i="4"/>
  <c r="N219" i="4"/>
  <c r="F219" i="4"/>
  <c r="Y218" i="4"/>
  <c r="Q218" i="4"/>
  <c r="I218" i="4"/>
  <c r="AB217" i="4"/>
  <c r="T217" i="4"/>
  <c r="L217" i="4"/>
  <c r="AE216" i="4"/>
  <c r="W216" i="4"/>
  <c r="O216" i="4"/>
  <c r="G216" i="4"/>
  <c r="Z215" i="4"/>
  <c r="R215" i="4"/>
  <c r="J215" i="4"/>
  <c r="AC214" i="4"/>
  <c r="U214" i="4"/>
  <c r="M214" i="4"/>
  <c r="AF213" i="4"/>
  <c r="X213" i="4"/>
  <c r="P213" i="4"/>
  <c r="H213" i="4"/>
  <c r="AA212" i="4"/>
  <c r="S212" i="4"/>
  <c r="K212" i="4"/>
  <c r="AD211" i="4"/>
  <c r="V211" i="4"/>
  <c r="N211" i="4"/>
  <c r="F211" i="4"/>
  <c r="I210" i="4"/>
  <c r="AB209" i="4"/>
  <c r="T209" i="4"/>
  <c r="L209" i="4"/>
  <c r="AE208" i="4"/>
  <c r="W208" i="4"/>
  <c r="O208" i="4"/>
  <c r="G208" i="4"/>
  <c r="Z207" i="4"/>
  <c r="R207" i="4"/>
  <c r="J207" i="4"/>
  <c r="AC206" i="4"/>
  <c r="U206" i="4"/>
  <c r="M206" i="4"/>
  <c r="H205" i="4"/>
  <c r="K204" i="4"/>
  <c r="R228" i="4"/>
  <c r="AE221" i="4"/>
  <c r="AA219" i="4"/>
  <c r="AF218" i="4"/>
  <c r="M218" i="4"/>
  <c r="Q217" i="4"/>
  <c r="V216" i="4"/>
  <c r="AD215" i="4"/>
  <c r="G215" i="4"/>
  <c r="L214" i="4"/>
  <c r="T213" i="4"/>
  <c r="X212" i="4"/>
  <c r="G212" i="4"/>
  <c r="T211" i="4"/>
  <c r="G211" i="4"/>
  <c r="H210" i="4"/>
  <c r="X209" i="4"/>
  <c r="J209" i="4"/>
  <c r="X208" i="4"/>
  <c r="L208" i="4"/>
  <c r="Y207" i="4"/>
  <c r="N207" i="4"/>
  <c r="AA206" i="4"/>
  <c r="N206" i="4"/>
  <c r="F204" i="4"/>
  <c r="X203" i="4"/>
  <c r="P203" i="4"/>
  <c r="H203" i="4"/>
  <c r="AA202" i="4"/>
  <c r="S202" i="4"/>
  <c r="K202" i="4"/>
  <c r="AD201" i="4"/>
  <c r="V201" i="4"/>
  <c r="N201" i="4"/>
  <c r="F201" i="4"/>
  <c r="I200" i="4"/>
  <c r="AB199" i="4"/>
  <c r="T199" i="4"/>
  <c r="L199" i="4"/>
  <c r="AE198" i="4"/>
  <c r="W198" i="4"/>
  <c r="O198" i="4"/>
  <c r="G198" i="4"/>
  <c r="Z197" i="4"/>
  <c r="R197" i="4"/>
  <c r="J197" i="4"/>
  <c r="AC196" i="4"/>
  <c r="U196" i="4"/>
  <c r="M196" i="4"/>
  <c r="AF195" i="4"/>
  <c r="X195" i="4"/>
  <c r="P195" i="4"/>
  <c r="H195" i="4"/>
  <c r="M244" i="4"/>
  <c r="AE227" i="4"/>
  <c r="I224" i="4"/>
  <c r="W221" i="4"/>
  <c r="Z219" i="4"/>
  <c r="AD218" i="4"/>
  <c r="H218" i="4"/>
  <c r="P217" i="4"/>
  <c r="T216" i="4"/>
  <c r="Y215" i="4"/>
  <c r="F215" i="4"/>
  <c r="J214" i="4"/>
  <c r="O213" i="4"/>
  <c r="W212" i="4"/>
  <c r="AE211" i="4"/>
  <c r="S211" i="4"/>
  <c r="G210" i="4"/>
  <c r="U209" i="4"/>
  <c r="I209" i="4"/>
  <c r="V208" i="4"/>
  <c r="K208" i="4"/>
  <c r="X207" i="4"/>
  <c r="K207" i="4"/>
  <c r="Z206" i="4"/>
  <c r="L206" i="4"/>
  <c r="AE203" i="4"/>
  <c r="W203" i="4"/>
  <c r="O203" i="4"/>
  <c r="G203" i="4"/>
  <c r="Z202" i="4"/>
  <c r="R202" i="4"/>
  <c r="J202" i="4"/>
  <c r="AC201" i="4"/>
  <c r="U201" i="4"/>
  <c r="M201" i="4"/>
  <c r="H200" i="4"/>
  <c r="AA199" i="4"/>
  <c r="S199" i="4"/>
  <c r="K199" i="4"/>
  <c r="AD198" i="4"/>
  <c r="V198" i="4"/>
  <c r="N198" i="4"/>
  <c r="F198" i="4"/>
  <c r="Y197" i="4"/>
  <c r="Q197" i="4"/>
  <c r="I197" i="4"/>
  <c r="AB196" i="4"/>
  <c r="T196" i="4"/>
  <c r="L196" i="4"/>
  <c r="AE195" i="4"/>
  <c r="W195" i="4"/>
  <c r="O195" i="4"/>
  <c r="G195" i="4"/>
  <c r="Z194" i="4"/>
  <c r="R194" i="4"/>
  <c r="AD241" i="4"/>
  <c r="R227" i="4"/>
  <c r="O221" i="4"/>
  <c r="U219" i="4"/>
  <c r="AC218" i="4"/>
  <c r="F218" i="4"/>
  <c r="K217" i="4"/>
  <c r="S216" i="4"/>
  <c r="W215" i="4"/>
  <c r="AB214" i="4"/>
  <c r="I214" i="4"/>
  <c r="M213" i="4"/>
  <c r="R212" i="4"/>
  <c r="AC211" i="4"/>
  <c r="R211" i="4"/>
  <c r="F210" i="4"/>
  <c r="S209" i="4"/>
  <c r="H209" i="4"/>
  <c r="U208" i="4"/>
  <c r="H208" i="4"/>
  <c r="W207" i="4"/>
  <c r="I207" i="4"/>
  <c r="Y206" i="4"/>
  <c r="K206" i="4"/>
  <c r="AD203" i="4"/>
  <c r="V203" i="4"/>
  <c r="N203" i="4"/>
  <c r="F203" i="4"/>
  <c r="Y202" i="4"/>
  <c r="Q202" i="4"/>
  <c r="I202" i="4"/>
  <c r="AB201" i="4"/>
  <c r="T201" i="4"/>
  <c r="L201" i="4"/>
  <c r="G200" i="4"/>
  <c r="Z199" i="4"/>
  <c r="R199" i="4"/>
  <c r="J199" i="4"/>
  <c r="AC198" i="4"/>
  <c r="U198" i="4"/>
  <c r="M198" i="4"/>
  <c r="AF197" i="4"/>
  <c r="X197" i="4"/>
  <c r="P197" i="4"/>
  <c r="H197" i="4"/>
  <c r="AA196" i="4"/>
  <c r="S196" i="4"/>
  <c r="K196" i="4"/>
  <c r="AD195" i="4"/>
  <c r="V195" i="4"/>
  <c r="N195" i="4"/>
  <c r="F195" i="4"/>
  <c r="F227" i="4"/>
  <c r="G221" i="4"/>
  <c r="S219" i="4"/>
  <c r="X218" i="4"/>
  <c r="AF217" i="4"/>
  <c r="I217" i="4"/>
  <c r="N216" i="4"/>
  <c r="V215" i="4"/>
  <c r="Z214" i="4"/>
  <c r="AE213" i="4"/>
  <c r="L213" i="4"/>
  <c r="P212" i="4"/>
  <c r="AB211" i="4"/>
  <c r="O211" i="4"/>
  <c r="AF209" i="4"/>
  <c r="R209" i="4"/>
  <c r="AF208" i="4"/>
  <c r="T208" i="4"/>
  <c r="F208" i="4"/>
  <c r="V207" i="4"/>
  <c r="H207" i="4"/>
  <c r="V206" i="4"/>
  <c r="J206" i="4"/>
  <c r="AC203" i="4"/>
  <c r="U203" i="4"/>
  <c r="M203" i="4"/>
  <c r="AF202" i="4"/>
  <c r="X202" i="4"/>
  <c r="P202" i="4"/>
  <c r="H202" i="4"/>
  <c r="AA201" i="4"/>
  <c r="S201" i="4"/>
  <c r="K201" i="4"/>
  <c r="F200" i="4"/>
  <c r="Y199" i="4"/>
  <c r="Q199" i="4"/>
  <c r="I199" i="4"/>
  <c r="AB198" i="4"/>
  <c r="T198" i="4"/>
  <c r="L198" i="4"/>
  <c r="AE197" i="4"/>
  <c r="W197" i="4"/>
  <c r="O197" i="4"/>
  <c r="G197" i="4"/>
  <c r="Z196" i="4"/>
  <c r="R196" i="4"/>
  <c r="J196" i="4"/>
  <c r="AC195" i="4"/>
  <c r="U195" i="4"/>
  <c r="M195" i="4"/>
  <c r="J237" i="4"/>
  <c r="S226" i="4"/>
  <c r="I223" i="4"/>
  <c r="Z220" i="4"/>
  <c r="R219" i="4"/>
  <c r="V218" i="4"/>
  <c r="AA217" i="4"/>
  <c r="H217" i="4"/>
  <c r="L216" i="4"/>
  <c r="Q215" i="4"/>
  <c r="Y214" i="4"/>
  <c r="AC213" i="4"/>
  <c r="G213" i="4"/>
  <c r="O212" i="4"/>
  <c r="AA211" i="4"/>
  <c r="M211" i="4"/>
  <c r="AC209" i="4"/>
  <c r="Q209" i="4"/>
  <c r="AD208" i="4"/>
  <c r="S208" i="4"/>
  <c r="AF207" i="4"/>
  <c r="S207" i="4"/>
  <c r="G207" i="4"/>
  <c r="T206" i="4"/>
  <c r="I206" i="4"/>
  <c r="I205" i="4"/>
  <c r="J204" i="4"/>
  <c r="AB203" i="4"/>
  <c r="T203" i="4"/>
  <c r="L203" i="4"/>
  <c r="AE202" i="4"/>
  <c r="W202" i="4"/>
  <c r="O202" i="4"/>
  <c r="G202" i="4"/>
  <c r="Z201" i="4"/>
  <c r="R201" i="4"/>
  <c r="J201" i="4"/>
  <c r="AF199" i="4"/>
  <c r="X199" i="4"/>
  <c r="P199" i="4"/>
  <c r="H199" i="4"/>
  <c r="AA198" i="4"/>
  <c r="S198" i="4"/>
  <c r="K198" i="4"/>
  <c r="AD197" i="4"/>
  <c r="V197" i="4"/>
  <c r="N197" i="4"/>
  <c r="F197" i="4"/>
  <c r="Y196" i="4"/>
  <c r="Q196" i="4"/>
  <c r="I196" i="4"/>
  <c r="AB195" i="4"/>
  <c r="T195" i="4"/>
  <c r="L195" i="4"/>
  <c r="AE194" i="4"/>
  <c r="W194" i="4"/>
  <c r="O194" i="4"/>
  <c r="G194" i="4"/>
  <c r="Z193" i="4"/>
  <c r="R193" i="4"/>
  <c r="J193" i="4"/>
  <c r="AC192" i="4"/>
  <c r="U192" i="4"/>
  <c r="M192" i="4"/>
  <c r="AF191" i="4"/>
  <c r="X191" i="4"/>
  <c r="P191" i="4"/>
  <c r="H191" i="4"/>
  <c r="AA190" i="4"/>
  <c r="S190" i="4"/>
  <c r="K190" i="4"/>
  <c r="AD189" i="4"/>
  <c r="V189" i="4"/>
  <c r="N189" i="4"/>
  <c r="F189" i="4"/>
  <c r="Y188" i="4"/>
  <c r="Q188" i="4"/>
  <c r="I188" i="4"/>
  <c r="AB187" i="4"/>
  <c r="H226" i="4"/>
  <c r="R220" i="4"/>
  <c r="M219" i="4"/>
  <c r="U218" i="4"/>
  <c r="Y217" i="4"/>
  <c r="AD216" i="4"/>
  <c r="K216" i="4"/>
  <c r="O215" i="4"/>
  <c r="T214" i="4"/>
  <c r="AB213" i="4"/>
  <c r="AF212" i="4"/>
  <c r="L212" i="4"/>
  <c r="Z211" i="4"/>
  <c r="L211" i="4"/>
  <c r="AA209" i="4"/>
  <c r="P209" i="4"/>
  <c r="AC208" i="4"/>
  <c r="P208" i="4"/>
  <c r="AE207" i="4"/>
  <c r="Q207" i="4"/>
  <c r="F207" i="4"/>
  <c r="S206" i="4"/>
  <c r="F206" i="4"/>
  <c r="G205" i="4"/>
  <c r="I204" i="4"/>
  <c r="AA203" i="4"/>
  <c r="S203" i="4"/>
  <c r="K203" i="4"/>
  <c r="AD202" i="4"/>
  <c r="V202" i="4"/>
  <c r="N202" i="4"/>
  <c r="F202" i="4"/>
  <c r="Y201" i="4"/>
  <c r="Q201" i="4"/>
  <c r="I201" i="4"/>
  <c r="AE199" i="4"/>
  <c r="W199" i="4"/>
  <c r="O199" i="4"/>
  <c r="G199" i="4"/>
  <c r="Z198" i="4"/>
  <c r="R198" i="4"/>
  <c r="J198" i="4"/>
  <c r="AC197" i="4"/>
  <c r="U197" i="4"/>
  <c r="M197" i="4"/>
  <c r="AF196" i="4"/>
  <c r="X196" i="4"/>
  <c r="P196" i="4"/>
  <c r="H196" i="4"/>
  <c r="AA195" i="4"/>
  <c r="S195" i="4"/>
  <c r="K195" i="4"/>
  <c r="AD194" i="4"/>
  <c r="V194" i="4"/>
  <c r="N194" i="4"/>
  <c r="F194" i="4"/>
  <c r="Y193" i="4"/>
  <c r="Q193" i="4"/>
  <c r="I193" i="4"/>
  <c r="AB192" i="4"/>
  <c r="T192" i="4"/>
  <c r="L192" i="4"/>
  <c r="AE191" i="4"/>
  <c r="W191" i="4"/>
  <c r="O191" i="4"/>
  <c r="G191" i="4"/>
  <c r="Z190" i="4"/>
  <c r="R190" i="4"/>
  <c r="J190" i="4"/>
  <c r="AC189" i="4"/>
  <c r="U189" i="4"/>
  <c r="M189" i="4"/>
  <c r="AF188" i="4"/>
  <c r="X188" i="4"/>
  <c r="P188" i="4"/>
  <c r="H188" i="4"/>
  <c r="Q232" i="4"/>
  <c r="U225" i="4"/>
  <c r="J220" i="4"/>
  <c r="K219" i="4"/>
  <c r="P218" i="4"/>
  <c r="X217" i="4"/>
  <c r="AB216" i="4"/>
  <c r="F216" i="4"/>
  <c r="N215" i="4"/>
  <c r="R214" i="4"/>
  <c r="W213" i="4"/>
  <c r="AE212" i="4"/>
  <c r="J212" i="4"/>
  <c r="W211" i="4"/>
  <c r="K211" i="4"/>
  <c r="Z209" i="4"/>
  <c r="M209" i="4"/>
  <c r="AB208" i="4"/>
  <c r="N208" i="4"/>
  <c r="AD207" i="4"/>
  <c r="P207" i="4"/>
  <c r="AD206" i="4"/>
  <c r="R206" i="4"/>
  <c r="F205" i="4"/>
  <c r="H204" i="4"/>
  <c r="Z203" i="4"/>
  <c r="R203" i="4"/>
  <c r="J203" i="4"/>
  <c r="AC202" i="4"/>
  <c r="U202" i="4"/>
  <c r="M202" i="4"/>
  <c r="AF201" i="4"/>
  <c r="X201" i="4"/>
  <c r="P201" i="4"/>
  <c r="H201" i="4"/>
  <c r="K200" i="4"/>
  <c r="AD199" i="4"/>
  <c r="V199" i="4"/>
  <c r="N199" i="4"/>
  <c r="F199" i="4"/>
  <c r="Y198" i="4"/>
  <c r="Q198" i="4"/>
  <c r="I198" i="4"/>
  <c r="AB197" i="4"/>
  <c r="T197" i="4"/>
  <c r="L197" i="4"/>
  <c r="AE196" i="4"/>
  <c r="W196" i="4"/>
  <c r="O196" i="4"/>
  <c r="G196" i="4"/>
  <c r="Z195" i="4"/>
  <c r="R195" i="4"/>
  <c r="J195" i="4"/>
  <c r="AC194" i="4"/>
  <c r="U194" i="4"/>
  <c r="M194" i="4"/>
  <c r="AF193" i="4"/>
  <c r="X193" i="4"/>
  <c r="P193" i="4"/>
  <c r="H193" i="4"/>
  <c r="AA192" i="4"/>
  <c r="S192" i="4"/>
  <c r="K192" i="4"/>
  <c r="AD191" i="4"/>
  <c r="V191" i="4"/>
  <c r="N191" i="4"/>
  <c r="F191" i="4"/>
  <c r="Y190" i="4"/>
  <c r="Q190" i="4"/>
  <c r="I190" i="4"/>
  <c r="AB189" i="4"/>
  <c r="T189" i="4"/>
  <c r="L189" i="4"/>
  <c r="AE188" i="4"/>
  <c r="W188" i="4"/>
  <c r="O188" i="4"/>
  <c r="G188" i="4"/>
  <c r="G230" i="4"/>
  <c r="AE215" i="4"/>
  <c r="AB206" i="4"/>
  <c r="Q203" i="4"/>
  <c r="G201" i="4"/>
  <c r="X198" i="4"/>
  <c r="N196" i="4"/>
  <c r="Y194" i="4"/>
  <c r="J194" i="4"/>
  <c r="W193" i="4"/>
  <c r="L193" i="4"/>
  <c r="Y192" i="4"/>
  <c r="N192" i="4"/>
  <c r="AA191" i="4"/>
  <c r="M191" i="4"/>
  <c r="AC190" i="4"/>
  <c r="O190" i="4"/>
  <c r="AE189" i="4"/>
  <c r="Q189" i="4"/>
  <c r="AD188" i="4"/>
  <c r="S188" i="4"/>
  <c r="AF187" i="4"/>
  <c r="W187" i="4"/>
  <c r="O187" i="4"/>
  <c r="G187" i="4"/>
  <c r="Z186" i="4"/>
  <c r="R186" i="4"/>
  <c r="J186" i="4"/>
  <c r="AC185" i="4"/>
  <c r="U185" i="4"/>
  <c r="M185" i="4"/>
  <c r="AF184" i="4"/>
  <c r="X184" i="4"/>
  <c r="P184" i="4"/>
  <c r="H184" i="4"/>
  <c r="AA183" i="4"/>
  <c r="S183" i="4"/>
  <c r="K183" i="4"/>
  <c r="AD182" i="4"/>
  <c r="V182" i="4"/>
  <c r="N182" i="4"/>
  <c r="F182" i="4"/>
  <c r="Y181" i="4"/>
  <c r="Q181" i="4"/>
  <c r="I181" i="4"/>
  <c r="AB180" i="4"/>
  <c r="T180" i="4"/>
  <c r="L180" i="4"/>
  <c r="AE179" i="4"/>
  <c r="W179" i="4"/>
  <c r="O179" i="4"/>
  <c r="G179" i="4"/>
  <c r="Z178" i="4"/>
  <c r="R178" i="4"/>
  <c r="J178" i="4"/>
  <c r="AC177" i="4"/>
  <c r="U177" i="4"/>
  <c r="M177" i="4"/>
  <c r="AF176" i="4"/>
  <c r="X176" i="4"/>
  <c r="P176" i="4"/>
  <c r="H176" i="4"/>
  <c r="AA175" i="4"/>
  <c r="S175" i="4"/>
  <c r="K175" i="4"/>
  <c r="AD174" i="4"/>
  <c r="V174" i="4"/>
  <c r="N174" i="4"/>
  <c r="F174" i="4"/>
  <c r="Y173" i="4"/>
  <c r="Q173" i="4"/>
  <c r="I173" i="4"/>
  <c r="AB172" i="4"/>
  <c r="T172" i="4"/>
  <c r="L172" i="4"/>
  <c r="AE171" i="4"/>
  <c r="W171" i="4"/>
  <c r="H225" i="4"/>
  <c r="I215" i="4"/>
  <c r="J210" i="4"/>
  <c r="Q206" i="4"/>
  <c r="I203" i="4"/>
  <c r="P198" i="4"/>
  <c r="F196" i="4"/>
  <c r="X194" i="4"/>
  <c r="I194" i="4"/>
  <c r="V193" i="4"/>
  <c r="K193" i="4"/>
  <c r="X192" i="4"/>
  <c r="J192" i="4"/>
  <c r="Z191" i="4"/>
  <c r="L191" i="4"/>
  <c r="AB190" i="4"/>
  <c r="N190" i="4"/>
  <c r="AA189" i="4"/>
  <c r="P189" i="4"/>
  <c r="AC188" i="4"/>
  <c r="R188" i="4"/>
  <c r="AE187" i="4"/>
  <c r="V187" i="4"/>
  <c r="N187" i="4"/>
  <c r="F187" i="4"/>
  <c r="Y186" i="4"/>
  <c r="Q186" i="4"/>
  <c r="I186" i="4"/>
  <c r="AB185" i="4"/>
  <c r="T185" i="4"/>
  <c r="L185" i="4"/>
  <c r="AE184" i="4"/>
  <c r="W184" i="4"/>
  <c r="O184" i="4"/>
  <c r="G184" i="4"/>
  <c r="Z183" i="4"/>
  <c r="R183" i="4"/>
  <c r="J183" i="4"/>
  <c r="AC182" i="4"/>
  <c r="U182" i="4"/>
  <c r="M182" i="4"/>
  <c r="AF181" i="4"/>
  <c r="X181" i="4"/>
  <c r="P181" i="4"/>
  <c r="H181" i="4"/>
  <c r="AA180" i="4"/>
  <c r="S180" i="4"/>
  <c r="K180" i="4"/>
  <c r="Q214" i="4"/>
  <c r="Y209" i="4"/>
  <c r="AB202" i="4"/>
  <c r="H198" i="4"/>
  <c r="Y195" i="4"/>
  <c r="T194" i="4"/>
  <c r="H194" i="4"/>
  <c r="U193" i="4"/>
  <c r="G193" i="4"/>
  <c r="W192" i="4"/>
  <c r="I192" i="4"/>
  <c r="Y191" i="4"/>
  <c r="K191" i="4"/>
  <c r="X190" i="4"/>
  <c r="M190" i="4"/>
  <c r="Z189" i="4"/>
  <c r="O189" i="4"/>
  <c r="AB188" i="4"/>
  <c r="N188" i="4"/>
  <c r="AD187" i="4"/>
  <c r="U187" i="4"/>
  <c r="M187" i="4"/>
  <c r="AF186" i="4"/>
  <c r="X186" i="4"/>
  <c r="P186" i="4"/>
  <c r="H186" i="4"/>
  <c r="AA185" i="4"/>
  <c r="S185" i="4"/>
  <c r="K185" i="4"/>
  <c r="AD184" i="4"/>
  <c r="V184" i="4"/>
  <c r="N184" i="4"/>
  <c r="F184" i="4"/>
  <c r="Y183" i="4"/>
  <c r="Q183" i="4"/>
  <c r="I183" i="4"/>
  <c r="AB182" i="4"/>
  <c r="T182" i="4"/>
  <c r="L182" i="4"/>
  <c r="AE181" i="4"/>
  <c r="W181" i="4"/>
  <c r="O181" i="4"/>
  <c r="G181" i="4"/>
  <c r="Z180" i="4"/>
  <c r="R180" i="4"/>
  <c r="J180" i="4"/>
  <c r="AC219" i="4"/>
  <c r="U213" i="4"/>
  <c r="K209" i="4"/>
  <c r="T202" i="4"/>
  <c r="J200" i="4"/>
  <c r="AA197" i="4"/>
  <c r="Q195" i="4"/>
  <c r="S194" i="4"/>
  <c r="AE193" i="4"/>
  <c r="T193" i="4"/>
  <c r="F193" i="4"/>
  <c r="V192" i="4"/>
  <c r="H192" i="4"/>
  <c r="U191" i="4"/>
  <c r="J191" i="4"/>
  <c r="W190" i="4"/>
  <c r="L190" i="4"/>
  <c r="Y189" i="4"/>
  <c r="K189" i="4"/>
  <c r="AA188" i="4"/>
  <c r="M188" i="4"/>
  <c r="AC187" i="4"/>
  <c r="T187" i="4"/>
  <c r="L187" i="4"/>
  <c r="AE186" i="4"/>
  <c r="W186" i="4"/>
  <c r="O186" i="4"/>
  <c r="G186" i="4"/>
  <c r="Z185" i="4"/>
  <c r="R185" i="4"/>
  <c r="J185" i="4"/>
  <c r="AC184" i="4"/>
  <c r="U184" i="4"/>
  <c r="M184" i="4"/>
  <c r="AF183" i="4"/>
  <c r="X183" i="4"/>
  <c r="P183" i="4"/>
  <c r="H183" i="4"/>
  <c r="AA182" i="4"/>
  <c r="S182" i="4"/>
  <c r="K182" i="4"/>
  <c r="AD181" i="4"/>
  <c r="V181" i="4"/>
  <c r="N181" i="4"/>
  <c r="F181" i="4"/>
  <c r="Y180" i="4"/>
  <c r="Q180" i="4"/>
  <c r="I180" i="4"/>
  <c r="AB179" i="4"/>
  <c r="T179" i="4"/>
  <c r="L179" i="4"/>
  <c r="AE178" i="4"/>
  <c r="W178" i="4"/>
  <c r="O178" i="4"/>
  <c r="G178" i="4"/>
  <c r="Z177" i="4"/>
  <c r="R177" i="4"/>
  <c r="J177" i="4"/>
  <c r="AC176" i="4"/>
  <c r="U176" i="4"/>
  <c r="M176" i="4"/>
  <c r="AF175" i="4"/>
  <c r="X175" i="4"/>
  <c r="P175" i="4"/>
  <c r="H175" i="4"/>
  <c r="AA174" i="4"/>
  <c r="S174" i="4"/>
  <c r="K174" i="4"/>
  <c r="AD173" i="4"/>
  <c r="V173" i="4"/>
  <c r="N173" i="4"/>
  <c r="F173" i="4"/>
  <c r="Y172" i="4"/>
  <c r="Q172" i="4"/>
  <c r="I172" i="4"/>
  <c r="AB171" i="4"/>
  <c r="T171" i="4"/>
  <c r="L171" i="4"/>
  <c r="J219" i="4"/>
  <c r="Z212" i="4"/>
  <c r="AA208" i="4"/>
  <c r="L202" i="4"/>
  <c r="AC199" i="4"/>
  <c r="S197" i="4"/>
  <c r="I195" i="4"/>
  <c r="Q194" i="4"/>
  <c r="AD193" i="4"/>
  <c r="S193" i="4"/>
  <c r="AF192" i="4"/>
  <c r="R192" i="4"/>
  <c r="G192" i="4"/>
  <c r="T191" i="4"/>
  <c r="I191" i="4"/>
  <c r="V190" i="4"/>
  <c r="H190" i="4"/>
  <c r="X189" i="4"/>
  <c r="J189" i="4"/>
  <c r="Z188" i="4"/>
  <c r="L188" i="4"/>
  <c r="AA187" i="4"/>
  <c r="S187" i="4"/>
  <c r="K187" i="4"/>
  <c r="AD186" i="4"/>
  <c r="V186" i="4"/>
  <c r="N186" i="4"/>
  <c r="F186" i="4"/>
  <c r="Y185" i="4"/>
  <c r="Q185" i="4"/>
  <c r="I185" i="4"/>
  <c r="AB184" i="4"/>
  <c r="T184" i="4"/>
  <c r="L184" i="4"/>
  <c r="AE183" i="4"/>
  <c r="W183" i="4"/>
  <c r="O183" i="4"/>
  <c r="G183" i="4"/>
  <c r="Z182" i="4"/>
  <c r="R182" i="4"/>
  <c r="J182" i="4"/>
  <c r="AC181" i="4"/>
  <c r="U181" i="4"/>
  <c r="M181" i="4"/>
  <c r="AF180" i="4"/>
  <c r="X180" i="4"/>
  <c r="P180" i="4"/>
  <c r="H180" i="4"/>
  <c r="AA179" i="4"/>
  <c r="S179" i="4"/>
  <c r="K179" i="4"/>
  <c r="AD178" i="4"/>
  <c r="V178" i="4"/>
  <c r="N178" i="4"/>
  <c r="F178" i="4"/>
  <c r="Y177" i="4"/>
  <c r="Q177" i="4"/>
  <c r="I177" i="4"/>
  <c r="AB176" i="4"/>
  <c r="T176" i="4"/>
  <c r="L176" i="4"/>
  <c r="AE175" i="4"/>
  <c r="W175" i="4"/>
  <c r="O175" i="4"/>
  <c r="G175" i="4"/>
  <c r="Z174" i="4"/>
  <c r="R174" i="4"/>
  <c r="J174" i="4"/>
  <c r="AC173" i="4"/>
  <c r="U173" i="4"/>
  <c r="M173" i="4"/>
  <c r="AF172" i="4"/>
  <c r="X172" i="4"/>
  <c r="P172" i="4"/>
  <c r="H172" i="4"/>
  <c r="AA171" i="4"/>
  <c r="S171" i="4"/>
  <c r="K171" i="4"/>
  <c r="N218" i="4"/>
  <c r="H212" i="4"/>
  <c r="M208" i="4"/>
  <c r="AE201" i="4"/>
  <c r="U199" i="4"/>
  <c r="K197" i="4"/>
  <c r="AF194" i="4"/>
  <c r="P194" i="4"/>
  <c r="AC193" i="4"/>
  <c r="O193" i="4"/>
  <c r="AE192" i="4"/>
  <c r="Q192" i="4"/>
  <c r="F192" i="4"/>
  <c r="S191" i="4"/>
  <c r="AF190" i="4"/>
  <c r="U190" i="4"/>
  <c r="G190" i="4"/>
  <c r="W189" i="4"/>
  <c r="I189" i="4"/>
  <c r="V188" i="4"/>
  <c r="K188" i="4"/>
  <c r="Z187" i="4"/>
  <c r="R187" i="4"/>
  <c r="J187" i="4"/>
  <c r="AC186" i="4"/>
  <c r="U186" i="4"/>
  <c r="M186" i="4"/>
  <c r="AF185" i="4"/>
  <c r="X185" i="4"/>
  <c r="P185" i="4"/>
  <c r="H185" i="4"/>
  <c r="AA184" i="4"/>
  <c r="S184" i="4"/>
  <c r="K184" i="4"/>
  <c r="AD183" i="4"/>
  <c r="V183" i="4"/>
  <c r="N183" i="4"/>
  <c r="F183" i="4"/>
  <c r="Y182" i="4"/>
  <c r="Q182" i="4"/>
  <c r="I182" i="4"/>
  <c r="AB181" i="4"/>
  <c r="T181" i="4"/>
  <c r="L181" i="4"/>
  <c r="AE180" i="4"/>
  <c r="W180" i="4"/>
  <c r="O180" i="4"/>
  <c r="G180" i="4"/>
  <c r="Z179" i="4"/>
  <c r="R179" i="4"/>
  <c r="J179" i="4"/>
  <c r="AC178" i="4"/>
  <c r="U178" i="4"/>
  <c r="M178" i="4"/>
  <c r="AF177" i="4"/>
  <c r="X177" i="4"/>
  <c r="P177" i="4"/>
  <c r="H177" i="4"/>
  <c r="AA176" i="4"/>
  <c r="S176" i="4"/>
  <c r="K176" i="4"/>
  <c r="AD175" i="4"/>
  <c r="V175" i="4"/>
  <c r="N175" i="4"/>
  <c r="F175" i="4"/>
  <c r="Y174" i="4"/>
  <c r="Q174" i="4"/>
  <c r="I174" i="4"/>
  <c r="AB173" i="4"/>
  <c r="T173" i="4"/>
  <c r="L173" i="4"/>
  <c r="AE172" i="4"/>
  <c r="W172" i="4"/>
  <c r="O172" i="4"/>
  <c r="G172" i="4"/>
  <c r="Z171" i="4"/>
  <c r="S217" i="4"/>
  <c r="U211" i="4"/>
  <c r="AA207" i="4"/>
  <c r="G204" i="4"/>
  <c r="W201" i="4"/>
  <c r="M199" i="4"/>
  <c r="AD196" i="4"/>
  <c r="AB194" i="4"/>
  <c r="L194" i="4"/>
  <c r="AB193" i="4"/>
  <c r="N193" i="4"/>
  <c r="AD192" i="4"/>
  <c r="P192" i="4"/>
  <c r="AC191" i="4"/>
  <c r="R191" i="4"/>
  <c r="AE190" i="4"/>
  <c r="T190" i="4"/>
  <c r="F190" i="4"/>
  <c r="S189" i="4"/>
  <c r="H189" i="4"/>
  <c r="U188" i="4"/>
  <c r="J188" i="4"/>
  <c r="Y187" i="4"/>
  <c r="Q187" i="4"/>
  <c r="I187" i="4"/>
  <c r="AB186" i="4"/>
  <c r="T186" i="4"/>
  <c r="L186" i="4"/>
  <c r="AE185" i="4"/>
  <c r="W185" i="4"/>
  <c r="O185" i="4"/>
  <c r="G185" i="4"/>
  <c r="Z184" i="4"/>
  <c r="R184" i="4"/>
  <c r="J184" i="4"/>
  <c r="AC183" i="4"/>
  <c r="U183" i="4"/>
  <c r="M183" i="4"/>
  <c r="AF182" i="4"/>
  <c r="X182" i="4"/>
  <c r="P182" i="4"/>
  <c r="H182" i="4"/>
  <c r="AA181" i="4"/>
  <c r="S181" i="4"/>
  <c r="K181" i="4"/>
  <c r="AD180" i="4"/>
  <c r="V180" i="4"/>
  <c r="N180" i="4"/>
  <c r="F180" i="4"/>
  <c r="Y179" i="4"/>
  <c r="Q179" i="4"/>
  <c r="I179" i="4"/>
  <c r="AB178" i="4"/>
  <c r="T178" i="4"/>
  <c r="L178" i="4"/>
  <c r="AE177" i="4"/>
  <c r="W177" i="4"/>
  <c r="O177" i="4"/>
  <c r="G177" i="4"/>
  <c r="Z176" i="4"/>
  <c r="R176" i="4"/>
  <c r="J176" i="4"/>
  <c r="AC175" i="4"/>
  <c r="U175" i="4"/>
  <c r="M175" i="4"/>
  <c r="AF174" i="4"/>
  <c r="X174" i="4"/>
  <c r="P174" i="4"/>
  <c r="H174" i="4"/>
  <c r="AA173" i="4"/>
  <c r="S173" i="4"/>
  <c r="K173" i="4"/>
  <c r="AD172" i="4"/>
  <c r="V172" i="4"/>
  <c r="N172" i="4"/>
  <c r="F172" i="4"/>
  <c r="Y171" i="4"/>
  <c r="Q171" i="4"/>
  <c r="I171" i="4"/>
  <c r="AA216" i="4"/>
  <c r="K194" i="4"/>
  <c r="P190" i="4"/>
  <c r="H187" i="4"/>
  <c r="Y184" i="4"/>
  <c r="O182" i="4"/>
  <c r="AF179" i="4"/>
  <c r="M179" i="4"/>
  <c r="Q178" i="4"/>
  <c r="V177" i="4"/>
  <c r="AD176" i="4"/>
  <c r="G176" i="4"/>
  <c r="L175" i="4"/>
  <c r="T174" i="4"/>
  <c r="X173" i="4"/>
  <c r="AC172" i="4"/>
  <c r="J172" i="4"/>
  <c r="P171" i="4"/>
  <c r="J211" i="4"/>
  <c r="AA193" i="4"/>
  <c r="AF189" i="4"/>
  <c r="AA186" i="4"/>
  <c r="Q184" i="4"/>
  <c r="G182" i="4"/>
  <c r="AD179" i="4"/>
  <c r="H179" i="4"/>
  <c r="P178" i="4"/>
  <c r="T177" i="4"/>
  <c r="Y176" i="4"/>
  <c r="F176" i="4"/>
  <c r="J175" i="4"/>
  <c r="O174" i="4"/>
  <c r="W173" i="4"/>
  <c r="AA172" i="4"/>
  <c r="AF171" i="4"/>
  <c r="O171" i="4"/>
  <c r="O207" i="4"/>
  <c r="M193" i="4"/>
  <c r="R189" i="4"/>
  <c r="S186" i="4"/>
  <c r="I184" i="4"/>
  <c r="Z181" i="4"/>
  <c r="AC179" i="4"/>
  <c r="F179" i="4"/>
  <c r="K178" i="4"/>
  <c r="S177" i="4"/>
  <c r="W176" i="4"/>
  <c r="AB175" i="4"/>
  <c r="I175" i="4"/>
  <c r="M174" i="4"/>
  <c r="R173" i="4"/>
  <c r="Z172" i="4"/>
  <c r="AD171" i="4"/>
  <c r="N171" i="4"/>
  <c r="Y203" i="4"/>
  <c r="Z192" i="4"/>
  <c r="G189" i="4"/>
  <c r="K186" i="4"/>
  <c r="AB183" i="4"/>
  <c r="R181" i="4"/>
  <c r="X179" i="4"/>
  <c r="AF178" i="4"/>
  <c r="I178" i="4"/>
  <c r="N177" i="4"/>
  <c r="V176" i="4"/>
  <c r="Z175" i="4"/>
  <c r="AE174" i="4"/>
  <c r="L174" i="4"/>
  <c r="P173" i="4"/>
  <c r="U172" i="4"/>
  <c r="AC171" i="4"/>
  <c r="M171" i="4"/>
  <c r="O201" i="4"/>
  <c r="O192" i="4"/>
  <c r="T188" i="4"/>
  <c r="AD185" i="4"/>
  <c r="T183" i="4"/>
  <c r="J181" i="4"/>
  <c r="V179" i="4"/>
  <c r="AA178" i="4"/>
  <c r="H178" i="4"/>
  <c r="L177" i="4"/>
  <c r="Q176" i="4"/>
  <c r="Y175" i="4"/>
  <c r="AC174" i="4"/>
  <c r="G174" i="4"/>
  <c r="O173" i="4"/>
  <c r="S172" i="4"/>
  <c r="X171" i="4"/>
  <c r="J171" i="4"/>
  <c r="AF198" i="4"/>
  <c r="AB191" i="4"/>
  <c r="F188" i="4"/>
  <c r="V185" i="4"/>
  <c r="L183" i="4"/>
  <c r="AC180" i="4"/>
  <c r="U179" i="4"/>
  <c r="Y178" i="4"/>
  <c r="AD177" i="4"/>
  <c r="K177" i="4"/>
  <c r="O176" i="4"/>
  <c r="T175" i="4"/>
  <c r="AB174" i="4"/>
  <c r="AF173" i="4"/>
  <c r="J173" i="4"/>
  <c r="R172" i="4"/>
  <c r="V171" i="4"/>
  <c r="H171" i="4"/>
  <c r="V196" i="4"/>
  <c r="Q191" i="4"/>
  <c r="X187" i="4"/>
  <c r="N185" i="4"/>
  <c r="AE182" i="4"/>
  <c r="U180" i="4"/>
  <c r="P179" i="4"/>
  <c r="X178" i="4"/>
  <c r="AB177" i="4"/>
  <c r="F177" i="4"/>
  <c r="N176" i="4"/>
  <c r="R175" i="4"/>
  <c r="W174" i="4"/>
  <c r="AE173" i="4"/>
  <c r="H173" i="4"/>
  <c r="M172" i="4"/>
  <c r="U171" i="4"/>
  <c r="G171" i="4"/>
  <c r="AA194" i="4"/>
  <c r="AA177" i="4"/>
  <c r="R171" i="4"/>
  <c r="AD190" i="4"/>
  <c r="AE176" i="4"/>
  <c r="F171" i="4"/>
  <c r="P187" i="4"/>
  <c r="I176" i="4"/>
  <c r="F185" i="4"/>
  <c r="Q175" i="4"/>
  <c r="W182" i="4"/>
  <c r="U174" i="4"/>
  <c r="M180" i="4"/>
  <c r="Z173" i="4"/>
  <c r="N179" i="4"/>
  <c r="G173" i="4"/>
  <c r="S178" i="4"/>
  <c r="K172" i="4"/>
  <c r="D10" i="4"/>
  <c r="D29" i="4"/>
  <c r="D52" i="4"/>
  <c r="F104" i="4"/>
  <c r="V4" i="4"/>
  <c r="L166" i="4"/>
  <c r="F65" i="4"/>
  <c r="D56" i="4"/>
  <c r="W2" i="4"/>
  <c r="D82" i="4"/>
  <c r="AH113" i="4"/>
  <c r="D92" i="4"/>
  <c r="D122" i="4"/>
  <c r="F126" i="4"/>
  <c r="D157" i="4"/>
  <c r="F143" i="4"/>
  <c r="D115" i="4"/>
  <c r="D145" i="4"/>
  <c r="F120" i="4"/>
  <c r="F155" i="4"/>
  <c r="D163" i="4"/>
  <c r="K630" i="5"/>
  <c r="F629" i="5"/>
  <c r="I628" i="5"/>
  <c r="AB627" i="5"/>
  <c r="T627" i="5"/>
  <c r="L627" i="5"/>
  <c r="AE626" i="5"/>
  <c r="W626" i="5"/>
  <c r="O626" i="5"/>
  <c r="G626" i="5"/>
  <c r="J625" i="5"/>
  <c r="H623" i="5"/>
  <c r="K622" i="5"/>
  <c r="F621" i="5"/>
  <c r="I620" i="5"/>
  <c r="AB619" i="5"/>
  <c r="T619" i="5"/>
  <c r="L619" i="5"/>
  <c r="G618" i="5"/>
  <c r="J617" i="5"/>
  <c r="AC616" i="5"/>
  <c r="U616" i="5"/>
  <c r="M616" i="5"/>
  <c r="H615" i="5"/>
  <c r="K614" i="5"/>
  <c r="F613" i="5"/>
  <c r="I612" i="5"/>
  <c r="AE610" i="5"/>
  <c r="W610" i="5"/>
  <c r="O610" i="5"/>
  <c r="G610" i="5"/>
  <c r="Z609" i="5"/>
  <c r="R609" i="5"/>
  <c r="J609" i="5"/>
  <c r="J630" i="5"/>
  <c r="H628" i="5"/>
  <c r="AA627" i="5"/>
  <c r="S627" i="5"/>
  <c r="K627" i="5"/>
  <c r="AD626" i="5"/>
  <c r="V626" i="5"/>
  <c r="N626" i="5"/>
  <c r="F626" i="5"/>
  <c r="I625" i="5"/>
  <c r="G623" i="5"/>
  <c r="J622" i="5"/>
  <c r="H620" i="5"/>
  <c r="AA619" i="5"/>
  <c r="S619" i="5"/>
  <c r="K619" i="5"/>
  <c r="F618" i="5"/>
  <c r="I617" i="5"/>
  <c r="AB616" i="5"/>
  <c r="T616" i="5"/>
  <c r="L616" i="5"/>
  <c r="G615" i="5"/>
  <c r="J614" i="5"/>
  <c r="H612" i="5"/>
  <c r="K611" i="5"/>
  <c r="AD610" i="5"/>
  <c r="V610" i="5"/>
  <c r="N610" i="5"/>
  <c r="F610" i="5"/>
  <c r="Y609" i="5"/>
  <c r="Q609" i="5"/>
  <c r="I609" i="5"/>
  <c r="I630" i="5"/>
  <c r="G628" i="5"/>
  <c r="Z627" i="5"/>
  <c r="R627" i="5"/>
  <c r="J627" i="5"/>
  <c r="AC626" i="5"/>
  <c r="U626" i="5"/>
  <c r="M626" i="5"/>
  <c r="H625" i="5"/>
  <c r="K624" i="5"/>
  <c r="F623" i="5"/>
  <c r="I622" i="5"/>
  <c r="G620" i="5"/>
  <c r="Z619" i="5"/>
  <c r="R619" i="5"/>
  <c r="J619" i="5"/>
  <c r="H617" i="5"/>
  <c r="AA616" i="5"/>
  <c r="S616" i="5"/>
  <c r="K616" i="5"/>
  <c r="F615" i="5"/>
  <c r="I614" i="5"/>
  <c r="G612" i="5"/>
  <c r="J611" i="5"/>
  <c r="AC610" i="5"/>
  <c r="U610" i="5"/>
  <c r="M610" i="5"/>
  <c r="AF609" i="5"/>
  <c r="X609" i="5"/>
  <c r="P609" i="5"/>
  <c r="H609" i="5"/>
  <c r="H630" i="5"/>
  <c r="K629" i="5"/>
  <c r="F628" i="5"/>
  <c r="Y627" i="5"/>
  <c r="Q627" i="5"/>
  <c r="I627" i="5"/>
  <c r="AB626" i="5"/>
  <c r="T626" i="5"/>
  <c r="L626" i="5"/>
  <c r="G625" i="5"/>
  <c r="J624" i="5"/>
  <c r="H622" i="5"/>
  <c r="K621" i="5"/>
  <c r="F620" i="5"/>
  <c r="Y619" i="5"/>
  <c r="Q619" i="5"/>
  <c r="I619" i="5"/>
  <c r="G617" i="5"/>
  <c r="Z616" i="5"/>
  <c r="R616" i="5"/>
  <c r="J616" i="5"/>
  <c r="H614" i="5"/>
  <c r="K613" i="5"/>
  <c r="F612" i="5"/>
  <c r="I611" i="5"/>
  <c r="AB610" i="5"/>
  <c r="T610" i="5"/>
  <c r="L610" i="5"/>
  <c r="AE609" i="5"/>
  <c r="W609" i="5"/>
  <c r="O609" i="5"/>
  <c r="G609" i="5"/>
  <c r="J608" i="5"/>
  <c r="G630" i="5"/>
  <c r="J629" i="5"/>
  <c r="AF627" i="5"/>
  <c r="X627" i="5"/>
  <c r="P627" i="5"/>
  <c r="H627" i="5"/>
  <c r="AA626" i="5"/>
  <c r="S626" i="5"/>
  <c r="K626" i="5"/>
  <c r="F625" i="5"/>
  <c r="I624" i="5"/>
  <c r="G622" i="5"/>
  <c r="J621" i="5"/>
  <c r="AF619" i="5"/>
  <c r="X619" i="5"/>
  <c r="P619" i="5"/>
  <c r="H619" i="5"/>
  <c r="K618" i="5"/>
  <c r="F617" i="5"/>
  <c r="Y616" i="5"/>
  <c r="Q616" i="5"/>
  <c r="I616" i="5"/>
  <c r="G614" i="5"/>
  <c r="J613" i="5"/>
  <c r="H611" i="5"/>
  <c r="AA610" i="5"/>
  <c r="S610" i="5"/>
  <c r="K610" i="5"/>
  <c r="AD609" i="5"/>
  <c r="V609" i="5"/>
  <c r="N609" i="5"/>
  <c r="F609" i="5"/>
  <c r="I608" i="5"/>
  <c r="F630" i="5"/>
  <c r="I629" i="5"/>
  <c r="AE627" i="5"/>
  <c r="W627" i="5"/>
  <c r="O627" i="5"/>
  <c r="G627" i="5"/>
  <c r="Z626" i="5"/>
  <c r="R626" i="5"/>
  <c r="J626" i="5"/>
  <c r="H624" i="5"/>
  <c r="K623" i="5"/>
  <c r="F622" i="5"/>
  <c r="I621" i="5"/>
  <c r="AE619" i="5"/>
  <c r="W619" i="5"/>
  <c r="O619" i="5"/>
  <c r="G619" i="5"/>
  <c r="J618" i="5"/>
  <c r="AF616" i="5"/>
  <c r="X616" i="5"/>
  <c r="P616" i="5"/>
  <c r="H616" i="5"/>
  <c r="K615" i="5"/>
  <c r="F614" i="5"/>
  <c r="I613" i="5"/>
  <c r="G611" i="5"/>
  <c r="Z610" i="5"/>
  <c r="R610" i="5"/>
  <c r="J610" i="5"/>
  <c r="AC609" i="5"/>
  <c r="U609" i="5"/>
  <c r="M609" i="5"/>
  <c r="H629" i="5"/>
  <c r="K628" i="5"/>
  <c r="AD627" i="5"/>
  <c r="V627" i="5"/>
  <c r="N627" i="5"/>
  <c r="F627" i="5"/>
  <c r="Y626" i="5"/>
  <c r="Q626" i="5"/>
  <c r="I626" i="5"/>
  <c r="G624" i="5"/>
  <c r="J623" i="5"/>
  <c r="H621" i="5"/>
  <c r="K620" i="5"/>
  <c r="AD619" i="5"/>
  <c r="V619" i="5"/>
  <c r="N619" i="5"/>
  <c r="F619" i="5"/>
  <c r="I618" i="5"/>
  <c r="AE616" i="5"/>
  <c r="W616" i="5"/>
  <c r="O616" i="5"/>
  <c r="G616" i="5"/>
  <c r="J615" i="5"/>
  <c r="H613" i="5"/>
  <c r="K612" i="5"/>
  <c r="F611" i="5"/>
  <c r="Y610" i="5"/>
  <c r="Q610" i="5"/>
  <c r="I610" i="5"/>
  <c r="AB609" i="5"/>
  <c r="T609" i="5"/>
  <c r="L609" i="5"/>
  <c r="G608" i="5"/>
  <c r="J607" i="5"/>
  <c r="AF626" i="5"/>
  <c r="AC619" i="5"/>
  <c r="I615" i="5"/>
  <c r="P610" i="5"/>
  <c r="H608" i="5"/>
  <c r="K607" i="5"/>
  <c r="K606" i="5"/>
  <c r="F605" i="5"/>
  <c r="Y604" i="5"/>
  <c r="Q604" i="5"/>
  <c r="I604" i="5"/>
  <c r="G602" i="5"/>
  <c r="J601" i="5"/>
  <c r="H599" i="5"/>
  <c r="K598" i="5"/>
  <c r="F597" i="5"/>
  <c r="I596" i="5"/>
  <c r="G594" i="5"/>
  <c r="J593" i="5"/>
  <c r="H591" i="5"/>
  <c r="K590" i="5"/>
  <c r="F589" i="5"/>
  <c r="G629" i="5"/>
  <c r="X626" i="5"/>
  <c r="U619" i="5"/>
  <c r="K617" i="5"/>
  <c r="H610" i="5"/>
  <c r="F608" i="5"/>
  <c r="I607" i="5"/>
  <c r="J606" i="5"/>
  <c r="AF604" i="5"/>
  <c r="X604" i="5"/>
  <c r="P604" i="5"/>
  <c r="H604" i="5"/>
  <c r="K603" i="5"/>
  <c r="F602" i="5"/>
  <c r="I601" i="5"/>
  <c r="G599" i="5"/>
  <c r="J598" i="5"/>
  <c r="H596" i="5"/>
  <c r="K595" i="5"/>
  <c r="F594" i="5"/>
  <c r="I593" i="5"/>
  <c r="P626" i="5"/>
  <c r="F624" i="5"/>
  <c r="M619" i="5"/>
  <c r="AD616" i="5"/>
  <c r="J612" i="5"/>
  <c r="AA609" i="5"/>
  <c r="H607" i="5"/>
  <c r="I606" i="5"/>
  <c r="AE604" i="5"/>
  <c r="W604" i="5"/>
  <c r="O604" i="5"/>
  <c r="G604" i="5"/>
  <c r="J603" i="5"/>
  <c r="H601" i="5"/>
  <c r="K600" i="5"/>
  <c r="F599" i="5"/>
  <c r="I598" i="5"/>
  <c r="G596" i="5"/>
  <c r="J595" i="5"/>
  <c r="H593" i="5"/>
  <c r="K592" i="5"/>
  <c r="H626" i="5"/>
  <c r="V616" i="5"/>
  <c r="S609" i="5"/>
  <c r="G607" i="5"/>
  <c r="H606" i="5"/>
  <c r="K605" i="5"/>
  <c r="AD604" i="5"/>
  <c r="V604" i="5"/>
  <c r="N604" i="5"/>
  <c r="F604" i="5"/>
  <c r="I603" i="5"/>
  <c r="G601" i="5"/>
  <c r="J600" i="5"/>
  <c r="H598" i="5"/>
  <c r="K597" i="5"/>
  <c r="F596" i="5"/>
  <c r="I595" i="5"/>
  <c r="G593" i="5"/>
  <c r="J592" i="5"/>
  <c r="H590" i="5"/>
  <c r="K589" i="5"/>
  <c r="F588" i="5"/>
  <c r="I587" i="5"/>
  <c r="AB586" i="5"/>
  <c r="T586" i="5"/>
  <c r="L586" i="5"/>
  <c r="J628" i="5"/>
  <c r="G621" i="5"/>
  <c r="N616" i="5"/>
  <c r="K609" i="5"/>
  <c r="F607" i="5"/>
  <c r="G606" i="5"/>
  <c r="J605" i="5"/>
  <c r="AC604" i="5"/>
  <c r="U604" i="5"/>
  <c r="M604" i="5"/>
  <c r="H603" i="5"/>
  <c r="K602" i="5"/>
  <c r="F601" i="5"/>
  <c r="I600" i="5"/>
  <c r="G598" i="5"/>
  <c r="J597" i="5"/>
  <c r="H595" i="5"/>
  <c r="K594" i="5"/>
  <c r="F593" i="5"/>
  <c r="I592" i="5"/>
  <c r="G590" i="5"/>
  <c r="J589" i="5"/>
  <c r="AC627" i="5"/>
  <c r="I623" i="5"/>
  <c r="F616" i="5"/>
  <c r="F606" i="5"/>
  <c r="I605" i="5"/>
  <c r="AB604" i="5"/>
  <c r="T604" i="5"/>
  <c r="L604" i="5"/>
  <c r="G603" i="5"/>
  <c r="J602" i="5"/>
  <c r="H600" i="5"/>
  <c r="K599" i="5"/>
  <c r="F598" i="5"/>
  <c r="I597" i="5"/>
  <c r="G595" i="5"/>
  <c r="J594" i="5"/>
  <c r="H592" i="5"/>
  <c r="K591" i="5"/>
  <c r="F590" i="5"/>
  <c r="I589" i="5"/>
  <c r="U627" i="5"/>
  <c r="K625" i="5"/>
  <c r="H618" i="5"/>
  <c r="AF610" i="5"/>
  <c r="H605" i="5"/>
  <c r="AA604" i="5"/>
  <c r="S604" i="5"/>
  <c r="K604" i="5"/>
  <c r="F603" i="5"/>
  <c r="I602" i="5"/>
  <c r="G600" i="5"/>
  <c r="J599" i="5"/>
  <c r="H597" i="5"/>
  <c r="K596" i="5"/>
  <c r="F595" i="5"/>
  <c r="I594" i="5"/>
  <c r="G592" i="5"/>
  <c r="J591" i="5"/>
  <c r="H589" i="5"/>
  <c r="K588" i="5"/>
  <c r="F587" i="5"/>
  <c r="Y586" i="5"/>
  <c r="Q586" i="5"/>
  <c r="I586" i="5"/>
  <c r="X610" i="5"/>
  <c r="K601" i="5"/>
  <c r="H594" i="5"/>
  <c r="H587" i="5"/>
  <c r="X586" i="5"/>
  <c r="N586" i="5"/>
  <c r="G584" i="5"/>
  <c r="J583" i="5"/>
  <c r="AC582" i="5"/>
  <c r="U582" i="5"/>
  <c r="M582" i="5"/>
  <c r="H581" i="5"/>
  <c r="AA580" i="5"/>
  <c r="S580" i="5"/>
  <c r="K580" i="5"/>
  <c r="F579" i="5"/>
  <c r="Y578" i="5"/>
  <c r="Q578" i="5"/>
  <c r="I578" i="5"/>
  <c r="AB577" i="5"/>
  <c r="T577" i="5"/>
  <c r="L577" i="5"/>
  <c r="AE576" i="5"/>
  <c r="W576" i="5"/>
  <c r="O576" i="5"/>
  <c r="G576" i="5"/>
  <c r="M627" i="5"/>
  <c r="J596" i="5"/>
  <c r="G587" i="5"/>
  <c r="W586" i="5"/>
  <c r="M586" i="5"/>
  <c r="K585" i="5"/>
  <c r="F584" i="5"/>
  <c r="I583" i="5"/>
  <c r="AB582" i="5"/>
  <c r="T582" i="5"/>
  <c r="L582" i="5"/>
  <c r="G581" i="5"/>
  <c r="Z580" i="5"/>
  <c r="R580" i="5"/>
  <c r="J580" i="5"/>
  <c r="AF578" i="5"/>
  <c r="X578" i="5"/>
  <c r="P578" i="5"/>
  <c r="H578" i="5"/>
  <c r="AA577" i="5"/>
  <c r="S577" i="5"/>
  <c r="K577" i="5"/>
  <c r="AD576" i="5"/>
  <c r="V576" i="5"/>
  <c r="N576" i="5"/>
  <c r="F576" i="5"/>
  <c r="Y575" i="5"/>
  <c r="Q575" i="5"/>
  <c r="I575" i="5"/>
  <c r="G573" i="5"/>
  <c r="J572" i="5"/>
  <c r="AC571" i="5"/>
  <c r="U571" i="5"/>
  <c r="M571" i="5"/>
  <c r="H570" i="5"/>
  <c r="AA569" i="5"/>
  <c r="S569" i="5"/>
  <c r="K569" i="5"/>
  <c r="F568" i="5"/>
  <c r="Y567" i="5"/>
  <c r="Q567" i="5"/>
  <c r="I567" i="5"/>
  <c r="AB566" i="5"/>
  <c r="T566" i="5"/>
  <c r="L566" i="5"/>
  <c r="K608" i="5"/>
  <c r="I591" i="5"/>
  <c r="J588" i="5"/>
  <c r="AF586" i="5"/>
  <c r="V586" i="5"/>
  <c r="K586" i="5"/>
  <c r="J585" i="5"/>
  <c r="H583" i="5"/>
  <c r="AA582" i="5"/>
  <c r="S582" i="5"/>
  <c r="K582" i="5"/>
  <c r="F581" i="5"/>
  <c r="Y580" i="5"/>
  <c r="Q580" i="5"/>
  <c r="I580" i="5"/>
  <c r="AE578" i="5"/>
  <c r="W578" i="5"/>
  <c r="O578" i="5"/>
  <c r="G578" i="5"/>
  <c r="Z577" i="5"/>
  <c r="R577" i="5"/>
  <c r="J577" i="5"/>
  <c r="AC576" i="5"/>
  <c r="U576" i="5"/>
  <c r="M576" i="5"/>
  <c r="AF575" i="5"/>
  <c r="G605" i="5"/>
  <c r="K593" i="5"/>
  <c r="G591" i="5"/>
  <c r="I588" i="5"/>
  <c r="AE586" i="5"/>
  <c r="U586" i="5"/>
  <c r="J586" i="5"/>
  <c r="I585" i="5"/>
  <c r="G583" i="5"/>
  <c r="Z582" i="5"/>
  <c r="R582" i="5"/>
  <c r="J582" i="5"/>
  <c r="AF580" i="5"/>
  <c r="X580" i="5"/>
  <c r="P580" i="5"/>
  <c r="H580" i="5"/>
  <c r="K579" i="5"/>
  <c r="AD578" i="5"/>
  <c r="V578" i="5"/>
  <c r="N578" i="5"/>
  <c r="F578" i="5"/>
  <c r="Y577" i="5"/>
  <c r="Q577" i="5"/>
  <c r="I577" i="5"/>
  <c r="AB576" i="5"/>
  <c r="T576" i="5"/>
  <c r="L576" i="5"/>
  <c r="AE575" i="5"/>
  <c r="W575" i="5"/>
  <c r="O575" i="5"/>
  <c r="G575" i="5"/>
  <c r="J574" i="5"/>
  <c r="H572" i="5"/>
  <c r="AA571" i="5"/>
  <c r="S571" i="5"/>
  <c r="K571" i="5"/>
  <c r="F570" i="5"/>
  <c r="Y569" i="5"/>
  <c r="Q569" i="5"/>
  <c r="I569" i="5"/>
  <c r="AE567" i="5"/>
  <c r="W567" i="5"/>
  <c r="O567" i="5"/>
  <c r="G567" i="5"/>
  <c r="Z566" i="5"/>
  <c r="R566" i="5"/>
  <c r="J566" i="5"/>
  <c r="J620" i="5"/>
  <c r="Z604" i="5"/>
  <c r="F600" i="5"/>
  <c r="F591" i="5"/>
  <c r="J590" i="5"/>
  <c r="H588" i="5"/>
  <c r="AD586" i="5"/>
  <c r="S586" i="5"/>
  <c r="H586" i="5"/>
  <c r="H585" i="5"/>
  <c r="K584" i="5"/>
  <c r="F583" i="5"/>
  <c r="Y582" i="5"/>
  <c r="Q582" i="5"/>
  <c r="I582" i="5"/>
  <c r="AE580" i="5"/>
  <c r="W580" i="5"/>
  <c r="O580" i="5"/>
  <c r="G580" i="5"/>
  <c r="J579" i="5"/>
  <c r="AC578" i="5"/>
  <c r="U578" i="5"/>
  <c r="M578" i="5"/>
  <c r="AF577" i="5"/>
  <c r="X577" i="5"/>
  <c r="P577" i="5"/>
  <c r="H577" i="5"/>
  <c r="AA576" i="5"/>
  <c r="S576" i="5"/>
  <c r="K576" i="5"/>
  <c r="AD575" i="5"/>
  <c r="V575" i="5"/>
  <c r="N575" i="5"/>
  <c r="F575" i="5"/>
  <c r="I574" i="5"/>
  <c r="G572" i="5"/>
  <c r="Z571" i="5"/>
  <c r="R571" i="5"/>
  <c r="J571" i="5"/>
  <c r="AF569" i="5"/>
  <c r="X569" i="5"/>
  <c r="P569" i="5"/>
  <c r="R604" i="5"/>
  <c r="H602" i="5"/>
  <c r="I590" i="5"/>
  <c r="G588" i="5"/>
  <c r="AC586" i="5"/>
  <c r="R586" i="5"/>
  <c r="G586" i="5"/>
  <c r="G585" i="5"/>
  <c r="J584" i="5"/>
  <c r="AF582" i="5"/>
  <c r="X582" i="5"/>
  <c r="P582" i="5"/>
  <c r="H582" i="5"/>
  <c r="K581" i="5"/>
  <c r="AD580" i="5"/>
  <c r="V580" i="5"/>
  <c r="N580" i="5"/>
  <c r="F580" i="5"/>
  <c r="I579" i="5"/>
  <c r="AB578" i="5"/>
  <c r="T578" i="5"/>
  <c r="L578" i="5"/>
  <c r="AE577" i="5"/>
  <c r="W577" i="5"/>
  <c r="O577" i="5"/>
  <c r="G577" i="5"/>
  <c r="Z576" i="5"/>
  <c r="R576" i="5"/>
  <c r="J576" i="5"/>
  <c r="AC575" i="5"/>
  <c r="U575" i="5"/>
  <c r="M575" i="5"/>
  <c r="H574" i="5"/>
  <c r="K573" i="5"/>
  <c r="F572" i="5"/>
  <c r="Y571" i="5"/>
  <c r="Q571" i="5"/>
  <c r="I571" i="5"/>
  <c r="AE569" i="5"/>
  <c r="W569" i="5"/>
  <c r="O569" i="5"/>
  <c r="G569" i="5"/>
  <c r="J568" i="5"/>
  <c r="AC567" i="5"/>
  <c r="U567" i="5"/>
  <c r="M567" i="5"/>
  <c r="J604" i="5"/>
  <c r="G597" i="5"/>
  <c r="K587" i="5"/>
  <c r="AA586" i="5"/>
  <c r="P586" i="5"/>
  <c r="F586" i="5"/>
  <c r="F585" i="5"/>
  <c r="I584" i="5"/>
  <c r="AE582" i="5"/>
  <c r="W582" i="5"/>
  <c r="O582" i="5"/>
  <c r="G582" i="5"/>
  <c r="J581" i="5"/>
  <c r="AC580" i="5"/>
  <c r="U580" i="5"/>
  <c r="M580" i="5"/>
  <c r="H579" i="5"/>
  <c r="AA578" i="5"/>
  <c r="S578" i="5"/>
  <c r="K578" i="5"/>
  <c r="AD577" i="5"/>
  <c r="V577" i="5"/>
  <c r="N577" i="5"/>
  <c r="F577" i="5"/>
  <c r="Y576" i="5"/>
  <c r="Q576" i="5"/>
  <c r="I576" i="5"/>
  <c r="AB575" i="5"/>
  <c r="T575" i="5"/>
  <c r="L575" i="5"/>
  <c r="G574" i="5"/>
  <c r="J573" i="5"/>
  <c r="AF571" i="5"/>
  <c r="X571" i="5"/>
  <c r="P571" i="5"/>
  <c r="H571" i="5"/>
  <c r="K570" i="5"/>
  <c r="AD569" i="5"/>
  <c r="V569" i="5"/>
  <c r="N569" i="5"/>
  <c r="F569" i="5"/>
  <c r="I568" i="5"/>
  <c r="AB567" i="5"/>
  <c r="T567" i="5"/>
  <c r="G613" i="5"/>
  <c r="O586" i="5"/>
  <c r="G579" i="5"/>
  <c r="X576" i="5"/>
  <c r="P575" i="5"/>
  <c r="F573" i="5"/>
  <c r="K572" i="5"/>
  <c r="O571" i="5"/>
  <c r="AB569" i="5"/>
  <c r="H569" i="5"/>
  <c r="AD567" i="5"/>
  <c r="N567" i="5"/>
  <c r="AD566" i="5"/>
  <c r="S566" i="5"/>
  <c r="H566" i="5"/>
  <c r="J565" i="5"/>
  <c r="H563" i="5"/>
  <c r="AA562" i="5"/>
  <c r="S562" i="5"/>
  <c r="K562" i="5"/>
  <c r="F561" i="5"/>
  <c r="I560" i="5"/>
  <c r="G558" i="5"/>
  <c r="J557" i="5"/>
  <c r="I581" i="5"/>
  <c r="Z578" i="5"/>
  <c r="P576" i="5"/>
  <c r="K575" i="5"/>
  <c r="I572" i="5"/>
  <c r="N571" i="5"/>
  <c r="Z569" i="5"/>
  <c r="AA567" i="5"/>
  <c r="L567" i="5"/>
  <c r="AC566" i="5"/>
  <c r="Q566" i="5"/>
  <c r="G566" i="5"/>
  <c r="I565" i="5"/>
  <c r="G563" i="5"/>
  <c r="Z562" i="5"/>
  <c r="R562" i="5"/>
  <c r="J562" i="5"/>
  <c r="H560" i="5"/>
  <c r="K559" i="5"/>
  <c r="F558" i="5"/>
  <c r="I557" i="5"/>
  <c r="G555" i="5"/>
  <c r="J554" i="5"/>
  <c r="AF552" i="5"/>
  <c r="X552" i="5"/>
  <c r="P552" i="5"/>
  <c r="H552" i="5"/>
  <c r="K551" i="5"/>
  <c r="AD550" i="5"/>
  <c r="V550" i="5"/>
  <c r="N550" i="5"/>
  <c r="F550" i="5"/>
  <c r="I549" i="5"/>
  <c r="G589" i="5"/>
  <c r="K583" i="5"/>
  <c r="AB580" i="5"/>
  <c r="R578" i="5"/>
  <c r="H576" i="5"/>
  <c r="J575" i="5"/>
  <c r="AE571" i="5"/>
  <c r="L571" i="5"/>
  <c r="U569" i="5"/>
  <c r="Z567" i="5"/>
  <c r="K567" i="5"/>
  <c r="AA566" i="5"/>
  <c r="P566" i="5"/>
  <c r="F566" i="5"/>
  <c r="H565" i="5"/>
  <c r="K564" i="5"/>
  <c r="F563" i="5"/>
  <c r="Y562" i="5"/>
  <c r="Q562" i="5"/>
  <c r="I562" i="5"/>
  <c r="G560" i="5"/>
  <c r="J559" i="5"/>
  <c r="H557" i="5"/>
  <c r="AD582" i="5"/>
  <c r="T580" i="5"/>
  <c r="J578" i="5"/>
  <c r="AA575" i="5"/>
  <c r="H575" i="5"/>
  <c r="AD571" i="5"/>
  <c r="G571" i="5"/>
  <c r="T569" i="5"/>
  <c r="X567" i="5"/>
  <c r="J567" i="5"/>
  <c r="Y566" i="5"/>
  <c r="O566" i="5"/>
  <c r="G565" i="5"/>
  <c r="J564" i="5"/>
  <c r="AF562" i="5"/>
  <c r="X562" i="5"/>
  <c r="P562" i="5"/>
  <c r="H562" i="5"/>
  <c r="K561" i="5"/>
  <c r="F560" i="5"/>
  <c r="I559" i="5"/>
  <c r="G557" i="5"/>
  <c r="J556" i="5"/>
  <c r="H554" i="5"/>
  <c r="K553" i="5"/>
  <c r="AD552" i="5"/>
  <c r="V552" i="5"/>
  <c r="N552" i="5"/>
  <c r="F552" i="5"/>
  <c r="I551" i="5"/>
  <c r="AB550" i="5"/>
  <c r="T550" i="5"/>
  <c r="L550" i="5"/>
  <c r="G549" i="5"/>
  <c r="I599" i="5"/>
  <c r="V582" i="5"/>
  <c r="L580" i="5"/>
  <c r="AC577" i="5"/>
  <c r="Z575" i="5"/>
  <c r="K574" i="5"/>
  <c r="AB571" i="5"/>
  <c r="F571" i="5"/>
  <c r="J570" i="5"/>
  <c r="R569" i="5"/>
  <c r="K568" i="5"/>
  <c r="V567" i="5"/>
  <c r="H567" i="5"/>
  <c r="X566" i="5"/>
  <c r="N566" i="5"/>
  <c r="F565" i="5"/>
  <c r="I564" i="5"/>
  <c r="AE562" i="5"/>
  <c r="W562" i="5"/>
  <c r="O562" i="5"/>
  <c r="G562" i="5"/>
  <c r="J561" i="5"/>
  <c r="H559" i="5"/>
  <c r="K558" i="5"/>
  <c r="F557" i="5"/>
  <c r="I556" i="5"/>
  <c r="G554" i="5"/>
  <c r="J553" i="5"/>
  <c r="AC552" i="5"/>
  <c r="U552" i="5"/>
  <c r="M552" i="5"/>
  <c r="H551" i="5"/>
  <c r="AA550" i="5"/>
  <c r="S550" i="5"/>
  <c r="K550" i="5"/>
  <c r="N582" i="5"/>
  <c r="U577" i="5"/>
  <c r="X575" i="5"/>
  <c r="F574" i="5"/>
  <c r="W571" i="5"/>
  <c r="I570" i="5"/>
  <c r="M569" i="5"/>
  <c r="H568" i="5"/>
  <c r="S567" i="5"/>
  <c r="F567" i="5"/>
  <c r="W566" i="5"/>
  <c r="M566" i="5"/>
  <c r="H564" i="5"/>
  <c r="K563" i="5"/>
  <c r="AD562" i="5"/>
  <c r="V562" i="5"/>
  <c r="N562" i="5"/>
  <c r="F562" i="5"/>
  <c r="I561" i="5"/>
  <c r="G559" i="5"/>
  <c r="J558" i="5"/>
  <c r="H556" i="5"/>
  <c r="K555" i="5"/>
  <c r="F554" i="5"/>
  <c r="I553" i="5"/>
  <c r="AB552" i="5"/>
  <c r="T552" i="5"/>
  <c r="L552" i="5"/>
  <c r="G551" i="5"/>
  <c r="Z550" i="5"/>
  <c r="R550" i="5"/>
  <c r="J550" i="5"/>
  <c r="J587" i="5"/>
  <c r="F582" i="5"/>
  <c r="M577" i="5"/>
  <c r="S575" i="5"/>
  <c r="I573" i="5"/>
  <c r="V571" i="5"/>
  <c r="G570" i="5"/>
  <c r="L569" i="5"/>
  <c r="G568" i="5"/>
  <c r="R567" i="5"/>
  <c r="AF566" i="5"/>
  <c r="V566" i="5"/>
  <c r="K566" i="5"/>
  <c r="G564" i="5"/>
  <c r="J563" i="5"/>
  <c r="AC562" i="5"/>
  <c r="U562" i="5"/>
  <c r="M562" i="5"/>
  <c r="H561" i="5"/>
  <c r="K560" i="5"/>
  <c r="F559" i="5"/>
  <c r="I558" i="5"/>
  <c r="G556" i="5"/>
  <c r="J555" i="5"/>
  <c r="H553" i="5"/>
  <c r="AA552" i="5"/>
  <c r="S552" i="5"/>
  <c r="K552" i="5"/>
  <c r="F551" i="5"/>
  <c r="Y550" i="5"/>
  <c r="Q550" i="5"/>
  <c r="I550" i="5"/>
  <c r="F592" i="5"/>
  <c r="AF567" i="5"/>
  <c r="T562" i="5"/>
  <c r="J560" i="5"/>
  <c r="F556" i="5"/>
  <c r="AE552" i="5"/>
  <c r="I552" i="5"/>
  <c r="U550" i="5"/>
  <c r="F549" i="5"/>
  <c r="Z586" i="5"/>
  <c r="H573" i="5"/>
  <c r="P567" i="5"/>
  <c r="L562" i="5"/>
  <c r="I555" i="5"/>
  <c r="Z552" i="5"/>
  <c r="G552" i="5"/>
  <c r="P550" i="5"/>
  <c r="H584" i="5"/>
  <c r="AE566" i="5"/>
  <c r="K557" i="5"/>
  <c r="H555" i="5"/>
  <c r="Y552" i="5"/>
  <c r="J551" i="5"/>
  <c r="O550" i="5"/>
  <c r="T571" i="5"/>
  <c r="U566" i="5"/>
  <c r="F564" i="5"/>
  <c r="F555" i="5"/>
  <c r="K554" i="5"/>
  <c r="W552" i="5"/>
  <c r="AF550" i="5"/>
  <c r="M550" i="5"/>
  <c r="I566" i="5"/>
  <c r="I554" i="5"/>
  <c r="R552" i="5"/>
  <c r="AE550" i="5"/>
  <c r="H550" i="5"/>
  <c r="AF576" i="5"/>
  <c r="AC569" i="5"/>
  <c r="G561" i="5"/>
  <c r="Q552" i="5"/>
  <c r="AC550" i="5"/>
  <c r="G550" i="5"/>
  <c r="K549" i="5"/>
  <c r="R575" i="5"/>
  <c r="J569" i="5"/>
  <c r="I563" i="5"/>
  <c r="G553" i="5"/>
  <c r="O552" i="5"/>
  <c r="X550" i="5"/>
  <c r="J549" i="5"/>
  <c r="K565" i="5"/>
  <c r="F553" i="5"/>
  <c r="AB562" i="5"/>
  <c r="J552" i="5"/>
  <c r="H558" i="5"/>
  <c r="W550" i="5"/>
  <c r="K556" i="5"/>
  <c r="H549" i="5"/>
  <c r="G3" i="5"/>
  <c r="K3" i="5"/>
  <c r="I3" i="5"/>
  <c r="W4" i="5"/>
  <c r="X4" i="5" s="1"/>
  <c r="F91" i="5"/>
  <c r="D93" i="5"/>
  <c r="Y2" i="5"/>
  <c r="D10" i="5"/>
  <c r="D72" i="5"/>
  <c r="F131" i="5"/>
  <c r="F542" i="5"/>
  <c r="F546" i="5" s="1"/>
  <c r="D59" i="12" s="1"/>
  <c r="L537" i="5"/>
  <c r="D145" i="5"/>
  <c r="F143" i="5"/>
  <c r="F251" i="5"/>
  <c r="F321" i="5"/>
  <c r="D253" i="5"/>
  <c r="F363" i="5"/>
  <c r="D323" i="5"/>
  <c r="D329" i="5"/>
  <c r="F385" i="5"/>
  <c r="D365" i="5"/>
  <c r="D392" i="5"/>
  <c r="D409" i="5"/>
  <c r="D387" i="5"/>
  <c r="F466" i="5"/>
  <c r="D426" i="5"/>
  <c r="F424" i="5"/>
  <c r="F487" i="5"/>
  <c r="D489" i="5"/>
  <c r="F509" i="5"/>
  <c r="D514" i="5"/>
  <c r="F512" i="5"/>
  <c r="D511" i="5"/>
  <c r="F535" i="5"/>
  <c r="G27" i="15"/>
  <c r="I27" i="15"/>
  <c r="H27" i="15"/>
  <c r="M27" i="15"/>
  <c r="J27" i="15"/>
  <c r="L27" i="15"/>
  <c r="N24" i="15"/>
  <c r="O27" i="15" s="1"/>
  <c r="AA386" i="6" l="1"/>
  <c r="AA384" i="6"/>
  <c r="AA394" i="6"/>
  <c r="X409" i="6"/>
  <c r="AA375" i="6"/>
  <c r="AC46" i="12"/>
  <c r="AA378" i="6"/>
  <c r="AA398" i="6"/>
  <c r="AA393" i="6"/>
  <c r="AA370" i="6"/>
  <c r="AA361" i="6"/>
  <c r="AB47" i="12"/>
  <c r="AB54" i="12" s="1"/>
  <c r="W419" i="6"/>
  <c r="W328" i="6" s="1"/>
  <c r="X410" i="6"/>
  <c r="AF334" i="6"/>
  <c r="AF335" i="6" s="1"/>
  <c r="AD40" i="12" s="1"/>
  <c r="AD51" i="12" s="1"/>
  <c r="AD52" i="12" s="1"/>
  <c r="AF333" i="6"/>
  <c r="X75" i="6"/>
  <c r="AA3" i="6"/>
  <c r="Z74" i="6"/>
  <c r="AA374" i="6"/>
  <c r="Y71" i="6"/>
  <c r="Y69" i="6"/>
  <c r="Y73" i="6"/>
  <c r="Y60" i="6"/>
  <c r="Y58" i="6"/>
  <c r="Y55" i="6"/>
  <c r="Y409" i="6" s="1"/>
  <c r="Y65" i="6"/>
  <c r="Y68" i="6"/>
  <c r="Y52" i="6"/>
  <c r="Y56" i="6"/>
  <c r="Y63" i="6"/>
  <c r="Y70" i="6"/>
  <c r="Y67" i="6"/>
  <c r="Y72" i="6"/>
  <c r="Y57" i="6"/>
  <c r="Y62" i="6"/>
  <c r="Y59" i="6"/>
  <c r="Y51" i="6"/>
  <c r="Y64" i="6"/>
  <c r="Y53" i="6"/>
  <c r="Y66" i="6"/>
  <c r="Y61" i="6"/>
  <c r="Y54" i="6"/>
  <c r="Y326" i="6"/>
  <c r="AA387" i="6"/>
  <c r="AA400" i="6"/>
  <c r="AA50" i="6"/>
  <c r="AA392" i="6"/>
  <c r="AA376" i="6"/>
  <c r="AA385" i="6"/>
  <c r="AB17" i="6"/>
  <c r="AB14" i="6"/>
  <c r="AB23" i="6"/>
  <c r="AB28" i="6"/>
  <c r="AB30" i="6"/>
  <c r="AB44" i="6"/>
  <c r="AB16" i="6"/>
  <c r="AB394" i="6" s="1"/>
  <c r="AB25" i="6"/>
  <c r="AB24" i="6"/>
  <c r="AB33" i="6"/>
  <c r="AB20" i="6"/>
  <c r="AB39" i="6"/>
  <c r="AB42" i="6"/>
  <c r="AB27" i="6"/>
  <c r="AB26" i="6"/>
  <c r="AB12" i="6"/>
  <c r="AB11" i="6"/>
  <c r="AB31" i="6"/>
  <c r="AB21" i="6"/>
  <c r="AB47" i="6"/>
  <c r="AB15" i="6"/>
  <c r="AB19" i="6"/>
  <c r="AB361" i="6" s="1"/>
  <c r="AB40" i="6"/>
  <c r="AB18" i="6"/>
  <c r="AB48" i="6"/>
  <c r="AB34" i="6"/>
  <c r="AB46" i="6"/>
  <c r="AB13" i="6"/>
  <c r="AB43" i="6"/>
  <c r="AB36" i="6"/>
  <c r="AB35" i="6"/>
  <c r="AB45" i="6"/>
  <c r="AB22" i="6"/>
  <c r="AB38" i="6"/>
  <c r="AB29" i="6"/>
  <c r="AB37" i="6"/>
  <c r="AB32" i="6"/>
  <c r="AB41" i="6"/>
  <c r="AB10" i="6"/>
  <c r="AC49" i="6"/>
  <c r="AD2" i="6"/>
  <c r="E387" i="5"/>
  <c r="E145" i="5"/>
  <c r="T292" i="3"/>
  <c r="N353" i="3"/>
  <c r="O292" i="3"/>
  <c r="AH210" i="3"/>
  <c r="S292" i="3"/>
  <c r="T353" i="3"/>
  <c r="S353" i="3"/>
  <c r="F3" i="3"/>
  <c r="F55" i="3"/>
  <c r="F288" i="3"/>
  <c r="F289" i="3" s="1"/>
  <c r="W274" i="3"/>
  <c r="M353" i="3"/>
  <c r="Y353" i="3"/>
  <c r="F3" i="5"/>
  <c r="U353" i="3"/>
  <c r="X353" i="3"/>
  <c r="W353" i="3"/>
  <c r="G3" i="3"/>
  <c r="H3" i="3"/>
  <c r="J3" i="3"/>
  <c r="K3" i="3"/>
  <c r="Q292" i="3"/>
  <c r="V91" i="3"/>
  <c r="AI348" i="3"/>
  <c r="AI356" i="3"/>
  <c r="D147" i="3"/>
  <c r="AH311" i="3"/>
  <c r="AH349" i="3"/>
  <c r="AI333" i="3"/>
  <c r="AH28" i="3"/>
  <c r="AI364" i="3"/>
  <c r="U104" i="4"/>
  <c r="U126" i="4"/>
  <c r="AI65" i="4"/>
  <c r="U155" i="4"/>
  <c r="U143" i="4"/>
  <c r="U161" i="4"/>
  <c r="U50" i="4"/>
  <c r="E112" i="4"/>
  <c r="E111" i="4"/>
  <c r="AH50" i="4"/>
  <c r="N293" i="3"/>
  <c r="D72" i="4"/>
  <c r="E69" i="4" s="1"/>
  <c r="AH90" i="4"/>
  <c r="AH80" i="4"/>
  <c r="U385" i="5"/>
  <c r="U131" i="5"/>
  <c r="U143" i="5"/>
  <c r="F537" i="5"/>
  <c r="F538" i="5" s="1"/>
  <c r="U466" i="5"/>
  <c r="U321" i="5"/>
  <c r="U487" i="5"/>
  <c r="U407" i="5"/>
  <c r="U251" i="5"/>
  <c r="U363" i="5"/>
  <c r="U424" i="5"/>
  <c r="U509" i="5"/>
  <c r="U197" i="5"/>
  <c r="D64" i="12"/>
  <c r="D40" i="12"/>
  <c r="D14" i="13"/>
  <c r="K48" i="2"/>
  <c r="AH173" i="3"/>
  <c r="C6" i="2"/>
  <c r="AH38" i="4"/>
  <c r="O293" i="3"/>
  <c r="R293" i="3"/>
  <c r="D286" i="3"/>
  <c r="K54" i="2"/>
  <c r="H3" i="5"/>
  <c r="F166" i="4"/>
  <c r="D69" i="12"/>
  <c r="T293" i="3"/>
  <c r="L293" i="3"/>
  <c r="H3" i="4"/>
  <c r="U274" i="3"/>
  <c r="AH147" i="3"/>
  <c r="U161" i="3"/>
  <c r="D274" i="3"/>
  <c r="W133" i="3"/>
  <c r="W82" i="3"/>
  <c r="V241" i="3"/>
  <c r="D195" i="3"/>
  <c r="AH161" i="3"/>
  <c r="AH119" i="3"/>
  <c r="D107" i="3"/>
  <c r="E106" i="3" s="1"/>
  <c r="AH82" i="3"/>
  <c r="I288" i="3"/>
  <c r="I289" i="3" s="1"/>
  <c r="K288" i="3"/>
  <c r="K289" i="3" s="1"/>
  <c r="W28" i="3"/>
  <c r="I377" i="3"/>
  <c r="U258" i="3"/>
  <c r="U195" i="3"/>
  <c r="U147" i="3"/>
  <c r="U107" i="3"/>
  <c r="V258" i="3"/>
  <c r="AH133" i="3"/>
  <c r="U241" i="3"/>
  <c r="D161" i="3"/>
  <c r="D173" i="3"/>
  <c r="AH107" i="3"/>
  <c r="AH54" i="3"/>
  <c r="R292" i="3"/>
  <c r="D28" i="3"/>
  <c r="F377" i="3"/>
  <c r="AH299" i="3"/>
  <c r="AH302" i="3"/>
  <c r="J377" i="3"/>
  <c r="AI299" i="3"/>
  <c r="K377" i="3"/>
  <c r="AI308" i="3"/>
  <c r="AI316" i="3"/>
  <c r="D203" i="3"/>
  <c r="W147" i="3"/>
  <c r="D91" i="3"/>
  <c r="AH309" i="3"/>
  <c r="AI309" i="3"/>
  <c r="AH317" i="3"/>
  <c r="AH330" i="3"/>
  <c r="AI330" i="3"/>
  <c r="W241" i="3"/>
  <c r="AH203" i="3"/>
  <c r="V173" i="3"/>
  <c r="V119" i="3"/>
  <c r="AH91" i="3"/>
  <c r="H377" i="3"/>
  <c r="AI314" i="3"/>
  <c r="AI304" i="3"/>
  <c r="D210" i="3"/>
  <c r="D258" i="3"/>
  <c r="AH241" i="3"/>
  <c r="AH286" i="3"/>
  <c r="AH195" i="3"/>
  <c r="D119" i="3"/>
  <c r="AI300" i="3"/>
  <c r="AH300" i="3"/>
  <c r="AI322" i="3"/>
  <c r="AH274" i="3"/>
  <c r="AH258" i="3"/>
  <c r="D241" i="3"/>
  <c r="W195" i="3"/>
  <c r="D133" i="3"/>
  <c r="D54" i="3"/>
  <c r="E42" i="3" s="1"/>
  <c r="AH301" i="3"/>
  <c r="AI303" i="3"/>
  <c r="AH303" i="3"/>
  <c r="AI311" i="3"/>
  <c r="AI302" i="3"/>
  <c r="AH314" i="3"/>
  <c r="U286" i="3"/>
  <c r="AH312" i="3"/>
  <c r="AI315" i="3"/>
  <c r="AI305" i="3"/>
  <c r="AH305" i="3"/>
  <c r="AI307" i="3"/>
  <c r="AH307" i="3"/>
  <c r="AH310" i="3"/>
  <c r="AH304" i="3"/>
  <c r="AH342" i="3"/>
  <c r="AI310" i="3"/>
  <c r="AH322" i="3"/>
  <c r="AI334" i="3"/>
  <c r="AI319" i="3"/>
  <c r="AH335" i="3"/>
  <c r="AH326" i="3"/>
  <c r="AI337" i="3"/>
  <c r="AI347" i="3"/>
  <c r="AI360" i="3"/>
  <c r="AH308" i="3"/>
  <c r="AH313" i="3"/>
  <c r="AI329" i="3"/>
  <c r="AH320" i="3"/>
  <c r="AH321" i="3"/>
  <c r="AH360" i="3"/>
  <c r="J288" i="3"/>
  <c r="J289" i="3" s="1"/>
  <c r="G288" i="3"/>
  <c r="G289" i="3" s="1"/>
  <c r="AI331" i="3"/>
  <c r="AH337" i="3"/>
  <c r="AI349" i="3"/>
  <c r="AH364" i="3"/>
  <c r="H288" i="3"/>
  <c r="H289" i="3" s="1"/>
  <c r="Y161" i="3"/>
  <c r="Y147" i="3"/>
  <c r="Y91" i="3"/>
  <c r="Z4" i="3"/>
  <c r="Z277" i="3" s="1"/>
  <c r="AH319" i="3"/>
  <c r="AI313" i="3"/>
  <c r="AH325" i="3"/>
  <c r="AI321" i="3"/>
  <c r="AI325" i="3"/>
  <c r="AI312" i="3"/>
  <c r="AH323" i="3"/>
  <c r="AH331" i="3"/>
  <c r="AI326" i="3"/>
  <c r="AI345" i="3"/>
  <c r="AI343" i="3"/>
  <c r="AH369" i="3"/>
  <c r="AI371" i="3"/>
  <c r="AH316" i="3"/>
  <c r="AH315" i="3"/>
  <c r="AI317" i="3"/>
  <c r="AH351" i="3"/>
  <c r="AH329" i="3"/>
  <c r="AH333" i="3"/>
  <c r="AH348" i="3"/>
  <c r="AI342" i="3"/>
  <c r="AH346" i="3"/>
  <c r="AI369" i="3"/>
  <c r="AH371" i="3"/>
  <c r="AI341" i="3"/>
  <c r="AI327" i="3"/>
  <c r="AI324" i="3"/>
  <c r="AI346" i="3"/>
  <c r="AH334" i="3"/>
  <c r="AH345" i="3"/>
  <c r="AI355" i="3"/>
  <c r="AI370" i="3"/>
  <c r="AH370" i="3"/>
  <c r="AI320" i="3"/>
  <c r="AH324" i="3"/>
  <c r="AH327" i="3"/>
  <c r="AH343" i="3"/>
  <c r="AH347" i="3"/>
  <c r="AI351" i="3"/>
  <c r="AH355" i="3"/>
  <c r="X28" i="3"/>
  <c r="Y2" i="3"/>
  <c r="G377" i="3"/>
  <c r="AI301" i="3"/>
  <c r="AI323" i="3"/>
  <c r="AI335" i="3"/>
  <c r="AH341" i="3"/>
  <c r="AH354" i="3"/>
  <c r="AH356" i="3"/>
  <c r="AI354" i="3"/>
  <c r="I3" i="4"/>
  <c r="D120" i="4"/>
  <c r="X2" i="4"/>
  <c r="W4" i="4"/>
  <c r="D126" i="4"/>
  <c r="D104" i="4"/>
  <c r="F249" i="4"/>
  <c r="H249" i="4"/>
  <c r="K249" i="4"/>
  <c r="AH143" i="4"/>
  <c r="D90" i="4"/>
  <c r="AH65" i="4"/>
  <c r="AH126" i="4"/>
  <c r="AH164" i="4"/>
  <c r="D65" i="4"/>
  <c r="D38" i="4"/>
  <c r="D143" i="4"/>
  <c r="J249" i="4"/>
  <c r="D50" i="4"/>
  <c r="G249" i="4"/>
  <c r="D164" i="4"/>
  <c r="D155" i="4"/>
  <c r="AH104" i="4"/>
  <c r="D27" i="4"/>
  <c r="AH161" i="4"/>
  <c r="AH120" i="4"/>
  <c r="D161" i="4"/>
  <c r="D54" i="4"/>
  <c r="E53" i="4" s="1"/>
  <c r="I249" i="4"/>
  <c r="D80" i="4"/>
  <c r="AH155" i="4"/>
  <c r="AH109" i="4"/>
  <c r="AH72" i="4"/>
  <c r="AH27" i="4"/>
  <c r="C11" i="2"/>
  <c r="AH509" i="5"/>
  <c r="C21" i="2" s="1"/>
  <c r="D509" i="5"/>
  <c r="D512" i="5"/>
  <c r="AH487" i="5"/>
  <c r="C20" i="2" s="1"/>
  <c r="D363" i="5"/>
  <c r="U535" i="5"/>
  <c r="C8" i="2"/>
  <c r="AH535" i="5"/>
  <c r="C23" i="2" s="1"/>
  <c r="D535" i="5"/>
  <c r="AH327" i="5"/>
  <c r="C13" i="2" s="1"/>
  <c r="J3" i="5"/>
  <c r="D91" i="5"/>
  <c r="AH424" i="5"/>
  <c r="C18" i="2" s="1"/>
  <c r="D466" i="5"/>
  <c r="D385" i="5"/>
  <c r="AH407" i="5"/>
  <c r="C17" i="2" s="1"/>
  <c r="AH385" i="5"/>
  <c r="C15" i="2" s="1"/>
  <c r="D487" i="5"/>
  <c r="D407" i="5"/>
  <c r="C7" i="2"/>
  <c r="AH466" i="5"/>
  <c r="C19" i="2" s="1"/>
  <c r="D321" i="5"/>
  <c r="C10" i="2"/>
  <c r="Z2" i="5"/>
  <c r="Y4" i="5"/>
  <c r="AH512" i="5"/>
  <c r="D424" i="5"/>
  <c r="AH363" i="5"/>
  <c r="C14" i="2" s="1"/>
  <c r="C12" i="2"/>
  <c r="C9" i="2"/>
  <c r="H632" i="5"/>
  <c r="J632" i="5"/>
  <c r="K632" i="5"/>
  <c r="F632" i="5"/>
  <c r="I632" i="5"/>
  <c r="G632" i="5"/>
  <c r="K38" i="2"/>
  <c r="N27" i="15"/>
  <c r="AC57" i="12" l="1"/>
  <c r="AC47" i="12"/>
  <c r="AC54" i="12" s="1"/>
  <c r="AB392" i="6"/>
  <c r="H51" i="13"/>
  <c r="X419" i="6"/>
  <c r="X328" i="6" s="1"/>
  <c r="AB375" i="6"/>
  <c r="AB378" i="6"/>
  <c r="AC44" i="6"/>
  <c r="AC16" i="6"/>
  <c r="AC14" i="6"/>
  <c r="AC30" i="6"/>
  <c r="AC25" i="6"/>
  <c r="AC28" i="6"/>
  <c r="AC12" i="6"/>
  <c r="AC20" i="6"/>
  <c r="AC39" i="6"/>
  <c r="AC13" i="6"/>
  <c r="AC26" i="6"/>
  <c r="AC33" i="6"/>
  <c r="AC46" i="6"/>
  <c r="AC42" i="6"/>
  <c r="AC36" i="6"/>
  <c r="AC40" i="6"/>
  <c r="AC11" i="6"/>
  <c r="AC27" i="6"/>
  <c r="AC47" i="6"/>
  <c r="AC45" i="6"/>
  <c r="AC48" i="6"/>
  <c r="AC21" i="6"/>
  <c r="AC19" i="6"/>
  <c r="AC361" i="6" s="1"/>
  <c r="AC15" i="6"/>
  <c r="AC41" i="6"/>
  <c r="AC10" i="6"/>
  <c r="AC34" i="6"/>
  <c r="AC35" i="6"/>
  <c r="AC22" i="6"/>
  <c r="AC32" i="6"/>
  <c r="AC37" i="6"/>
  <c r="AC38" i="6"/>
  <c r="AC29" i="6"/>
  <c r="AC31" i="6"/>
  <c r="AC18" i="6"/>
  <c r="AC24" i="6"/>
  <c r="AC378" i="6" s="1"/>
  <c r="AC17" i="6"/>
  <c r="AC23" i="6"/>
  <c r="AC43" i="6"/>
  <c r="AB393" i="6"/>
  <c r="AB387" i="6"/>
  <c r="AB50" i="6"/>
  <c r="AB384" i="6"/>
  <c r="AD49" i="6"/>
  <c r="AE2" i="6"/>
  <c r="AB374" i="6"/>
  <c r="AB370" i="6"/>
  <c r="AB376" i="6"/>
  <c r="Y410" i="6"/>
  <c r="AB385" i="6"/>
  <c r="AB400" i="6"/>
  <c r="AB386" i="6"/>
  <c r="AB398" i="6"/>
  <c r="Y75" i="6"/>
  <c r="Z63" i="6"/>
  <c r="Z53" i="6"/>
  <c r="Z55" i="6"/>
  <c r="Z60" i="6"/>
  <c r="Z72" i="6"/>
  <c r="Z54" i="6"/>
  <c r="Z59" i="6"/>
  <c r="Z58" i="6"/>
  <c r="Z73" i="6"/>
  <c r="Z57" i="6"/>
  <c r="Z69" i="6"/>
  <c r="Z61" i="6"/>
  <c r="Z62" i="6"/>
  <c r="Z71" i="6"/>
  <c r="Z67" i="6"/>
  <c r="Z70" i="6"/>
  <c r="Z66" i="6"/>
  <c r="Z56" i="6"/>
  <c r="Z51" i="6"/>
  <c r="Z64" i="6"/>
  <c r="Z68" i="6"/>
  <c r="Z52" i="6"/>
  <c r="Z65" i="6"/>
  <c r="Z326" i="6"/>
  <c r="AD46" i="12"/>
  <c r="AA74" i="6"/>
  <c r="AB3" i="6"/>
  <c r="D51" i="12"/>
  <c r="D46" i="12"/>
  <c r="E389" i="5"/>
  <c r="E388" i="5"/>
  <c r="L387" i="5"/>
  <c r="E325" i="5"/>
  <c r="E324" i="5"/>
  <c r="E326" i="5"/>
  <c r="E153" i="5"/>
  <c r="E161" i="5"/>
  <c r="E169" i="5"/>
  <c r="E177" i="5"/>
  <c r="E185" i="5"/>
  <c r="E193" i="5"/>
  <c r="E151" i="5"/>
  <c r="E159" i="5"/>
  <c r="E167" i="5"/>
  <c r="E175" i="5"/>
  <c r="E183" i="5"/>
  <c r="E149" i="5"/>
  <c r="E157" i="5"/>
  <c r="E165" i="5"/>
  <c r="E173" i="5"/>
  <c r="E181" i="5"/>
  <c r="E189" i="5"/>
  <c r="E146" i="5"/>
  <c r="U199" i="5"/>
  <c r="E147" i="5"/>
  <c r="E166" i="5"/>
  <c r="E192" i="5"/>
  <c r="E174" i="5"/>
  <c r="E196" i="5"/>
  <c r="E158" i="5"/>
  <c r="E155" i="5"/>
  <c r="E184" i="5"/>
  <c r="E190" i="5"/>
  <c r="E194" i="5"/>
  <c r="E182" i="5"/>
  <c r="E188" i="5"/>
  <c r="E163" i="5"/>
  <c r="E176" i="5"/>
  <c r="E186" i="5"/>
  <c r="E180" i="5"/>
  <c r="E150" i="5"/>
  <c r="E160" i="5"/>
  <c r="E164" i="5"/>
  <c r="E162" i="5"/>
  <c r="E156" i="5"/>
  <c r="E148" i="5"/>
  <c r="E171" i="5"/>
  <c r="E168" i="5"/>
  <c r="E178" i="5"/>
  <c r="E172" i="5"/>
  <c r="E191" i="5"/>
  <c r="E179" i="5"/>
  <c r="E170" i="5"/>
  <c r="E187" i="5"/>
  <c r="E152" i="5"/>
  <c r="E195" i="5"/>
  <c r="E154" i="5"/>
  <c r="U387" i="5"/>
  <c r="U391" i="5" s="1"/>
  <c r="E323" i="5"/>
  <c r="E526" i="5"/>
  <c r="E530" i="5"/>
  <c r="E524" i="5"/>
  <c r="E522" i="5"/>
  <c r="E532" i="5"/>
  <c r="E520" i="5"/>
  <c r="E518" i="5"/>
  <c r="E528" i="5"/>
  <c r="E534" i="5"/>
  <c r="E516" i="5"/>
  <c r="E521" i="5"/>
  <c r="E531" i="5"/>
  <c r="E515" i="5"/>
  <c r="E517" i="5"/>
  <c r="E533" i="5"/>
  <c r="E527" i="5"/>
  <c r="E523" i="5"/>
  <c r="E519" i="5"/>
  <c r="E529" i="5"/>
  <c r="E525" i="5"/>
  <c r="E491" i="5"/>
  <c r="E493" i="5"/>
  <c r="E495" i="5"/>
  <c r="E497" i="5"/>
  <c r="E499" i="5"/>
  <c r="E501" i="5"/>
  <c r="E503" i="5"/>
  <c r="E505" i="5"/>
  <c r="E507" i="5"/>
  <c r="E502" i="5"/>
  <c r="E498" i="5"/>
  <c r="E508" i="5"/>
  <c r="E496" i="5"/>
  <c r="E490" i="5"/>
  <c r="E492" i="5"/>
  <c r="E506" i="5"/>
  <c r="E504" i="5"/>
  <c r="E494" i="5"/>
  <c r="E500" i="5"/>
  <c r="E482" i="5"/>
  <c r="E478" i="5"/>
  <c r="E484" i="5"/>
  <c r="E480" i="5"/>
  <c r="E486" i="5"/>
  <c r="E476" i="5"/>
  <c r="E474" i="5"/>
  <c r="E472" i="5"/>
  <c r="E470" i="5"/>
  <c r="E483" i="5"/>
  <c r="E471" i="5"/>
  <c r="E473" i="5"/>
  <c r="E479" i="5"/>
  <c r="E475" i="5"/>
  <c r="E485" i="5"/>
  <c r="E469" i="5"/>
  <c r="E481" i="5"/>
  <c r="E477" i="5"/>
  <c r="E428" i="5"/>
  <c r="E430" i="5"/>
  <c r="E432" i="5"/>
  <c r="E434" i="5"/>
  <c r="E436" i="5"/>
  <c r="E438" i="5"/>
  <c r="E440" i="5"/>
  <c r="E442" i="5"/>
  <c r="E444" i="5"/>
  <c r="E446" i="5"/>
  <c r="E448" i="5"/>
  <c r="E450" i="5"/>
  <c r="E452" i="5"/>
  <c r="E454" i="5"/>
  <c r="E456" i="5"/>
  <c r="E458" i="5"/>
  <c r="E460" i="5"/>
  <c r="E462" i="5"/>
  <c r="E464" i="5"/>
  <c r="E461" i="5"/>
  <c r="E463" i="5"/>
  <c r="E465" i="5"/>
  <c r="E429" i="5"/>
  <c r="E431" i="5"/>
  <c r="E433" i="5"/>
  <c r="E455" i="5"/>
  <c r="E453" i="5"/>
  <c r="E451" i="5"/>
  <c r="E437" i="5"/>
  <c r="E447" i="5"/>
  <c r="E435" i="5"/>
  <c r="E459" i="5"/>
  <c r="E457" i="5"/>
  <c r="E443" i="5"/>
  <c r="E439" i="5"/>
  <c r="E441" i="5"/>
  <c r="E427" i="5"/>
  <c r="E445" i="5"/>
  <c r="E449" i="5"/>
  <c r="E423" i="5"/>
  <c r="E419" i="5"/>
  <c r="E417" i="5"/>
  <c r="E421" i="5"/>
  <c r="E415" i="5"/>
  <c r="E413" i="5"/>
  <c r="E411" i="5"/>
  <c r="E414" i="5"/>
  <c r="E410" i="5"/>
  <c r="E422" i="5"/>
  <c r="E420" i="5"/>
  <c r="E412" i="5"/>
  <c r="E416" i="5"/>
  <c r="E418" i="5"/>
  <c r="E406" i="5"/>
  <c r="E398" i="5"/>
  <c r="E404" i="5"/>
  <c r="E400" i="5"/>
  <c r="E396" i="5"/>
  <c r="E402" i="5"/>
  <c r="E394" i="5"/>
  <c r="E405" i="5"/>
  <c r="E397" i="5"/>
  <c r="E399" i="5"/>
  <c r="E401" i="5"/>
  <c r="E393" i="5"/>
  <c r="E403" i="5"/>
  <c r="E395" i="5"/>
  <c r="E379" i="5"/>
  <c r="E375" i="5"/>
  <c r="E383" i="5"/>
  <c r="E377" i="5"/>
  <c r="E373" i="5"/>
  <c r="E381" i="5"/>
  <c r="E371" i="5"/>
  <c r="E369" i="5"/>
  <c r="E367" i="5"/>
  <c r="E380" i="5"/>
  <c r="E378" i="5"/>
  <c r="E374" i="5"/>
  <c r="E370" i="5"/>
  <c r="E372" i="5"/>
  <c r="E368" i="5"/>
  <c r="E376" i="5"/>
  <c r="E382" i="5"/>
  <c r="E366" i="5"/>
  <c r="E384" i="5"/>
  <c r="E335" i="5"/>
  <c r="E357" i="5"/>
  <c r="E333" i="5"/>
  <c r="E345" i="5"/>
  <c r="E349" i="5"/>
  <c r="E355" i="5"/>
  <c r="E359" i="5"/>
  <c r="E337" i="5"/>
  <c r="E351" i="5"/>
  <c r="E341" i="5"/>
  <c r="E339" i="5"/>
  <c r="E331" i="5"/>
  <c r="E343" i="5"/>
  <c r="E347" i="5"/>
  <c r="E353" i="5"/>
  <c r="E361" i="5"/>
  <c r="E352" i="5"/>
  <c r="E354" i="5"/>
  <c r="E330" i="5"/>
  <c r="E348" i="5"/>
  <c r="E350" i="5"/>
  <c r="E360" i="5"/>
  <c r="E344" i="5"/>
  <c r="E346" i="5"/>
  <c r="E358" i="5"/>
  <c r="E340" i="5"/>
  <c r="E342" i="5"/>
  <c r="E356" i="5"/>
  <c r="E336" i="5"/>
  <c r="E338" i="5"/>
  <c r="E332" i="5"/>
  <c r="E334" i="5"/>
  <c r="E362" i="5"/>
  <c r="E257" i="5"/>
  <c r="E277" i="5"/>
  <c r="E291" i="5"/>
  <c r="E303" i="5"/>
  <c r="E313" i="5"/>
  <c r="E263" i="5"/>
  <c r="E275" i="5"/>
  <c r="E289" i="5"/>
  <c r="E299" i="5"/>
  <c r="E315" i="5"/>
  <c r="E259" i="5"/>
  <c r="E271" i="5"/>
  <c r="E281" i="5"/>
  <c r="E293" i="5"/>
  <c r="E297" i="5"/>
  <c r="E311" i="5"/>
  <c r="E261" i="5"/>
  <c r="E267" i="5"/>
  <c r="E269" i="5"/>
  <c r="E273" i="5"/>
  <c r="E279" i="5"/>
  <c r="E283" i="5"/>
  <c r="E295" i="5"/>
  <c r="E301" i="5"/>
  <c r="E307" i="5"/>
  <c r="E317" i="5"/>
  <c r="E265" i="5"/>
  <c r="E285" i="5"/>
  <c r="E309" i="5"/>
  <c r="E255" i="5"/>
  <c r="E287" i="5"/>
  <c r="E305" i="5"/>
  <c r="E319" i="5"/>
  <c r="E316" i="5"/>
  <c r="E284" i="5"/>
  <c r="E318" i="5"/>
  <c r="E286" i="5"/>
  <c r="E254" i="5"/>
  <c r="E312" i="5"/>
  <c r="E280" i="5"/>
  <c r="E314" i="5"/>
  <c r="E282" i="5"/>
  <c r="E290" i="5"/>
  <c r="E308" i="5"/>
  <c r="E276" i="5"/>
  <c r="E310" i="5"/>
  <c r="E278" i="5"/>
  <c r="E268" i="5"/>
  <c r="E270" i="5"/>
  <c r="E288" i="5"/>
  <c r="E258" i="5"/>
  <c r="E304" i="5"/>
  <c r="E272" i="5"/>
  <c r="E306" i="5"/>
  <c r="E274" i="5"/>
  <c r="E300" i="5"/>
  <c r="E302" i="5"/>
  <c r="E256" i="5"/>
  <c r="E296" i="5"/>
  <c r="E264" i="5"/>
  <c r="E298" i="5"/>
  <c r="E266" i="5"/>
  <c r="E292" i="5"/>
  <c r="E260" i="5"/>
  <c r="E294" i="5"/>
  <c r="E262" i="5"/>
  <c r="E320" i="5"/>
  <c r="E141" i="5"/>
  <c r="E139" i="5"/>
  <c r="E137" i="5"/>
  <c r="E135" i="5"/>
  <c r="E138" i="5"/>
  <c r="E134" i="5"/>
  <c r="E142" i="5"/>
  <c r="E136" i="5"/>
  <c r="E140" i="5"/>
  <c r="E95" i="5"/>
  <c r="E97" i="5"/>
  <c r="E99" i="5"/>
  <c r="E101" i="5"/>
  <c r="E103" i="5"/>
  <c r="E105" i="5"/>
  <c r="E107" i="5"/>
  <c r="E109" i="5"/>
  <c r="E111" i="5"/>
  <c r="E113" i="5"/>
  <c r="E115" i="5"/>
  <c r="E117" i="5"/>
  <c r="E119" i="5"/>
  <c r="E121" i="5"/>
  <c r="E123" i="5"/>
  <c r="E125" i="5"/>
  <c r="E127" i="5"/>
  <c r="E129" i="5"/>
  <c r="E122" i="5"/>
  <c r="E108" i="5"/>
  <c r="E124" i="5"/>
  <c r="E96" i="5"/>
  <c r="E106" i="5"/>
  <c r="E120" i="5"/>
  <c r="E116" i="5"/>
  <c r="E110" i="5"/>
  <c r="E94" i="5"/>
  <c r="E128" i="5"/>
  <c r="E104" i="5"/>
  <c r="E100" i="5"/>
  <c r="E112" i="5"/>
  <c r="E126" i="5"/>
  <c r="E130" i="5"/>
  <c r="E114" i="5"/>
  <c r="E118" i="5"/>
  <c r="E98" i="5"/>
  <c r="E102" i="5"/>
  <c r="E86" i="5"/>
  <c r="E84" i="5"/>
  <c r="E88" i="5"/>
  <c r="E82" i="5"/>
  <c r="E80" i="5"/>
  <c r="E90" i="5"/>
  <c r="E78" i="5"/>
  <c r="E76" i="5"/>
  <c r="E74" i="5"/>
  <c r="E87" i="5"/>
  <c r="E79" i="5"/>
  <c r="E75" i="5"/>
  <c r="E77" i="5"/>
  <c r="E83" i="5"/>
  <c r="E89" i="5"/>
  <c r="E73" i="5"/>
  <c r="E85" i="5"/>
  <c r="E81" i="5"/>
  <c r="E22" i="5"/>
  <c r="E28" i="5"/>
  <c r="E38" i="5"/>
  <c r="E48" i="5"/>
  <c r="E58" i="5"/>
  <c r="E68" i="5"/>
  <c r="E20" i="5"/>
  <c r="E26" i="5"/>
  <c r="E34" i="5"/>
  <c r="E44" i="5"/>
  <c r="E54" i="5"/>
  <c r="E66" i="5"/>
  <c r="E18" i="5"/>
  <c r="E30" i="5"/>
  <c r="E40" i="5"/>
  <c r="E52" i="5"/>
  <c r="E64" i="5"/>
  <c r="E16" i="5"/>
  <c r="E24" i="5"/>
  <c r="E32" i="5"/>
  <c r="E42" i="5"/>
  <c r="E50" i="5"/>
  <c r="E60" i="5"/>
  <c r="E14" i="5"/>
  <c r="E36" i="5"/>
  <c r="E56" i="5"/>
  <c r="E12" i="5"/>
  <c r="E46" i="5"/>
  <c r="E62" i="5"/>
  <c r="E57" i="5"/>
  <c r="E25" i="5"/>
  <c r="E51" i="5"/>
  <c r="E19" i="5"/>
  <c r="E17" i="5"/>
  <c r="E63" i="5"/>
  <c r="E33" i="5"/>
  <c r="E61" i="5"/>
  <c r="E53" i="5"/>
  <c r="E21" i="5"/>
  <c r="E47" i="5"/>
  <c r="E15" i="5"/>
  <c r="E49" i="5"/>
  <c r="E43" i="5"/>
  <c r="E11" i="5"/>
  <c r="E37" i="5"/>
  <c r="E65" i="5"/>
  <c r="E55" i="5"/>
  <c r="E23" i="5"/>
  <c r="E45" i="5"/>
  <c r="E13" i="5"/>
  <c r="E39" i="5"/>
  <c r="E41" i="5"/>
  <c r="E67" i="5"/>
  <c r="E35" i="5"/>
  <c r="E69" i="5"/>
  <c r="E31" i="5"/>
  <c r="E59" i="5"/>
  <c r="E27" i="5"/>
  <c r="E29" i="5"/>
  <c r="E106" i="4"/>
  <c r="E108" i="4"/>
  <c r="L108" i="4" s="1"/>
  <c r="E107" i="4"/>
  <c r="L107" i="4" s="1"/>
  <c r="E157" i="4"/>
  <c r="E159" i="4"/>
  <c r="E158" i="4"/>
  <c r="E160" i="4"/>
  <c r="E145" i="4"/>
  <c r="E153" i="4"/>
  <c r="E151" i="4"/>
  <c r="E149" i="4"/>
  <c r="E147" i="4"/>
  <c r="E152" i="4"/>
  <c r="E148" i="4"/>
  <c r="E150" i="4"/>
  <c r="E154" i="4"/>
  <c r="E146" i="4"/>
  <c r="E138" i="4"/>
  <c r="E140" i="4"/>
  <c r="E136" i="4"/>
  <c r="E132" i="4"/>
  <c r="E134" i="4"/>
  <c r="E130" i="4"/>
  <c r="E142" i="4"/>
  <c r="E141" i="4"/>
  <c r="E133" i="4"/>
  <c r="E135" i="4"/>
  <c r="E137" i="4"/>
  <c r="E139" i="4"/>
  <c r="E129" i="4"/>
  <c r="E131" i="4"/>
  <c r="E124" i="4"/>
  <c r="E125" i="4"/>
  <c r="E123" i="4"/>
  <c r="E115" i="4"/>
  <c r="E117" i="4"/>
  <c r="E116" i="4"/>
  <c r="E118" i="4"/>
  <c r="E92" i="4"/>
  <c r="L92" i="4" s="1"/>
  <c r="E100" i="4"/>
  <c r="E102" i="4"/>
  <c r="E98" i="4"/>
  <c r="E96" i="4"/>
  <c r="E94" i="4"/>
  <c r="E99" i="4"/>
  <c r="E103" i="4"/>
  <c r="E95" i="4"/>
  <c r="E97" i="4"/>
  <c r="E93" i="4"/>
  <c r="E101" i="4"/>
  <c r="E82" i="4"/>
  <c r="E84" i="4"/>
  <c r="E86" i="4"/>
  <c r="E88" i="4"/>
  <c r="E87" i="4"/>
  <c r="E89" i="4"/>
  <c r="E83" i="4"/>
  <c r="E85" i="4"/>
  <c r="E78" i="4"/>
  <c r="E76" i="4"/>
  <c r="E77" i="4"/>
  <c r="E75" i="4"/>
  <c r="E79" i="4"/>
  <c r="E62" i="4"/>
  <c r="E64" i="4"/>
  <c r="E60" i="4"/>
  <c r="E58" i="4"/>
  <c r="E59" i="4"/>
  <c r="E57" i="4"/>
  <c r="E63" i="4"/>
  <c r="E61" i="4"/>
  <c r="E48" i="4"/>
  <c r="E46" i="4"/>
  <c r="E44" i="4"/>
  <c r="E42" i="4"/>
  <c r="E41" i="4"/>
  <c r="E45" i="4"/>
  <c r="E47" i="4"/>
  <c r="E49" i="4"/>
  <c r="E43" i="4"/>
  <c r="E10" i="4"/>
  <c r="U10" i="4" s="1"/>
  <c r="E24" i="4"/>
  <c r="E22" i="4"/>
  <c r="E20" i="4"/>
  <c r="E18" i="4"/>
  <c r="E26" i="4"/>
  <c r="E16" i="4"/>
  <c r="E14" i="4"/>
  <c r="E12" i="4"/>
  <c r="E23" i="4"/>
  <c r="E21" i="4"/>
  <c r="E19" i="4"/>
  <c r="E13" i="4"/>
  <c r="E11" i="4"/>
  <c r="E15" i="4"/>
  <c r="E25" i="4"/>
  <c r="E17" i="4"/>
  <c r="AH353" i="3"/>
  <c r="E281" i="3"/>
  <c r="E283" i="3"/>
  <c r="E285" i="3"/>
  <c r="E280" i="3"/>
  <c r="E282" i="3"/>
  <c r="E284" i="3"/>
  <c r="E260" i="3"/>
  <c r="E268" i="3"/>
  <c r="E272" i="3"/>
  <c r="E270" i="3"/>
  <c r="E266" i="3"/>
  <c r="E264" i="3"/>
  <c r="E262" i="3"/>
  <c r="E269" i="3"/>
  <c r="E267" i="3"/>
  <c r="E263" i="3"/>
  <c r="E273" i="3"/>
  <c r="E265" i="3"/>
  <c r="E261" i="3"/>
  <c r="E271" i="3"/>
  <c r="E245" i="3"/>
  <c r="E247" i="3"/>
  <c r="E249" i="3"/>
  <c r="E251" i="3"/>
  <c r="E253" i="3"/>
  <c r="E255" i="3"/>
  <c r="E257" i="3"/>
  <c r="E256" i="3"/>
  <c r="E254" i="3"/>
  <c r="E246" i="3"/>
  <c r="E248" i="3"/>
  <c r="E244" i="3"/>
  <c r="E252" i="3"/>
  <c r="E250" i="3"/>
  <c r="E213" i="3"/>
  <c r="E215" i="3"/>
  <c r="E217" i="3"/>
  <c r="E219" i="3"/>
  <c r="E221" i="3"/>
  <c r="E223" i="3"/>
  <c r="E225" i="3"/>
  <c r="E227" i="3"/>
  <c r="E229" i="3"/>
  <c r="E231" i="3"/>
  <c r="E233" i="3"/>
  <c r="E235" i="3"/>
  <c r="E237" i="3"/>
  <c r="E239" i="3"/>
  <c r="E228" i="3"/>
  <c r="E232" i="3"/>
  <c r="E214" i="3"/>
  <c r="E216" i="3"/>
  <c r="E218" i="3"/>
  <c r="E220" i="3"/>
  <c r="E222" i="3"/>
  <c r="E224" i="3"/>
  <c r="E226" i="3"/>
  <c r="E230" i="3"/>
  <c r="E234" i="3"/>
  <c r="E236" i="3"/>
  <c r="E238" i="3"/>
  <c r="E240" i="3"/>
  <c r="E205" i="3"/>
  <c r="E209" i="3"/>
  <c r="E207" i="3"/>
  <c r="E208" i="3"/>
  <c r="E206" i="3"/>
  <c r="E199" i="3"/>
  <c r="E201" i="3"/>
  <c r="E198" i="3"/>
  <c r="E202" i="3"/>
  <c r="E200" i="3"/>
  <c r="E177" i="3"/>
  <c r="E179" i="3"/>
  <c r="E181" i="3"/>
  <c r="E183" i="3"/>
  <c r="E185" i="3"/>
  <c r="E187" i="3"/>
  <c r="E189" i="3"/>
  <c r="E191" i="3"/>
  <c r="E193" i="3"/>
  <c r="E190" i="3"/>
  <c r="E184" i="3"/>
  <c r="E176" i="3"/>
  <c r="E186" i="3"/>
  <c r="E178" i="3"/>
  <c r="E182" i="3"/>
  <c r="P372" i="3" s="1"/>
  <c r="E188" i="3"/>
  <c r="E192" i="3"/>
  <c r="E194" i="3"/>
  <c r="E180" i="3"/>
  <c r="E165" i="3"/>
  <c r="E167" i="3"/>
  <c r="E169" i="3"/>
  <c r="E171" i="3"/>
  <c r="E170" i="3"/>
  <c r="E168" i="3"/>
  <c r="E172" i="3"/>
  <c r="E166" i="3"/>
  <c r="E164" i="3"/>
  <c r="E149" i="3"/>
  <c r="R149" i="3" s="1"/>
  <c r="E151" i="3"/>
  <c r="E153" i="3"/>
  <c r="E155" i="3"/>
  <c r="E157" i="3"/>
  <c r="E159" i="3"/>
  <c r="E158" i="3"/>
  <c r="E152" i="3"/>
  <c r="E160" i="3"/>
  <c r="E154" i="3"/>
  <c r="E156" i="3"/>
  <c r="E150" i="3"/>
  <c r="E137" i="3"/>
  <c r="E139" i="3"/>
  <c r="E141" i="3"/>
  <c r="E143" i="3"/>
  <c r="E145" i="3"/>
  <c r="E140" i="3"/>
  <c r="E136" i="3"/>
  <c r="E142" i="3"/>
  <c r="E146" i="3"/>
  <c r="E138" i="3"/>
  <c r="E144" i="3"/>
  <c r="E121" i="3"/>
  <c r="E125" i="3"/>
  <c r="E129" i="3"/>
  <c r="E123" i="3"/>
  <c r="E122" i="3"/>
  <c r="E124" i="3"/>
  <c r="E126" i="3"/>
  <c r="E128" i="3"/>
  <c r="E130" i="3"/>
  <c r="E132" i="3"/>
  <c r="E127" i="3"/>
  <c r="E131" i="3"/>
  <c r="E95" i="3"/>
  <c r="E97" i="3"/>
  <c r="E99" i="3"/>
  <c r="E101" i="3"/>
  <c r="E103" i="3"/>
  <c r="E105" i="3"/>
  <c r="E104" i="3"/>
  <c r="E100" i="3"/>
  <c r="E98" i="3"/>
  <c r="E94" i="3"/>
  <c r="E96" i="3"/>
  <c r="E102" i="3"/>
  <c r="E60" i="3"/>
  <c r="L60" i="3" s="1"/>
  <c r="E68" i="3"/>
  <c r="L68" i="3" s="1"/>
  <c r="E74" i="3"/>
  <c r="L74" i="3" s="1"/>
  <c r="E80" i="3"/>
  <c r="L80" i="3" s="1"/>
  <c r="E58" i="3"/>
  <c r="L58" i="3" s="1"/>
  <c r="E62" i="3"/>
  <c r="L62" i="3" s="1"/>
  <c r="E64" i="3"/>
  <c r="L64" i="3" s="1"/>
  <c r="E66" i="3"/>
  <c r="L66" i="3" s="1"/>
  <c r="E70" i="3"/>
  <c r="L70" i="3" s="1"/>
  <c r="E72" i="3"/>
  <c r="E76" i="3"/>
  <c r="L76" i="3" s="1"/>
  <c r="E78" i="3"/>
  <c r="L78" i="3" s="1"/>
  <c r="E63" i="3"/>
  <c r="L63" i="3" s="1"/>
  <c r="E61" i="3"/>
  <c r="L61" i="3" s="1"/>
  <c r="E75" i="3"/>
  <c r="L75" i="3" s="1"/>
  <c r="E69" i="3"/>
  <c r="L69" i="3" s="1"/>
  <c r="E81" i="3"/>
  <c r="E73" i="3"/>
  <c r="E65" i="3"/>
  <c r="L65" i="3" s="1"/>
  <c r="E71" i="3"/>
  <c r="E77" i="3"/>
  <c r="L77" i="3" s="1"/>
  <c r="E59" i="3"/>
  <c r="L59" i="3" s="1"/>
  <c r="E67" i="3"/>
  <c r="E56" i="3"/>
  <c r="L56" i="3" s="1"/>
  <c r="E79" i="3"/>
  <c r="E57" i="3"/>
  <c r="L57" i="3" s="1"/>
  <c r="E12" i="3"/>
  <c r="E14" i="3"/>
  <c r="E16" i="3"/>
  <c r="E18" i="3"/>
  <c r="E20" i="3"/>
  <c r="E22" i="3"/>
  <c r="E24" i="3"/>
  <c r="E26" i="3"/>
  <c r="E21" i="3"/>
  <c r="E27" i="3"/>
  <c r="E19" i="3"/>
  <c r="E25" i="3"/>
  <c r="E11" i="3"/>
  <c r="E17" i="3"/>
  <c r="E23" i="3"/>
  <c r="E13" i="3"/>
  <c r="E15" i="3"/>
  <c r="W278" i="3"/>
  <c r="Z353" i="3"/>
  <c r="U278" i="3"/>
  <c r="Y278" i="3"/>
  <c r="X278" i="3"/>
  <c r="E85" i="3"/>
  <c r="E90" i="3"/>
  <c r="E87" i="3"/>
  <c r="E89" i="3"/>
  <c r="E88" i="3"/>
  <c r="E86" i="3"/>
  <c r="E84" i="3"/>
  <c r="E279" i="3"/>
  <c r="R279" i="3" s="1"/>
  <c r="E115" i="3"/>
  <c r="E112" i="3"/>
  <c r="E113" i="3"/>
  <c r="E111" i="3"/>
  <c r="G38" i="2"/>
  <c r="E197" i="3"/>
  <c r="E135" i="3"/>
  <c r="E37" i="3"/>
  <c r="E117" i="3"/>
  <c r="E49" i="3"/>
  <c r="E93" i="3"/>
  <c r="L157" i="4"/>
  <c r="U157" i="4"/>
  <c r="U92" i="4"/>
  <c r="U145" i="4"/>
  <c r="U82" i="4"/>
  <c r="L111" i="4"/>
  <c r="L114" i="4" s="1"/>
  <c r="U111" i="4"/>
  <c r="U114" i="4" s="1"/>
  <c r="E70" i="4"/>
  <c r="E71" i="4"/>
  <c r="E68" i="4"/>
  <c r="E67" i="4"/>
  <c r="E40" i="4"/>
  <c r="F168" i="4"/>
  <c r="E29" i="4"/>
  <c r="E32" i="4"/>
  <c r="U38" i="4"/>
  <c r="J168" i="4"/>
  <c r="E31" i="4"/>
  <c r="E52" i="4"/>
  <c r="E54" i="4" s="1"/>
  <c r="AI327" i="5"/>
  <c r="D13" i="2" s="1"/>
  <c r="U91" i="5"/>
  <c r="J539" i="5"/>
  <c r="E489" i="5"/>
  <c r="U489" i="5" s="1"/>
  <c r="E409" i="5"/>
  <c r="D16" i="13"/>
  <c r="H15" i="13"/>
  <c r="H14" i="13"/>
  <c r="K44" i="2"/>
  <c r="K47" i="2"/>
  <c r="E253" i="5"/>
  <c r="E514" i="5"/>
  <c r="G52" i="2"/>
  <c r="E109" i="3"/>
  <c r="E36" i="3"/>
  <c r="G42" i="2"/>
  <c r="G43" i="2"/>
  <c r="L54" i="2"/>
  <c r="K49" i="2"/>
  <c r="K50" i="2"/>
  <c r="I293" i="3"/>
  <c r="G53" i="2"/>
  <c r="G44" i="2"/>
  <c r="K52" i="2"/>
  <c r="E426" i="5"/>
  <c r="L426" i="5" s="1"/>
  <c r="E93" i="5"/>
  <c r="E329" i="5"/>
  <c r="K293" i="3"/>
  <c r="G41" i="2"/>
  <c r="E10" i="3"/>
  <c r="L10" i="3" s="1"/>
  <c r="E163" i="3"/>
  <c r="G45" i="2"/>
  <c r="K53" i="2"/>
  <c r="K40" i="2"/>
  <c r="G48" i="2"/>
  <c r="G46" i="2"/>
  <c r="G47" i="2"/>
  <c r="H293" i="3"/>
  <c r="G55" i="2"/>
  <c r="G39" i="2"/>
  <c r="D71" i="12"/>
  <c r="K55" i="2"/>
  <c r="K41" i="2"/>
  <c r="K42" i="2"/>
  <c r="C22" i="2"/>
  <c r="E72" i="5"/>
  <c r="G293" i="3"/>
  <c r="G51" i="2"/>
  <c r="G49" i="2"/>
  <c r="J293" i="3"/>
  <c r="K51" i="2"/>
  <c r="K39" i="2"/>
  <c r="K43" i="2"/>
  <c r="K46" i="2"/>
  <c r="K45" i="2"/>
  <c r="E392" i="5"/>
  <c r="AH289" i="3"/>
  <c r="G40" i="2"/>
  <c r="G50" i="2"/>
  <c r="F293" i="3"/>
  <c r="H292" i="3"/>
  <c r="H290" i="3"/>
  <c r="G290" i="3"/>
  <c r="G292" i="3"/>
  <c r="E243" i="3"/>
  <c r="AI107" i="3"/>
  <c r="E116" i="3"/>
  <c r="L260" i="3"/>
  <c r="Y28" i="3"/>
  <c r="Z2" i="3"/>
  <c r="Z274" i="3"/>
  <c r="Z241" i="3"/>
  <c r="Z195" i="3"/>
  <c r="Z147" i="3"/>
  <c r="Z161" i="3"/>
  <c r="Z119" i="3"/>
  <c r="Z91" i="3"/>
  <c r="Z82" i="3"/>
  <c r="Z133" i="3"/>
  <c r="AA4" i="3"/>
  <c r="AA277" i="3" s="1"/>
  <c r="Z210" i="3"/>
  <c r="Z286" i="3"/>
  <c r="Z173" i="3"/>
  <c r="Z203" i="3"/>
  <c r="Z258" i="3"/>
  <c r="J292" i="3"/>
  <c r="J290" i="3"/>
  <c r="E50" i="3"/>
  <c r="E40" i="3"/>
  <c r="E46" i="3"/>
  <c r="E32" i="3"/>
  <c r="E41" i="3"/>
  <c r="E33" i="3"/>
  <c r="E47" i="3"/>
  <c r="E35" i="3"/>
  <c r="E45" i="3"/>
  <c r="E39" i="3"/>
  <c r="E48" i="3"/>
  <c r="E51" i="3"/>
  <c r="E30" i="3"/>
  <c r="E44" i="3"/>
  <c r="E31" i="3"/>
  <c r="E38" i="3"/>
  <c r="E43" i="3"/>
  <c r="E53" i="3"/>
  <c r="E52" i="3"/>
  <c r="E34" i="3"/>
  <c r="E110" i="3"/>
  <c r="F292" i="3"/>
  <c r="F290" i="3"/>
  <c r="AH288" i="3"/>
  <c r="U54" i="3"/>
  <c r="E212" i="3"/>
  <c r="K292" i="3"/>
  <c r="K290" i="3"/>
  <c r="E114" i="3"/>
  <c r="E118" i="3"/>
  <c r="I290" i="3"/>
  <c r="I292" i="3"/>
  <c r="E175" i="3"/>
  <c r="E163" i="4"/>
  <c r="H168" i="4"/>
  <c r="E35" i="4"/>
  <c r="E33" i="4"/>
  <c r="E34" i="4"/>
  <c r="E37" i="4"/>
  <c r="E36" i="4"/>
  <c r="E30" i="4"/>
  <c r="AH167" i="4"/>
  <c r="E128" i="4"/>
  <c r="E56" i="4"/>
  <c r="X4" i="4"/>
  <c r="G168" i="4"/>
  <c r="E119" i="4"/>
  <c r="E74" i="4"/>
  <c r="I168" i="4"/>
  <c r="E122" i="4"/>
  <c r="Y2" i="4"/>
  <c r="K168" i="4"/>
  <c r="AH166" i="4"/>
  <c r="AH391" i="3" s="1"/>
  <c r="L145" i="5"/>
  <c r="U145" i="5"/>
  <c r="E468" i="5"/>
  <c r="K539" i="5"/>
  <c r="AH537" i="5"/>
  <c r="C68" i="2" s="1"/>
  <c r="F539" i="5"/>
  <c r="AA2" i="5"/>
  <c r="E10" i="5"/>
  <c r="I539" i="5"/>
  <c r="L511" i="5"/>
  <c r="E512" i="5"/>
  <c r="E133" i="5"/>
  <c r="U426" i="5"/>
  <c r="Z4" i="5"/>
  <c r="H539" i="5"/>
  <c r="E365" i="5"/>
  <c r="G539" i="5"/>
  <c r="K68" i="2"/>
  <c r="Y419" i="6" l="1"/>
  <c r="Y328" i="6" s="1"/>
  <c r="AC400" i="6"/>
  <c r="AC394" i="6"/>
  <c r="AC387" i="6"/>
  <c r="D51" i="13"/>
  <c r="D52" i="12"/>
  <c r="Z75" i="6"/>
  <c r="AD46" i="6"/>
  <c r="AD25" i="6"/>
  <c r="AD15" i="6"/>
  <c r="AD48" i="6"/>
  <c r="AD41" i="6"/>
  <c r="AD19" i="6"/>
  <c r="AD20" i="6"/>
  <c r="AD14" i="6"/>
  <c r="AD27" i="6"/>
  <c r="AD31" i="6"/>
  <c r="AD12" i="6"/>
  <c r="AD16" i="6"/>
  <c r="AD28" i="6"/>
  <c r="AD42" i="6"/>
  <c r="AD43" i="6"/>
  <c r="AD26" i="6"/>
  <c r="AD44" i="6"/>
  <c r="AD24" i="6"/>
  <c r="AD23" i="6"/>
  <c r="AD18" i="6"/>
  <c r="AD13" i="6"/>
  <c r="AD387" i="6" s="1"/>
  <c r="AD35" i="6"/>
  <c r="AD30" i="6"/>
  <c r="AD40" i="6"/>
  <c r="AD11" i="6"/>
  <c r="AD36" i="6"/>
  <c r="AD29" i="6"/>
  <c r="AD32" i="6"/>
  <c r="AD17" i="6"/>
  <c r="AD398" i="6" s="1"/>
  <c r="AD34" i="6"/>
  <c r="AD21" i="6"/>
  <c r="AD37" i="6"/>
  <c r="AD33" i="6"/>
  <c r="AD39" i="6"/>
  <c r="AD45" i="6"/>
  <c r="AD22" i="6"/>
  <c r="AD38" i="6"/>
  <c r="AD10" i="6"/>
  <c r="AD47" i="6"/>
  <c r="AC376" i="6"/>
  <c r="AC374" i="6"/>
  <c r="AB74" i="6"/>
  <c r="AC3" i="6"/>
  <c r="AC398" i="6"/>
  <c r="AC375" i="6"/>
  <c r="Z410" i="6"/>
  <c r="Z409" i="6"/>
  <c r="AC392" i="6"/>
  <c r="AA73" i="6"/>
  <c r="AA60" i="6"/>
  <c r="AA58" i="6"/>
  <c r="AA68" i="6"/>
  <c r="AA57" i="6"/>
  <c r="AA64" i="6"/>
  <c r="AA70" i="6"/>
  <c r="AA69" i="6"/>
  <c r="AA72" i="6"/>
  <c r="AA61" i="6"/>
  <c r="AA55" i="6"/>
  <c r="AA65" i="6"/>
  <c r="AA62" i="6"/>
  <c r="AA71" i="6"/>
  <c r="AA53" i="6"/>
  <c r="AA52" i="6"/>
  <c r="AA63" i="6"/>
  <c r="AA66" i="6"/>
  <c r="AA59" i="6"/>
  <c r="AA67" i="6"/>
  <c r="AA54" i="6"/>
  <c r="AA56" i="6"/>
  <c r="AA51" i="6"/>
  <c r="AA326" i="6"/>
  <c r="AC384" i="6"/>
  <c r="AD57" i="12"/>
  <c r="AD47" i="12"/>
  <c r="H47" i="13"/>
  <c r="AC385" i="6"/>
  <c r="AC393" i="6"/>
  <c r="AC370" i="6"/>
  <c r="AC50" i="6"/>
  <c r="D47" i="13"/>
  <c r="D47" i="12"/>
  <c r="D46" i="13" s="1"/>
  <c r="D57" i="12"/>
  <c r="AE49" i="6"/>
  <c r="AF2" i="6"/>
  <c r="AF49" i="6" s="1"/>
  <c r="AC386" i="6"/>
  <c r="U73" i="5"/>
  <c r="U81" i="5"/>
  <c r="U89" i="5"/>
  <c r="U90" i="5"/>
  <c r="U74" i="5"/>
  <c r="U82" i="5"/>
  <c r="U75" i="5"/>
  <c r="U83" i="5"/>
  <c r="U76" i="5"/>
  <c r="U84" i="5"/>
  <c r="U88" i="5"/>
  <c r="U77" i="5"/>
  <c r="U85" i="5"/>
  <c r="U78" i="5"/>
  <c r="U86" i="5"/>
  <c r="U80" i="5"/>
  <c r="U79" i="5"/>
  <c r="U87" i="5"/>
  <c r="U37" i="4"/>
  <c r="U30" i="4"/>
  <c r="U29" i="4"/>
  <c r="U31" i="4"/>
  <c r="U32" i="4"/>
  <c r="U33" i="4"/>
  <c r="U34" i="4"/>
  <c r="U35" i="4"/>
  <c r="U36" i="4"/>
  <c r="U106" i="4"/>
  <c r="U110" i="4" s="1"/>
  <c r="L106" i="4"/>
  <c r="L110" i="4" s="1"/>
  <c r="L73" i="3"/>
  <c r="L72" i="3"/>
  <c r="L79" i="3"/>
  <c r="L81" i="3"/>
  <c r="L71" i="3"/>
  <c r="L83" i="3" s="1"/>
  <c r="L67" i="3"/>
  <c r="U392" i="5"/>
  <c r="L323" i="5"/>
  <c r="U323" i="5"/>
  <c r="U328" i="5" s="1"/>
  <c r="L199" i="5"/>
  <c r="L82" i="4"/>
  <c r="L10" i="4"/>
  <c r="L145" i="4"/>
  <c r="L115" i="4"/>
  <c r="U115" i="4"/>
  <c r="R121" i="3"/>
  <c r="L149" i="3"/>
  <c r="V3" i="4"/>
  <c r="R205" i="3"/>
  <c r="L205" i="3"/>
  <c r="L121" i="3"/>
  <c r="R260" i="3"/>
  <c r="Z278" i="3"/>
  <c r="T294" i="3"/>
  <c r="S294" i="3"/>
  <c r="AA353" i="3"/>
  <c r="O294" i="3"/>
  <c r="L84" i="3"/>
  <c r="R84" i="3"/>
  <c r="V294" i="3"/>
  <c r="W294" i="3"/>
  <c r="X294" i="3"/>
  <c r="U294" i="3"/>
  <c r="M294" i="3"/>
  <c r="L279" i="3"/>
  <c r="L294" i="3" s="1"/>
  <c r="N294" i="3"/>
  <c r="P294" i="3"/>
  <c r="Q294" i="3"/>
  <c r="E286" i="3"/>
  <c r="R10" i="3"/>
  <c r="L109" i="3"/>
  <c r="R109" i="3"/>
  <c r="Z294" i="3"/>
  <c r="R197" i="3"/>
  <c r="L197" i="3"/>
  <c r="R135" i="3"/>
  <c r="R163" i="3"/>
  <c r="V372" i="3"/>
  <c r="L163" i="3"/>
  <c r="R372" i="3"/>
  <c r="X372" i="3"/>
  <c r="W372" i="3"/>
  <c r="Z372" i="3"/>
  <c r="S372" i="3"/>
  <c r="T372" i="3"/>
  <c r="L135" i="3"/>
  <c r="N372" i="3"/>
  <c r="M372" i="3"/>
  <c r="E147" i="3"/>
  <c r="E203" i="3"/>
  <c r="Q372" i="3"/>
  <c r="U372" i="3"/>
  <c r="R93" i="3"/>
  <c r="L93" i="3"/>
  <c r="E119" i="3"/>
  <c r="O372" i="3"/>
  <c r="L372" i="3"/>
  <c r="E274" i="3"/>
  <c r="Y372" i="3"/>
  <c r="L40" i="4"/>
  <c r="U40" i="4"/>
  <c r="L29" i="4"/>
  <c r="L67" i="4"/>
  <c r="U67" i="4"/>
  <c r="P245" i="4"/>
  <c r="R245" i="4"/>
  <c r="N245" i="4"/>
  <c r="Q245" i="4"/>
  <c r="S245" i="4"/>
  <c r="O245" i="4"/>
  <c r="M245" i="4"/>
  <c r="L245" i="4"/>
  <c r="W245" i="4"/>
  <c r="V245" i="4"/>
  <c r="U245" i="4"/>
  <c r="L163" i="4"/>
  <c r="L165" i="4" s="1"/>
  <c r="U163" i="4"/>
  <c r="U165" i="4" s="1"/>
  <c r="L52" i="4"/>
  <c r="L238" i="4" s="1"/>
  <c r="M238" i="4"/>
  <c r="N238" i="4"/>
  <c r="L74" i="4"/>
  <c r="U74" i="4"/>
  <c r="M200" i="4"/>
  <c r="V237" i="4"/>
  <c r="L56" i="4"/>
  <c r="U56" i="4"/>
  <c r="L128" i="4"/>
  <c r="U128" i="4"/>
  <c r="L122" i="4"/>
  <c r="U122" i="4"/>
  <c r="Q205" i="4"/>
  <c r="R205" i="4"/>
  <c r="S205" i="4"/>
  <c r="N205" i="4"/>
  <c r="M205" i="4"/>
  <c r="L205" i="4"/>
  <c r="W205" i="4"/>
  <c r="V205" i="4"/>
  <c r="G295" i="3"/>
  <c r="G296" i="3" s="1"/>
  <c r="E72" i="4"/>
  <c r="K295" i="3"/>
  <c r="K296" i="3" s="1"/>
  <c r="I295" i="3"/>
  <c r="I296" i="3" s="1"/>
  <c r="E155" i="4"/>
  <c r="F295" i="3"/>
  <c r="F296" i="3" s="1"/>
  <c r="D7" i="12" s="1"/>
  <c r="D29" i="12" s="1"/>
  <c r="G57" i="2"/>
  <c r="U329" i="5"/>
  <c r="V3" i="5"/>
  <c r="AJ327" i="5"/>
  <c r="L72" i="5"/>
  <c r="L253" i="5"/>
  <c r="L409" i="5"/>
  <c r="L514" i="5"/>
  <c r="U514" i="5"/>
  <c r="L329" i="5"/>
  <c r="U409" i="5"/>
  <c r="L489" i="5"/>
  <c r="L93" i="5"/>
  <c r="U253" i="5"/>
  <c r="U93" i="5"/>
  <c r="L392" i="5"/>
  <c r="U72" i="5"/>
  <c r="C25" i="2"/>
  <c r="H16" i="13"/>
  <c r="D10" i="14"/>
  <c r="K57" i="2"/>
  <c r="K69" i="2" s="1"/>
  <c r="L42" i="2"/>
  <c r="E466" i="5"/>
  <c r="E27" i="4"/>
  <c r="E28" i="3"/>
  <c r="J295" i="3"/>
  <c r="J296" i="3" s="1"/>
  <c r="AH390" i="3"/>
  <c r="AH392" i="3" s="1"/>
  <c r="G68" i="2"/>
  <c r="E161" i="3"/>
  <c r="D10" i="2"/>
  <c r="H42" i="2"/>
  <c r="H295" i="3"/>
  <c r="H296" i="3" s="1"/>
  <c r="E161" i="4"/>
  <c r="E13" i="2"/>
  <c r="F13" i="2" s="1"/>
  <c r="E535" i="5"/>
  <c r="E107" i="3"/>
  <c r="AA274" i="3"/>
  <c r="AA286" i="3"/>
  <c r="AA195" i="3"/>
  <c r="AA82" i="3"/>
  <c r="AB4" i="3"/>
  <c r="AB277" i="3" s="1"/>
  <c r="AA241" i="3"/>
  <c r="AA133" i="3"/>
  <c r="AA210" i="3"/>
  <c r="AA119" i="3"/>
  <c r="AA91" i="3"/>
  <c r="AA258" i="3"/>
  <c r="AA173" i="3"/>
  <c r="AA161" i="3"/>
  <c r="AA203" i="3"/>
  <c r="AA147" i="3"/>
  <c r="X306" i="3"/>
  <c r="P306" i="3"/>
  <c r="W306" i="3"/>
  <c r="O306" i="3"/>
  <c r="V306" i="3"/>
  <c r="N306" i="3"/>
  <c r="U306" i="3"/>
  <c r="M306" i="3"/>
  <c r="T306" i="3"/>
  <c r="L306" i="3"/>
  <c r="S306" i="3"/>
  <c r="Z306" i="3"/>
  <c r="R306" i="3"/>
  <c r="Y306" i="3"/>
  <c r="Q306" i="3"/>
  <c r="T344" i="3"/>
  <c r="L344" i="3"/>
  <c r="Y344" i="3"/>
  <c r="Q344" i="3"/>
  <c r="X344" i="3"/>
  <c r="P344" i="3"/>
  <c r="W344" i="3"/>
  <c r="O344" i="3"/>
  <c r="V344" i="3"/>
  <c r="N344" i="3"/>
  <c r="R344" i="3"/>
  <c r="M344" i="3"/>
  <c r="Z344" i="3"/>
  <c r="U344" i="3"/>
  <c r="S344" i="3"/>
  <c r="Y294" i="3"/>
  <c r="E241" i="3"/>
  <c r="L212" i="3"/>
  <c r="R212" i="3"/>
  <c r="Z28" i="3"/>
  <c r="AA2" i="3"/>
  <c r="E173" i="3"/>
  <c r="R294" i="3"/>
  <c r="Y336" i="3"/>
  <c r="Q336" i="3"/>
  <c r="X336" i="3"/>
  <c r="P336" i="3"/>
  <c r="W336" i="3"/>
  <c r="O336" i="3"/>
  <c r="U336" i="3"/>
  <c r="M336" i="3"/>
  <c r="T336" i="3"/>
  <c r="L336" i="3"/>
  <c r="V336" i="3"/>
  <c r="S336" i="3"/>
  <c r="R336" i="3"/>
  <c r="N336" i="3"/>
  <c r="V3" i="3"/>
  <c r="E91" i="3"/>
  <c r="E133" i="3"/>
  <c r="R175" i="3"/>
  <c r="L175" i="3"/>
  <c r="E195" i="3"/>
  <c r="E54" i="3"/>
  <c r="L30" i="3"/>
  <c r="V358" i="3"/>
  <c r="N358" i="3"/>
  <c r="U358" i="3"/>
  <c r="M358" i="3"/>
  <c r="S358" i="3"/>
  <c r="W358" i="3"/>
  <c r="T358" i="3"/>
  <c r="R358" i="3"/>
  <c r="Q358" i="3"/>
  <c r="P358" i="3"/>
  <c r="Z358" i="3"/>
  <c r="O358" i="3"/>
  <c r="Y358" i="3"/>
  <c r="L358" i="3"/>
  <c r="X358" i="3"/>
  <c r="X366" i="3"/>
  <c r="L243" i="3"/>
  <c r="R243" i="3"/>
  <c r="E258" i="3"/>
  <c r="R57" i="3"/>
  <c r="E210" i="3"/>
  <c r="Y4" i="4"/>
  <c r="E143" i="4"/>
  <c r="E164" i="4"/>
  <c r="R239" i="4"/>
  <c r="T245" i="4"/>
  <c r="M239" i="4"/>
  <c r="E80" i="4"/>
  <c r="R210" i="4"/>
  <c r="Q210" i="4"/>
  <c r="P210" i="4"/>
  <c r="S210" i="4"/>
  <c r="W210" i="4"/>
  <c r="O210" i="4"/>
  <c r="V210" i="4"/>
  <c r="N210" i="4"/>
  <c r="U210" i="4"/>
  <c r="M210" i="4"/>
  <c r="T210" i="4"/>
  <c r="L210" i="4"/>
  <c r="E38" i="4"/>
  <c r="S239" i="4"/>
  <c r="Z2" i="4"/>
  <c r="E50" i="4"/>
  <c r="N239" i="4"/>
  <c r="Q238" i="4"/>
  <c r="E126" i="4"/>
  <c r="E120" i="4"/>
  <c r="Q239" i="4"/>
  <c r="P239" i="4"/>
  <c r="E65" i="4"/>
  <c r="P238" i="4"/>
  <c r="O239" i="4"/>
  <c r="T239" i="4"/>
  <c r="E90" i="4"/>
  <c r="O238" i="4"/>
  <c r="E104" i="4"/>
  <c r="L239" i="4"/>
  <c r="W3" i="5"/>
  <c r="P608" i="5"/>
  <c r="Q608" i="5"/>
  <c r="M608" i="5"/>
  <c r="T630" i="5"/>
  <c r="R630" i="5"/>
  <c r="Y630" i="5"/>
  <c r="Q630" i="5"/>
  <c r="X630" i="5"/>
  <c r="P630" i="5"/>
  <c r="V630" i="5"/>
  <c r="N630" i="5"/>
  <c r="M630" i="5"/>
  <c r="W630" i="5"/>
  <c r="S630" i="5"/>
  <c r="O630" i="5"/>
  <c r="M560" i="5"/>
  <c r="T561" i="5"/>
  <c r="N561" i="5"/>
  <c r="S551" i="5"/>
  <c r="R551" i="5"/>
  <c r="Y551" i="5"/>
  <c r="W551" i="5"/>
  <c r="O551" i="5"/>
  <c r="V551" i="5"/>
  <c r="N551" i="5"/>
  <c r="X551" i="5"/>
  <c r="U551" i="5"/>
  <c r="T551" i="5"/>
  <c r="Q551" i="5"/>
  <c r="P551" i="5"/>
  <c r="M551" i="5"/>
  <c r="AA4" i="5"/>
  <c r="Y561" i="5"/>
  <c r="S561" i="5"/>
  <c r="U468" i="5"/>
  <c r="L468" i="5"/>
  <c r="E487" i="5"/>
  <c r="AH145" i="5"/>
  <c r="T570" i="5"/>
  <c r="L365" i="5"/>
  <c r="X570" i="5"/>
  <c r="P570" i="5"/>
  <c r="E385" i="5"/>
  <c r="Q570" i="5"/>
  <c r="V570" i="5"/>
  <c r="S570" i="5"/>
  <c r="R570" i="5"/>
  <c r="O570" i="5"/>
  <c r="N570" i="5"/>
  <c r="M570" i="5"/>
  <c r="Y570" i="5"/>
  <c r="W570" i="5"/>
  <c r="U365" i="5"/>
  <c r="Y549" i="5"/>
  <c r="Q549" i="5"/>
  <c r="M549" i="5"/>
  <c r="S549" i="5"/>
  <c r="R549" i="5"/>
  <c r="P549" i="5"/>
  <c r="O549" i="5"/>
  <c r="X549" i="5"/>
  <c r="N549" i="5"/>
  <c r="W549" i="5"/>
  <c r="V549" i="5"/>
  <c r="T549" i="5"/>
  <c r="U561" i="5"/>
  <c r="P561" i="5"/>
  <c r="U133" i="5"/>
  <c r="L133" i="5"/>
  <c r="E143" i="5"/>
  <c r="S608" i="5"/>
  <c r="O608" i="5"/>
  <c r="E70" i="5"/>
  <c r="U10" i="5"/>
  <c r="L10" i="5"/>
  <c r="W605" i="5"/>
  <c r="O605" i="5"/>
  <c r="V605" i="5"/>
  <c r="N605" i="5"/>
  <c r="M605" i="5"/>
  <c r="T605" i="5"/>
  <c r="S605" i="5"/>
  <c r="R605" i="5"/>
  <c r="Q605" i="5"/>
  <c r="X605" i="5"/>
  <c r="P605" i="5"/>
  <c r="AH426" i="5"/>
  <c r="L561" i="5"/>
  <c r="Q561" i="5"/>
  <c r="AB2" i="5"/>
  <c r="O592" i="5"/>
  <c r="L592" i="5"/>
  <c r="X581" i="5"/>
  <c r="P581" i="5"/>
  <c r="V581" i="5"/>
  <c r="N581" i="5"/>
  <c r="M581" i="5"/>
  <c r="V602" i="5"/>
  <c r="E407" i="5"/>
  <c r="X565" i="5"/>
  <c r="P565" i="5"/>
  <c r="W565" i="5"/>
  <c r="O565" i="5"/>
  <c r="V565" i="5"/>
  <c r="N565" i="5"/>
  <c r="M565" i="5"/>
  <c r="T565" i="5"/>
  <c r="S565" i="5"/>
  <c r="Z565" i="5"/>
  <c r="R565" i="5"/>
  <c r="Y565" i="5"/>
  <c r="Q565" i="5"/>
  <c r="L608" i="5"/>
  <c r="L513" i="5"/>
  <c r="AH511" i="5"/>
  <c r="AA629" i="5"/>
  <c r="S629" i="5"/>
  <c r="Z629" i="5"/>
  <c r="R629" i="5"/>
  <c r="AE629" i="5"/>
  <c r="W629" i="5"/>
  <c r="O629" i="5"/>
  <c r="AD629" i="5"/>
  <c r="V629" i="5"/>
  <c r="N629" i="5"/>
  <c r="X629" i="5"/>
  <c r="T629" i="5"/>
  <c r="Q629" i="5"/>
  <c r="AF629" i="5"/>
  <c r="P629" i="5"/>
  <c r="AC629" i="5"/>
  <c r="M629" i="5"/>
  <c r="AB629" i="5"/>
  <c r="Y629" i="5"/>
  <c r="V561" i="5"/>
  <c r="S620" i="5"/>
  <c r="Y620" i="5"/>
  <c r="Q620" i="5"/>
  <c r="P620" i="5"/>
  <c r="O620" i="5"/>
  <c r="E131" i="5"/>
  <c r="E91" i="5"/>
  <c r="E363" i="5"/>
  <c r="T608" i="5"/>
  <c r="U629" i="5"/>
  <c r="Q595" i="5"/>
  <c r="O595" i="5"/>
  <c r="U595" i="5"/>
  <c r="M595" i="5"/>
  <c r="T595" i="5"/>
  <c r="L595" i="5"/>
  <c r="X595" i="5"/>
  <c r="S595" i="5"/>
  <c r="R595" i="5"/>
  <c r="P595" i="5"/>
  <c r="N595" i="5"/>
  <c r="V595" i="5"/>
  <c r="R561" i="5"/>
  <c r="M561" i="5"/>
  <c r="O561" i="5"/>
  <c r="U592" i="5"/>
  <c r="L602" i="5"/>
  <c r="L551" i="5"/>
  <c r="E251" i="5"/>
  <c r="M602" i="5"/>
  <c r="N608" i="5"/>
  <c r="L629" i="5"/>
  <c r="Y556" i="5"/>
  <c r="U572" i="5"/>
  <c r="AD556" i="5"/>
  <c r="R556" i="5"/>
  <c r="X556" i="5"/>
  <c r="X561" i="5"/>
  <c r="W561" i="5"/>
  <c r="E509" i="5"/>
  <c r="E424" i="5"/>
  <c r="AI145" i="5"/>
  <c r="AD384" i="6" l="1"/>
  <c r="AD376" i="6"/>
  <c r="D48" i="13"/>
  <c r="AA410" i="6"/>
  <c r="AA409" i="6"/>
  <c r="AD375" i="6"/>
  <c r="AD400" i="6"/>
  <c r="AD394" i="6"/>
  <c r="AC74" i="6"/>
  <c r="AD3" i="6"/>
  <c r="AD50" i="6"/>
  <c r="AD386" i="6"/>
  <c r="AD393" i="6"/>
  <c r="AD54" i="12"/>
  <c r="H46" i="13"/>
  <c r="AA75" i="6"/>
  <c r="AB68" i="6"/>
  <c r="AB58" i="6"/>
  <c r="AB69" i="6"/>
  <c r="AB70" i="6"/>
  <c r="AB60" i="6"/>
  <c r="AB73" i="6"/>
  <c r="AB53" i="6"/>
  <c r="AB67" i="6"/>
  <c r="AB55" i="6"/>
  <c r="AB71" i="6"/>
  <c r="AB66" i="6"/>
  <c r="AB63" i="6"/>
  <c r="AB61" i="6"/>
  <c r="AB54" i="6"/>
  <c r="AB52" i="6"/>
  <c r="AB56" i="6"/>
  <c r="AB65" i="6"/>
  <c r="AB57" i="6"/>
  <c r="AB72" i="6"/>
  <c r="AB62" i="6"/>
  <c r="AB51" i="6"/>
  <c r="AB64" i="6"/>
  <c r="AB59" i="6"/>
  <c r="AB326" i="6"/>
  <c r="AD378" i="6"/>
  <c r="AD385" i="6"/>
  <c r="AD392" i="6"/>
  <c r="Z419" i="6"/>
  <c r="Z328" i="6" s="1"/>
  <c r="AD374" i="6"/>
  <c r="AD370" i="6"/>
  <c r="AD361" i="6"/>
  <c r="D54" i="12"/>
  <c r="AF12" i="6"/>
  <c r="AF18" i="6"/>
  <c r="AF15" i="6"/>
  <c r="AF26" i="6"/>
  <c r="AF40" i="6"/>
  <c r="AF44" i="6"/>
  <c r="AF33" i="6"/>
  <c r="AF46" i="6"/>
  <c r="AF25" i="6"/>
  <c r="AF28" i="6"/>
  <c r="AF24" i="6"/>
  <c r="AF39" i="6"/>
  <c r="AF48" i="6"/>
  <c r="AF34" i="6"/>
  <c r="AF38" i="6"/>
  <c r="AF30" i="6"/>
  <c r="AF14" i="6"/>
  <c r="AF42" i="6"/>
  <c r="AF27" i="6"/>
  <c r="AF31" i="6"/>
  <c r="AF10" i="6"/>
  <c r="AF22" i="6"/>
  <c r="AF21" i="6"/>
  <c r="AF19" i="6"/>
  <c r="AF20" i="6"/>
  <c r="AF36" i="6"/>
  <c r="AF23" i="6"/>
  <c r="AF37" i="6"/>
  <c r="AF32" i="6"/>
  <c r="AF16" i="6"/>
  <c r="AF47" i="6"/>
  <c r="AF45" i="6"/>
  <c r="AF29" i="6"/>
  <c r="AF41" i="6"/>
  <c r="AF43" i="6"/>
  <c r="AF11" i="6"/>
  <c r="AF13" i="6"/>
  <c r="AF387" i="6" s="1"/>
  <c r="AF35" i="6"/>
  <c r="AF17" i="6"/>
  <c r="AI49" i="6"/>
  <c r="AE28" i="6"/>
  <c r="AE30" i="6"/>
  <c r="AE12" i="6"/>
  <c r="AE15" i="6"/>
  <c r="AE26" i="6"/>
  <c r="AE20" i="6"/>
  <c r="AE19" i="6"/>
  <c r="AE11" i="6"/>
  <c r="AE46" i="6"/>
  <c r="AE35" i="6"/>
  <c r="AE21" i="6"/>
  <c r="AE40" i="6"/>
  <c r="AE24" i="6"/>
  <c r="AE44" i="6"/>
  <c r="AE41" i="6"/>
  <c r="AE14" i="6"/>
  <c r="AE31" i="6"/>
  <c r="AE10" i="6"/>
  <c r="AE22" i="6"/>
  <c r="AE32" i="6"/>
  <c r="AE23" i="6"/>
  <c r="AE29" i="6"/>
  <c r="AE13" i="6"/>
  <c r="AE37" i="6"/>
  <c r="AE17" i="6"/>
  <c r="AE38" i="6"/>
  <c r="AE16" i="6"/>
  <c r="AE47" i="6"/>
  <c r="AE43" i="6"/>
  <c r="AE33" i="6"/>
  <c r="AE25" i="6"/>
  <c r="AE39" i="6"/>
  <c r="AE18" i="6"/>
  <c r="AE48" i="6"/>
  <c r="AE42" i="6"/>
  <c r="AE45" i="6"/>
  <c r="AE36" i="6"/>
  <c r="AE27" i="6"/>
  <c r="AE34" i="6"/>
  <c r="S237" i="4"/>
  <c r="AC556" i="5"/>
  <c r="X620" i="5"/>
  <c r="AI323" i="5"/>
  <c r="O585" i="5"/>
  <c r="N596" i="5"/>
  <c r="M556" i="5"/>
  <c r="AH199" i="5"/>
  <c r="O556" i="5"/>
  <c r="T556" i="5"/>
  <c r="W620" i="5"/>
  <c r="W595" i="5"/>
  <c r="N620" i="5"/>
  <c r="T620" i="5"/>
  <c r="AH323" i="5"/>
  <c r="W602" i="5"/>
  <c r="S585" i="5"/>
  <c r="X585" i="5"/>
  <c r="AA572" i="5"/>
  <c r="AF572" i="5"/>
  <c r="N612" i="5"/>
  <c r="O612" i="5"/>
  <c r="R602" i="5"/>
  <c r="R559" i="5"/>
  <c r="L572" i="5"/>
  <c r="Q612" i="5"/>
  <c r="W612" i="5"/>
  <c r="S602" i="5"/>
  <c r="AB572" i="5"/>
  <c r="W559" i="5"/>
  <c r="P612" i="5"/>
  <c r="S592" i="5"/>
  <c r="M592" i="5"/>
  <c r="N560" i="5"/>
  <c r="N559" i="5"/>
  <c r="S559" i="5"/>
  <c r="M559" i="5"/>
  <c r="V612" i="5"/>
  <c r="X612" i="5"/>
  <c r="Q592" i="5"/>
  <c r="V592" i="5"/>
  <c r="Q602" i="5"/>
  <c r="T602" i="5"/>
  <c r="X559" i="5"/>
  <c r="AD572" i="5"/>
  <c r="Y612" i="5"/>
  <c r="R612" i="5"/>
  <c r="T592" i="5"/>
  <c r="N592" i="5"/>
  <c r="O559" i="5"/>
  <c r="T559" i="5"/>
  <c r="AC572" i="5"/>
  <c r="S612" i="5"/>
  <c r="N556" i="5"/>
  <c r="S556" i="5"/>
  <c r="X602" i="5"/>
  <c r="Z572" i="5"/>
  <c r="AE572" i="5"/>
  <c r="Q559" i="5"/>
  <c r="P592" i="5"/>
  <c r="X592" i="5"/>
  <c r="W592" i="5"/>
  <c r="X596" i="5"/>
  <c r="Y602" i="5"/>
  <c r="O602" i="5"/>
  <c r="P559" i="5"/>
  <c r="V559" i="5"/>
  <c r="Y572" i="5"/>
  <c r="Y592" i="5"/>
  <c r="M612" i="5"/>
  <c r="T612" i="5"/>
  <c r="R592" i="5"/>
  <c r="R620" i="5"/>
  <c r="P556" i="5"/>
  <c r="S560" i="5"/>
  <c r="AH72" i="5"/>
  <c r="Y560" i="5"/>
  <c r="AE556" i="5"/>
  <c r="T560" i="5"/>
  <c r="AB556" i="5"/>
  <c r="W556" i="5"/>
  <c r="V585" i="5"/>
  <c r="M585" i="5"/>
  <c r="Z556" i="5"/>
  <c r="AH392" i="5"/>
  <c r="AJ145" i="5"/>
  <c r="AM145" i="5" s="1"/>
  <c r="N585" i="5"/>
  <c r="X560" i="5"/>
  <c r="AH409" i="5"/>
  <c r="Z560" i="5"/>
  <c r="P560" i="5"/>
  <c r="U560" i="5"/>
  <c r="R560" i="5"/>
  <c r="W585" i="5"/>
  <c r="O560" i="5"/>
  <c r="Q556" i="5"/>
  <c r="T585" i="5"/>
  <c r="P585" i="5"/>
  <c r="V620" i="5"/>
  <c r="V556" i="5"/>
  <c r="AA556" i="5"/>
  <c r="M620" i="5"/>
  <c r="U92" i="5"/>
  <c r="R600" i="5"/>
  <c r="R585" i="5"/>
  <c r="AF556" i="5"/>
  <c r="AH253" i="5"/>
  <c r="Y621" i="5"/>
  <c r="T554" i="5"/>
  <c r="T238" i="4"/>
  <c r="W3" i="4"/>
  <c r="W200" i="4"/>
  <c r="T200" i="4"/>
  <c r="X205" i="4"/>
  <c r="T205" i="4"/>
  <c r="O205" i="4"/>
  <c r="Q200" i="4"/>
  <c r="Y205" i="4"/>
  <c r="U205" i="4"/>
  <c r="P205" i="4"/>
  <c r="L121" i="4"/>
  <c r="U366" i="3"/>
  <c r="AA339" i="3"/>
  <c r="L29" i="3"/>
  <c r="R366" i="3"/>
  <c r="R238" i="4"/>
  <c r="S29" i="3"/>
  <c r="Y29" i="3"/>
  <c r="W29" i="3"/>
  <c r="V29" i="3"/>
  <c r="X29" i="3"/>
  <c r="R29" i="3"/>
  <c r="T29" i="3"/>
  <c r="U29" i="3"/>
  <c r="S211" i="3"/>
  <c r="AH358" i="3"/>
  <c r="Q366" i="3"/>
  <c r="W366" i="3"/>
  <c r="V366" i="3"/>
  <c r="N339" i="3"/>
  <c r="P366" i="3"/>
  <c r="W339" i="3"/>
  <c r="V339" i="3"/>
  <c r="L339" i="3"/>
  <c r="T339" i="3"/>
  <c r="P339" i="3"/>
  <c r="AA358" i="3"/>
  <c r="O366" i="3"/>
  <c r="M339" i="3"/>
  <c r="O339" i="3"/>
  <c r="Q339" i="3"/>
  <c r="S366" i="3"/>
  <c r="V287" i="3"/>
  <c r="U339" i="3"/>
  <c r="L287" i="3"/>
  <c r="X287" i="3"/>
  <c r="U156" i="4"/>
  <c r="AA278" i="3"/>
  <c r="AB353" i="3"/>
  <c r="X247" i="4"/>
  <c r="V352" i="3"/>
  <c r="U81" i="4"/>
  <c r="X245" i="4"/>
  <c r="L92" i="3"/>
  <c r="Y287" i="3"/>
  <c r="M366" i="3"/>
  <c r="X339" i="3"/>
  <c r="L3" i="3"/>
  <c r="Y366" i="3"/>
  <c r="U39" i="4"/>
  <c r="U162" i="4"/>
  <c r="S238" i="4"/>
  <c r="M3" i="3"/>
  <c r="N3" i="3"/>
  <c r="O3" i="3"/>
  <c r="P3" i="3"/>
  <c r="Q3" i="3"/>
  <c r="U121" i="4"/>
  <c r="U66" i="4"/>
  <c r="L81" i="4"/>
  <c r="T287" i="3"/>
  <c r="U287" i="3"/>
  <c r="Z287" i="3"/>
  <c r="X148" i="3"/>
  <c r="S287" i="3"/>
  <c r="AA108" i="3"/>
  <c r="R339" i="3"/>
  <c r="Z366" i="3"/>
  <c r="V108" i="3"/>
  <c r="W108" i="3"/>
  <c r="W287" i="3"/>
  <c r="Z339" i="3"/>
  <c r="S108" i="3"/>
  <c r="S339" i="3"/>
  <c r="Y339" i="3"/>
  <c r="R287" i="3"/>
  <c r="T211" i="3"/>
  <c r="X211" i="3"/>
  <c r="T108" i="3"/>
  <c r="T366" i="3"/>
  <c r="R108" i="3"/>
  <c r="Z108" i="3"/>
  <c r="R338" i="3"/>
  <c r="N338" i="3"/>
  <c r="V211" i="3"/>
  <c r="X108" i="3"/>
  <c r="S148" i="3"/>
  <c r="L211" i="3"/>
  <c r="L108" i="3"/>
  <c r="AC108" i="3"/>
  <c r="W352" i="3"/>
  <c r="U148" i="3"/>
  <c r="AE108" i="3"/>
  <c r="L204" i="3"/>
  <c r="S92" i="3"/>
  <c r="V148" i="3"/>
  <c r="Z92" i="3"/>
  <c r="W211" i="3"/>
  <c r="X352" i="3"/>
  <c r="T352" i="3"/>
  <c r="AH372" i="3"/>
  <c r="AF108" i="3"/>
  <c r="AA344" i="3"/>
  <c r="W92" i="3"/>
  <c r="U211" i="3"/>
  <c r="Y148" i="3"/>
  <c r="X92" i="3"/>
  <c r="L361" i="3"/>
  <c r="W361" i="3"/>
  <c r="R211" i="3"/>
  <c r="Q338" i="3"/>
  <c r="X338" i="3"/>
  <c r="N367" i="3"/>
  <c r="M367" i="3"/>
  <c r="R352" i="3"/>
  <c r="Q352" i="3"/>
  <c r="M352" i="3"/>
  <c r="Y352" i="3"/>
  <c r="U352" i="3"/>
  <c r="P365" i="3"/>
  <c r="O367" i="3"/>
  <c r="M338" i="3"/>
  <c r="U92" i="3"/>
  <c r="S367" i="3"/>
  <c r="Y338" i="3"/>
  <c r="T148" i="3"/>
  <c r="T361" i="3"/>
  <c r="X361" i="3"/>
  <c r="Z120" i="3"/>
  <c r="M361" i="3"/>
  <c r="S338" i="3"/>
  <c r="Z211" i="3"/>
  <c r="Q361" i="3"/>
  <c r="R204" i="3"/>
  <c r="N352" i="3"/>
  <c r="Q367" i="3"/>
  <c r="P367" i="3"/>
  <c r="W148" i="3"/>
  <c r="O365" i="3"/>
  <c r="R367" i="3"/>
  <c r="L367" i="3"/>
  <c r="Y211" i="3"/>
  <c r="R120" i="3"/>
  <c r="L134" i="3"/>
  <c r="Z338" i="3"/>
  <c r="Y134" i="3"/>
  <c r="L338" i="3"/>
  <c r="N366" i="3"/>
  <c r="O338" i="3"/>
  <c r="P338" i="3"/>
  <c r="R359" i="3"/>
  <c r="AA306" i="3"/>
  <c r="O359" i="3"/>
  <c r="Q373" i="3"/>
  <c r="X204" i="3"/>
  <c r="U120" i="3"/>
  <c r="X357" i="3"/>
  <c r="R373" i="3"/>
  <c r="T120" i="3"/>
  <c r="S120" i="3"/>
  <c r="Z148" i="3"/>
  <c r="U204" i="3"/>
  <c r="L352" i="3"/>
  <c r="V361" i="3"/>
  <c r="W338" i="3"/>
  <c r="L144" i="4"/>
  <c r="L66" i="4"/>
  <c r="L28" i="4"/>
  <c r="U127" i="4"/>
  <c r="L51" i="4"/>
  <c r="U91" i="4"/>
  <c r="L127" i="4"/>
  <c r="U28" i="4"/>
  <c r="L156" i="4"/>
  <c r="U105" i="4"/>
  <c r="U51" i="4"/>
  <c r="L105" i="4"/>
  <c r="U73" i="4"/>
  <c r="L39" i="4"/>
  <c r="L73" i="4"/>
  <c r="U144" i="4"/>
  <c r="L91" i="4"/>
  <c r="S204" i="4"/>
  <c r="R237" i="4"/>
  <c r="T237" i="4"/>
  <c r="P237" i="4"/>
  <c r="R200" i="4"/>
  <c r="U200" i="4"/>
  <c r="V200" i="4"/>
  <c r="O200" i="4"/>
  <c r="L200" i="4"/>
  <c r="N200" i="4"/>
  <c r="P200" i="4"/>
  <c r="S200" i="4"/>
  <c r="V204" i="4"/>
  <c r="T204" i="4"/>
  <c r="O204" i="4"/>
  <c r="D25" i="12"/>
  <c r="D26" i="12" s="1"/>
  <c r="V222" i="4"/>
  <c r="L204" i="4"/>
  <c r="M204" i="4"/>
  <c r="Q204" i="4"/>
  <c r="U204" i="4"/>
  <c r="N204" i="4"/>
  <c r="G69" i="2"/>
  <c r="D10" i="12"/>
  <c r="D11" i="12" s="1"/>
  <c r="D14" i="12"/>
  <c r="D15" i="12" s="1"/>
  <c r="D34" i="12"/>
  <c r="D35" i="12" s="1"/>
  <c r="D19" i="12"/>
  <c r="D20" i="12" s="1"/>
  <c r="R204" i="4"/>
  <c r="P204" i="4"/>
  <c r="L237" i="4"/>
  <c r="R240" i="4"/>
  <c r="Q237" i="4"/>
  <c r="U237" i="4"/>
  <c r="T240" i="4"/>
  <c r="M240" i="4"/>
  <c r="U132" i="5"/>
  <c r="AH489" i="5"/>
  <c r="AH93" i="5"/>
  <c r="AH514" i="5"/>
  <c r="L132" i="5"/>
  <c r="C34" i="2"/>
  <c r="Y598" i="5"/>
  <c r="Q585" i="5"/>
  <c r="Z612" i="5"/>
  <c r="Y585" i="5"/>
  <c r="AH329" i="5"/>
  <c r="Z570" i="5"/>
  <c r="R615" i="5"/>
  <c r="Y595" i="5"/>
  <c r="X554" i="5"/>
  <c r="W596" i="5"/>
  <c r="U614" i="5"/>
  <c r="V572" i="5"/>
  <c r="X572" i="5"/>
  <c r="R572" i="5"/>
  <c r="Q572" i="5"/>
  <c r="N572" i="5"/>
  <c r="M572" i="5"/>
  <c r="S572" i="5"/>
  <c r="P572" i="5"/>
  <c r="O572" i="5"/>
  <c r="M554" i="5"/>
  <c r="Y554" i="5"/>
  <c r="T572" i="5"/>
  <c r="W572" i="5"/>
  <c r="Q554" i="5"/>
  <c r="R598" i="5"/>
  <c r="T615" i="5"/>
  <c r="W560" i="5"/>
  <c r="W554" i="5"/>
  <c r="Q596" i="5"/>
  <c r="L615" i="5"/>
  <c r="O598" i="5"/>
  <c r="N601" i="5"/>
  <c r="R601" i="5"/>
  <c r="Z596" i="5"/>
  <c r="O615" i="5"/>
  <c r="T598" i="5"/>
  <c r="L252" i="5"/>
  <c r="M615" i="5"/>
  <c r="P615" i="5"/>
  <c r="Y557" i="5"/>
  <c r="N554" i="5"/>
  <c r="R554" i="5"/>
  <c r="W589" i="5"/>
  <c r="W601" i="5"/>
  <c r="N589" i="5"/>
  <c r="S554" i="5"/>
  <c r="O554" i="5"/>
  <c r="S615" i="5"/>
  <c r="X600" i="5"/>
  <c r="Y605" i="5"/>
  <c r="V596" i="5"/>
  <c r="O601" i="5"/>
  <c r="S601" i="5"/>
  <c r="M600" i="5"/>
  <c r="N600" i="5"/>
  <c r="S600" i="5"/>
  <c r="O600" i="5"/>
  <c r="V603" i="5"/>
  <c r="C69" i="2"/>
  <c r="Y568" i="5"/>
  <c r="T607" i="5"/>
  <c r="X607" i="5"/>
  <c r="Q600" i="5"/>
  <c r="W600" i="5"/>
  <c r="M557" i="5"/>
  <c r="L607" i="5"/>
  <c r="S581" i="5"/>
  <c r="Q615" i="5"/>
  <c r="O557" i="5"/>
  <c r="S557" i="5"/>
  <c r="P601" i="5"/>
  <c r="S607" i="5"/>
  <c r="N614" i="5"/>
  <c r="N624" i="5"/>
  <c r="T589" i="5"/>
  <c r="W557" i="5"/>
  <c r="X568" i="5"/>
  <c r="T568" i="5"/>
  <c r="X601" i="5"/>
  <c r="T601" i="5"/>
  <c r="V554" i="5"/>
  <c r="P554" i="5"/>
  <c r="Q589" i="5"/>
  <c r="M589" i="5"/>
  <c r="P557" i="5"/>
  <c r="Q601" i="5"/>
  <c r="M601" i="5"/>
  <c r="X557" i="5"/>
  <c r="T557" i="5"/>
  <c r="V589" i="5"/>
  <c r="V601" i="5"/>
  <c r="O589" i="5"/>
  <c r="N557" i="5"/>
  <c r="R557" i="5"/>
  <c r="V557" i="5"/>
  <c r="R589" i="5"/>
  <c r="Q557" i="5"/>
  <c r="R568" i="5"/>
  <c r="W607" i="5"/>
  <c r="Y614" i="5"/>
  <c r="V568" i="5"/>
  <c r="Q594" i="5"/>
  <c r="N603" i="5"/>
  <c r="T579" i="5"/>
  <c r="O596" i="5"/>
  <c r="Y596" i="5"/>
  <c r="P589" i="5"/>
  <c r="U620" i="5"/>
  <c r="Y600" i="5"/>
  <c r="R596" i="5"/>
  <c r="N602" i="5"/>
  <c r="X594" i="5"/>
  <c r="V598" i="5"/>
  <c r="P596" i="5"/>
  <c r="O607" i="5"/>
  <c r="P594" i="5"/>
  <c r="M603" i="5"/>
  <c r="Q624" i="5"/>
  <c r="N222" i="4"/>
  <c r="O240" i="4"/>
  <c r="L120" i="3"/>
  <c r="Y120" i="3"/>
  <c r="Z174" i="3"/>
  <c r="T134" i="3"/>
  <c r="S361" i="3"/>
  <c r="O361" i="3"/>
  <c r="V338" i="3"/>
  <c r="Q623" i="5"/>
  <c r="R234" i="4"/>
  <c r="R374" i="3"/>
  <c r="O568" i="5"/>
  <c r="Y594" i="5"/>
  <c r="T600" i="5"/>
  <c r="M579" i="5"/>
  <c r="T581" i="5"/>
  <c r="R624" i="5"/>
  <c r="M624" i="5"/>
  <c r="P602" i="5"/>
  <c r="M237" i="4"/>
  <c r="X210" i="4"/>
  <c r="N237" i="4"/>
  <c r="P373" i="3"/>
  <c r="L357" i="3"/>
  <c r="V374" i="3"/>
  <c r="T614" i="5"/>
  <c r="O594" i="5"/>
  <c r="Q574" i="5"/>
  <c r="S624" i="5"/>
  <c r="N224" i="4"/>
  <c r="U223" i="4"/>
  <c r="Y275" i="3"/>
  <c r="L365" i="3"/>
  <c r="Y108" i="3"/>
  <c r="Q607" i="5"/>
  <c r="S594" i="5"/>
  <c r="U602" i="5"/>
  <c r="P240" i="4"/>
  <c r="M373" i="3"/>
  <c r="T174" i="3"/>
  <c r="R259" i="3"/>
  <c r="X318" i="3"/>
  <c r="Q357" i="3"/>
  <c r="Y204" i="3"/>
  <c r="W359" i="3"/>
  <c r="Y607" i="5"/>
  <c r="U240" i="4"/>
  <c r="O237" i="4"/>
  <c r="U373" i="3"/>
  <c r="Y373" i="3"/>
  <c r="P352" i="3"/>
  <c r="W275" i="3"/>
  <c r="U357" i="3"/>
  <c r="U108" i="3"/>
  <c r="Q568" i="5"/>
  <c r="N607" i="5"/>
  <c r="M614" i="5"/>
  <c r="V594" i="5"/>
  <c r="V600" i="5"/>
  <c r="R581" i="5"/>
  <c r="T596" i="5"/>
  <c r="T599" i="5"/>
  <c r="W237" i="4"/>
  <c r="R223" i="4"/>
  <c r="N373" i="3"/>
  <c r="X120" i="3"/>
  <c r="R361" i="3"/>
  <c r="N361" i="3"/>
  <c r="U338" i="3"/>
  <c r="Y589" i="5"/>
  <c r="Y601" i="5"/>
  <c r="O603" i="5"/>
  <c r="P623" i="5"/>
  <c r="V607" i="5"/>
  <c r="T603" i="5"/>
  <c r="Q598" i="5"/>
  <c r="W574" i="5"/>
  <c r="R222" i="4"/>
  <c r="R275" i="3"/>
  <c r="V373" i="3"/>
  <c r="Z162" i="3"/>
  <c r="W120" i="3"/>
  <c r="V259" i="3"/>
  <c r="Z361" i="3"/>
  <c r="U174" i="3"/>
  <c r="R357" i="3"/>
  <c r="V92" i="3"/>
  <c r="AB108" i="3"/>
  <c r="D30" i="12"/>
  <c r="E10" i="2"/>
  <c r="F10" i="2" s="1"/>
  <c r="S373" i="3"/>
  <c r="S162" i="3"/>
  <c r="L363" i="3"/>
  <c r="P361" i="3"/>
  <c r="M368" i="3"/>
  <c r="X134" i="3"/>
  <c r="V134" i="3"/>
  <c r="R363" i="3"/>
  <c r="X259" i="3"/>
  <c r="L259" i="3"/>
  <c r="U361" i="3"/>
  <c r="S318" i="3"/>
  <c r="N318" i="3"/>
  <c r="R318" i="3"/>
  <c r="S174" i="3"/>
  <c r="O295" i="3"/>
  <c r="O296" i="3" s="1"/>
  <c r="T365" i="3"/>
  <c r="Z275" i="3"/>
  <c r="V275" i="3"/>
  <c r="Y174" i="3"/>
  <c r="T92" i="3"/>
  <c r="R365" i="3"/>
  <c r="X373" i="3"/>
  <c r="X162" i="3"/>
  <c r="L373" i="3"/>
  <c r="N363" i="3"/>
  <c r="W363" i="3"/>
  <c r="S352" i="3"/>
  <c r="T259" i="3"/>
  <c r="V318" i="3"/>
  <c r="Q318" i="3"/>
  <c r="Z204" i="3"/>
  <c r="V204" i="3"/>
  <c r="S275" i="3"/>
  <c r="U134" i="3"/>
  <c r="R174" i="3"/>
  <c r="Z373" i="3"/>
  <c r="T162" i="3"/>
  <c r="T373" i="3"/>
  <c r="S363" i="3"/>
  <c r="Y363" i="3"/>
  <c r="L295" i="3"/>
  <c r="L296" i="3" s="1"/>
  <c r="X174" i="3"/>
  <c r="W204" i="3"/>
  <c r="S204" i="3"/>
  <c r="N374" i="3"/>
  <c r="R134" i="3"/>
  <c r="S365" i="3"/>
  <c r="P363" i="3"/>
  <c r="W259" i="3"/>
  <c r="Y361" i="3"/>
  <c r="L318" i="3"/>
  <c r="O318" i="3"/>
  <c r="L275" i="3"/>
  <c r="Z134" i="3"/>
  <c r="R92" i="3"/>
  <c r="R162" i="3"/>
  <c r="T318" i="3"/>
  <c r="N365" i="3"/>
  <c r="S374" i="3"/>
  <c r="Z196" i="3"/>
  <c r="T275" i="3"/>
  <c r="X275" i="3"/>
  <c r="S134" i="3"/>
  <c r="W174" i="3"/>
  <c r="Z242" i="3"/>
  <c r="T363" i="3"/>
  <c r="Z363" i="3"/>
  <c r="L366" i="3"/>
  <c r="O373" i="3"/>
  <c r="M363" i="3"/>
  <c r="O352" i="3"/>
  <c r="U259" i="3"/>
  <c r="Z259" i="3"/>
  <c r="P318" i="3"/>
  <c r="S357" i="3"/>
  <c r="V357" i="3"/>
  <c r="T204" i="3"/>
  <c r="L174" i="3"/>
  <c r="W373" i="3"/>
  <c r="W162" i="3"/>
  <c r="V120" i="3"/>
  <c r="Q363" i="3"/>
  <c r="V363" i="3"/>
  <c r="U363" i="3"/>
  <c r="S259" i="3"/>
  <c r="U318" i="3"/>
  <c r="T368" i="3"/>
  <c r="T55" i="3"/>
  <c r="U275" i="3"/>
  <c r="M365" i="3"/>
  <c r="Q365" i="3"/>
  <c r="W318" i="3"/>
  <c r="W357" i="3"/>
  <c r="S295" i="3"/>
  <c r="S296" i="3" s="1"/>
  <c r="S368" i="3"/>
  <c r="S55" i="3"/>
  <c r="N368" i="3"/>
  <c r="T374" i="3"/>
  <c r="O374" i="3"/>
  <c r="X359" i="3"/>
  <c r="T196" i="3"/>
  <c r="Y196" i="3"/>
  <c r="T340" i="3"/>
  <c r="M332" i="3"/>
  <c r="L375" i="3"/>
  <c r="Y375" i="3"/>
  <c r="X350" i="3"/>
  <c r="Q328" i="3"/>
  <c r="L328" i="3"/>
  <c r="O362" i="3"/>
  <c r="X363" i="3"/>
  <c r="O363" i="3"/>
  <c r="Y259" i="3"/>
  <c r="T367" i="3"/>
  <c r="T338" i="3"/>
  <c r="M318" i="3"/>
  <c r="M357" i="3"/>
  <c r="Q374" i="3"/>
  <c r="W374" i="3"/>
  <c r="S359" i="3"/>
  <c r="N359" i="3"/>
  <c r="W134" i="3"/>
  <c r="Z336" i="3"/>
  <c r="R295" i="3"/>
  <c r="R296" i="3" s="1"/>
  <c r="AA28" i="3"/>
  <c r="AB2" i="3"/>
  <c r="S242" i="3"/>
  <c r="N340" i="3"/>
  <c r="Q340" i="3"/>
  <c r="N332" i="3"/>
  <c r="R332" i="3"/>
  <c r="U332" i="3"/>
  <c r="T295" i="3"/>
  <c r="T296" i="3" s="1"/>
  <c r="AH306" i="3"/>
  <c r="O375" i="3"/>
  <c r="W375" i="3"/>
  <c r="S375" i="3"/>
  <c r="V162" i="3"/>
  <c r="AA361" i="3"/>
  <c r="T350" i="3"/>
  <c r="N350" i="3"/>
  <c r="Y328" i="3"/>
  <c r="T328" i="3"/>
  <c r="U162" i="3"/>
  <c r="R362" i="3"/>
  <c r="Z357" i="3"/>
  <c r="P357" i="3"/>
  <c r="L368" i="3"/>
  <c r="L55" i="3"/>
  <c r="Q368" i="3"/>
  <c r="Y374" i="3"/>
  <c r="M374" i="3"/>
  <c r="V359" i="3"/>
  <c r="Q359" i="3"/>
  <c r="V196" i="3"/>
  <c r="V54" i="3"/>
  <c r="W3" i="3"/>
  <c r="V174" i="3"/>
  <c r="V242" i="3"/>
  <c r="V340" i="3"/>
  <c r="Y340" i="3"/>
  <c r="M340" i="3"/>
  <c r="P332" i="3"/>
  <c r="Z332" i="3"/>
  <c r="M375" i="3"/>
  <c r="AB274" i="3"/>
  <c r="AB258" i="3"/>
  <c r="AB241" i="3"/>
  <c r="AB210" i="3"/>
  <c r="AB203" i="3"/>
  <c r="AB173" i="3"/>
  <c r="AB82" i="3"/>
  <c r="AB119" i="3"/>
  <c r="AC4" i="3"/>
  <c r="AC277" i="3" s="1"/>
  <c r="AB133" i="3"/>
  <c r="AB147" i="3"/>
  <c r="AB161" i="3"/>
  <c r="AB286" i="3"/>
  <c r="AB91" i="3"/>
  <c r="AB195" i="3"/>
  <c r="Y350" i="3"/>
  <c r="V350" i="3"/>
  <c r="R350" i="3"/>
  <c r="X328" i="3"/>
  <c r="O328" i="3"/>
  <c r="M362" i="3"/>
  <c r="U374" i="3"/>
  <c r="P374" i="3"/>
  <c r="L359" i="3"/>
  <c r="Y359" i="3"/>
  <c r="U288" i="3"/>
  <c r="N295" i="3"/>
  <c r="N296" i="3" s="1"/>
  <c r="Y92" i="3"/>
  <c r="X242" i="3"/>
  <c r="L242" i="3"/>
  <c r="O340" i="3"/>
  <c r="R340" i="3"/>
  <c r="U340" i="3"/>
  <c r="X332" i="3"/>
  <c r="S332" i="3"/>
  <c r="R375" i="3"/>
  <c r="Z375" i="3"/>
  <c r="Z350" i="3"/>
  <c r="R328" i="3"/>
  <c r="M328" i="3"/>
  <c r="W328" i="3"/>
  <c r="P362" i="3"/>
  <c r="W362" i="3"/>
  <c r="U362" i="3"/>
  <c r="N357" i="3"/>
  <c r="O368" i="3"/>
  <c r="Z374" i="3"/>
  <c r="X374" i="3"/>
  <c r="T359" i="3"/>
  <c r="U196" i="3"/>
  <c r="R196" i="3"/>
  <c r="T242" i="3"/>
  <c r="W340" i="3"/>
  <c r="Z340" i="3"/>
  <c r="P375" i="3"/>
  <c r="AA372" i="3"/>
  <c r="L350" i="3"/>
  <c r="O350" i="3"/>
  <c r="S350" i="3"/>
  <c r="U328" i="3"/>
  <c r="X362" i="3"/>
  <c r="S362" i="3"/>
  <c r="Z359" i="3"/>
  <c r="X196" i="3"/>
  <c r="W196" i="3"/>
  <c r="W242" i="3"/>
  <c r="S340" i="3"/>
  <c r="V332" i="3"/>
  <c r="L332" i="3"/>
  <c r="T375" i="3"/>
  <c r="X375" i="3"/>
  <c r="AA366" i="3"/>
  <c r="AA294" i="3"/>
  <c r="AA340" i="3"/>
  <c r="Q350" i="3"/>
  <c r="W350" i="3"/>
  <c r="P328" i="3"/>
  <c r="Y162" i="3"/>
  <c r="N362" i="3"/>
  <c r="AD108" i="3"/>
  <c r="Y357" i="3"/>
  <c r="R368" i="3"/>
  <c r="R55" i="3"/>
  <c r="M359" i="3"/>
  <c r="L196" i="3"/>
  <c r="S196" i="3"/>
  <c r="Y242" i="3"/>
  <c r="P340" i="3"/>
  <c r="O332" i="3"/>
  <c r="Q332" i="3"/>
  <c r="T332" i="3"/>
  <c r="U375" i="3"/>
  <c r="M350" i="3"/>
  <c r="S328" i="3"/>
  <c r="N328" i="3"/>
  <c r="P295" i="3"/>
  <c r="P296" i="3" s="1"/>
  <c r="Q362" i="3"/>
  <c r="L362" i="3"/>
  <c r="V362" i="3"/>
  <c r="Q295" i="3"/>
  <c r="Q296" i="3" s="1"/>
  <c r="M295" i="3"/>
  <c r="M296" i="3" s="1"/>
  <c r="Y318" i="3"/>
  <c r="T357" i="3"/>
  <c r="O357" i="3"/>
  <c r="P368" i="3"/>
  <c r="L374" i="3"/>
  <c r="U359" i="3"/>
  <c r="P359" i="3"/>
  <c r="AH336" i="3"/>
  <c r="U242" i="3"/>
  <c r="X340" i="3"/>
  <c r="L340" i="3"/>
  <c r="W332" i="3"/>
  <c r="Y332" i="3"/>
  <c r="AH344" i="3"/>
  <c r="N375" i="3"/>
  <c r="V375" i="3"/>
  <c r="Q375" i="3"/>
  <c r="U350" i="3"/>
  <c r="P350" i="3"/>
  <c r="V328" i="3"/>
  <c r="Y362" i="3"/>
  <c r="T362" i="3"/>
  <c r="AA357" i="3"/>
  <c r="O222" i="4"/>
  <c r="R246" i="4"/>
  <c r="Q224" i="4"/>
  <c r="W222" i="4"/>
  <c r="R224" i="4"/>
  <c r="V224" i="4"/>
  <c r="M235" i="4"/>
  <c r="L222" i="4"/>
  <c r="M222" i="4"/>
  <c r="S224" i="4"/>
  <c r="T234" i="4"/>
  <c r="L240" i="4"/>
  <c r="T222" i="4"/>
  <c r="S222" i="4"/>
  <c r="U222" i="4"/>
  <c r="S246" i="4"/>
  <c r="O224" i="4"/>
  <c r="M234" i="4"/>
  <c r="L224" i="4"/>
  <c r="Q234" i="4"/>
  <c r="N240" i="4"/>
  <c r="V246" i="4"/>
  <c r="T224" i="4"/>
  <c r="P224" i="4"/>
  <c r="Q240" i="4"/>
  <c r="Q222" i="4"/>
  <c r="O246" i="4"/>
  <c r="L246" i="4"/>
  <c r="V234" i="4"/>
  <c r="P222" i="4"/>
  <c r="P246" i="4"/>
  <c r="T246" i="4"/>
  <c r="Q246" i="4"/>
  <c r="U224" i="4"/>
  <c r="O234" i="4"/>
  <c r="U234" i="4"/>
  <c r="P234" i="4"/>
  <c r="L235" i="4"/>
  <c r="R235" i="4"/>
  <c r="T223" i="4"/>
  <c r="O223" i="4"/>
  <c r="R247" i="4"/>
  <c r="M247" i="4"/>
  <c r="S247" i="4"/>
  <c r="X3" i="4"/>
  <c r="W204" i="4"/>
  <c r="Z4" i="4"/>
  <c r="W246" i="4"/>
  <c r="M246" i="4"/>
  <c r="W224" i="4"/>
  <c r="X234" i="4"/>
  <c r="T235" i="4"/>
  <c r="Q235" i="4"/>
  <c r="Q223" i="4"/>
  <c r="W223" i="4"/>
  <c r="AA2" i="4"/>
  <c r="X246" i="4"/>
  <c r="U246" i="4"/>
  <c r="M224" i="4"/>
  <c r="S234" i="4"/>
  <c r="N234" i="4"/>
  <c r="O235" i="4"/>
  <c r="M223" i="4"/>
  <c r="T247" i="4"/>
  <c r="N247" i="4"/>
  <c r="O247" i="4"/>
  <c r="W235" i="4"/>
  <c r="P223" i="4"/>
  <c r="W247" i="4"/>
  <c r="N246" i="4"/>
  <c r="L234" i="4"/>
  <c r="U235" i="4"/>
  <c r="U247" i="4"/>
  <c r="P247" i="4"/>
  <c r="P235" i="4"/>
  <c r="S223" i="4"/>
  <c r="N223" i="4"/>
  <c r="W234" i="4"/>
  <c r="S235" i="4"/>
  <c r="N235" i="4"/>
  <c r="V223" i="4"/>
  <c r="L247" i="4"/>
  <c r="Q247" i="4"/>
  <c r="S240" i="4"/>
  <c r="V235" i="4"/>
  <c r="L223" i="4"/>
  <c r="V247" i="4"/>
  <c r="L573" i="5"/>
  <c r="Y573" i="5"/>
  <c r="U594" i="5"/>
  <c r="Q591" i="5"/>
  <c r="W591" i="5"/>
  <c r="W553" i="5"/>
  <c r="T587" i="5"/>
  <c r="O587" i="5"/>
  <c r="R587" i="5"/>
  <c r="S590" i="5"/>
  <c r="N590" i="5"/>
  <c r="X603" i="5"/>
  <c r="Q603" i="5"/>
  <c r="L600" i="5"/>
  <c r="U600" i="5"/>
  <c r="O611" i="5"/>
  <c r="N611" i="5"/>
  <c r="U555" i="5"/>
  <c r="N579" i="5"/>
  <c r="L614" i="5"/>
  <c r="M568" i="5"/>
  <c r="T573" i="5"/>
  <c r="O573" i="5"/>
  <c r="R573" i="5"/>
  <c r="U623" i="5"/>
  <c r="Y591" i="5"/>
  <c r="M591" i="5"/>
  <c r="S553" i="5"/>
  <c r="W587" i="5"/>
  <c r="N598" i="5"/>
  <c r="W598" i="5"/>
  <c r="V590" i="5"/>
  <c r="Q590" i="5"/>
  <c r="L554" i="5"/>
  <c r="W611" i="5"/>
  <c r="S611" i="5"/>
  <c r="R555" i="5"/>
  <c r="P583" i="5"/>
  <c r="N617" i="5"/>
  <c r="U565" i="5"/>
  <c r="O614" i="5"/>
  <c r="W614" i="5"/>
  <c r="M623" i="5"/>
  <c r="V615" i="5"/>
  <c r="U568" i="5"/>
  <c r="O623" i="5"/>
  <c r="W573" i="5"/>
  <c r="U322" i="5"/>
  <c r="R591" i="5"/>
  <c r="U591" i="5"/>
  <c r="P553" i="5"/>
  <c r="M587" i="5"/>
  <c r="S587" i="5"/>
  <c r="L590" i="5"/>
  <c r="Y590" i="5"/>
  <c r="L467" i="5"/>
  <c r="Z555" i="5"/>
  <c r="N555" i="5"/>
  <c r="M574" i="5"/>
  <c r="U606" i="5"/>
  <c r="P614" i="5"/>
  <c r="V560" i="5"/>
  <c r="L568" i="5"/>
  <c r="L556" i="5"/>
  <c r="U557" i="5"/>
  <c r="W568" i="5"/>
  <c r="L601" i="5"/>
  <c r="M573" i="5"/>
  <c r="M594" i="5"/>
  <c r="L594" i="5"/>
  <c r="Y615" i="5"/>
  <c r="X553" i="5"/>
  <c r="L553" i="5"/>
  <c r="U587" i="5"/>
  <c r="P587" i="5"/>
  <c r="U598" i="5"/>
  <c r="S598" i="5"/>
  <c r="P598" i="5"/>
  <c r="T590" i="5"/>
  <c r="O590" i="5"/>
  <c r="R590" i="5"/>
  <c r="P603" i="5"/>
  <c r="U603" i="5"/>
  <c r="L620" i="5"/>
  <c r="S555" i="5"/>
  <c r="V555" i="5"/>
  <c r="Y574" i="5"/>
  <c r="S617" i="5"/>
  <c r="S614" i="5"/>
  <c r="W615" i="5"/>
  <c r="U589" i="5"/>
  <c r="S589" i="5"/>
  <c r="L510" i="5"/>
  <c r="U554" i="5"/>
  <c r="X589" i="5"/>
  <c r="L589" i="5"/>
  <c r="L557" i="5"/>
  <c r="S568" i="5"/>
  <c r="Y603" i="5"/>
  <c r="M607" i="5"/>
  <c r="Q614" i="5"/>
  <c r="U573" i="5"/>
  <c r="P573" i="5"/>
  <c r="S623" i="5"/>
  <c r="L322" i="5"/>
  <c r="R594" i="5"/>
  <c r="W594" i="5"/>
  <c r="T594" i="5"/>
  <c r="S591" i="5"/>
  <c r="N591" i="5"/>
  <c r="N553" i="5"/>
  <c r="T553" i="5"/>
  <c r="X587" i="5"/>
  <c r="X598" i="5"/>
  <c r="U583" i="5"/>
  <c r="P579" i="5"/>
  <c r="U364" i="5"/>
  <c r="T623" i="5"/>
  <c r="N615" i="5"/>
  <c r="L198" i="5"/>
  <c r="P568" i="5"/>
  <c r="R607" i="5"/>
  <c r="U607" i="5"/>
  <c r="P607" i="5"/>
  <c r="L92" i="5"/>
  <c r="X573" i="5"/>
  <c r="L598" i="5"/>
  <c r="N594" i="5"/>
  <c r="P591" i="5"/>
  <c r="V591" i="5"/>
  <c r="V553" i="5"/>
  <c r="Q553" i="5"/>
  <c r="N587" i="5"/>
  <c r="M590" i="5"/>
  <c r="L603" i="5"/>
  <c r="R603" i="5"/>
  <c r="M611" i="5"/>
  <c r="P555" i="5"/>
  <c r="R583" i="5"/>
  <c r="L617" i="5"/>
  <c r="V614" i="5"/>
  <c r="X615" i="5"/>
  <c r="U556" i="5"/>
  <c r="L623" i="5"/>
  <c r="S573" i="5"/>
  <c r="N573" i="5"/>
  <c r="X591" i="5"/>
  <c r="L591" i="5"/>
  <c r="Y553" i="5"/>
  <c r="M553" i="5"/>
  <c r="V587" i="5"/>
  <c r="Q587" i="5"/>
  <c r="U590" i="5"/>
  <c r="P590" i="5"/>
  <c r="U467" i="5"/>
  <c r="W603" i="5"/>
  <c r="S603" i="5"/>
  <c r="Y611" i="5"/>
  <c r="U611" i="5"/>
  <c r="O583" i="5"/>
  <c r="W606" i="5"/>
  <c r="X614" i="5"/>
  <c r="N568" i="5"/>
  <c r="U601" i="5"/>
  <c r="V573" i="5"/>
  <c r="Q573" i="5"/>
  <c r="T591" i="5"/>
  <c r="O591" i="5"/>
  <c r="O553" i="5"/>
  <c r="R553" i="5"/>
  <c r="U553" i="5"/>
  <c r="L587" i="5"/>
  <c r="Y587" i="5"/>
  <c r="U252" i="5"/>
  <c r="M598" i="5"/>
  <c r="X590" i="5"/>
  <c r="R611" i="5"/>
  <c r="W583" i="5"/>
  <c r="V583" i="5"/>
  <c r="U579" i="5"/>
  <c r="P606" i="5"/>
  <c r="R614" i="5"/>
  <c r="U536" i="5"/>
  <c r="Q560" i="5"/>
  <c r="P611" i="5"/>
  <c r="V611" i="5"/>
  <c r="X555" i="5"/>
  <c r="L555" i="5"/>
  <c r="X583" i="5"/>
  <c r="L583" i="5"/>
  <c r="S574" i="5"/>
  <c r="N574" i="5"/>
  <c r="V579" i="5"/>
  <c r="Q579" i="5"/>
  <c r="T617" i="5"/>
  <c r="O617" i="5"/>
  <c r="X606" i="5"/>
  <c r="L606" i="5"/>
  <c r="Y625" i="5"/>
  <c r="M625" i="5"/>
  <c r="AC2" i="5"/>
  <c r="M596" i="5"/>
  <c r="Y563" i="5"/>
  <c r="M563" i="5"/>
  <c r="S558" i="5"/>
  <c r="N558" i="5"/>
  <c r="L570" i="5"/>
  <c r="Q597" i="5"/>
  <c r="W613" i="5"/>
  <c r="N621" i="5"/>
  <c r="S621" i="5"/>
  <c r="W621" i="5"/>
  <c r="U585" i="5"/>
  <c r="L624" i="5"/>
  <c r="AC584" i="5"/>
  <c r="L584" i="5"/>
  <c r="R584" i="5"/>
  <c r="Q599" i="5"/>
  <c r="W599" i="5"/>
  <c r="M628" i="5"/>
  <c r="L628" i="5"/>
  <c r="T564" i="5"/>
  <c r="O564" i="5"/>
  <c r="R564" i="5"/>
  <c r="L559" i="5"/>
  <c r="Y593" i="5"/>
  <c r="L588" i="5"/>
  <c r="U618" i="5"/>
  <c r="P618" i="5"/>
  <c r="M622" i="5"/>
  <c r="W590" i="5"/>
  <c r="P600" i="5"/>
  <c r="X611" i="5"/>
  <c r="L611" i="5"/>
  <c r="T555" i="5"/>
  <c r="O555" i="5"/>
  <c r="T583" i="5"/>
  <c r="P574" i="5"/>
  <c r="V574" i="5"/>
  <c r="Y579" i="5"/>
  <c r="Q617" i="5"/>
  <c r="W617" i="5"/>
  <c r="N606" i="5"/>
  <c r="T606" i="5"/>
  <c r="L565" i="5"/>
  <c r="Q581" i="5"/>
  <c r="O625" i="5"/>
  <c r="R625" i="5"/>
  <c r="U625" i="5"/>
  <c r="S596" i="5"/>
  <c r="U596" i="5"/>
  <c r="O563" i="5"/>
  <c r="R563" i="5"/>
  <c r="U563" i="5"/>
  <c r="V558" i="5"/>
  <c r="Q558" i="5"/>
  <c r="L605" i="5"/>
  <c r="L425" i="5"/>
  <c r="Y597" i="5"/>
  <c r="M597" i="5"/>
  <c r="M613" i="5"/>
  <c r="S613" i="5"/>
  <c r="X621" i="5"/>
  <c r="M621" i="5"/>
  <c r="W624" i="5"/>
  <c r="L536" i="5"/>
  <c r="P584" i="5"/>
  <c r="AB584" i="5"/>
  <c r="Z584" i="5"/>
  <c r="Y599" i="5"/>
  <c r="M599" i="5"/>
  <c r="L549" i="5"/>
  <c r="U386" i="5"/>
  <c r="R628" i="5"/>
  <c r="W628" i="5"/>
  <c r="T628" i="5"/>
  <c r="U488" i="5"/>
  <c r="W564" i="5"/>
  <c r="Z564" i="5"/>
  <c r="Z601" i="5"/>
  <c r="Z554" i="5"/>
  <c r="O593" i="5"/>
  <c r="R593" i="5"/>
  <c r="T588" i="5"/>
  <c r="O588" i="5"/>
  <c r="U630" i="5"/>
  <c r="T611" i="5"/>
  <c r="Q555" i="5"/>
  <c r="W555" i="5"/>
  <c r="Q583" i="5"/>
  <c r="X574" i="5"/>
  <c r="L574" i="5"/>
  <c r="O579" i="5"/>
  <c r="R579" i="5"/>
  <c r="Y617" i="5"/>
  <c r="M617" i="5"/>
  <c r="V606" i="5"/>
  <c r="Q606" i="5"/>
  <c r="L581" i="5"/>
  <c r="Y581" i="5"/>
  <c r="W625" i="5"/>
  <c r="W563" i="5"/>
  <c r="Z563" i="5"/>
  <c r="L558" i="5"/>
  <c r="Y558" i="5"/>
  <c r="O597" i="5"/>
  <c r="R597" i="5"/>
  <c r="U597" i="5"/>
  <c r="U71" i="5"/>
  <c r="U613" i="5"/>
  <c r="P613" i="5"/>
  <c r="O621" i="5"/>
  <c r="T621" i="5"/>
  <c r="U621" i="5"/>
  <c r="U144" i="5"/>
  <c r="AF584" i="5"/>
  <c r="N584" i="5"/>
  <c r="S584" i="5"/>
  <c r="R599" i="5"/>
  <c r="U599" i="5"/>
  <c r="P599" i="5"/>
  <c r="N623" i="5"/>
  <c r="N628" i="5"/>
  <c r="M564" i="5"/>
  <c r="S564" i="5"/>
  <c r="Z557" i="5"/>
  <c r="Z600" i="5"/>
  <c r="AB4" i="5"/>
  <c r="U612" i="5"/>
  <c r="W593" i="5"/>
  <c r="Q588" i="5"/>
  <c r="W588" i="5"/>
  <c r="L630" i="5"/>
  <c r="Q618" i="5"/>
  <c r="L618" i="5"/>
  <c r="R618" i="5"/>
  <c r="N622" i="5"/>
  <c r="S622" i="5"/>
  <c r="P622" i="5"/>
  <c r="Q611" i="5"/>
  <c r="Y555" i="5"/>
  <c r="M555" i="5"/>
  <c r="Y583" i="5"/>
  <c r="M583" i="5"/>
  <c r="T574" i="5"/>
  <c r="O574" i="5"/>
  <c r="W579" i="5"/>
  <c r="Z579" i="5"/>
  <c r="R617" i="5"/>
  <c r="U617" i="5"/>
  <c r="P617" i="5"/>
  <c r="Y606" i="5"/>
  <c r="O581" i="5"/>
  <c r="S625" i="5"/>
  <c r="L596" i="5"/>
  <c r="S563" i="5"/>
  <c r="N563" i="5"/>
  <c r="T558" i="5"/>
  <c r="O558" i="5"/>
  <c r="W597" i="5"/>
  <c r="X613" i="5"/>
  <c r="X624" i="5"/>
  <c r="Y624" i="5"/>
  <c r="U198" i="5"/>
  <c r="Q584" i="5"/>
  <c r="V584" i="5"/>
  <c r="AA584" i="5"/>
  <c r="X599" i="5"/>
  <c r="S628" i="5"/>
  <c r="Y628" i="5"/>
  <c r="P628" i="5"/>
  <c r="U564" i="5"/>
  <c r="P564" i="5"/>
  <c r="U559" i="5"/>
  <c r="Z621" i="5"/>
  <c r="M593" i="5"/>
  <c r="S593" i="5"/>
  <c r="Y588" i="5"/>
  <c r="M588" i="5"/>
  <c r="W618" i="5"/>
  <c r="X3" i="5"/>
  <c r="S579" i="5"/>
  <c r="Z617" i="5"/>
  <c r="X617" i="5"/>
  <c r="O606" i="5"/>
  <c r="R606" i="5"/>
  <c r="W581" i="5"/>
  <c r="P625" i="5"/>
  <c r="P563" i="5"/>
  <c r="V563" i="5"/>
  <c r="W558" i="5"/>
  <c r="U570" i="5"/>
  <c r="S597" i="5"/>
  <c r="N613" i="5"/>
  <c r="P621" i="5"/>
  <c r="Q621" i="5"/>
  <c r="L585" i="5"/>
  <c r="O624" i="5"/>
  <c r="T624" i="5"/>
  <c r="T584" i="5"/>
  <c r="AD584" i="5"/>
  <c r="S599" i="5"/>
  <c r="N599" i="5"/>
  <c r="AH365" i="5"/>
  <c r="L386" i="5"/>
  <c r="O628" i="5"/>
  <c r="X628" i="5"/>
  <c r="X564" i="5"/>
  <c r="Z559" i="5"/>
  <c r="Z549" i="5"/>
  <c r="U593" i="5"/>
  <c r="P593" i="5"/>
  <c r="R588" i="5"/>
  <c r="U588" i="5"/>
  <c r="P588" i="5"/>
  <c r="S618" i="5"/>
  <c r="M618" i="5"/>
  <c r="N618" i="5"/>
  <c r="Q622" i="5"/>
  <c r="L622" i="5"/>
  <c r="X625" i="5"/>
  <c r="L625" i="5"/>
  <c r="X563" i="5"/>
  <c r="L563" i="5"/>
  <c r="M558" i="5"/>
  <c r="U605" i="5"/>
  <c r="P597" i="5"/>
  <c r="N597" i="5"/>
  <c r="V613" i="5"/>
  <c r="Q613" i="5"/>
  <c r="V621" i="5"/>
  <c r="Z624" i="5"/>
  <c r="U624" i="5"/>
  <c r="U584" i="5"/>
  <c r="O584" i="5"/>
  <c r="V599" i="5"/>
  <c r="U628" i="5"/>
  <c r="R623" i="5"/>
  <c r="AH468" i="5"/>
  <c r="L488" i="5"/>
  <c r="N564" i="5"/>
  <c r="X593" i="5"/>
  <c r="L593" i="5"/>
  <c r="X588" i="5"/>
  <c r="L364" i="5"/>
  <c r="Z630" i="5"/>
  <c r="X618" i="5"/>
  <c r="V618" i="5"/>
  <c r="R622" i="5"/>
  <c r="T622" i="5"/>
  <c r="S583" i="5"/>
  <c r="N583" i="5"/>
  <c r="R574" i="5"/>
  <c r="U574" i="5"/>
  <c r="X579" i="5"/>
  <c r="L579" i="5"/>
  <c r="V617" i="5"/>
  <c r="M606" i="5"/>
  <c r="S606" i="5"/>
  <c r="U581" i="5"/>
  <c r="N625" i="5"/>
  <c r="T625" i="5"/>
  <c r="T563" i="5"/>
  <c r="R558" i="5"/>
  <c r="U558" i="5"/>
  <c r="P558" i="5"/>
  <c r="Z605" i="5"/>
  <c r="X597" i="5"/>
  <c r="L597" i="5"/>
  <c r="AH10" i="5"/>
  <c r="V597" i="5"/>
  <c r="L613" i="5"/>
  <c r="Y613" i="5"/>
  <c r="R621" i="5"/>
  <c r="U425" i="5"/>
  <c r="P624" i="5"/>
  <c r="V624" i="5"/>
  <c r="X584" i="5"/>
  <c r="W584" i="5"/>
  <c r="L599" i="5"/>
  <c r="U549" i="5"/>
  <c r="Q628" i="5"/>
  <c r="V564" i="5"/>
  <c r="Q564" i="5"/>
  <c r="Y559" i="5"/>
  <c r="N593" i="5"/>
  <c r="T593" i="5"/>
  <c r="S588" i="5"/>
  <c r="N588" i="5"/>
  <c r="T618" i="5"/>
  <c r="O618" i="5"/>
  <c r="U622" i="5"/>
  <c r="U408" i="5"/>
  <c r="V625" i="5"/>
  <c r="Q625" i="5"/>
  <c r="Q563" i="5"/>
  <c r="X558" i="5"/>
  <c r="T597" i="5"/>
  <c r="T613" i="5"/>
  <c r="O613" i="5"/>
  <c r="R613" i="5"/>
  <c r="L621" i="5"/>
  <c r="L144" i="5"/>
  <c r="AH133" i="5"/>
  <c r="U510" i="5"/>
  <c r="M584" i="5"/>
  <c r="Y584" i="5"/>
  <c r="AE584" i="5"/>
  <c r="O599" i="5"/>
  <c r="V628" i="5"/>
  <c r="L560" i="5"/>
  <c r="L564" i="5"/>
  <c r="Y564" i="5"/>
  <c r="U615" i="5"/>
  <c r="L612" i="5"/>
  <c r="V593" i="5"/>
  <c r="Q593" i="5"/>
  <c r="V588" i="5"/>
  <c r="Y618" i="5"/>
  <c r="V622" i="5"/>
  <c r="O622" i="5"/>
  <c r="AE375" i="6" l="1"/>
  <c r="AE386" i="6"/>
  <c r="AE398" i="6"/>
  <c r="AF392" i="6"/>
  <c r="AE394" i="6"/>
  <c r="AE374" i="6"/>
  <c r="AF376" i="6"/>
  <c r="AF393" i="6"/>
  <c r="AE400" i="6"/>
  <c r="AE387" i="6"/>
  <c r="AF384" i="6"/>
  <c r="AF385" i="6"/>
  <c r="AE384" i="6"/>
  <c r="AF386" i="6"/>
  <c r="AE370" i="6"/>
  <c r="AF361" i="6"/>
  <c r="AE376" i="6"/>
  <c r="AE378" i="6"/>
  <c r="AF398" i="6"/>
  <c r="AF374" i="6"/>
  <c r="AF50" i="6"/>
  <c r="AD74" i="6"/>
  <c r="AE3" i="6"/>
  <c r="AE393" i="6"/>
  <c r="AF394" i="6"/>
  <c r="AF375" i="6"/>
  <c r="AB409" i="6"/>
  <c r="AC68" i="6"/>
  <c r="AC60" i="6"/>
  <c r="AC69" i="6"/>
  <c r="AC72" i="6"/>
  <c r="AC61" i="6"/>
  <c r="AC70" i="6"/>
  <c r="AC65" i="6"/>
  <c r="AC58" i="6"/>
  <c r="AC54" i="6"/>
  <c r="AC62" i="6"/>
  <c r="AC57" i="6"/>
  <c r="AC56" i="6"/>
  <c r="AC71" i="6"/>
  <c r="AC73" i="6"/>
  <c r="AC55" i="6"/>
  <c r="AC409" i="6" s="1"/>
  <c r="AC59" i="6"/>
  <c r="AC63" i="6"/>
  <c r="AC52" i="6"/>
  <c r="AC53" i="6"/>
  <c r="AC51" i="6"/>
  <c r="AC66" i="6"/>
  <c r="AC67" i="6"/>
  <c r="AC64" i="6"/>
  <c r="AC326" i="6"/>
  <c r="D23" i="14"/>
  <c r="H48" i="13"/>
  <c r="AF378" i="6"/>
  <c r="AE392" i="6"/>
  <c r="AE385" i="6"/>
  <c r="AF400" i="6"/>
  <c r="AB75" i="6"/>
  <c r="AB410" i="6"/>
  <c r="AA419" i="6"/>
  <c r="AA328" i="6" s="1"/>
  <c r="AE361" i="6"/>
  <c r="AE50" i="6"/>
  <c r="AF370" i="6"/>
  <c r="AJ323" i="5"/>
  <c r="AN323" i="5" s="1"/>
  <c r="Z614" i="5"/>
  <c r="Z602" i="5"/>
  <c r="Z628" i="5"/>
  <c r="Z205" i="4"/>
  <c r="AA374" i="3"/>
  <c r="Z29" i="3"/>
  <c r="AA350" i="3"/>
  <c r="U367" i="3"/>
  <c r="AA338" i="3"/>
  <c r="AB278" i="3"/>
  <c r="AH339" i="3"/>
  <c r="D50" i="13"/>
  <c r="AC353" i="3"/>
  <c r="H50" i="13"/>
  <c r="Y245" i="4"/>
  <c r="AA359" i="3"/>
  <c r="AH367" i="3"/>
  <c r="AA375" i="3"/>
  <c r="AA204" i="3"/>
  <c r="AH338" i="3"/>
  <c r="U365" i="3"/>
  <c r="Z352" i="3"/>
  <c r="AH366" i="3"/>
  <c r="AH361" i="3"/>
  <c r="AH352" i="3"/>
  <c r="AA174" i="3"/>
  <c r="AH340" i="3"/>
  <c r="AH374" i="3"/>
  <c r="AA162" i="3"/>
  <c r="AH365" i="3"/>
  <c r="O249" i="4"/>
  <c r="O168" i="4" s="1"/>
  <c r="N249" i="4"/>
  <c r="N168" i="4" s="1"/>
  <c r="Z585" i="5"/>
  <c r="AA617" i="5"/>
  <c r="Z597" i="5"/>
  <c r="Z574" i="5"/>
  <c r="Z599" i="5"/>
  <c r="Z558" i="5"/>
  <c r="Z625" i="5"/>
  <c r="Z594" i="5"/>
  <c r="Z598" i="5"/>
  <c r="Q249" i="4"/>
  <c r="Q168" i="4" s="1"/>
  <c r="O377" i="3"/>
  <c r="O290" i="3" s="1"/>
  <c r="AA196" i="3"/>
  <c r="U55" i="3"/>
  <c r="M632" i="5"/>
  <c r="M539" i="5" s="1"/>
  <c r="X200" i="4"/>
  <c r="X224" i="4"/>
  <c r="AA120" i="3"/>
  <c r="AA259" i="3"/>
  <c r="S377" i="3"/>
  <c r="S290" i="3" s="1"/>
  <c r="R377" i="3"/>
  <c r="R290" i="3" s="1"/>
  <c r="AA134" i="3"/>
  <c r="D22" i="12"/>
  <c r="T632" i="5"/>
  <c r="T539" i="5" s="1"/>
  <c r="N632" i="5"/>
  <c r="N539" i="5" s="1"/>
  <c r="R249" i="4"/>
  <c r="R168" i="4" s="1"/>
  <c r="S632" i="5"/>
  <c r="S539" i="5" s="1"/>
  <c r="Q632" i="5"/>
  <c r="Q539" i="5" s="1"/>
  <c r="Z603" i="5"/>
  <c r="AH362" i="3"/>
  <c r="M377" i="3"/>
  <c r="M290" i="3" s="1"/>
  <c r="P377" i="3"/>
  <c r="P290" i="3" s="1"/>
  <c r="AH357" i="3"/>
  <c r="D37" i="12"/>
  <c r="Z606" i="5"/>
  <c r="Z615" i="5"/>
  <c r="T249" i="4"/>
  <c r="T168" i="4" s="1"/>
  <c r="M249" i="4"/>
  <c r="M168" i="4" s="1"/>
  <c r="AA242" i="3"/>
  <c r="N377" i="3"/>
  <c r="N290" i="3" s="1"/>
  <c r="P632" i="5"/>
  <c r="P539" i="5" s="1"/>
  <c r="AA363" i="3"/>
  <c r="AA148" i="3"/>
  <c r="O632" i="5"/>
  <c r="O539" i="5" s="1"/>
  <c r="X223" i="4"/>
  <c r="P249" i="4"/>
  <c r="P168" i="4" s="1"/>
  <c r="S249" i="4"/>
  <c r="S168" i="4" s="1"/>
  <c r="L249" i="4"/>
  <c r="L168" i="4" s="1"/>
  <c r="T377" i="3"/>
  <c r="T290" i="3" s="1"/>
  <c r="AA275" i="3"/>
  <c r="Z581" i="5"/>
  <c r="Z589" i="5"/>
  <c r="Z613" i="5"/>
  <c r="Z568" i="5"/>
  <c r="X235" i="4"/>
  <c r="Z318" i="3"/>
  <c r="Q377" i="3"/>
  <c r="Q290" i="3" s="1"/>
  <c r="AA211" i="3"/>
  <c r="AA287" i="3"/>
  <c r="AB339" i="3"/>
  <c r="V288" i="3"/>
  <c r="V365" i="3"/>
  <c r="AH328" i="3"/>
  <c r="AH350" i="3"/>
  <c r="AB372" i="3"/>
  <c r="Z328" i="3"/>
  <c r="AB28" i="3"/>
  <c r="AC2" i="3"/>
  <c r="AH332" i="3"/>
  <c r="AA373" i="3"/>
  <c r="U292" i="3"/>
  <c r="Z362" i="3"/>
  <c r="AB294" i="3"/>
  <c r="AH368" i="3"/>
  <c r="AA336" i="3"/>
  <c r="AH363" i="3"/>
  <c r="U368" i="3"/>
  <c r="AA92" i="3"/>
  <c r="AB306" i="3"/>
  <c r="AB358" i="3"/>
  <c r="AB344" i="3"/>
  <c r="AH375" i="3"/>
  <c r="AH318" i="3"/>
  <c r="AH359" i="3"/>
  <c r="AC274" i="3"/>
  <c r="AC286" i="3"/>
  <c r="AC258" i="3"/>
  <c r="AC241" i="3"/>
  <c r="AC210" i="3"/>
  <c r="AC203" i="3"/>
  <c r="AC173" i="3"/>
  <c r="AC195" i="3"/>
  <c r="AC133" i="3"/>
  <c r="AC119" i="3"/>
  <c r="AC82" i="3"/>
  <c r="AD4" i="3"/>
  <c r="AD277" i="3" s="1"/>
  <c r="AC91" i="3"/>
  <c r="AC147" i="3"/>
  <c r="AC161" i="3"/>
  <c r="W54" i="3"/>
  <c r="X3" i="3"/>
  <c r="L377" i="3"/>
  <c r="AH373" i="3"/>
  <c r="X237" i="4"/>
  <c r="X204" i="4"/>
  <c r="Y246" i="4"/>
  <c r="Y234" i="4"/>
  <c r="Y210" i="4"/>
  <c r="AB2" i="4"/>
  <c r="Y237" i="4"/>
  <c r="AA4" i="4"/>
  <c r="V240" i="4"/>
  <c r="Y3" i="4"/>
  <c r="V623" i="5"/>
  <c r="AC4" i="5"/>
  <c r="Z551" i="5"/>
  <c r="AH538" i="5"/>
  <c r="Z591" i="5"/>
  <c r="Z588" i="5"/>
  <c r="Y3" i="5"/>
  <c r="Z561" i="5"/>
  <c r="Z553" i="5"/>
  <c r="Z620" i="5"/>
  <c r="AA565" i="5"/>
  <c r="Z583" i="5"/>
  <c r="Z595" i="5"/>
  <c r="AA630" i="5"/>
  <c r="L632" i="5"/>
  <c r="L539" i="5" s="1"/>
  <c r="AD2" i="5"/>
  <c r="Z573" i="5"/>
  <c r="Z587" i="5"/>
  <c r="Z611" i="5"/>
  <c r="Z618" i="5"/>
  <c r="Z593" i="5"/>
  <c r="AA605" i="5"/>
  <c r="AA551" i="5"/>
  <c r="AA564" i="5"/>
  <c r="AA601" i="5"/>
  <c r="Z592" i="5"/>
  <c r="Z590" i="5"/>
  <c r="AD68" i="6" l="1"/>
  <c r="AD58" i="6"/>
  <c r="AD70" i="6"/>
  <c r="AD55" i="6"/>
  <c r="AD69" i="6"/>
  <c r="AD53" i="6"/>
  <c r="AD61" i="6"/>
  <c r="AD73" i="6"/>
  <c r="AD57" i="6"/>
  <c r="AD60" i="6"/>
  <c r="AD52" i="6"/>
  <c r="AD59" i="6"/>
  <c r="AD72" i="6"/>
  <c r="AD56" i="6"/>
  <c r="AD63" i="6"/>
  <c r="AD65" i="6"/>
  <c r="AD51" i="6"/>
  <c r="AD54" i="6"/>
  <c r="AD64" i="6"/>
  <c r="AD71" i="6"/>
  <c r="AD66" i="6"/>
  <c r="AD67" i="6"/>
  <c r="AD62" i="6"/>
  <c r="AD326" i="6"/>
  <c r="AC75" i="6"/>
  <c r="AB419" i="6"/>
  <c r="AB328" i="6" s="1"/>
  <c r="AC410" i="6"/>
  <c r="AE74" i="6"/>
  <c r="AF3" i="6"/>
  <c r="AF74" i="6" s="1"/>
  <c r="AA205" i="4"/>
  <c r="AA592" i="5"/>
  <c r="AA559" i="5"/>
  <c r="AA29" i="3"/>
  <c r="AC278" i="3"/>
  <c r="D52" i="13"/>
  <c r="L45" i="2"/>
  <c r="L39" i="2"/>
  <c r="AD353" i="3"/>
  <c r="D24" i="14"/>
  <c r="H52" i="13"/>
  <c r="L43" i="2"/>
  <c r="Z245" i="4"/>
  <c r="AB357" i="3"/>
  <c r="U377" i="3"/>
  <c r="U290" i="3" s="1"/>
  <c r="AB340" i="3"/>
  <c r="AB211" i="3"/>
  <c r="AB134" i="3"/>
  <c r="D10" i="13"/>
  <c r="D42" i="13"/>
  <c r="D31" i="13"/>
  <c r="D30" i="13"/>
  <c r="AA595" i="5"/>
  <c r="AA574" i="5"/>
  <c r="AA554" i="5"/>
  <c r="AA613" i="5"/>
  <c r="AA561" i="5"/>
  <c r="AA597" i="5"/>
  <c r="AA573" i="5"/>
  <c r="AA588" i="5"/>
  <c r="L51" i="2"/>
  <c r="L55" i="2"/>
  <c r="L44" i="2"/>
  <c r="L47" i="2"/>
  <c r="L46" i="2"/>
  <c r="L53" i="2"/>
  <c r="L41" i="2"/>
  <c r="L50" i="2"/>
  <c r="L52" i="2"/>
  <c r="L49" i="2"/>
  <c r="L48" i="2"/>
  <c r="Y222" i="4"/>
  <c r="AB148" i="3"/>
  <c r="Y247" i="4"/>
  <c r="AB162" i="3"/>
  <c r="D11" i="13"/>
  <c r="D43" i="13"/>
  <c r="D6" i="13"/>
  <c r="D7" i="13"/>
  <c r="AB120" i="3"/>
  <c r="AA611" i="5"/>
  <c r="AB92" i="3"/>
  <c r="V368" i="3"/>
  <c r="D34" i="13"/>
  <c r="D35" i="13"/>
  <c r="AB275" i="3"/>
  <c r="AB242" i="3"/>
  <c r="AB174" i="3"/>
  <c r="AB196" i="3"/>
  <c r="D39" i="13"/>
  <c r="AA590" i="5"/>
  <c r="AB375" i="3"/>
  <c r="AM537" i="5"/>
  <c r="AA558" i="5"/>
  <c r="AA593" i="5"/>
  <c r="AB259" i="3"/>
  <c r="AB359" i="3"/>
  <c r="AB204" i="3"/>
  <c r="AD286" i="3"/>
  <c r="AE4" i="3"/>
  <c r="AE277" i="3" s="1"/>
  <c r="AD119" i="3"/>
  <c r="AD91" i="3"/>
  <c r="AD203" i="3"/>
  <c r="AD195" i="3"/>
  <c r="AD258" i="3"/>
  <c r="AD82" i="3"/>
  <c r="AD241" i="3"/>
  <c r="AD173" i="3"/>
  <c r="AD133" i="3"/>
  <c r="AD147" i="3"/>
  <c r="AD274" i="3"/>
  <c r="AD161" i="3"/>
  <c r="AD210" i="3"/>
  <c r="X54" i="3"/>
  <c r="Y3" i="3"/>
  <c r="AC344" i="3"/>
  <c r="AB363" i="3"/>
  <c r="W288" i="3"/>
  <c r="W365" i="3"/>
  <c r="AC372" i="3"/>
  <c r="AA332" i="3"/>
  <c r="AB374" i="3"/>
  <c r="AB361" i="3"/>
  <c r="AA362" i="3"/>
  <c r="AB287" i="3"/>
  <c r="V367" i="3"/>
  <c r="V292" i="3"/>
  <c r="AC306" i="3"/>
  <c r="AC358" i="3"/>
  <c r="AB338" i="3"/>
  <c r="AA328" i="3"/>
  <c r="AC28" i="3"/>
  <c r="AD2" i="3"/>
  <c r="V55" i="3"/>
  <c r="AB332" i="3"/>
  <c r="AB336" i="3"/>
  <c r="AB366" i="3"/>
  <c r="L290" i="3"/>
  <c r="AH377" i="3"/>
  <c r="AC339" i="3"/>
  <c r="AC294" i="3"/>
  <c r="AA318" i="3"/>
  <c r="AA352" i="3"/>
  <c r="AB350" i="3"/>
  <c r="AB373" i="3"/>
  <c r="AC2" i="4"/>
  <c r="Z3" i="4"/>
  <c r="W240" i="4"/>
  <c r="Y200" i="4"/>
  <c r="AB4" i="4"/>
  <c r="Z246" i="4"/>
  <c r="Y223" i="4"/>
  <c r="Y204" i="4"/>
  <c r="Z210" i="4"/>
  <c r="Z234" i="4"/>
  <c r="Y235" i="4"/>
  <c r="Y224" i="4"/>
  <c r="AA628" i="5"/>
  <c r="AB560" i="5"/>
  <c r="W622" i="5"/>
  <c r="AA598" i="5"/>
  <c r="X622" i="5"/>
  <c r="AA549" i="5"/>
  <c r="AA615" i="5"/>
  <c r="AB617" i="5"/>
  <c r="AA570" i="5"/>
  <c r="AE2" i="5"/>
  <c r="AA599" i="5"/>
  <c r="Z3" i="5"/>
  <c r="AA625" i="5"/>
  <c r="AB605" i="5"/>
  <c r="AB561" i="5"/>
  <c r="AB551" i="5"/>
  <c r="AB596" i="5"/>
  <c r="AB563" i="5"/>
  <c r="AB601" i="5"/>
  <c r="AB564" i="5"/>
  <c r="AA603" i="5"/>
  <c r="AA555" i="5"/>
  <c r="W623" i="5"/>
  <c r="AA563" i="5"/>
  <c r="AA612" i="5"/>
  <c r="AA600" i="5"/>
  <c r="AA618" i="5"/>
  <c r="AA607" i="5"/>
  <c r="AA621" i="5"/>
  <c r="AA614" i="5"/>
  <c r="AB579" i="5"/>
  <c r="AA596" i="5"/>
  <c r="AA560" i="5"/>
  <c r="AB565" i="5"/>
  <c r="AA585" i="5"/>
  <c r="AA581" i="5"/>
  <c r="AA594" i="5"/>
  <c r="AB570" i="5"/>
  <c r="AB612" i="5"/>
  <c r="AA602" i="5"/>
  <c r="AA624" i="5"/>
  <c r="AA620" i="5"/>
  <c r="AB549" i="5"/>
  <c r="AD4" i="5"/>
  <c r="AD409" i="6" l="1"/>
  <c r="AF71" i="6"/>
  <c r="AF73" i="6"/>
  <c r="AF70" i="6"/>
  <c r="AF60" i="6"/>
  <c r="AF68" i="6"/>
  <c r="AF52" i="6"/>
  <c r="AF62" i="6"/>
  <c r="AF69" i="6"/>
  <c r="AF65" i="6"/>
  <c r="AF54" i="6"/>
  <c r="AF59" i="6"/>
  <c r="AF56" i="6"/>
  <c r="AF61" i="6"/>
  <c r="AF64" i="6"/>
  <c r="AF58" i="6"/>
  <c r="AF51" i="6"/>
  <c r="AF66" i="6"/>
  <c r="AF53" i="6"/>
  <c r="AF72" i="6"/>
  <c r="AF63" i="6"/>
  <c r="AF55" i="6"/>
  <c r="AF67" i="6"/>
  <c r="AF57" i="6"/>
  <c r="AF326" i="6"/>
  <c r="AE73" i="6"/>
  <c r="AE60" i="6"/>
  <c r="AE68" i="6"/>
  <c r="AE70" i="6"/>
  <c r="AE52" i="6"/>
  <c r="AE55" i="6"/>
  <c r="AE57" i="6"/>
  <c r="AE66" i="6"/>
  <c r="AE53" i="6"/>
  <c r="AE56" i="6"/>
  <c r="AE64" i="6"/>
  <c r="AE67" i="6"/>
  <c r="AE58" i="6"/>
  <c r="AE51" i="6"/>
  <c r="AE61" i="6"/>
  <c r="AE59" i="6"/>
  <c r="AE54" i="6"/>
  <c r="AE71" i="6"/>
  <c r="AE65" i="6"/>
  <c r="AE63" i="6"/>
  <c r="AE72" i="6"/>
  <c r="AE62" i="6"/>
  <c r="AE69" i="6"/>
  <c r="AE326" i="6"/>
  <c r="AI74" i="6"/>
  <c r="AI327" i="6" s="1"/>
  <c r="AC419" i="6"/>
  <c r="AC328" i="6" s="1"/>
  <c r="AD75" i="6"/>
  <c r="AD410" i="6"/>
  <c r="AB592" i="5"/>
  <c r="AB602" i="5"/>
  <c r="AB205" i="4"/>
  <c r="AB29" i="3"/>
  <c r="AE353" i="3"/>
  <c r="AD278" i="3"/>
  <c r="AA245" i="4"/>
  <c r="AC366" i="3"/>
  <c r="AB352" i="3"/>
  <c r="AC211" i="3"/>
  <c r="AC148" i="3"/>
  <c r="Z223" i="4"/>
  <c r="Z200" i="4"/>
  <c r="D32" i="13"/>
  <c r="AB555" i="5"/>
  <c r="AB554" i="5"/>
  <c r="AB574" i="5"/>
  <c r="AB607" i="5"/>
  <c r="AB588" i="5"/>
  <c r="AB558" i="5"/>
  <c r="AB589" i="5"/>
  <c r="AB557" i="5"/>
  <c r="AB591" i="5"/>
  <c r="AB611" i="5"/>
  <c r="AB597" i="5"/>
  <c r="AB590" i="5"/>
  <c r="AB613" i="5"/>
  <c r="AB553" i="5"/>
  <c r="Z224" i="4"/>
  <c r="AC120" i="3"/>
  <c r="Z222" i="4"/>
  <c r="AC287" i="3"/>
  <c r="AC196" i="3"/>
  <c r="W367" i="3"/>
  <c r="AB598" i="5"/>
  <c r="D36" i="13"/>
  <c r="AC134" i="3"/>
  <c r="AC259" i="3"/>
  <c r="D44" i="13"/>
  <c r="AB600" i="5"/>
  <c r="D12" i="13"/>
  <c r="AB621" i="5"/>
  <c r="AB585" i="5"/>
  <c r="AC204" i="3"/>
  <c r="AC174" i="3"/>
  <c r="Z237" i="4"/>
  <c r="AC242" i="3"/>
  <c r="V377" i="3"/>
  <c r="V290" i="3" s="1"/>
  <c r="AC275" i="3"/>
  <c r="D55" i="13"/>
  <c r="F55" i="13" s="1"/>
  <c r="D8" i="13"/>
  <c r="AC162" i="3"/>
  <c r="D38" i="13"/>
  <c r="D58" i="13"/>
  <c r="H59" i="13"/>
  <c r="J59" i="13" s="1"/>
  <c r="D59" i="13"/>
  <c r="F59" i="13" s="1"/>
  <c r="AC374" i="3"/>
  <c r="AC340" i="3"/>
  <c r="AC357" i="3"/>
  <c r="AD306" i="3"/>
  <c r="AD358" i="3"/>
  <c r="AD294" i="3"/>
  <c r="AB318" i="3"/>
  <c r="Y54" i="3"/>
  <c r="Z3" i="3"/>
  <c r="AB328" i="3"/>
  <c r="AB362" i="3"/>
  <c r="AC350" i="3"/>
  <c r="AC361" i="3"/>
  <c r="W292" i="3"/>
  <c r="X288" i="3"/>
  <c r="X365" i="3"/>
  <c r="AD28" i="3"/>
  <c r="AE2" i="3"/>
  <c r="AC92" i="3"/>
  <c r="W368" i="3"/>
  <c r="AC359" i="3"/>
  <c r="AD372" i="3"/>
  <c r="AC336" i="3"/>
  <c r="AC332" i="3"/>
  <c r="AC375" i="3"/>
  <c r="W55" i="3"/>
  <c r="AC363" i="3"/>
  <c r="AC338" i="3"/>
  <c r="AD344" i="3"/>
  <c r="AD339" i="3"/>
  <c r="AC373" i="3"/>
  <c r="AE258" i="3"/>
  <c r="AE241" i="3"/>
  <c r="AE274" i="3"/>
  <c r="AE210" i="3"/>
  <c r="AE161" i="3"/>
  <c r="AE203" i="3"/>
  <c r="AE147" i="3"/>
  <c r="AE133" i="3"/>
  <c r="AE119" i="3"/>
  <c r="AE91" i="3"/>
  <c r="AF4" i="3"/>
  <c r="AF277" i="3" s="1"/>
  <c r="AE173" i="3"/>
  <c r="AE195" i="3"/>
  <c r="AE286" i="3"/>
  <c r="AE82" i="3"/>
  <c r="AA210" i="4"/>
  <c r="AA234" i="4"/>
  <c r="Z235" i="4"/>
  <c r="AD2" i="4"/>
  <c r="AA3" i="4"/>
  <c r="AC4" i="4"/>
  <c r="Z247" i="4"/>
  <c r="AA246" i="4"/>
  <c r="X240" i="4"/>
  <c r="X222" i="4"/>
  <c r="Z204" i="4"/>
  <c r="AE4" i="5"/>
  <c r="AB581" i="5"/>
  <c r="AB628" i="5"/>
  <c r="AC564" i="5"/>
  <c r="AC601" i="5"/>
  <c r="AB630" i="5"/>
  <c r="AC565" i="5"/>
  <c r="AB603" i="5"/>
  <c r="AB583" i="5"/>
  <c r="AB594" i="5"/>
  <c r="AB615" i="5"/>
  <c r="AC605" i="5"/>
  <c r="AB573" i="5"/>
  <c r="AB620" i="5"/>
  <c r="AB614" i="5"/>
  <c r="AB593" i="5"/>
  <c r="AB587" i="5"/>
  <c r="X623" i="5"/>
  <c r="AB595" i="5"/>
  <c r="AF2" i="5"/>
  <c r="AB606" i="5"/>
  <c r="AB599" i="5"/>
  <c r="AB624" i="5"/>
  <c r="AC630" i="5"/>
  <c r="AC563" i="5"/>
  <c r="AC579" i="5"/>
  <c r="AB568" i="5"/>
  <c r="AA3" i="5"/>
  <c r="AB618" i="5"/>
  <c r="AC617" i="5"/>
  <c r="AC554" i="5"/>
  <c r="AB559" i="5"/>
  <c r="Y622" i="5"/>
  <c r="AB625" i="5"/>
  <c r="AF410" i="6" l="1"/>
  <c r="AE409" i="6"/>
  <c r="AF409" i="6"/>
  <c r="AD419" i="6"/>
  <c r="AD328" i="6" s="1"/>
  <c r="AI326" i="6"/>
  <c r="AI328" i="6" s="1"/>
  <c r="AE75" i="6"/>
  <c r="AE410" i="6"/>
  <c r="AF75" i="6"/>
  <c r="AC559" i="5"/>
  <c r="AC602" i="5"/>
  <c r="AC612" i="5"/>
  <c r="AC555" i="5"/>
  <c r="AC595" i="5"/>
  <c r="AC205" i="4"/>
  <c r="AC29" i="3"/>
  <c r="AE278" i="3"/>
  <c r="AB245" i="4"/>
  <c r="AD375" i="3"/>
  <c r="AD338" i="3"/>
  <c r="AD211" i="3"/>
  <c r="AA224" i="4"/>
  <c r="AC557" i="5"/>
  <c r="AC574" i="5"/>
  <c r="AC598" i="5"/>
  <c r="AC553" i="5"/>
  <c r="AC549" i="5"/>
  <c r="AC587" i="5"/>
  <c r="AC613" i="5"/>
  <c r="AC581" i="5"/>
  <c r="AC558" i="5"/>
  <c r="AC628" i="5"/>
  <c r="AC611" i="5"/>
  <c r="AC568" i="5"/>
  <c r="AC588" i="5"/>
  <c r="AA200" i="4"/>
  <c r="X367" i="3"/>
  <c r="D54" i="13"/>
  <c r="AC606" i="5"/>
  <c r="AA223" i="4"/>
  <c r="AD174" i="3"/>
  <c r="AD275" i="3"/>
  <c r="AD196" i="3"/>
  <c r="AD259" i="3"/>
  <c r="AD361" i="3"/>
  <c r="X55" i="3"/>
  <c r="F58" i="13"/>
  <c r="F60" i="13" s="1"/>
  <c r="D60" i="13"/>
  <c r="AD204" i="3"/>
  <c r="AD162" i="3"/>
  <c r="AD242" i="3"/>
  <c r="D40" i="13"/>
  <c r="AA222" i="4"/>
  <c r="AD134" i="3"/>
  <c r="AD357" i="3"/>
  <c r="AD366" i="3"/>
  <c r="AC593" i="5"/>
  <c r="AC607" i="5"/>
  <c r="AD565" i="5"/>
  <c r="AC599" i="5"/>
  <c r="AC597" i="5"/>
  <c r="AD120" i="3"/>
  <c r="AD359" i="3"/>
  <c r="AC318" i="3"/>
  <c r="AE28" i="3"/>
  <c r="AF2" i="3"/>
  <c r="AF28" i="3" s="1"/>
  <c r="AD363" i="3"/>
  <c r="AD287" i="3"/>
  <c r="AE294" i="3"/>
  <c r="AE306" i="3"/>
  <c r="AE358" i="3"/>
  <c r="AE339" i="3"/>
  <c r="AC328" i="3"/>
  <c r="X292" i="3"/>
  <c r="AC362" i="3"/>
  <c r="AD336" i="3"/>
  <c r="AE344" i="3"/>
  <c r="AD92" i="3"/>
  <c r="AD373" i="3"/>
  <c r="W377" i="3"/>
  <c r="X368" i="3"/>
  <c r="AD350" i="3"/>
  <c r="AD374" i="3"/>
  <c r="AE372" i="3"/>
  <c r="AC352" i="3"/>
  <c r="Z54" i="3"/>
  <c r="AA3" i="3"/>
  <c r="AD340" i="3"/>
  <c r="AF161" i="3"/>
  <c r="AF147" i="3"/>
  <c r="AF133" i="3"/>
  <c r="AI133" i="3" s="1"/>
  <c r="AF173" i="3"/>
  <c r="AI173" i="3" s="1"/>
  <c r="AF91" i="3"/>
  <c r="AF210" i="3"/>
  <c r="AI210" i="3" s="1"/>
  <c r="AF195" i="3"/>
  <c r="AI195" i="3" s="1"/>
  <c r="AF82" i="3"/>
  <c r="AF119" i="3"/>
  <c r="AF203" i="3"/>
  <c r="AF286" i="3"/>
  <c r="AF241" i="3"/>
  <c r="AF258" i="3"/>
  <c r="AF274" i="3"/>
  <c r="AI274" i="3" s="1"/>
  <c r="AD148" i="3"/>
  <c r="Y365" i="3"/>
  <c r="Y288" i="3"/>
  <c r="AB210" i="4"/>
  <c r="AA237" i="4"/>
  <c r="AA204" i="4"/>
  <c r="AA247" i="4"/>
  <c r="AB246" i="4"/>
  <c r="Y240" i="4"/>
  <c r="AD4" i="4"/>
  <c r="AE2" i="4"/>
  <c r="AA235" i="4"/>
  <c r="AB234" i="4"/>
  <c r="AB3" i="4"/>
  <c r="AC594" i="5"/>
  <c r="Y623" i="5"/>
  <c r="AC621" i="5"/>
  <c r="AC618" i="5"/>
  <c r="AC624" i="5"/>
  <c r="AC573" i="5"/>
  <c r="AC583" i="5"/>
  <c r="AC561" i="5"/>
  <c r="AC589" i="5"/>
  <c r="AF4" i="5"/>
  <c r="AD560" i="5"/>
  <c r="AC614" i="5"/>
  <c r="AC592" i="5"/>
  <c r="AC625" i="5"/>
  <c r="AC620" i="5"/>
  <c r="AC600" i="5"/>
  <c r="AC570" i="5"/>
  <c r="AD617" i="5"/>
  <c r="AB3" i="5"/>
  <c r="AC615" i="5"/>
  <c r="AC596" i="5"/>
  <c r="AD561" i="5"/>
  <c r="AD605" i="5"/>
  <c r="AD563" i="5"/>
  <c r="AD596" i="5"/>
  <c r="AD551" i="5"/>
  <c r="AD601" i="5"/>
  <c r="AD564" i="5"/>
  <c r="AD570" i="5"/>
  <c r="AC560" i="5"/>
  <c r="AC551" i="5"/>
  <c r="AC585" i="5"/>
  <c r="Z622" i="5"/>
  <c r="AC591" i="5"/>
  <c r="AC603" i="5"/>
  <c r="AD630" i="5"/>
  <c r="AC590" i="5"/>
  <c r="AD624" i="5"/>
  <c r="AF419" i="6" l="1"/>
  <c r="AF328" i="6" s="1"/>
  <c r="AE419" i="6"/>
  <c r="AE328" i="6" s="1"/>
  <c r="AD592" i="5"/>
  <c r="AD600" i="5"/>
  <c r="AD559" i="5"/>
  <c r="AD602" i="5"/>
  <c r="AD620" i="5"/>
  <c r="AD205" i="4"/>
  <c r="AD29" i="3"/>
  <c r="AI119" i="3"/>
  <c r="AC245" i="4"/>
  <c r="AI28" i="3"/>
  <c r="AE375" i="3"/>
  <c r="AE374" i="3"/>
  <c r="AE350" i="3"/>
  <c r="AE211" i="3"/>
  <c r="X377" i="3"/>
  <c r="X290" i="3" s="1"/>
  <c r="Y367" i="3"/>
  <c r="AB200" i="4"/>
  <c r="AB247" i="4"/>
  <c r="AB223" i="4"/>
  <c r="AD557" i="5"/>
  <c r="AD554" i="5"/>
  <c r="AD621" i="5"/>
  <c r="AD574" i="5"/>
  <c r="AD555" i="5"/>
  <c r="AD597" i="5"/>
  <c r="AD558" i="5"/>
  <c r="AD594" i="5"/>
  <c r="AE617" i="5"/>
  <c r="AD591" i="5"/>
  <c r="AD588" i="5"/>
  <c r="AD606" i="5"/>
  <c r="AD579" i="5"/>
  <c r="AF617" i="5"/>
  <c r="AD593" i="5"/>
  <c r="L38" i="2"/>
  <c r="AD611" i="5"/>
  <c r="AE162" i="3"/>
  <c r="AD598" i="5"/>
  <c r="AD615" i="5"/>
  <c r="AB204" i="4"/>
  <c r="AB222" i="4"/>
  <c r="AE242" i="3"/>
  <c r="AD599" i="5"/>
  <c r="AD581" i="5"/>
  <c r="AE357" i="3"/>
  <c r="AD318" i="3"/>
  <c r="AD583" i="5"/>
  <c r="D6" i="2"/>
  <c r="AD568" i="5"/>
  <c r="AE174" i="3"/>
  <c r="AE259" i="3"/>
  <c r="AD587" i="5"/>
  <c r="AB224" i="4"/>
  <c r="Y55" i="3"/>
  <c r="AE275" i="3"/>
  <c r="AE361" i="3"/>
  <c r="AI10" i="5"/>
  <c r="AJ10" i="5" s="1"/>
  <c r="AL10" i="5" s="1"/>
  <c r="AF565" i="5"/>
  <c r="AE196" i="3"/>
  <c r="AE120" i="3"/>
  <c r="AD607" i="5"/>
  <c r="AD589" i="5"/>
  <c r="AD613" i="5"/>
  <c r="AD590" i="5"/>
  <c r="AE134" i="3"/>
  <c r="AE204" i="3"/>
  <c r="F54" i="13"/>
  <c r="F56" i="13" s="1"/>
  <c r="D56" i="13"/>
  <c r="AI82" i="3"/>
  <c r="Y368" i="3"/>
  <c r="AI91" i="3"/>
  <c r="AD328" i="3"/>
  <c r="AF306" i="3"/>
  <c r="AF358" i="3"/>
  <c r="AI358" i="3" s="1"/>
  <c r="AI241" i="3"/>
  <c r="AA54" i="3"/>
  <c r="AB3" i="3"/>
  <c r="W290" i="3"/>
  <c r="AI258" i="3"/>
  <c r="AD362" i="3"/>
  <c r="Y292" i="3"/>
  <c r="AF294" i="3"/>
  <c r="AI286" i="3"/>
  <c r="AF344" i="3"/>
  <c r="Z365" i="3"/>
  <c r="Z288" i="3"/>
  <c r="AI203" i="3"/>
  <c r="AI147" i="3"/>
  <c r="AE338" i="3"/>
  <c r="AE359" i="3"/>
  <c r="AD352" i="3"/>
  <c r="AF336" i="3"/>
  <c r="AE373" i="3"/>
  <c r="AE336" i="3"/>
  <c r="AE332" i="3"/>
  <c r="AF339" i="3"/>
  <c r="AI339" i="3" s="1"/>
  <c r="AI161" i="3"/>
  <c r="AE148" i="3"/>
  <c r="AE340" i="3"/>
  <c r="AE366" i="3"/>
  <c r="AE287" i="3"/>
  <c r="AF372" i="3"/>
  <c r="AE363" i="3"/>
  <c r="AD332" i="3"/>
  <c r="AE92" i="3"/>
  <c r="AB235" i="4"/>
  <c r="AB237" i="4"/>
  <c r="AC246" i="4"/>
  <c r="AC210" i="4"/>
  <c r="AC234" i="4"/>
  <c r="AC3" i="4"/>
  <c r="AF2" i="4"/>
  <c r="Z240" i="4"/>
  <c r="AE4" i="4"/>
  <c r="AD612" i="5"/>
  <c r="AD573" i="5"/>
  <c r="AD618" i="5"/>
  <c r="AC3" i="5"/>
  <c r="AD625" i="5"/>
  <c r="AD628" i="5"/>
  <c r="AE565" i="5"/>
  <c r="AD553" i="5"/>
  <c r="AE605" i="5"/>
  <c r="AE551" i="5"/>
  <c r="AE564" i="5"/>
  <c r="AE601" i="5"/>
  <c r="AD585" i="5"/>
  <c r="AD549" i="5"/>
  <c r="AE630" i="5"/>
  <c r="AE579" i="5"/>
  <c r="AI509" i="5"/>
  <c r="AI466" i="5"/>
  <c r="AI390" i="5"/>
  <c r="AI487" i="5"/>
  <c r="AI407" i="5"/>
  <c r="AD614" i="5"/>
  <c r="AD595" i="5"/>
  <c r="Z607" i="5"/>
  <c r="Z623" i="5"/>
  <c r="AD603" i="5"/>
  <c r="AE570" i="5"/>
  <c r="AE612" i="5" l="1"/>
  <c r="AE592" i="5"/>
  <c r="AE602" i="5"/>
  <c r="AE559" i="5"/>
  <c r="AE205" i="4"/>
  <c r="AE29" i="3"/>
  <c r="AF29" i="3"/>
  <c r="AD245" i="4"/>
  <c r="AF357" i="3"/>
  <c r="AI372" i="3"/>
  <c r="Z367" i="3"/>
  <c r="AI344" i="3"/>
  <c r="Y377" i="3"/>
  <c r="Y290" i="3" s="1"/>
  <c r="AC223" i="4"/>
  <c r="AC237" i="4"/>
  <c r="AC204" i="4"/>
  <c r="AC224" i="4"/>
  <c r="AE595" i="5"/>
  <c r="AE554" i="5"/>
  <c r="AE598" i="5"/>
  <c r="AE574" i="5"/>
  <c r="AE590" i="5"/>
  <c r="AE597" i="5"/>
  <c r="AE607" i="5"/>
  <c r="AE555" i="5"/>
  <c r="AE568" i="5"/>
  <c r="AE561" i="5"/>
  <c r="AE599" i="5"/>
  <c r="AE557" i="5"/>
  <c r="AE600" i="5"/>
  <c r="AE573" i="5"/>
  <c r="AE583" i="5"/>
  <c r="D11" i="2"/>
  <c r="AE588" i="5"/>
  <c r="AJ390" i="5"/>
  <c r="D16" i="2"/>
  <c r="AJ466" i="5"/>
  <c r="D19" i="2"/>
  <c r="AE613" i="5"/>
  <c r="AC200" i="4"/>
  <c r="AJ487" i="5"/>
  <c r="D20" i="2"/>
  <c r="AE589" i="5"/>
  <c r="AF204" i="3"/>
  <c r="AE606" i="5"/>
  <c r="AF196" i="3"/>
  <c r="AF120" i="3"/>
  <c r="AC222" i="4"/>
  <c r="AF211" i="3"/>
  <c r="AF134" i="3"/>
  <c r="AF287" i="3"/>
  <c r="AF259" i="3"/>
  <c r="AE591" i="5"/>
  <c r="AE563" i="5"/>
  <c r="AE593" i="5"/>
  <c r="AF162" i="3"/>
  <c r="E6" i="2"/>
  <c r="AJ509" i="5"/>
  <c r="D21" i="2"/>
  <c r="AE553" i="5"/>
  <c r="AE581" i="5"/>
  <c r="AE611" i="5"/>
  <c r="AF242" i="3"/>
  <c r="AE558" i="5"/>
  <c r="AE587" i="5"/>
  <c r="AJ407" i="5"/>
  <c r="D17" i="2"/>
  <c r="AE318" i="3"/>
  <c r="AE328" i="3"/>
  <c r="AE352" i="3"/>
  <c r="AF174" i="3"/>
  <c r="AF275" i="3"/>
  <c r="AF332" i="3"/>
  <c r="AF338" i="3"/>
  <c r="AI336" i="3"/>
  <c r="AF359" i="3"/>
  <c r="AF366" i="3"/>
  <c r="AF362" i="3"/>
  <c r="Z292" i="3"/>
  <c r="AI306" i="3"/>
  <c r="AF375" i="3"/>
  <c r="AF148" i="3"/>
  <c r="AF92" i="3"/>
  <c r="AE362" i="3"/>
  <c r="AF340" i="3"/>
  <c r="AF374" i="3"/>
  <c r="AF350" i="3"/>
  <c r="Z368" i="3"/>
  <c r="AF328" i="3"/>
  <c r="Z55" i="3"/>
  <c r="AB54" i="3"/>
  <c r="AC3" i="3"/>
  <c r="AF363" i="3"/>
  <c r="AF318" i="3"/>
  <c r="AF352" i="3"/>
  <c r="AA365" i="3"/>
  <c r="AA288" i="3"/>
  <c r="AF361" i="3"/>
  <c r="AF373" i="3"/>
  <c r="AA240" i="4"/>
  <c r="AD3" i="4"/>
  <c r="AD223" i="4"/>
  <c r="AD246" i="4"/>
  <c r="AC247" i="4"/>
  <c r="AC235" i="4"/>
  <c r="AF4" i="4"/>
  <c r="AD210" i="4"/>
  <c r="AD234" i="4"/>
  <c r="AI27" i="4"/>
  <c r="H38" i="2" s="1"/>
  <c r="AF596" i="5"/>
  <c r="AI489" i="5"/>
  <c r="AJ489" i="5" s="1"/>
  <c r="AN489" i="5" s="1"/>
  <c r="AE603" i="5"/>
  <c r="AE594" i="5"/>
  <c r="AE625" i="5"/>
  <c r="AE620" i="5"/>
  <c r="AI133" i="5"/>
  <c r="AJ133" i="5" s="1"/>
  <c r="AN133" i="5" s="1"/>
  <c r="AI514" i="5"/>
  <c r="AJ514" i="5" s="1"/>
  <c r="AN514" i="5" s="1"/>
  <c r="AF560" i="5"/>
  <c r="AI535" i="5"/>
  <c r="AA606" i="5"/>
  <c r="AA589" i="5"/>
  <c r="AA591" i="5"/>
  <c r="AA587" i="5"/>
  <c r="AA553" i="5"/>
  <c r="AA568" i="5"/>
  <c r="AA583" i="5"/>
  <c r="AA557" i="5"/>
  <c r="AA579" i="5"/>
  <c r="AE549" i="5"/>
  <c r="AA622" i="5"/>
  <c r="AA623" i="5"/>
  <c r="AE560" i="5"/>
  <c r="AE596" i="5"/>
  <c r="AE614" i="5"/>
  <c r="AE618" i="5"/>
  <c r="AI329" i="5"/>
  <c r="AJ329" i="5" s="1"/>
  <c r="AN329" i="5" s="1"/>
  <c r="AI363" i="5"/>
  <c r="AD3" i="5"/>
  <c r="AE624" i="5"/>
  <c r="AI199" i="5"/>
  <c r="AJ199" i="5" s="1"/>
  <c r="AN199" i="5" s="1"/>
  <c r="AE615" i="5"/>
  <c r="AI392" i="5"/>
  <c r="AJ392" i="5" s="1"/>
  <c r="AN392" i="5" s="1"/>
  <c r="AI365" i="5"/>
  <c r="AJ365" i="5" s="1"/>
  <c r="AN365" i="5" s="1"/>
  <c r="AI385" i="5"/>
  <c r="AB622" i="5"/>
  <c r="AI468" i="5"/>
  <c r="AJ468" i="5" s="1"/>
  <c r="AN468" i="5" s="1"/>
  <c r="AI409" i="5"/>
  <c r="AJ409" i="5" s="1"/>
  <c r="AN409" i="5" s="1"/>
  <c r="AI424" i="5"/>
  <c r="AE621" i="5"/>
  <c r="AE585" i="5"/>
  <c r="AI426" i="5"/>
  <c r="AJ426" i="5" s="1"/>
  <c r="AN426" i="5" s="1"/>
  <c r="AE628" i="5"/>
  <c r="AF612" i="5" l="1"/>
  <c r="AF205" i="4"/>
  <c r="AA367" i="3"/>
  <c r="AE245" i="4"/>
  <c r="AI363" i="3"/>
  <c r="AI361" i="3"/>
  <c r="AI359" i="3"/>
  <c r="AI352" i="3"/>
  <c r="AI340" i="3"/>
  <c r="AI366" i="3"/>
  <c r="AI318" i="3"/>
  <c r="AI328" i="3"/>
  <c r="AI375" i="3"/>
  <c r="AI373" i="3"/>
  <c r="Z377" i="3"/>
  <c r="Z290" i="3" s="1"/>
  <c r="AI338" i="3"/>
  <c r="AI350" i="3"/>
  <c r="AI357" i="3"/>
  <c r="AI332" i="3"/>
  <c r="AI374" i="3"/>
  <c r="AD200" i="4"/>
  <c r="AF621" i="5"/>
  <c r="D9" i="2"/>
  <c r="AJ385" i="5"/>
  <c r="D15" i="2"/>
  <c r="AJ363" i="5"/>
  <c r="D14" i="2"/>
  <c r="E19" i="2"/>
  <c r="F19" i="2" s="1"/>
  <c r="D12" i="2"/>
  <c r="E21" i="2"/>
  <c r="F21" i="2" s="1"/>
  <c r="E16" i="2"/>
  <c r="F16" i="2" s="1"/>
  <c r="AJ424" i="5"/>
  <c r="D18" i="2"/>
  <c r="AD224" i="4"/>
  <c r="AD204" i="4"/>
  <c r="AA55" i="3"/>
  <c r="D8" i="2"/>
  <c r="AJ535" i="5"/>
  <c r="D23" i="2"/>
  <c r="F6" i="2"/>
  <c r="AD222" i="4"/>
  <c r="AB240" i="4"/>
  <c r="E20" i="2"/>
  <c r="F20" i="2" s="1"/>
  <c r="E11" i="2"/>
  <c r="F11" i="2" s="1"/>
  <c r="AF594" i="5"/>
  <c r="E17" i="2"/>
  <c r="F17" i="2" s="1"/>
  <c r="AA292" i="3"/>
  <c r="AC54" i="3"/>
  <c r="AD3" i="3"/>
  <c r="AA368" i="3"/>
  <c r="AB365" i="3"/>
  <c r="AB288" i="3"/>
  <c r="AI362" i="3"/>
  <c r="AD235" i="4"/>
  <c r="AE246" i="4"/>
  <c r="AD247" i="4"/>
  <c r="AE3" i="4"/>
  <c r="AD237" i="4"/>
  <c r="AE210" i="4"/>
  <c r="AE234" i="4"/>
  <c r="AF597" i="5"/>
  <c r="AF625" i="5"/>
  <c r="AF620" i="5"/>
  <c r="AF549" i="5"/>
  <c r="AB623" i="5"/>
  <c r="AF568" i="5"/>
  <c r="AF611" i="5"/>
  <c r="AF555" i="5"/>
  <c r="AF590" i="5"/>
  <c r="AF553" i="5"/>
  <c r="AF589" i="5"/>
  <c r="AF624" i="5"/>
  <c r="AF579" i="5"/>
  <c r="AF570" i="5"/>
  <c r="AF605" i="5"/>
  <c r="AF601" i="5"/>
  <c r="AF583" i="5"/>
  <c r="AF607" i="5"/>
  <c r="AI93" i="5"/>
  <c r="AJ93" i="5" s="1"/>
  <c r="AN93" i="5" s="1"/>
  <c r="AF573" i="5"/>
  <c r="AF614" i="5"/>
  <c r="AF630" i="5"/>
  <c r="AF558" i="5"/>
  <c r="AF606" i="5"/>
  <c r="AF574" i="5"/>
  <c r="AF563" i="5"/>
  <c r="AF602" i="5"/>
  <c r="AF592" i="5"/>
  <c r="AF595" i="5"/>
  <c r="AF615" i="5"/>
  <c r="AF618" i="5"/>
  <c r="AF559" i="5"/>
  <c r="AF561" i="5"/>
  <c r="AI253" i="5"/>
  <c r="AJ253" i="5" s="1"/>
  <c r="AN253" i="5" s="1"/>
  <c r="AF599" i="5"/>
  <c r="AF628" i="5"/>
  <c r="AF588" i="5"/>
  <c r="AE3" i="5"/>
  <c r="AF591" i="5"/>
  <c r="AF593" i="5"/>
  <c r="AF587" i="5"/>
  <c r="AF557" i="5"/>
  <c r="AF554" i="5"/>
  <c r="AF581" i="5"/>
  <c r="AF598" i="5"/>
  <c r="AC622" i="5"/>
  <c r="AF551" i="5"/>
  <c r="AF600" i="5"/>
  <c r="AF603" i="5"/>
  <c r="AF564" i="5"/>
  <c r="AF585" i="5"/>
  <c r="AF613" i="5"/>
  <c r="AA377" i="3" l="1"/>
  <c r="AA290" i="3" s="1"/>
  <c r="AE224" i="4"/>
  <c r="AE222" i="4"/>
  <c r="AE223" i="4"/>
  <c r="AE204" i="4"/>
  <c r="AE235" i="4"/>
  <c r="AE200" i="4"/>
  <c r="E14" i="2"/>
  <c r="F14" i="2" s="1"/>
  <c r="E23" i="2"/>
  <c r="F23" i="2" s="1"/>
  <c r="E15" i="2"/>
  <c r="F15" i="2" s="1"/>
  <c r="E8" i="2"/>
  <c r="F8" i="2" s="1"/>
  <c r="E9" i="2"/>
  <c r="F9" i="2" s="1"/>
  <c r="AE237" i="4"/>
  <c r="E18" i="2"/>
  <c r="F18" i="2" s="1"/>
  <c r="AB55" i="3"/>
  <c r="E12" i="2"/>
  <c r="F12" i="2" s="1"/>
  <c r="AD54" i="3"/>
  <c r="AE3" i="3"/>
  <c r="AB368" i="3"/>
  <c r="AC365" i="3"/>
  <c r="AC367" i="3"/>
  <c r="AC288" i="3"/>
  <c r="AB292" i="3"/>
  <c r="AB367" i="3"/>
  <c r="AI50" i="4"/>
  <c r="AF210" i="4"/>
  <c r="AF234" i="4"/>
  <c r="AI109" i="4"/>
  <c r="AI161" i="4"/>
  <c r="AI104" i="4"/>
  <c r="AI143" i="4"/>
  <c r="AE247" i="4"/>
  <c r="AI113" i="4"/>
  <c r="AI126" i="4"/>
  <c r="AI164" i="4"/>
  <c r="AF3" i="4"/>
  <c r="AI120" i="4"/>
  <c r="AI155" i="4"/>
  <c r="AF245" i="4"/>
  <c r="AI90" i="4"/>
  <c r="AF246" i="4"/>
  <c r="AI80" i="4"/>
  <c r="AI72" i="4"/>
  <c r="AC240" i="4"/>
  <c r="AC623" i="5"/>
  <c r="AF3" i="5"/>
  <c r="AD622" i="5"/>
  <c r="AN537" i="5"/>
  <c r="AF237" i="4" l="1"/>
  <c r="H49" i="2"/>
  <c r="H51" i="2"/>
  <c r="H46" i="2"/>
  <c r="H45" i="2"/>
  <c r="H52" i="2"/>
  <c r="H50" i="2"/>
  <c r="AF204" i="4"/>
  <c r="AF247" i="4"/>
  <c r="H55" i="2"/>
  <c r="H44" i="2"/>
  <c r="H48" i="2"/>
  <c r="AF223" i="4"/>
  <c r="AD240" i="4"/>
  <c r="H53" i="2"/>
  <c r="H47" i="2"/>
  <c r="AD623" i="5"/>
  <c r="H43" i="2"/>
  <c r="AF200" i="4"/>
  <c r="H39" i="2"/>
  <c r="AC292" i="3"/>
  <c r="AC368" i="3"/>
  <c r="AC55" i="3"/>
  <c r="AB377" i="3"/>
  <c r="AB290" i="3" s="1"/>
  <c r="AE54" i="3"/>
  <c r="AF3" i="3"/>
  <c r="AF54" i="3" s="1"/>
  <c r="AD365" i="3"/>
  <c r="AD288" i="3"/>
  <c r="AF224" i="4"/>
  <c r="AI38" i="4"/>
  <c r="AF222" i="4"/>
  <c r="AF235" i="4"/>
  <c r="AE622" i="5"/>
  <c r="AD367" i="3" l="1"/>
  <c r="AC377" i="3"/>
  <c r="AC290" i="3" s="1"/>
  <c r="AE623" i="5"/>
  <c r="D7" i="2"/>
  <c r="AD368" i="3"/>
  <c r="H58" i="13"/>
  <c r="H54" i="13"/>
  <c r="H55" i="13"/>
  <c r="J55" i="13" s="1"/>
  <c r="AD55" i="3"/>
  <c r="AD292" i="3"/>
  <c r="AF365" i="3"/>
  <c r="AI54" i="3"/>
  <c r="H40" i="2" s="1"/>
  <c r="AE365" i="3"/>
  <c r="AE288" i="3"/>
  <c r="AE240" i="4"/>
  <c r="AF240" i="4"/>
  <c r="AF622" i="5"/>
  <c r="AF623" i="5"/>
  <c r="AI72" i="5"/>
  <c r="AI365" i="3" l="1"/>
  <c r="AE367" i="3"/>
  <c r="AF367" i="3"/>
  <c r="AD377" i="3"/>
  <c r="AD290" i="3" s="1"/>
  <c r="H60" i="13"/>
  <c r="D27" i="14"/>
  <c r="F27" i="14" s="1"/>
  <c r="J58" i="13"/>
  <c r="J60" i="13" s="1"/>
  <c r="H56" i="13"/>
  <c r="D26" i="14"/>
  <c r="F26" i="14" s="1"/>
  <c r="J54" i="13"/>
  <c r="J56" i="13" s="1"/>
  <c r="E7" i="2"/>
  <c r="AE55" i="3"/>
  <c r="AE368" i="3"/>
  <c r="AE292" i="3"/>
  <c r="AF368" i="3"/>
  <c r="AF55" i="3"/>
  <c r="AJ72" i="5"/>
  <c r="AL72" i="5" s="1"/>
  <c r="AI367" i="3" l="1"/>
  <c r="AI368" i="3"/>
  <c r="AE377" i="3"/>
  <c r="AE290" i="3" s="1"/>
  <c r="AL537" i="5"/>
  <c r="F7" i="2"/>
  <c r="L40" i="2" l="1"/>
  <c r="L57" i="2" s="1"/>
  <c r="L68" i="2" l="1"/>
  <c r="L69" i="2" s="1"/>
  <c r="W239" i="4" l="1"/>
  <c r="V239" i="4"/>
  <c r="X239" i="4"/>
  <c r="Y239" i="4"/>
  <c r="Z239" i="4"/>
  <c r="AA239" i="4"/>
  <c r="AB239" i="4"/>
  <c r="AC239" i="4"/>
  <c r="AD239" i="4"/>
  <c r="AE239" i="4"/>
  <c r="U239" i="4"/>
  <c r="AF239" i="4"/>
  <c r="AI54" i="4"/>
  <c r="H41" i="2" s="1"/>
  <c r="U166" i="4"/>
  <c r="U52" i="4"/>
  <c r="U55" i="4" s="1"/>
  <c r="U238" i="4" l="1"/>
  <c r="U249" i="4" s="1"/>
  <c r="U168" i="4" s="1"/>
  <c r="AE238" i="4"/>
  <c r="AE249" i="4" s="1"/>
  <c r="AE168" i="4" s="1"/>
  <c r="AD293" i="3"/>
  <c r="AD295" i="3" s="1"/>
  <c r="AD296" i="3" s="1"/>
  <c r="AA293" i="3"/>
  <c r="AA295" i="3" s="1"/>
  <c r="AA296" i="3" s="1"/>
  <c r="AC293" i="3"/>
  <c r="AC295" i="3" s="1"/>
  <c r="AC296" i="3" s="1"/>
  <c r="Z293" i="3"/>
  <c r="Z295" i="3" s="1"/>
  <c r="Z296" i="3" s="1"/>
  <c r="AA238" i="4"/>
  <c r="V293" i="3"/>
  <c r="V295" i="3" s="1"/>
  <c r="V296" i="3" s="1"/>
  <c r="AI166" i="4"/>
  <c r="AI385" i="3" s="1"/>
  <c r="V238" i="4"/>
  <c r="AD238" i="4"/>
  <c r="Y238" i="4"/>
  <c r="Y249" i="4" s="1"/>
  <c r="Y168" i="4" s="1"/>
  <c r="AB238" i="4"/>
  <c r="W238" i="4"/>
  <c r="AC238" i="4"/>
  <c r="AF238" i="4"/>
  <c r="Z238" i="4"/>
  <c r="AB293" i="3"/>
  <c r="AB295" i="3" s="1"/>
  <c r="AB296" i="3" s="1"/>
  <c r="AE293" i="3"/>
  <c r="AE295" i="3" s="1"/>
  <c r="AE296" i="3" s="1"/>
  <c r="X238" i="4"/>
  <c r="Y293" i="3"/>
  <c r="Y295" i="3" s="1"/>
  <c r="Y296" i="3" s="1"/>
  <c r="W293" i="3"/>
  <c r="W295" i="3" s="1"/>
  <c r="W296" i="3" s="1"/>
  <c r="AF293" i="3"/>
  <c r="X293" i="3"/>
  <c r="X295" i="3" s="1"/>
  <c r="X296" i="3" s="1"/>
  <c r="U293" i="3"/>
  <c r="U295" i="3" s="1"/>
  <c r="U296" i="3" s="1"/>
  <c r="AI167" i="4"/>
  <c r="AB249" i="4" l="1"/>
  <c r="AB168" i="4" s="1"/>
  <c r="AC249" i="4"/>
  <c r="AC168" i="4" s="1"/>
  <c r="AD249" i="4"/>
  <c r="AD168" i="4" s="1"/>
  <c r="AA249" i="4"/>
  <c r="AA168" i="4" s="1"/>
  <c r="V249" i="4"/>
  <c r="V168" i="4" s="1"/>
  <c r="W249" i="4"/>
  <c r="W168" i="4" s="1"/>
  <c r="Z249" i="4"/>
  <c r="Z168" i="4" s="1"/>
  <c r="AF249" i="4"/>
  <c r="AF168" i="4" s="1"/>
  <c r="X249" i="4"/>
  <c r="X168" i="4" s="1"/>
  <c r="AF353" i="3" l="1"/>
  <c r="AF377" i="3" s="1"/>
  <c r="AI377" i="3" s="1"/>
  <c r="AI277" i="3"/>
  <c r="AF278" i="3"/>
  <c r="AF288" i="3"/>
  <c r="AI288" i="3" s="1"/>
  <c r="AI289" i="3" l="1"/>
  <c r="H54" i="2"/>
  <c r="H57" i="2" s="1"/>
  <c r="AI384" i="3"/>
  <c r="AI386" i="3" s="1"/>
  <c r="H68" i="2"/>
  <c r="AF292" i="3"/>
  <c r="AF295" i="3" s="1"/>
  <c r="AF296" i="3" s="1"/>
  <c r="AI353" i="3"/>
  <c r="AF290" i="3"/>
  <c r="H69" i="2" l="1"/>
  <c r="H10" i="13" l="1"/>
  <c r="H11" i="13"/>
  <c r="H7" i="13"/>
  <c r="H6" i="13"/>
  <c r="H31" i="13"/>
  <c r="H43" i="13"/>
  <c r="H42" i="13"/>
  <c r="H34" i="13"/>
  <c r="H35" i="13"/>
  <c r="H39" i="13"/>
  <c r="H8" i="13" l="1"/>
  <c r="D6" i="14"/>
  <c r="D21" i="14"/>
  <c r="H44" i="13"/>
  <c r="H30" i="13"/>
  <c r="H38" i="13"/>
  <c r="D18" i="14"/>
  <c r="H36" i="13"/>
  <c r="H12" i="13"/>
  <c r="D8" i="14"/>
  <c r="D17" i="14" l="1"/>
  <c r="H32" i="13"/>
  <c r="D20" i="14"/>
  <c r="H40" i="13"/>
  <c r="R511" i="5" l="1"/>
  <c r="R537" i="5"/>
  <c r="R513" i="5" l="1"/>
  <c r="R608" i="5"/>
  <c r="R632" i="5" s="1"/>
  <c r="R539" i="5" s="1"/>
  <c r="E27" i="2" l="1"/>
  <c r="E6" i="13" l="1"/>
  <c r="E10" i="13"/>
  <c r="E14" i="13"/>
  <c r="I10" i="13" l="1"/>
  <c r="E38" i="13"/>
  <c r="E11" i="13"/>
  <c r="F10" i="13"/>
  <c r="E7" i="13"/>
  <c r="F6" i="13"/>
  <c r="I6" i="13"/>
  <c r="E30" i="13"/>
  <c r="E15" i="13"/>
  <c r="I14" i="13"/>
  <c r="F14" i="13"/>
  <c r="E46" i="13"/>
  <c r="F30" i="13" l="1"/>
  <c r="E31" i="13"/>
  <c r="E34" i="13"/>
  <c r="I30" i="13"/>
  <c r="J30" i="13" s="1"/>
  <c r="F11" i="13"/>
  <c r="F12" i="13" s="1"/>
  <c r="I11" i="13"/>
  <c r="J11" i="13" s="1"/>
  <c r="I7" i="13"/>
  <c r="J7" i="13" s="1"/>
  <c r="F7" i="13"/>
  <c r="F8" i="13" s="1"/>
  <c r="E50" i="13"/>
  <c r="F46" i="13"/>
  <c r="E47" i="13"/>
  <c r="I46" i="13"/>
  <c r="J46" i="13" s="1"/>
  <c r="J14" i="13"/>
  <c r="E10" i="14"/>
  <c r="E42" i="13"/>
  <c r="E39" i="13"/>
  <c r="F38" i="13"/>
  <c r="I38" i="13"/>
  <c r="J38" i="13" s="1"/>
  <c r="J6" i="13"/>
  <c r="E6" i="14"/>
  <c r="F15" i="13"/>
  <c r="F16" i="13" s="1"/>
  <c r="I15" i="13"/>
  <c r="J15" i="13" s="1"/>
  <c r="J10" i="13"/>
  <c r="E8" i="14"/>
  <c r="J12" i="13" l="1"/>
  <c r="F39" i="13"/>
  <c r="F40" i="13" s="1"/>
  <c r="I39" i="13"/>
  <c r="J39" i="13" s="1"/>
  <c r="J40" i="13" s="1"/>
  <c r="F8" i="14"/>
  <c r="E20" i="14"/>
  <c r="J8" i="13"/>
  <c r="F47" i="13"/>
  <c r="F48" i="13" s="1"/>
  <c r="I47" i="13"/>
  <c r="J47" i="13" s="1"/>
  <c r="J48" i="13" s="1"/>
  <c r="E35" i="13"/>
  <c r="I34" i="13"/>
  <c r="J34" i="13" s="1"/>
  <c r="F34" i="13"/>
  <c r="F42" i="13"/>
  <c r="E43" i="13"/>
  <c r="I42" i="13"/>
  <c r="J42" i="13" s="1"/>
  <c r="F10" i="14"/>
  <c r="E23" i="14"/>
  <c r="E17" i="14"/>
  <c r="F6" i="14"/>
  <c r="I31" i="13"/>
  <c r="J31" i="13" s="1"/>
  <c r="J32" i="13" s="1"/>
  <c r="F31" i="13"/>
  <c r="F32" i="13" s="1"/>
  <c r="J16" i="13"/>
  <c r="I50" i="13"/>
  <c r="J50" i="13" s="1"/>
  <c r="E51" i="13"/>
  <c r="F50" i="13"/>
  <c r="I35" i="13" l="1"/>
  <c r="J35" i="13" s="1"/>
  <c r="J36" i="13" s="1"/>
  <c r="F35" i="13"/>
  <c r="F36" i="13" s="1"/>
  <c r="F43" i="13"/>
  <c r="F44" i="13" s="1"/>
  <c r="I43" i="13"/>
  <c r="J43" i="13" s="1"/>
  <c r="J44" i="13" s="1"/>
  <c r="E21" i="14"/>
  <c r="F21" i="14" s="1"/>
  <c r="F20" i="14"/>
  <c r="E24" i="14"/>
  <c r="F24" i="14" s="1"/>
  <c r="F23" i="14"/>
  <c r="F17" i="14"/>
  <c r="E18" i="14"/>
  <c r="F18" i="14" s="1"/>
  <c r="I51" i="13"/>
  <c r="J51" i="13" s="1"/>
  <c r="J52" i="13" s="1"/>
  <c r="F51" i="13"/>
  <c r="F52" i="13" s="1"/>
  <c r="F14" i="14"/>
  <c r="F29" i="14" l="1"/>
  <c r="F31" i="14" s="1"/>
  <c r="AL7" i="4" l="1"/>
  <c r="L29" i="2"/>
  <c r="M29" i="2" s="1"/>
  <c r="AL80" i="4" l="1"/>
  <c r="AL27" i="4"/>
  <c r="AL143" i="4"/>
  <c r="AL90" i="4"/>
  <c r="AL161" i="4"/>
  <c r="AL104" i="4"/>
  <c r="AL109" i="4"/>
  <c r="AL126" i="4"/>
  <c r="AL113" i="4"/>
  <c r="AL72" i="4"/>
  <c r="AL50" i="4"/>
  <c r="AL120" i="4"/>
  <c r="AL164" i="4"/>
  <c r="AL38" i="4"/>
  <c r="AL54" i="4"/>
  <c r="AL65" i="4"/>
  <c r="AL155" i="4"/>
  <c r="AL166" i="4" l="1"/>
  <c r="AK385" i="3" l="1"/>
  <c r="AL167" i="4"/>
  <c r="H29" i="2" l="1"/>
  <c r="P29" i="2" l="1"/>
  <c r="Q29" i="2" s="1"/>
  <c r="I29" i="2"/>
  <c r="L27" i="2" l="1"/>
  <c r="M27" i="2" s="1"/>
  <c r="H27" i="2" l="1"/>
  <c r="I27" i="2" l="1"/>
  <c r="P27" i="2"/>
  <c r="Q27" i="2" s="1"/>
  <c r="U512" i="5" l="1"/>
  <c r="U511" i="5" l="1"/>
  <c r="U537" i="5"/>
  <c r="U513" i="5" l="1"/>
  <c r="U608" i="5"/>
  <c r="U632" i="5" s="1"/>
  <c r="U539" i="5" s="1"/>
  <c r="AC512" i="5" l="1"/>
  <c r="Y512" i="5"/>
  <c r="AF512" i="5"/>
  <c r="AB512" i="5"/>
  <c r="X512" i="5"/>
  <c r="AE512" i="5"/>
  <c r="AA512" i="5"/>
  <c r="W512" i="5"/>
  <c r="AD512" i="5"/>
  <c r="Z512" i="5"/>
  <c r="V512" i="5"/>
  <c r="AE537" i="5" l="1"/>
  <c r="AE511" i="5"/>
  <c r="AE608" i="5" s="1"/>
  <c r="AE632" i="5" s="1"/>
  <c r="AE513" i="5"/>
  <c r="X537" i="5"/>
  <c r="X511" i="5"/>
  <c r="X608" i="5" s="1"/>
  <c r="X632" i="5" s="1"/>
  <c r="X513" i="5"/>
  <c r="AB511" i="5"/>
  <c r="AB608" i="5" s="1"/>
  <c r="AB632" i="5" s="1"/>
  <c r="AB537" i="5"/>
  <c r="AF511" i="5"/>
  <c r="AF608" i="5" s="1"/>
  <c r="AF632" i="5" s="1"/>
  <c r="AF537" i="5"/>
  <c r="Y511" i="5"/>
  <c r="Y608" i="5" s="1"/>
  <c r="Y632" i="5" s="1"/>
  <c r="Y537" i="5"/>
  <c r="Y513" i="5"/>
  <c r="AC511" i="5"/>
  <c r="AC608" i="5" s="1"/>
  <c r="AC632" i="5" s="1"/>
  <c r="AC537" i="5"/>
  <c r="AC513" i="5"/>
  <c r="V537" i="5"/>
  <c r="V511" i="5"/>
  <c r="AI512" i="5"/>
  <c r="W511" i="5"/>
  <c r="W608" i="5" s="1"/>
  <c r="W632" i="5" s="1"/>
  <c r="W537" i="5"/>
  <c r="W513" i="5"/>
  <c r="Z511" i="5"/>
  <c r="Z608" i="5" s="1"/>
  <c r="Z632" i="5" s="1"/>
  <c r="Z537" i="5"/>
  <c r="AD537" i="5"/>
  <c r="AD511" i="5"/>
  <c r="AD608" i="5" s="1"/>
  <c r="AD632" i="5" s="1"/>
  <c r="AA511" i="5"/>
  <c r="AA608" i="5" s="1"/>
  <c r="AA632" i="5" s="1"/>
  <c r="AA537" i="5"/>
  <c r="AD513" i="5" l="1"/>
  <c r="W539" i="5"/>
  <c r="Z539" i="5"/>
  <c r="AB539" i="5"/>
  <c r="AA539" i="5"/>
  <c r="Y539" i="5"/>
  <c r="V513" i="5"/>
  <c r="V608" i="5"/>
  <c r="V632" i="5" s="1"/>
  <c r="V539" i="5" s="1"/>
  <c r="AI511" i="5"/>
  <c r="AF539" i="5"/>
  <c r="X539" i="5"/>
  <c r="AJ512" i="5"/>
  <c r="D22" i="2"/>
  <c r="AD539" i="5"/>
  <c r="Z513" i="5"/>
  <c r="AI537" i="5"/>
  <c r="AF513" i="5"/>
  <c r="AA513" i="5"/>
  <c r="AC539" i="5"/>
  <c r="AB513" i="5"/>
  <c r="AE539" i="5"/>
  <c r="AI538" i="5" l="1"/>
  <c r="AJ538" i="5" s="1"/>
  <c r="AJ511" i="5"/>
  <c r="AO511" i="5" s="1"/>
  <c r="AO537" i="5" s="1"/>
  <c r="AP537" i="5" s="1"/>
  <c r="D25" i="2"/>
  <c r="E22" i="2"/>
  <c r="D68" i="2"/>
  <c r="AJ537" i="5"/>
  <c r="D69" i="2" l="1"/>
  <c r="AP538" i="5"/>
  <c r="E25" i="2"/>
  <c r="F25" i="2" s="1"/>
  <c r="F22" i="2"/>
  <c r="AL7" i="3" l="1"/>
  <c r="AL107" i="3" l="1"/>
  <c r="H10" i="2" s="1"/>
  <c r="AL286" i="3"/>
  <c r="H23" i="2" s="1"/>
  <c r="AL91" i="3"/>
  <c r="H9" i="2" s="1"/>
  <c r="AL161" i="3"/>
  <c r="H14" i="2" s="1"/>
  <c r="AL203" i="3"/>
  <c r="H17" i="2" s="1"/>
  <c r="AL277" i="3"/>
  <c r="H22" i="2" s="1"/>
  <c r="AL28" i="3"/>
  <c r="AL119" i="3"/>
  <c r="H11" i="2" s="1"/>
  <c r="AL82" i="3"/>
  <c r="H8" i="2" s="1"/>
  <c r="AL147" i="3"/>
  <c r="H13" i="2" s="1"/>
  <c r="AL133" i="3"/>
  <c r="H12" i="2" s="1"/>
  <c r="AL195" i="3"/>
  <c r="H16" i="2" s="1"/>
  <c r="AL258" i="3"/>
  <c r="H20" i="2" s="1"/>
  <c r="AL173" i="3"/>
  <c r="H15" i="2" s="1"/>
  <c r="AL241" i="3"/>
  <c r="H19" i="2" s="1"/>
  <c r="AL210" i="3"/>
  <c r="H18" i="2" s="1"/>
  <c r="AL54" i="3"/>
  <c r="H7" i="2" s="1"/>
  <c r="AL274" i="3"/>
  <c r="H21" i="2" s="1"/>
  <c r="AL288" i="3" l="1"/>
  <c r="H6" i="2"/>
  <c r="H25" i="2" s="1"/>
  <c r="AK384" i="3" l="1"/>
  <c r="AK386" i="3" s="1"/>
  <c r="AK387" i="3" s="1"/>
  <c r="H61" i="2" s="1"/>
  <c r="H63" i="2" s="1"/>
  <c r="H64" i="2" s="1"/>
  <c r="AL289" i="3"/>
  <c r="P30" i="2" l="1"/>
  <c r="Q30" i="2" s="1"/>
  <c r="H33" i="2" l="1"/>
  <c r="I33" i="2" l="1"/>
  <c r="P33" i="2"/>
  <c r="Q33" i="2" s="1"/>
  <c r="L32" i="2" l="1"/>
  <c r="M32" i="2" s="1"/>
  <c r="J10" i="23" l="1"/>
  <c r="AK7" i="3"/>
  <c r="AK241" i="3" l="1"/>
  <c r="AK277" i="3"/>
  <c r="G22" i="2" s="1"/>
  <c r="AK91" i="3"/>
  <c r="AK195" i="3"/>
  <c r="AK147" i="3"/>
  <c r="AK286" i="3"/>
  <c r="AK258" i="3"/>
  <c r="AK173" i="3"/>
  <c r="AK274" i="3"/>
  <c r="AK119" i="3"/>
  <c r="AK107" i="3"/>
  <c r="AK203" i="3"/>
  <c r="AK28" i="3"/>
  <c r="AK133" i="3"/>
  <c r="AK54" i="3"/>
  <c r="AK82" i="3"/>
  <c r="AK210" i="3"/>
  <c r="AK161" i="3"/>
  <c r="AK288" i="3" l="1"/>
  <c r="I22" i="2"/>
  <c r="J22" i="2" s="1"/>
  <c r="AK289" i="3" l="1"/>
  <c r="AI390" i="3"/>
  <c r="D32" i="2" l="1"/>
  <c r="D34" i="2" l="1"/>
  <c r="E32" i="2"/>
  <c r="E34" i="2" s="1"/>
  <c r="G26" i="2" l="1"/>
  <c r="G72" i="2"/>
  <c r="K10" i="23" l="1"/>
  <c r="L10" i="23" s="1"/>
  <c r="AK7" i="4"/>
  <c r="AK161" i="4" l="1"/>
  <c r="AK143" i="4"/>
  <c r="AK65" i="4"/>
  <c r="AK72" i="4"/>
  <c r="G11" i="2" s="1"/>
  <c r="I11" i="2" s="1"/>
  <c r="J11" i="2" s="1"/>
  <c r="AK90" i="4"/>
  <c r="AK54" i="4"/>
  <c r="AK155" i="4"/>
  <c r="G20" i="2" s="1"/>
  <c r="I20" i="2" s="1"/>
  <c r="J20" i="2" s="1"/>
  <c r="AK50" i="4"/>
  <c r="G8" i="2" s="1"/>
  <c r="I8" i="2" s="1"/>
  <c r="J8" i="2" s="1"/>
  <c r="AK27" i="4"/>
  <c r="AK104" i="4"/>
  <c r="AK120" i="4"/>
  <c r="AK164" i="4"/>
  <c r="G23" i="2" s="1"/>
  <c r="I23" i="2" s="1"/>
  <c r="J23" i="2" s="1"/>
  <c r="AK80" i="4"/>
  <c r="AK38" i="4"/>
  <c r="G7" i="2" s="1"/>
  <c r="I7" i="2" s="1"/>
  <c r="J7" i="2" s="1"/>
  <c r="AK126" i="4"/>
  <c r="G18" i="2" s="1"/>
  <c r="I18" i="2" s="1"/>
  <c r="J18" i="2" s="1"/>
  <c r="AK109" i="4"/>
  <c r="G15" i="2" s="1"/>
  <c r="I15" i="2" s="1"/>
  <c r="J15" i="2" s="1"/>
  <c r="AK113" i="4"/>
  <c r="G16" i="2" s="1"/>
  <c r="I16" i="2" s="1"/>
  <c r="J16" i="2" s="1"/>
  <c r="I12" i="23"/>
  <c r="I11" i="23"/>
  <c r="I25" i="23"/>
  <c r="I21" i="23"/>
  <c r="I23" i="23"/>
  <c r="I24" i="23"/>
  <c r="I22" i="23"/>
  <c r="I16" i="23"/>
  <c r="I13" i="23"/>
  <c r="I18" i="23"/>
  <c r="I15" i="23"/>
  <c r="I14" i="23"/>
  <c r="I20" i="23"/>
  <c r="I19" i="23"/>
  <c r="I17" i="23"/>
  <c r="G9" i="2" l="1"/>
  <c r="I9" i="2" s="1"/>
  <c r="J9" i="2" s="1"/>
  <c r="G12" i="2"/>
  <c r="I12" i="2" s="1"/>
  <c r="J12" i="2" s="1"/>
  <c r="G13" i="2"/>
  <c r="I13" i="2" s="1"/>
  <c r="J13" i="2" s="1"/>
  <c r="G17" i="2"/>
  <c r="I17" i="2" s="1"/>
  <c r="J17" i="2" s="1"/>
  <c r="G10" i="2"/>
  <c r="I10" i="2" s="1"/>
  <c r="J10" i="2" s="1"/>
  <c r="G14" i="2"/>
  <c r="I14" i="2" s="1"/>
  <c r="J14" i="2" s="1"/>
  <c r="G19" i="2"/>
  <c r="I19" i="2" s="1"/>
  <c r="J19" i="2" s="1"/>
  <c r="AK166" i="4"/>
  <c r="G6" i="2"/>
  <c r="G21" i="2"/>
  <c r="I21" i="2" s="1"/>
  <c r="J21" i="2" s="1"/>
  <c r="AI391" i="3" l="1"/>
  <c r="AI392" i="3" s="1"/>
  <c r="AI393" i="3" s="1"/>
  <c r="G61" i="2" s="1"/>
  <c r="G63" i="2" s="1"/>
  <c r="G73" i="2" s="1"/>
  <c r="AK167" i="4"/>
  <c r="G25" i="2"/>
  <c r="I6" i="2"/>
  <c r="I25" i="2" s="1"/>
  <c r="J25" i="2" s="1"/>
  <c r="G34" i="2" l="1"/>
  <c r="G64" i="2"/>
  <c r="J6" i="2"/>
  <c r="H26" i="2" l="1"/>
  <c r="H72" i="2"/>
  <c r="H73" i="2" s="1"/>
  <c r="H32" i="2" l="1"/>
  <c r="H34" i="2" l="1"/>
  <c r="I32" i="2"/>
  <c r="I34" i="2" s="1"/>
  <c r="P32" i="2"/>
  <c r="Q32" i="2" s="1"/>
  <c r="K72" i="2" l="1"/>
  <c r="K26" i="2"/>
  <c r="K61" i="2" l="1"/>
  <c r="K63" i="2" s="1"/>
  <c r="K73" i="2" s="1"/>
  <c r="AK7" i="6"/>
  <c r="AK215" i="6" l="1"/>
  <c r="K14" i="2" s="1"/>
  <c r="O14" i="2" s="1"/>
  <c r="AK74" i="6"/>
  <c r="K7" i="2" s="1"/>
  <c r="O7" i="2" s="1"/>
  <c r="AK111" i="6"/>
  <c r="K9" i="2" s="1"/>
  <c r="O9" i="2" s="1"/>
  <c r="AK318" i="6"/>
  <c r="K22" i="2" s="1"/>
  <c r="O22" i="2" s="1"/>
  <c r="AK162" i="6"/>
  <c r="K11" i="2" s="1"/>
  <c r="O11" i="2" s="1"/>
  <c r="AK235" i="6"/>
  <c r="K15" i="2" s="1"/>
  <c r="O15" i="2" s="1"/>
  <c r="AK247" i="6"/>
  <c r="K17" i="2" s="1"/>
  <c r="O17" i="2" s="1"/>
  <c r="AK104" i="6"/>
  <c r="K8" i="2" s="1"/>
  <c r="O8" i="2" s="1"/>
  <c r="AK49" i="6"/>
  <c r="AK286" i="6"/>
  <c r="K19" i="2" s="1"/>
  <c r="O19" i="2" s="1"/>
  <c r="AK315" i="6"/>
  <c r="K21" i="2" s="1"/>
  <c r="O21" i="2" s="1"/>
  <c r="AK257" i="6"/>
  <c r="K18" i="2" s="1"/>
  <c r="O18" i="2" s="1"/>
  <c r="AK145" i="6"/>
  <c r="K10" i="2" s="1"/>
  <c r="O10" i="2" s="1"/>
  <c r="AK324" i="6"/>
  <c r="K23" i="2" s="1"/>
  <c r="O23" i="2" s="1"/>
  <c r="AK185" i="6"/>
  <c r="K12" i="2" s="1"/>
  <c r="O12" i="2" s="1"/>
  <c r="AK195" i="6"/>
  <c r="K13" i="2" s="1"/>
  <c r="O13" i="2" s="1"/>
  <c r="AK303" i="6"/>
  <c r="K20" i="2" s="1"/>
  <c r="O20" i="2" s="1"/>
  <c r="AK238" i="6"/>
  <c r="K16" i="2" s="1"/>
  <c r="O16" i="2" s="1"/>
  <c r="O39" i="2"/>
  <c r="U538" i="5"/>
  <c r="C26" i="2" l="1"/>
  <c r="C72" i="2"/>
  <c r="C73" i="2" s="1"/>
  <c r="K6" i="2"/>
  <c r="AK326" i="6"/>
  <c r="AK327" i="6" s="1"/>
  <c r="O26" i="2"/>
  <c r="V538" i="5"/>
  <c r="K25" i="2" l="1"/>
  <c r="O6" i="2"/>
  <c r="W538" i="5"/>
  <c r="X538" i="5"/>
  <c r="O25" i="2" l="1"/>
  <c r="K34" i="2"/>
  <c r="K64" i="2"/>
  <c r="O38" i="2"/>
  <c r="O40" i="2" s="1"/>
  <c r="Y538" i="5"/>
  <c r="O34" i="2" l="1"/>
  <c r="Z538" i="5" l="1"/>
  <c r="AA538" i="5"/>
  <c r="AB538" i="5" l="1"/>
  <c r="AC538" i="5" l="1"/>
  <c r="AE538" i="5" l="1"/>
  <c r="AD538" i="5"/>
  <c r="AF538" i="5" l="1"/>
  <c r="L26" i="2" l="1"/>
  <c r="L72" i="2"/>
  <c r="L61" i="2" l="1"/>
  <c r="L63" i="2" s="1"/>
  <c r="L73" i="2" s="1"/>
  <c r="AL7" i="6"/>
  <c r="P39" i="2"/>
  <c r="AL318" i="6" l="1"/>
  <c r="L22" i="2" s="1"/>
  <c r="AL162" i="6"/>
  <c r="L11" i="2" s="1"/>
  <c r="AL74" i="6"/>
  <c r="L7" i="2" s="1"/>
  <c r="AL257" i="6"/>
  <c r="L18" i="2" s="1"/>
  <c r="AL215" i="6"/>
  <c r="L14" i="2" s="1"/>
  <c r="AL104" i="6"/>
  <c r="L8" i="2" s="1"/>
  <c r="AL247" i="6"/>
  <c r="L17" i="2" s="1"/>
  <c r="AL238" i="6"/>
  <c r="L16" i="2" s="1"/>
  <c r="AL195" i="6"/>
  <c r="L13" i="2" s="1"/>
  <c r="AL303" i="6"/>
  <c r="L20" i="2" s="1"/>
  <c r="AL315" i="6"/>
  <c r="L21" i="2" s="1"/>
  <c r="AL286" i="6"/>
  <c r="L19" i="2" s="1"/>
  <c r="AL111" i="6"/>
  <c r="L9" i="2" s="1"/>
  <c r="AL185" i="6"/>
  <c r="L12" i="2" s="1"/>
  <c r="AL324" i="6"/>
  <c r="L23" i="2" s="1"/>
  <c r="AL49" i="6"/>
  <c r="AL145" i="6"/>
  <c r="L10" i="2" s="1"/>
  <c r="AL235" i="6"/>
  <c r="L15" i="2" s="1"/>
  <c r="M12" i="2" l="1"/>
  <c r="N12" i="2" s="1"/>
  <c r="P12" i="2"/>
  <c r="Q12" i="2" s="1"/>
  <c r="R12" i="2" s="1"/>
  <c r="M8" i="2"/>
  <c r="N8" i="2" s="1"/>
  <c r="P8" i="2"/>
  <c r="Q8" i="2" s="1"/>
  <c r="R8" i="2" s="1"/>
  <c r="M9" i="2"/>
  <c r="N9" i="2" s="1"/>
  <c r="P9" i="2"/>
  <c r="Q9" i="2" s="1"/>
  <c r="R9" i="2" s="1"/>
  <c r="M14" i="2"/>
  <c r="N14" i="2" s="1"/>
  <c r="P14" i="2"/>
  <c r="Q14" i="2" s="1"/>
  <c r="R14" i="2" s="1"/>
  <c r="M19" i="2"/>
  <c r="N19" i="2" s="1"/>
  <c r="P19" i="2"/>
  <c r="Q19" i="2" s="1"/>
  <c r="R19" i="2" s="1"/>
  <c r="M18" i="2"/>
  <c r="N18" i="2" s="1"/>
  <c r="P18" i="2"/>
  <c r="Q18" i="2" s="1"/>
  <c r="R18" i="2" s="1"/>
  <c r="P21" i="2"/>
  <c r="Q21" i="2" s="1"/>
  <c r="R21" i="2" s="1"/>
  <c r="M21" i="2"/>
  <c r="N21" i="2" s="1"/>
  <c r="P7" i="2"/>
  <c r="Q7" i="2" s="1"/>
  <c r="R7" i="2" s="1"/>
  <c r="M7" i="2"/>
  <c r="N7" i="2" s="1"/>
  <c r="M15" i="2"/>
  <c r="N15" i="2" s="1"/>
  <c r="P15" i="2"/>
  <c r="Q15" i="2" s="1"/>
  <c r="R15" i="2" s="1"/>
  <c r="P20" i="2"/>
  <c r="Q20" i="2" s="1"/>
  <c r="R20" i="2" s="1"/>
  <c r="M20" i="2"/>
  <c r="N20" i="2" s="1"/>
  <c r="P11" i="2"/>
  <c r="Q11" i="2" s="1"/>
  <c r="R11" i="2" s="1"/>
  <c r="M11" i="2"/>
  <c r="N11" i="2" s="1"/>
  <c r="P10" i="2"/>
  <c r="Q10" i="2" s="1"/>
  <c r="R10" i="2" s="1"/>
  <c r="M10" i="2"/>
  <c r="N10" i="2" s="1"/>
  <c r="M13" i="2"/>
  <c r="N13" i="2" s="1"/>
  <c r="P13" i="2"/>
  <c r="Q13" i="2" s="1"/>
  <c r="R13" i="2" s="1"/>
  <c r="P22" i="2"/>
  <c r="Q22" i="2" s="1"/>
  <c r="R22" i="2" s="1"/>
  <c r="M22" i="2"/>
  <c r="N22" i="2" s="1"/>
  <c r="AL326" i="6"/>
  <c r="AL327" i="6" s="1"/>
  <c r="L6" i="2"/>
  <c r="P16" i="2"/>
  <c r="Q16" i="2" s="1"/>
  <c r="R16" i="2" s="1"/>
  <c r="M16" i="2"/>
  <c r="N16" i="2" s="1"/>
  <c r="P23" i="2"/>
  <c r="Q23" i="2" s="1"/>
  <c r="R23" i="2" s="1"/>
  <c r="M23" i="2"/>
  <c r="N23" i="2" s="1"/>
  <c r="P17" i="2"/>
  <c r="Q17" i="2" s="1"/>
  <c r="R17" i="2" s="1"/>
  <c r="M17" i="2"/>
  <c r="N17" i="2" s="1"/>
  <c r="P6" i="2" l="1"/>
  <c r="M6" i="2"/>
  <c r="L25" i="2"/>
  <c r="D72" i="2"/>
  <c r="D73" i="2" s="1"/>
  <c r="D26" i="2"/>
  <c r="P38" i="2" l="1"/>
  <c r="P40" i="2" s="1"/>
  <c r="L34" i="2"/>
  <c r="L64" i="2"/>
  <c r="P72" i="2"/>
  <c r="P26" i="2"/>
  <c r="M25" i="2"/>
  <c r="N6" i="2"/>
  <c r="Q6" i="2"/>
  <c r="P25" i="2"/>
  <c r="Q25" i="2" l="1"/>
  <c r="R6" i="2"/>
  <c r="M34" i="2"/>
  <c r="N25" i="2"/>
  <c r="P34" i="2"/>
  <c r="P73" i="2"/>
  <c r="P35" i="2"/>
  <c r="P36" i="2" l="1"/>
  <c r="Q34" i="2"/>
  <c r="R34" i="2" s="1"/>
  <c r="R25" i="2"/>
</calcChain>
</file>

<file path=xl/sharedStrings.xml><?xml version="1.0" encoding="utf-8"?>
<sst xmlns="http://schemas.openxmlformats.org/spreadsheetml/2006/main" count="3323" uniqueCount="1109">
  <si>
    <t>View</t>
  </si>
  <si>
    <t>Type</t>
  </si>
  <si>
    <t>Atmos Energy Corporation</t>
  </si>
  <si>
    <t>Service Area</t>
  </si>
  <si>
    <t>Company</t>
  </si>
  <si>
    <t>Operation &amp; Maintenance Expenses</t>
  </si>
  <si>
    <t>002</t>
  </si>
  <si>
    <t>012</t>
  </si>
  <si>
    <t>Blended</t>
  </si>
  <si>
    <t>January</t>
  </si>
  <si>
    <t>February</t>
  </si>
  <si>
    <t>March</t>
  </si>
  <si>
    <t>April</t>
  </si>
  <si>
    <t>May</t>
  </si>
  <si>
    <t>June</t>
  </si>
  <si>
    <t>Labor</t>
  </si>
  <si>
    <t>Benefits</t>
  </si>
  <si>
    <t>Employee Welfare</t>
  </si>
  <si>
    <t>Insurance</t>
  </si>
  <si>
    <t>Rent, Maint., &amp; Utilities</t>
  </si>
  <si>
    <t>Vehicles &amp; Equip</t>
  </si>
  <si>
    <t>Materials &amp; Supplies</t>
  </si>
  <si>
    <t>Information Technologies</t>
  </si>
  <si>
    <t>Telecom</t>
  </si>
  <si>
    <t>Marketing</t>
  </si>
  <si>
    <t>Directors &amp; Shareholders &amp;PR</t>
  </si>
  <si>
    <t>Dues &amp; Donations</t>
  </si>
  <si>
    <t>Print &amp; Postages</t>
  </si>
  <si>
    <t>Travel &amp; Entertainment</t>
  </si>
  <si>
    <t>Training</t>
  </si>
  <si>
    <t>Outside Services</t>
  </si>
  <si>
    <t>Provision for Bad Debt</t>
  </si>
  <si>
    <t>Miscellaneous</t>
  </si>
  <si>
    <t>Total O&amp;M Expenses Before Allocations</t>
  </si>
  <si>
    <t>O&amp;M - Total Operation &amp; Maintenance Expense</t>
  </si>
  <si>
    <t>002 Amount</t>
  </si>
  <si>
    <t>012 Amount</t>
  </si>
  <si>
    <t>Escalation Factors</t>
  </si>
  <si>
    <t>Budget</t>
  </si>
  <si>
    <t>General Increase</t>
  </si>
  <si>
    <t>CPI</t>
  </si>
  <si>
    <t>Atmos Energy Corporation - Kentucky</t>
  </si>
  <si>
    <t>Development of Inflation Factor</t>
  </si>
  <si>
    <t>Description:</t>
  </si>
  <si>
    <t>CPI: Urban Consumer - All Items, (Index 1982-84=100, SA)</t>
  </si>
  <si>
    <t>Year</t>
  </si>
  <si>
    <t>Jan</t>
  </si>
  <si>
    <t>Feb</t>
  </si>
  <si>
    <t>Mar</t>
  </si>
  <si>
    <t>Apr</t>
  </si>
  <si>
    <t>Jun</t>
  </si>
  <si>
    <t>Jul</t>
  </si>
  <si>
    <t>Aug</t>
  </si>
  <si>
    <t>Sep</t>
  </si>
  <si>
    <t>Oct</t>
  </si>
  <si>
    <t>Nov</t>
  </si>
  <si>
    <t>Dec</t>
  </si>
  <si>
    <t>HALF1</t>
  </si>
  <si>
    <t>HALF2</t>
  </si>
  <si>
    <t>Annual</t>
  </si>
  <si>
    <t>Inflation%</t>
  </si>
  <si>
    <t>3-yr Average Annual Inflation Rate</t>
  </si>
  <si>
    <t>CPI-All Urban Consumers (Current Series)</t>
  </si>
  <si>
    <r>
      <t>Series Id:     </t>
    </r>
    <r>
      <rPr>
        <sz val="10"/>
        <rFont val="Arial Unicode MS"/>
        <family val="2"/>
      </rPr>
      <t>CUUR0000SA0</t>
    </r>
  </si>
  <si>
    <t>Not Seasonally Adjusted</t>
  </si>
  <si>
    <r>
      <t>Series Title:  </t>
    </r>
    <r>
      <rPr>
        <sz val="10"/>
        <rFont val="Arial Unicode MS"/>
        <family val="2"/>
      </rPr>
      <t>All items in U.S. city average, all urban consumers, not seasonally adjusted</t>
    </r>
  </si>
  <si>
    <r>
      <t>Area:          </t>
    </r>
    <r>
      <rPr>
        <sz val="10"/>
        <rFont val="Arial Unicode MS"/>
        <family val="2"/>
      </rPr>
      <t>U.S. city average</t>
    </r>
  </si>
  <si>
    <r>
      <t>Item:          </t>
    </r>
    <r>
      <rPr>
        <sz val="10"/>
        <rFont val="Arial Unicode MS"/>
        <family val="2"/>
      </rPr>
      <t>All items</t>
    </r>
  </si>
  <si>
    <r>
      <t>Base Period:   </t>
    </r>
    <r>
      <rPr>
        <sz val="10"/>
        <rFont val="Arial Unicode MS"/>
        <family val="2"/>
      </rPr>
      <t>1982-84=100</t>
    </r>
  </si>
  <si>
    <t>https://beta.bls.gov/dataViewer/view/timeseries/CUUR0000SA0</t>
  </si>
  <si>
    <t>Allocation</t>
  </si>
  <si>
    <t>Allocated</t>
  </si>
  <si>
    <t>Div</t>
  </si>
  <si>
    <t>Category</t>
  </si>
  <si>
    <t>Total</t>
  </si>
  <si>
    <t>Factor</t>
  </si>
  <si>
    <t>Totals</t>
  </si>
  <si>
    <t>Variable Pay &amp; Management Incentive Plans</t>
  </si>
  <si>
    <t>VPP &amp; MIP</t>
  </si>
  <si>
    <t>Restricted Stock Plans</t>
  </si>
  <si>
    <t>RSU-LTIP - Time Lapse</t>
  </si>
  <si>
    <t>RSU-LTIP - Perf. Based</t>
  </si>
  <si>
    <t>VPP &amp; MIP Plans</t>
  </si>
  <si>
    <t>Base Year</t>
  </si>
  <si>
    <t>Test Year</t>
  </si>
  <si>
    <t>allocation</t>
  </si>
  <si>
    <t>allocated</t>
  </si>
  <si>
    <t>description</t>
  </si>
  <si>
    <t>factors</t>
  </si>
  <si>
    <t>amounts</t>
  </si>
  <si>
    <t>Variable Pay &amp; Mgmt Incentive Plans - Expensed</t>
  </si>
  <si>
    <t>VPP &amp; MIP - Capitalized</t>
  </si>
  <si>
    <t>Total VPP &amp; MIP</t>
  </si>
  <si>
    <t>Variable Pay &amp; Mgmt Incentive Plans- Expensed</t>
  </si>
  <si>
    <t>nothing to report</t>
  </si>
  <si>
    <t>Note</t>
  </si>
  <si>
    <t xml:space="preserve">MIP and VPP costs are recorded in the same subaccount on a combined basis.   </t>
  </si>
  <si>
    <t>Base Year and Test Year projections were not calculated on an individual plan basis.</t>
  </si>
  <si>
    <t>Restricted Stock Units - Time Lapse - Expensed</t>
  </si>
  <si>
    <t>RSU-LTIP - Time Lapse - Capitalized</t>
  </si>
  <si>
    <t>Total RSU-LTIP - Time Lapse</t>
  </si>
  <si>
    <t>Restricted Stock Units - Perf. Based - Expensed</t>
  </si>
  <si>
    <t>RSU-LTIP - Perf. Based - Capitalized</t>
  </si>
  <si>
    <t>Total RSU-LTIP - Perf. Based</t>
  </si>
  <si>
    <t>Actuals ==&gt;</t>
  </si>
  <si>
    <r>
      <t>Budget</t>
    </r>
    <r>
      <rPr>
        <b/>
        <sz val="8"/>
        <rFont val="Arial"/>
        <family val="2"/>
      </rPr>
      <t xml:space="preserve"> ==&gt;</t>
    </r>
  </si>
  <si>
    <t>&lt;== Budget</t>
  </si>
  <si>
    <t>Forecast ==&gt;</t>
  </si>
  <si>
    <t>&lt;== Forecast</t>
  </si>
  <si>
    <t>July</t>
  </si>
  <si>
    <t>August</t>
  </si>
  <si>
    <t>September</t>
  </si>
  <si>
    <t>October</t>
  </si>
  <si>
    <t>November</t>
  </si>
  <si>
    <t>December</t>
  </si>
  <si>
    <t>SSU effective average cap rate</t>
  </si>
  <si>
    <t>A&amp;G-Employee pensions and bene - Variable Pay &amp; Mgmt Incentive Plans 9260-07452</t>
  </si>
  <si>
    <t>Capital Credits</t>
  </si>
  <si>
    <t>Total VPP/MIP</t>
  </si>
  <si>
    <t>A&amp;G-Employee pensions and bene - RSU-Long Term Incentive Plan - Time  9260-07460</t>
  </si>
  <si>
    <t>Restricted Stock Time Lapse - Capital Credits</t>
  </si>
  <si>
    <t>Total Restricted Stock  -Time Lapse</t>
  </si>
  <si>
    <t>A&amp;G-Employee pensions and bene - Restricted Stock - Long Term Incenti 9260-07458</t>
  </si>
  <si>
    <t>A&amp;G-Employee pensions and bene - RSU-Managment Incentive Plan 9260-07463</t>
  </si>
  <si>
    <t>Restricted Stock Perf Based - Capital Credits</t>
  </si>
  <si>
    <t>Total Restricted Stock-Performance Based</t>
  </si>
  <si>
    <t>Total Restricted Stock</t>
  </si>
  <si>
    <t>A&amp;G-Employee pensions and bene - VPP &amp; MIP - Capital Credit 9260-07454</t>
  </si>
  <si>
    <t>Total Restricted Stock  - Time Lapse</t>
  </si>
  <si>
    <t>Total Restricted Stock  - Performance Based</t>
  </si>
  <si>
    <t>checksum</t>
  </si>
  <si>
    <t>Div 9 effective average cap rate</t>
  </si>
  <si>
    <t>these go with VPP &amp; MIP</t>
  </si>
  <si>
    <t>07452</t>
  </si>
  <si>
    <t>Variable Pay &amp; Mgmt Incentive Plans</t>
  </si>
  <si>
    <t>07454</t>
  </si>
  <si>
    <t>VPP &amp; MIP - Capital Credit</t>
  </si>
  <si>
    <t>all these go with Restricted Stock</t>
  </si>
  <si>
    <t>07450</t>
  </si>
  <si>
    <t>Capitalized Restricted Stock</t>
  </si>
  <si>
    <t>Combined for both Time-Lapse and Performance Based</t>
  </si>
  <si>
    <t>07456</t>
  </si>
  <si>
    <t>Restricted Stock -Long Term Incentive Plan - Time Lapse</t>
  </si>
  <si>
    <t>Time-Lapse</t>
  </si>
  <si>
    <t>07457</t>
  </si>
  <si>
    <t>Restricted Stock - Management Incentive Plan</t>
  </si>
  <si>
    <t>07458</t>
  </si>
  <si>
    <t>Restricted Stock - Long Term Incentive Plan - Performance Based</t>
  </si>
  <si>
    <t>Performance Based</t>
  </si>
  <si>
    <t>07460</t>
  </si>
  <si>
    <t>RSU-Long Term Incentive Plan - Time Lapse</t>
  </si>
  <si>
    <t>07463</t>
  </si>
  <si>
    <t>RSU-Managment Incentive Plan</t>
  </si>
  <si>
    <t>Cost Center</t>
  </si>
  <si>
    <t>Kentucky Division - 009DIV</t>
  </si>
  <si>
    <t>Mid-States General Office Div - 091DIV</t>
  </si>
  <si>
    <t>Dallas Atmos Rate Division - 002DIV</t>
  </si>
  <si>
    <t>Call Center Division - 012DIV</t>
  </si>
  <si>
    <t>Budget 2021</t>
  </si>
  <si>
    <t>YTD September</t>
  </si>
  <si>
    <t xml:space="preserve">               Non-project Labor - 01000</t>
  </si>
  <si>
    <t xml:space="preserve">               Capital Labor - 01001</t>
  </si>
  <si>
    <t xml:space="preserve">               Capital Labor Contra - 01002</t>
  </si>
  <si>
    <t xml:space="preserve">               Deferred Project Labor - 01003</t>
  </si>
  <si>
    <t xml:space="preserve">               Deferred Project Labor Contra - 01004</t>
  </si>
  <si>
    <t xml:space="preserve">               Expense Labor Transfer In - 01013</t>
  </si>
  <si>
    <t xml:space="preserve">               Expense Labor Transfer Out - 01014</t>
  </si>
  <si>
    <t xml:space="preserve">          Labor</t>
  </si>
  <si>
    <t xml:space="preserve">               Pension Benefits Load - 01202</t>
  </si>
  <si>
    <t xml:space="preserve">               OPEB Benefits Load - 01203</t>
  </si>
  <si>
    <t xml:space="preserve">               Workers Comp Benefits Load - 01221</t>
  </si>
  <si>
    <t xml:space="preserve">               Medical Benefits Load - 01251</t>
  </si>
  <si>
    <t xml:space="preserve">               ESOP Benefits Load - 01257</t>
  </si>
  <si>
    <t xml:space="preserve">               RSP FACC Benefits Load - 01263</t>
  </si>
  <si>
    <t xml:space="preserve">               Life Benefits Load - 01266</t>
  </si>
  <si>
    <t xml:space="preserve">               LTD Benefits Load - 01269</t>
  </si>
  <si>
    <t xml:space="preserve">               NSC-OPEB Benefits Load - 01294</t>
  </si>
  <si>
    <t xml:space="preserve">               Admin Fees Pension - 07496</t>
  </si>
  <si>
    <t xml:space="preserve">          Benefits</t>
  </si>
  <si>
    <t xml:space="preserve">               Service Awards - 07421</t>
  </si>
  <si>
    <t xml:space="preserve">               Uniforms - 07443</t>
  </si>
  <si>
    <t xml:space="preserve">               Uniforms Capitalized - 07444</t>
  </si>
  <si>
    <t xml:space="preserve">               Education Assistance Program - 07447</t>
  </si>
  <si>
    <t xml:space="preserve">               Capitalized Restricted Stock - 07450</t>
  </si>
  <si>
    <t xml:space="preserve">               Variable Pay &amp; Mgmt Incentive Plans - 07452</t>
  </si>
  <si>
    <t xml:space="preserve">               VPP &amp; MIP - Capital Credit - 07454</t>
  </si>
  <si>
    <t xml:space="preserve">               Restricted Stock - Long Term Incentive Plan - Performance Based - 07458</t>
  </si>
  <si>
    <t xml:space="preserve">               RSU-Long Term Incentive Plan - Time Lapse - 07460</t>
  </si>
  <si>
    <t xml:space="preserve">               RSU-Managment Incentive Plan - 07463</t>
  </si>
  <si>
    <t xml:space="preserve">               COLI CSV &amp; Premiums - 07487</t>
  </si>
  <si>
    <t xml:space="preserve">               COLI Loan Interest - 07488</t>
  </si>
  <si>
    <t xml:space="preserve">               NQ Retirement Cost - 07489</t>
  </si>
  <si>
    <t xml:space="preserve">               SERP Capitalized - 07490</t>
  </si>
  <si>
    <t xml:space="preserve">               NSC-NQ Retirement Cost - 07492</t>
  </si>
  <si>
    <t xml:space="preserve">               Employee Broadcast and Publication - 07495</t>
  </si>
  <si>
    <t xml:space="preserve">               Misc Employee Welfare Exp - 07499</t>
  </si>
  <si>
    <t xml:space="preserve">          Employee Welfare</t>
  </si>
  <si>
    <t xml:space="preserve">               Blueflame Property Insurance - 04069</t>
  </si>
  <si>
    <t xml:space="preserve">               Insurance-Other - 04070</t>
  </si>
  <si>
    <t xml:space="preserve">               Insurance Capitalized - 04072</t>
  </si>
  <si>
    <t xml:space="preserve">               Insurance - D&amp;O - 07119</t>
  </si>
  <si>
    <t xml:space="preserve">               Environmental &amp; Safety - 07120</t>
  </si>
  <si>
    <t xml:space="preserve">               Insurance - Public Liability - 07121</t>
  </si>
  <si>
    <t xml:space="preserve">          Insurance</t>
  </si>
  <si>
    <t xml:space="preserve">               Locusview amortization - 04308</t>
  </si>
  <si>
    <t xml:space="preserve">               842 Variable Real Estate Lease Expense - 04561</t>
  </si>
  <si>
    <t xml:space="preserve">               842 Variable Copier Lease Expense - 04564</t>
  </si>
  <si>
    <t xml:space="preserve">               842 Real Estate Lease Expense - 04578</t>
  </si>
  <si>
    <t xml:space="preserve">               Building Lease/Rents Capitalized - 04580</t>
  </si>
  <si>
    <t xml:space="preserve">               Non 842 Building Lease/Rents - 04581</t>
  </si>
  <si>
    <t xml:space="preserve">               Building Maintenance - 04582</t>
  </si>
  <si>
    <t xml:space="preserve">               Utilities - 04590</t>
  </si>
  <si>
    <t xml:space="preserve">               Misc Rents - 04592</t>
  </si>
  <si>
    <t xml:space="preserve">               Capitalized Utility Costs - 04599</t>
  </si>
  <si>
    <t xml:space="preserve">               Company Used Gas - 04801</t>
  </si>
  <si>
    <t xml:space="preserve">               842 Tower Lease Expense - 05353</t>
  </si>
  <si>
    <t xml:space="preserve">          Rent, Maint., &amp; Utilities</t>
  </si>
  <si>
    <t xml:space="preserve">               Vehicle Lease Payments - 03002</t>
  </si>
  <si>
    <t xml:space="preserve">               Capitalized transportation costs - 03003</t>
  </si>
  <si>
    <t xml:space="preserve">               Vehicle Expense - 03004</t>
  </si>
  <si>
    <t xml:space="preserve">               Equipment Lease - 04301</t>
  </si>
  <si>
    <t xml:space="preserve">               Heavy Equipment - 04302</t>
  </si>
  <si>
    <t xml:space="preserve">               Heavy Equipment Capitalized - 04307</t>
  </si>
  <si>
    <t xml:space="preserve">          Vehicles &amp; Equip</t>
  </si>
  <si>
    <t xml:space="preserve">               Inventory Materials - 02001</t>
  </si>
  <si>
    <t xml:space="preserve">               Warehouse Loading Charge - 02004</t>
  </si>
  <si>
    <t xml:space="preserve">               Non-Inventory Supplies - 02005</t>
  </si>
  <si>
    <t xml:space="preserve">               Office Supplies - 05010</t>
  </si>
  <si>
    <t xml:space="preserve">          Materials &amp; Supplies</t>
  </si>
  <si>
    <t xml:space="preserve">               Offsite Storage - 04065</t>
  </si>
  <si>
    <t xml:space="preserve">               Software Maintenance - 04201</t>
  </si>
  <si>
    <t xml:space="preserve">               IT Equipment - 04212</t>
  </si>
  <si>
    <t xml:space="preserve">          Information Technologies</t>
  </si>
  <si>
    <t xml:space="preserve">               Monthly Lines and service - 05310</t>
  </si>
  <si>
    <t xml:space="preserve">               Long Distance - 05312</t>
  </si>
  <si>
    <t xml:space="preserve">               Toll Free Long Distance - 05314</t>
  </si>
  <si>
    <t xml:space="preserve">               Telecom Maintenance &amp; Repair - 05316</t>
  </si>
  <si>
    <t xml:space="preserve">               Telephone Directory - 05317</t>
  </si>
  <si>
    <t xml:space="preserve">               Measurement &amp; Meter Reading - 05323</t>
  </si>
  <si>
    <t xml:space="preserve">               WAN/LAN/Internet Service - 05331</t>
  </si>
  <si>
    <t xml:space="preserve">               Cellular, radio, pager charges - 05364</t>
  </si>
  <si>
    <t xml:space="preserve">               Cell service for data uses - 05376</t>
  </si>
  <si>
    <t xml:space="preserve">               Cell phone equipment and accessories - 05377</t>
  </si>
  <si>
    <t xml:space="preserve">               Audio Conference - 05390</t>
  </si>
  <si>
    <t xml:space="preserve">               Capitalized Telecom Costs - 05399</t>
  </si>
  <si>
    <t xml:space="preserve">          Telecom</t>
  </si>
  <si>
    <t xml:space="preserve">               Safety, Newspaper - 04001</t>
  </si>
  <si>
    <t xml:space="preserve">               Required By Law, Safety - 04002</t>
  </si>
  <si>
    <t xml:space="preserve">               Safety - 04018</t>
  </si>
  <si>
    <t xml:space="preserve">               Promo Other, Misc - 04021</t>
  </si>
  <si>
    <t xml:space="preserve">               Promo Sales, Misc - 04022</t>
  </si>
  <si>
    <t xml:space="preserve">               Community Rel&amp;Trade Shows - 04040</t>
  </si>
  <si>
    <t xml:space="preserve">               Advertising - 04044</t>
  </si>
  <si>
    <t xml:space="preserve">               Customer Relations &amp; Assist - 04046</t>
  </si>
  <si>
    <t xml:space="preserve">          Marketing</t>
  </si>
  <si>
    <t xml:space="preserve">               Director's Fees - 04111</t>
  </si>
  <si>
    <t xml:space="preserve">               Board Meeting Expenses - 04112</t>
  </si>
  <si>
    <t xml:space="preserve">               Directors Retirement Expenses - 04113</t>
  </si>
  <si>
    <t xml:space="preserve">               Newswire/Blast Fax/Mail List - 04120</t>
  </si>
  <si>
    <t xml:space="preserve">               Inv Relations/Bnkg Inst - 04121</t>
  </si>
  <si>
    <t xml:space="preserve">               Annual Report Design, Printing &amp; Dist. - 04122</t>
  </si>
  <si>
    <t xml:space="preserve">               Proxy Solicitation Exp - 04125</t>
  </si>
  <si>
    <t xml:space="preserve">               Transfer Agent  Administration - 04126</t>
  </si>
  <si>
    <t xml:space="preserve">               Tr &amp; Reg of Bonds/Debt Fee - 04127</t>
  </si>
  <si>
    <t xml:space="preserve">               NYSE Fees &amp; Exps - 04129</t>
  </si>
  <si>
    <t xml:space="preserve">               Bank Service Charge - 04130</t>
  </si>
  <si>
    <t xml:space="preserve">               Analyst Activities - 04140</t>
  </si>
  <si>
    <t xml:space="preserve">               Web Site - 04141</t>
  </si>
  <si>
    <t xml:space="preserve">               Printing/Slides/Graphics - 04145</t>
  </si>
  <si>
    <t xml:space="preserve">               Public Relations - 04146</t>
  </si>
  <si>
    <t xml:space="preserve">          Directors &amp; Shareholders &amp;PR</t>
  </si>
  <si>
    <t xml:space="preserve">               Membership Fees - 05415</t>
  </si>
  <si>
    <t xml:space="preserve">               Club Dues - Nondeductible - 05416</t>
  </si>
  <si>
    <t xml:space="preserve">               Club Dues - Deductible - 05417</t>
  </si>
  <si>
    <t xml:space="preserve">               Association Dues - 07510</t>
  </si>
  <si>
    <t xml:space="preserve">          Dues &amp; Membership Fees</t>
  </si>
  <si>
    <t xml:space="preserve">               Postage/Delivery Services - 05111</t>
  </si>
  <si>
    <t xml:space="preserve">               842 Copier Lease Expense - 05215</t>
  </si>
  <si>
    <t xml:space="preserve">          Print &amp; Postages</t>
  </si>
  <si>
    <t xml:space="preserve">               Meals and Entertainment - 05411</t>
  </si>
  <si>
    <t xml:space="preserve">               Spousal &amp; Dependent Travel - 05412</t>
  </si>
  <si>
    <t xml:space="preserve">               Transportation - 05413</t>
  </si>
  <si>
    <t xml:space="preserve">               Lodging - 05414</t>
  </si>
  <si>
    <t xml:space="preserve">               Misc Employee Expense - 05419</t>
  </si>
  <si>
    <t xml:space="preserve">          Travel &amp; Entertainment</t>
  </si>
  <si>
    <t xml:space="preserve">               Employee Development - 05420</t>
  </si>
  <si>
    <t xml:space="preserve">               Training - 05421</t>
  </si>
  <si>
    <t xml:space="preserve">               Operator Qualifications Training - 05422</t>
  </si>
  <si>
    <t xml:space="preserve">               Books &amp; Manuals - 05424</t>
  </si>
  <si>
    <t xml:space="preserve">               Regulatory Compliance Training - 05425</t>
  </si>
  <si>
    <t xml:space="preserve">               Safety Training - 05426</t>
  </si>
  <si>
    <t xml:space="preserve">               Technical (Job Skills) Training - 05427</t>
  </si>
  <si>
    <t xml:space="preserve">               Computer Skills &amp; Systems Training - 05428</t>
  </si>
  <si>
    <t xml:space="preserve">               Work Environment Training - 05429</t>
  </si>
  <si>
    <t xml:space="preserve">          Training</t>
  </si>
  <si>
    <t xml:space="preserve">               Contract Labor - 06111</t>
  </si>
  <si>
    <t xml:space="preserve">               Collection Fees - 06112</t>
  </si>
  <si>
    <t xml:space="preserve">               Payment Services - 06113</t>
  </si>
  <si>
    <t xml:space="preserve">               Bill Print Fees - 06116</t>
  </si>
  <si>
    <t xml:space="preserve">               Legal - 06121</t>
  </si>
  <si>
    <t xml:space="preserve">          Outside Services</t>
  </si>
  <si>
    <t xml:space="preserve">               Cust Uncol Acct-Write Off - 09927</t>
  </si>
  <si>
    <t xml:space="preserve">          Provision for Bad Debt</t>
  </si>
  <si>
    <t xml:space="preserve">               A&amp;G Overhead Clearing - 04863</t>
  </si>
  <si>
    <t xml:space="preserve">               Misc General Expense - 07590</t>
  </si>
  <si>
    <t xml:space="preserve">               Reimbursements - 09911</t>
  </si>
  <si>
    <t xml:space="preserve">          Miscellaneous</t>
  </si>
  <si>
    <t xml:space="preserve">     Total O&amp;M Expenses Before Allocations</t>
  </si>
  <si>
    <t xml:space="preserve">     Expense Billings</t>
  </si>
  <si>
    <t>USD-Regulatory</t>
  </si>
  <si>
    <t>Admin Div KY-Mid States - AMKMDV</t>
  </si>
  <si>
    <t>Fiscal 2021</t>
  </si>
  <si>
    <t>Customer accounts-Customer rec - Non-project Labor 9030-01000</t>
  </si>
  <si>
    <t>Distribution-Maint of mains - Non-project Labor 8870-01000</t>
  </si>
  <si>
    <t>Maintenance of measuring and r - Non-project Labor 8890-01000</t>
  </si>
  <si>
    <t>Sales-Supervision - Non-project Labor 9110-01000</t>
  </si>
  <si>
    <t>Maintenance of measuring and r - Non-project Labor 8900-01000</t>
  </si>
  <si>
    <t>Distribution-Operation supervi - Non-project Labor 8700-01000</t>
  </si>
  <si>
    <t>Maintenance of measuring and r - Non-project Labor 8910-01000</t>
  </si>
  <si>
    <t>Customer accounts-Operation su - Non-project Labor 9010-01000</t>
  </si>
  <si>
    <t>Customer accounts-Meter readin - Non-project Labor 9020-01000</t>
  </si>
  <si>
    <t>Distribution-Operation supervi - Capital Labor 8700-01001</t>
  </si>
  <si>
    <t>Customer service-Operating inf - Non-project Labor 9090-01000</t>
  </si>
  <si>
    <t>Distribution-Operation supervi - Capital Labor Contra 8700-01002</t>
  </si>
  <si>
    <t>Mains expenses - O&amp;M Project Labor and Contra 8560-01006</t>
  </si>
  <si>
    <t>Transmission-Measuring and reg - Non-project Labor 8570-01000</t>
  </si>
  <si>
    <t>Distribution-Operation supervi - O&amp;M Project Labor and Contra 8700-01006</t>
  </si>
  <si>
    <t>Mains and Services Expenses - Non-project Labor 8740-01000</t>
  </si>
  <si>
    <t>Distribution-Measuring and reg - Non-project Labor 8750-01000</t>
  </si>
  <si>
    <t>Distribution-Measuring and reg - Non-project Labor 8760-01000</t>
  </si>
  <si>
    <t>Customer accounts-Customer rec - Expense Labor Accrual 9030-01008</t>
  </si>
  <si>
    <t>Meter and house regulator expe - Non-project Labor 8780-01000</t>
  </si>
  <si>
    <t>Sales-Supervision - Expense Labor Accrual 9110-01008</t>
  </si>
  <si>
    <t>Distribution-Operation supervi - Expense Labor Accrual 8700-01008</t>
  </si>
  <si>
    <t>Distribution-Operation supervi - Capital Labor Transfer In 8700-01011</t>
  </si>
  <si>
    <t>Transmission-Measuring and reg - Expense Labor Accrual 8570-01008</t>
  </si>
  <si>
    <t>Distribution-Operation supervi - Capital Labor Transfer Out 8700-01012</t>
  </si>
  <si>
    <t>Mains and Services Expenses - Expense Labor Accrual 8740-01008</t>
  </si>
  <si>
    <t>Distribution-Measuring and reg - Expense Labor Accrual 8750-01008</t>
  </si>
  <si>
    <t>Distribution-Operation supervi - Expense Labor Transfer Out 8700-01014</t>
  </si>
  <si>
    <t>Distribution-Measuring and reg - Expense Labor Accrual 8760-01008</t>
  </si>
  <si>
    <t>Mains expenses - Expense Labor Transfer Out 8560-01014</t>
  </si>
  <si>
    <t>Meter and house regulator expe - Expense Labor Accrual 8780-01008</t>
  </si>
  <si>
    <t>Distribution-Maint of mains - Expense Labor Accrual 8870-01008</t>
  </si>
  <si>
    <t>Maintenance of measuring and r - Expense Labor Accrual 8890-01008</t>
  </si>
  <si>
    <t>A&amp;G-Employee pensions and bene - Pension Benefits Load 9260-01202</t>
  </si>
  <si>
    <t>Maintenance of measuring and r - Expense Labor Accrual 8900-01008</t>
  </si>
  <si>
    <t>A&amp;G-Employee pensions and bene - OPEB Benefits Load 9260-01203</t>
  </si>
  <si>
    <t>Maintenance of measuring and r - Expense Labor Accrual 8910-01008</t>
  </si>
  <si>
    <t>A&amp;G-Employee pensions and bene - Pension Benefits Variance 9260-01206</t>
  </si>
  <si>
    <t>Customer accounts-Operation su - Expense Labor Accrual 9010-01008</t>
  </si>
  <si>
    <t>A&amp;G-Employee pensions and bene - OPEB Benefits Variance 9260-01207</t>
  </si>
  <si>
    <t>Customer accounts-Meter readin - Expense Labor Accrual 9020-01008</t>
  </si>
  <si>
    <t>A&amp;G-Injuries &amp; damages - Workers Comp Benefits Variance 9250-01208</t>
  </si>
  <si>
    <t>A&amp;G-Injuries &amp; damages - Workers Comp Benefits Load 9250-01221</t>
  </si>
  <si>
    <t>Customer service-Operating inf - Expense Labor Accrual 9090-01008</t>
  </si>
  <si>
    <t>A&amp;G-Employee pensions and bene - Medical Benefits Load 9260-01251</t>
  </si>
  <si>
    <t>A&amp;G-Employee pensions and bene - Medical Benefits Variance 9260-01252</t>
  </si>
  <si>
    <t>A&amp;G-Employee pensions and bene - ESOP Benefits Load 9260-01257</t>
  </si>
  <si>
    <t>A&amp;G-Employee pensions and bene - ESOP Benefits Variance 9260-01258</t>
  </si>
  <si>
    <t>A&amp;G-Employee pensions and bene - RSP FACC Benefits Load 9260-01263</t>
  </si>
  <si>
    <t>A&amp;G-Employee pensions and bene - RSP FACC Benefits Variance 9260-01264</t>
  </si>
  <si>
    <t>A&amp;G-Employee pensions and bene - Life Benefits Load 9260-01266</t>
  </si>
  <si>
    <t>A&amp;G-Employee pensions and bene - Life Benefits Variance 9260-01267</t>
  </si>
  <si>
    <t>A&amp;G-Employee pensions and bene - LTD Benefits Load 9260-01269</t>
  </si>
  <si>
    <t>A&amp;G-Employee pensions and bene - LTD Benefits Variance 9260-01270</t>
  </si>
  <si>
    <t>A&amp;G-Employee pensions and bene - Other Benefits Variance 9260-01261</t>
  </si>
  <si>
    <t>A&amp;G-Employee pensions and bene - Service Awards 9260-07421</t>
  </si>
  <si>
    <t>A&amp;G-Employee pensions and bene - NSC-OPEB Benefits Load 9260-01294</t>
  </si>
  <si>
    <t>Distribution-Operation supervi - Uniforms 8700-07443</t>
  </si>
  <si>
    <t>A&amp;G-Employee pensions and bene - NSC-OPEB Benefits Variance 9260-01295</t>
  </si>
  <si>
    <t>Mains and Services Expenses - Uniforms 8740-07443</t>
  </si>
  <si>
    <t>A&amp;G-Employee pensions and bene - NSC-OPEB Benefits Projects 9260-01296</t>
  </si>
  <si>
    <t>A&amp;G-Employee pensions and bene - Uniforms 9260-07443</t>
  </si>
  <si>
    <t>A&amp;G-Employee pensions and bene - NSC-Pension Benefits Load 9260-01297</t>
  </si>
  <si>
    <t>A&amp;G-Employee pensions and bene - NSC-Pension Benefits Variance 9260-01298</t>
  </si>
  <si>
    <t>A&amp;G-Employee pensions and bene - NSC-Pension Benefits Projects 9260-01299</t>
  </si>
  <si>
    <t>A&amp;G-Employee pensions and bene - Uniforms Capitalized 9260-07444</t>
  </si>
  <si>
    <t>Distribution-Operation supervi - Uniforms Capitalized 8700-07444</t>
  </si>
  <si>
    <t>Mains and Services Expenses - Uniforms Capitalized 8740-07444</t>
  </si>
  <si>
    <t>A&amp;G-Employee pensions and bene - Capitalized Restricted Stock 9260-07450</t>
  </si>
  <si>
    <t>Distribution-Measuring and reg - Uniforms 8750-07443</t>
  </si>
  <si>
    <t>A&amp;G-Employee pensions and bene - COLI CSV &amp; Premiums 9260-07487</t>
  </si>
  <si>
    <t>Distribution-Measuring and reg - Uniforms Capitalized 8750-07444</t>
  </si>
  <si>
    <t>A&amp;G-Employee pensions and bene - NQ Retirement Cost 9260-07489</t>
  </si>
  <si>
    <t>A&amp;G-Employee pensions and bene - SERP Capitalized 9260-07490</t>
  </si>
  <si>
    <t>Sales-Supervision - Misc Employee Welfare Exp 9110-07499</t>
  </si>
  <si>
    <t>A&amp;G-Injuries &amp; damages - Misc Employee Welfare Exp 9250-07499</t>
  </si>
  <si>
    <t>A&amp;G-Employee pensions and bene - Misc Employee Welfare Exp 9260-07499</t>
  </si>
  <si>
    <t>Distribution-Operation supervi - Misc Employee Welfare Exp 8700-07499</t>
  </si>
  <si>
    <t>Mains and Services Expenses - Misc Employee Welfare Exp 8740-07499</t>
  </si>
  <si>
    <t>A&amp;G-Employee pensions and bene - NSC-NQ Retirement Cost 9260-07492</t>
  </si>
  <si>
    <t>A&amp;G-Employee pensions and bene - NSC-SERP Capitalized 9260-07493</t>
  </si>
  <si>
    <t>Customer accounts-Customer rec - Misc Employee Welfare Exp 9030-07499</t>
  </si>
  <si>
    <t>A&amp;G-Property insurance - Blueflame Property Insurance 9240-04069</t>
  </si>
  <si>
    <t>A&amp;G-Injuries &amp; damages - Insurance-Other 9250-04070</t>
  </si>
  <si>
    <t>A&amp;G-Property insurance - Insurance Capitalized 9240-04072</t>
  </si>
  <si>
    <t>Distribution-Operation supervi - Environmental &amp; Safety 8700-07120</t>
  </si>
  <si>
    <t>Storage well royalties - Building Lease/Rents Capitalized 8250-04580</t>
  </si>
  <si>
    <t>Transmission-Rents - Environmental &amp; Safety 8600-07120</t>
  </si>
  <si>
    <t>Distribution-Rents - Building Lease/Rents Capitalized 8810-04580</t>
  </si>
  <si>
    <t>Distribution-Rents - Locusview amortization 8810-04308</t>
  </si>
  <si>
    <t>Distribution-Rents - 842 Variable Real Estate Lease Expen 8810-04561</t>
  </si>
  <si>
    <t>A&amp;G-Rents - Building Maintenance 9310-04582</t>
  </si>
  <si>
    <t>Distribution-Operation supervi - 842 Variable Copier Lease Expense 8700-04564</t>
  </si>
  <si>
    <t>Distribution-Rents - Building Maintenance 8810-04582</t>
  </si>
  <si>
    <t>Distribution-Rents - 842 Real Estate Lease Expense 8810-04578</t>
  </si>
  <si>
    <t>Distribution-Operation supervi - Utilities 8700-04590</t>
  </si>
  <si>
    <t>Mains and Services Expenses - Utilities 8740-04590</t>
  </si>
  <si>
    <t>Storage well royalties - Non 842 Building Lease/Rents 8250-04581</t>
  </si>
  <si>
    <t>Storage well royalties - Utilities 8250-04590</t>
  </si>
  <si>
    <t>Sales-Supervision - Building Maintenance 9110-04582</t>
  </si>
  <si>
    <t>Mains expenses - Utilities 8560-04590</t>
  </si>
  <si>
    <t>Transmission-Measuring and reg - Utilities 8570-04590</t>
  </si>
  <si>
    <t>Customer accounts-Customer rec - Building Maintenance 9030-04582</t>
  </si>
  <si>
    <t>Lines expenses - Utilities 8170-04590</t>
  </si>
  <si>
    <t>Distribution-Operation supervi - Building Maintenance 8700-04582</t>
  </si>
  <si>
    <t>Compressor station expenses - Utilities 8180-04590</t>
  </si>
  <si>
    <t>Compressor station fuel and po - Utilities 8190-04590</t>
  </si>
  <si>
    <t>Storage-Purification expenses - Utilities 8210-04590</t>
  </si>
  <si>
    <t>Compressor station expenses - Capitalized Utility Costs 8180-04599</t>
  </si>
  <si>
    <t>Distribution-Rents - Capitalized Utility Costs 8810-04599</t>
  </si>
  <si>
    <t>Distribution-Operation supervi - Capitalized Utility Costs 8700-04599</t>
  </si>
  <si>
    <t>Mains expenses - Capitalized Utility Costs 8560-04599</t>
  </si>
  <si>
    <t>Customer accounts-Customer rec - Utilities 9030-04590</t>
  </si>
  <si>
    <t>Sales-Supervision - Utilities 9110-04590</t>
  </si>
  <si>
    <t>Mains and Services Expenses - Vehicle Lease Payments 8740-03002</t>
  </si>
  <si>
    <t>Distribution-Operation supervi - Misc Rents 8700-04592</t>
  </si>
  <si>
    <t>Distribution-Operation supervi - Capitalized transportation costs 8700-03003</t>
  </si>
  <si>
    <t>Mains and Services Expenses - Capitalized transportation costs 8740-03003</t>
  </si>
  <si>
    <t>Distribution-Operation supervi - Vehicle Expense 8700-03004</t>
  </si>
  <si>
    <t>Mains and Services Expenses - Vehicle Expense 8740-03004</t>
  </si>
  <si>
    <t>Mains and Services Expenses - Equipment Lease 8740-04301</t>
  </si>
  <si>
    <t>Distribution-Measuring and reg - Capitalized transportation costs 8750-03003</t>
  </si>
  <si>
    <t>Mains and Services Expenses - Heavy Equipment 8740-04302</t>
  </si>
  <si>
    <t>Mains and Services Expenses - Heavy Equipment Capitalized 8740-04307</t>
  </si>
  <si>
    <t>Distribution-Measuring and reg - Vehicle Expense 8750-03004</t>
  </si>
  <si>
    <t>Odorization - Inventory Materials 8711-02001</t>
  </si>
  <si>
    <t>Distribution-Operation supervi - Heavy Equipment 8700-04302</t>
  </si>
  <si>
    <t>Odorization - Warehouse Loading Charge 8711-02004</t>
  </si>
  <si>
    <t>Odorization - Non-Inventory Supplies 8711-02005</t>
  </si>
  <si>
    <t>Distribution-Rents - Heavy Equipment Capitalized 8810-04307</t>
  </si>
  <si>
    <t>Mains and Services Expenses - Non-Inventory Supplies 8740-02005</t>
  </si>
  <si>
    <t>Distribution-Operation supervi - Heavy Equipment Capitalized 8700-04307</t>
  </si>
  <si>
    <t>Distribution-Measuring and reg - Non-Inventory Supplies 8750-02005</t>
  </si>
  <si>
    <t>Distribution-Measuring and reg - Non-Inventory Supplies 8760-02005</t>
  </si>
  <si>
    <t>Distribution-Rents - Non-842 Heavy Equipment 8810-04309</t>
  </si>
  <si>
    <t>Mains and Services Expenses - Non 842 Fleet Lease/Rents 8740-04560</t>
  </si>
  <si>
    <t>Mains and Services Expenses - 842 Variable Fleet Lease Expense 8740-04563</t>
  </si>
  <si>
    <t>Distribution-Operation supervi - Non-Inventory Supplies 8700-02005</t>
  </si>
  <si>
    <t>Sales-Supervision - Office Supplies 9110-05010</t>
  </si>
  <si>
    <t>Maintenance of measuring and r - Inventory Materials 8890-02001</t>
  </si>
  <si>
    <t>Distribution-Operation supervi - Inventory Materials 8700-02001</t>
  </si>
  <si>
    <t>Distribution-Operation supervi - Warehouse Loading Charge 8700-02004</t>
  </si>
  <si>
    <t>Distribution-Operation supervi - Office Supplies 8700-05010</t>
  </si>
  <si>
    <t>Maintenance of measuring and r - Warehouse Loading Charge 8890-02004</t>
  </si>
  <si>
    <t>Sales-Supervision - Non-Inventory Supplies 9110-02005</t>
  </si>
  <si>
    <t>Mains expenses - Non-Inventory Supplies 8560-02005</t>
  </si>
  <si>
    <t>Distribution-Measuring and reg - Office Supplies 8750-05010</t>
  </si>
  <si>
    <t>Customer accounts-Customer rec - Office Supplies 9030-05010</t>
  </si>
  <si>
    <t>Distribution-Operation supervi - Software Maintenance 8700-04201</t>
  </si>
  <si>
    <t>Distribution-Measuring and reg - Offsite Storage 8750-04065</t>
  </si>
  <si>
    <t>Distribution-Operation supervi - IT Equipment 8700-04212</t>
  </si>
  <si>
    <t>Distribution-Operation supervi - Offsite Storage 8700-04065</t>
  </si>
  <si>
    <t>Mains and Services Expenses - Monthly Lines and service 8740-05310</t>
  </si>
  <si>
    <t>Customer accounts-Customer rec - IT Equipment 9030-04212</t>
  </si>
  <si>
    <t>Distribution-Operation supervi - Monthly Lines and service 8700-05310</t>
  </si>
  <si>
    <t>Sales-Supervision - IT Equipment 9110-04212</t>
  </si>
  <si>
    <t>Distribution-Operation supervi - Long Distance 8700-05312</t>
  </si>
  <si>
    <t>Distribution-Operation supervi - Toll Free Long Distance 8700-05314</t>
  </si>
  <si>
    <t>Distribution-Operation supervi - Telecom Maintenance &amp; Repair 8700-05316</t>
  </si>
  <si>
    <t>Distribution-Operation supervi - Telephone Directory 8700-05317</t>
  </si>
  <si>
    <t>Distribution-Operation supervi - Measurement &amp; Meter Reading 8700-05323</t>
  </si>
  <si>
    <t>Distribution-Operation supervi - WAN/LAN/Internet Service 8700-05331</t>
  </si>
  <si>
    <t>Distribution-Operation supervi - Cellular, radio, pager charges 8700-05364</t>
  </si>
  <si>
    <t>Distribution-Operation supervi - Cell phone equipment and accessories 8700-05377</t>
  </si>
  <si>
    <t>Distribution-Operation supervi - Cell service for data uses 8700-05376</t>
  </si>
  <si>
    <t>Customer accounts-Customer rec - Cell phone equipment and accessories 9030-05377</t>
  </si>
  <si>
    <t>Distribution-Measuring and reg - Cell phone equipment and accessories 8750-05377</t>
  </si>
  <si>
    <t>Distribution-Operation supervi - Capitalized Telecom Costs 8700-05399</t>
  </si>
  <si>
    <t>Customer accounts-Customer rec - Capitalized Telecom Costs 9030-05399</t>
  </si>
  <si>
    <t>Mains and Services Expenses - Capitalized Telecom Costs 8740-05399</t>
  </si>
  <si>
    <t>Distribution-Measuring and reg - Capitalized Telecom Costs 8750-05399</t>
  </si>
  <si>
    <t>Distribution-Operation supervi - Required By Law, Safety 8700-04002</t>
  </si>
  <si>
    <t>Sales-Advertising expenses - Promo Other, Misc 9130-04021</t>
  </si>
  <si>
    <t>Sales-Demonstrating and sellin - Community Rel&amp;Trade Shows 9120-04040</t>
  </si>
  <si>
    <t>Transmission-Operation supervi - Required By Law, Safety 8500-04002</t>
  </si>
  <si>
    <t>Distribution-Operation supervi - Community Rel&amp;Trade Shows 8700-04040</t>
  </si>
  <si>
    <t>Customer service-Operating inf - Promo Sales, Consumer Rel 9090-04017</t>
  </si>
  <si>
    <t>Sales-Advertising expenses - Advertising 9130-04044</t>
  </si>
  <si>
    <t>Distribution-Measuring and reg - Safety 8750-04018</t>
  </si>
  <si>
    <t>Customer service-Miscellaneous - Customer Relations &amp; Assist 9100-04046</t>
  </si>
  <si>
    <t>Sales-Supervision - Advertising 9110-04044</t>
  </si>
  <si>
    <t>Sales-Supervision - Customer Relations &amp; Assist 9110-04046</t>
  </si>
  <si>
    <t>Miscellaneous general expenses - Membership Fees 9302-05415</t>
  </si>
  <si>
    <t>Sales-Demonstrating and sellin - Customer Relations &amp; Assist 9120-04046</t>
  </si>
  <si>
    <t>Distribution-Operation supervi - Membership Fees 8700-05415</t>
  </si>
  <si>
    <t>Customer accounts-Customer rec - Club Dues - Deductible 9030-05417</t>
  </si>
  <si>
    <t>Distribution-Operation supervi - Club Dues - Deductible 8700-05417</t>
  </si>
  <si>
    <t>Distribution-Operation supervi - Association Dues 8700-07510</t>
  </si>
  <si>
    <t>Miscellaneous general expenses - Association Dues 9302-07510</t>
  </si>
  <si>
    <t>Dues &amp; Membership Fees</t>
  </si>
  <si>
    <t>Distribution-Operation supervi - Postage/Delivery Services 8700-05111</t>
  </si>
  <si>
    <t>Mains and Services Expenses - Postage/Delivery Services 8740-05111</t>
  </si>
  <si>
    <t>Distribution-Measuring and reg - Postage/Delivery Services 8750-05111</t>
  </si>
  <si>
    <t>Customer accounts-Customer rec - Postage/Delivery Services 9030-05111</t>
  </si>
  <si>
    <t>Sales-Supervision - Postage/Delivery Services 9110-05111</t>
  </si>
  <si>
    <t>Distribution-Operation supervi - 842 Copier Lease Expense 8700-05215</t>
  </si>
  <si>
    <t>A&amp;G-Office supplies &amp; expense - Postage/Delivery Services 9210-05111</t>
  </si>
  <si>
    <t>Customer accounts-Customer rec - Meals and Entertainment 9030-05411</t>
  </si>
  <si>
    <t>Customer service-Operating inf - Meals and Entertainment 9090-05411</t>
  </si>
  <si>
    <t>Sales-Supervision - Meals and Entertainment 9110-05411</t>
  </si>
  <si>
    <t>A&amp;G-Employee pensions and bene - Meals and Entertainment 9260-05411</t>
  </si>
  <si>
    <t>Distribution-Operation supervi - Meals and Entertainment 8700-05411</t>
  </si>
  <si>
    <t>Mains and Services Expenses - Meals and Entertainment 8740-05411</t>
  </si>
  <si>
    <t>Distribution-Measuring and reg - Meals and Entertainment 8750-05411</t>
  </si>
  <si>
    <t>Meter and house regulator expe - Meals and Entertainment 8780-05411</t>
  </si>
  <si>
    <t>Distribution-Operation supervi - Spousal &amp; Dependent Travel 8700-05412</t>
  </si>
  <si>
    <t>Distribution-Operation supervi - Transportation 8700-05413</t>
  </si>
  <si>
    <t>A&amp;G-Office supplies &amp; expense - Meals and Entertainment 9210-05411</t>
  </si>
  <si>
    <t>Customer service-Operating inf - Transportation 9090-05413</t>
  </si>
  <si>
    <t>Sales-Supervision - Transportation 9110-05413</t>
  </si>
  <si>
    <t>Customer service-Operating inf - Lodging 9090-05414</t>
  </si>
  <si>
    <t>Distribution-Operation supervi - Lodging 8700-05414</t>
  </si>
  <si>
    <t>Distribution-Measuring and reg - Lodging 8750-05414</t>
  </si>
  <si>
    <t>A&amp;G-Office supplies &amp; expense - Spousal &amp; Dependent Travel 9210-05412</t>
  </si>
  <si>
    <t>Distribution-Operation supervi - Misc Employee Expense 8700-05419</t>
  </si>
  <si>
    <t>Customer accounts-Customer rec - Transportation 9030-05413</t>
  </si>
  <si>
    <t>Distribution-Operation supervi - Employee Development 8700-05420</t>
  </si>
  <si>
    <t>Customer service-Operating inf - Employee Development 9090-05420</t>
  </si>
  <si>
    <t>A&amp;G-Office supplies &amp; expense - Transportation 9210-05413</t>
  </si>
  <si>
    <t>Sales-Supervision - Employee Development 9110-05420</t>
  </si>
  <si>
    <t>A&amp;G-Office supplies &amp; expense - Employee Development 9210-05420</t>
  </si>
  <si>
    <t>Distribution-Operation supervi - Training 8700-05421</t>
  </si>
  <si>
    <t>Distribution-Operation supervi - Safety Training 8700-05426</t>
  </si>
  <si>
    <t>Mains and Services Expenses - Safety Training 8740-05426</t>
  </si>
  <si>
    <t>Transmission-Operation supervi - Technical (Job Skills) Training 8500-05427</t>
  </si>
  <si>
    <t>Sales-Supervision - Lodging 9110-05414</t>
  </si>
  <si>
    <t>Distribution-Operation supervi - Technical (Job Skills) Training 8700-05427</t>
  </si>
  <si>
    <t>Transmission-Operation supervi - Contract Labor 8500-06111</t>
  </si>
  <si>
    <t>Distribution-Operation supervi - Contract Labor 8700-06111</t>
  </si>
  <si>
    <t>Distribution-Other expenses - Contract Labor 8800-06111</t>
  </si>
  <si>
    <t>Customer accounts-Customer rec - Contract Labor 9030-06111</t>
  </si>
  <si>
    <t>A&amp;G-Outside services employed - Contract Labor 9230-06111</t>
  </si>
  <si>
    <t>Customer accounts-Customer rec - Collection Fees 9030-06112</t>
  </si>
  <si>
    <t>Customer accounts-Customer rec - Payment Services 9030-06113</t>
  </si>
  <si>
    <t>Mains and Services Expenses - Training 8740-05421</t>
  </si>
  <si>
    <t>Customer accounts-Customer rec - Bill Print Fees 9030-06116</t>
  </si>
  <si>
    <t>Miscellaneous general expenses - Training 9302-05421</t>
  </si>
  <si>
    <t>A&amp;G-Outside services employed - Legal 9230-06121</t>
  </si>
  <si>
    <t>A&amp;G-Administrative &amp; general s - A&amp;G Overhead Clearing 9200-04863</t>
  </si>
  <si>
    <t>Sales-Supervision - Misc General Expense 9110-07590</t>
  </si>
  <si>
    <t>Distribution-Operation supervi - Misc General Expense 8700-07590</t>
  </si>
  <si>
    <t>Distribution-Operation supervi - Regulatory Compliance Training 8700-05425</t>
  </si>
  <si>
    <t>Mains and Services Expenses - Contract Labor 8740-06111</t>
  </si>
  <si>
    <t>A&amp;G-Office supplies &amp; expense - Contract Labor 9210-06111</t>
  </si>
  <si>
    <t>Mains and Services Expenses - Misc General Expense 8740-07590</t>
  </si>
  <si>
    <t>A&amp;G-Office supplies &amp; expense - Misc General Expense 9210-07590</t>
  </si>
  <si>
    <t>Maintenance of services - Non-project Labor 8920-01000</t>
  </si>
  <si>
    <t>A&amp;G-Administrative &amp; general s - Non-project Labor 9200-01000</t>
  </si>
  <si>
    <t>Wells expenses - Non-project Labor 8160-01000</t>
  </si>
  <si>
    <t>Lines expenses - Non-project Labor 8170-01000</t>
  </si>
  <si>
    <t>Compressor station expenses - Non-project Labor 8180-01000</t>
  </si>
  <si>
    <t>Storage-Measuring and regulati - Non-project Labor 8200-01000</t>
  </si>
  <si>
    <t>Storage-Purification expenses - Non-project Labor 8210-01000</t>
  </si>
  <si>
    <t>Other storage expenses-Operati - Non-project Labor 8410-01000</t>
  </si>
  <si>
    <t>Mains expenses - Non-project Labor 8560-01000</t>
  </si>
  <si>
    <t>Transmission-Maintenance of ma - Non-project Labor 8630-01000</t>
  </si>
  <si>
    <t>Wells expenses - Expense Labor Accrual 8160-01008</t>
  </si>
  <si>
    <t>Lines expenses - Expense Labor Accrual 8170-01008</t>
  </si>
  <si>
    <t>Compressor station expenses - Expense Labor Accrual 8180-01008</t>
  </si>
  <si>
    <t>Storage-Measuring and regulati - Expense Labor Accrual 8200-01008</t>
  </si>
  <si>
    <t>Storage-Purification expenses - Expense Labor Accrual 8210-01008</t>
  </si>
  <si>
    <t>Maintenance of compressor stat - Expense Labor Accrual 8340-01008</t>
  </si>
  <si>
    <t>Other storage expenses-Operati - Expense Labor Accrual 8410-01008</t>
  </si>
  <si>
    <t>Mains expenses - Expense Labor Accrual 8560-01008</t>
  </si>
  <si>
    <t>Transmission-Maintenance of ma - Expense Labor Accrual 8630-01008</t>
  </si>
  <si>
    <t>Maintenance of services - Expense Labor Accrual 8920-01008</t>
  </si>
  <si>
    <t>A&amp;G-Administrative &amp; general s - Expense Labor Accrual 9200-01008</t>
  </si>
  <si>
    <t>A&amp;G-Injuries &amp; damages - Uniforms 9250-07443</t>
  </si>
  <si>
    <t>Meter and house regulator expe - Uniforms 8780-07443</t>
  </si>
  <si>
    <t>Mains expenses - Uniforms 8560-07443</t>
  </si>
  <si>
    <t>A&amp;G-Injuries &amp; damages - Uniforms Capitalized 9250-07444</t>
  </si>
  <si>
    <t>Meter and house regulator expe - Uniforms Capitalized 8780-07444</t>
  </si>
  <si>
    <t>Mains expenses - Uniforms Capitalized 8560-07444</t>
  </si>
  <si>
    <t>Mains and Services Expenses - Capitalized Restricted Stock 8740-07450</t>
  </si>
  <si>
    <t>Other storage expenses-Operati - Misc Employee Welfare Exp 8410-07499</t>
  </si>
  <si>
    <t>Mains expenses - Misc Employee Welfare Exp 8560-07499</t>
  </si>
  <si>
    <t>Distribution-Measuring and reg - Misc Employee Welfare Exp 8750-07499</t>
  </si>
  <si>
    <t>Meter and house regulator expe - Misc Employee Welfare Exp 8780-07499</t>
  </si>
  <si>
    <t>Distribution-Other expenses - Misc Employee Welfare Exp 8800-07499</t>
  </si>
  <si>
    <t>A&amp;G-Office supplies &amp; expense - Insurance-Other 9210-04070</t>
  </si>
  <si>
    <t>Mains and Services Expenses - Environmental &amp; Safety 8740-07120</t>
  </si>
  <si>
    <t>Distribution-Measuring and reg - Environmental &amp; Safety 8750-07120</t>
  </si>
  <si>
    <t>Distribution-Other expenses - Environmental &amp; Safety 8800-07120</t>
  </si>
  <si>
    <t>Customer accounts-Meter readin - 842 Variable Tower Lease Expense 9020-04562</t>
  </si>
  <si>
    <t>Distribution-Measuring and reg - Building Lease/Rents Capitalized 8770-04580</t>
  </si>
  <si>
    <t>Distribution-Rents - Non 842 Building Lease/Rents 8810-04581</t>
  </si>
  <si>
    <t>Distribution-Measuring and reg - Non 842 Building Lease/Rents 8770-04581</t>
  </si>
  <si>
    <t>Mains and Services Expenses - Building Maintenance 8740-04582</t>
  </si>
  <si>
    <t>Meter and house regulator expe - Building Maintenance 8780-04582</t>
  </si>
  <si>
    <t>Distribution-Other expenses - Building Maintenance 8800-04582</t>
  </si>
  <si>
    <t>Storage-Measuring and regulati - Utilities 8200-04590</t>
  </si>
  <si>
    <t>Other fuel &amp; power for compres - Utilities 8550-04590</t>
  </si>
  <si>
    <t>Distribution load dispatching - Utilities 8710-04590</t>
  </si>
  <si>
    <t>Distribution-Measuring and reg - Utilities 8750-04590</t>
  </si>
  <si>
    <t>Distribution-Measuring and reg - Utilities 8770-04590</t>
  </si>
  <si>
    <t>Meter and house regulator expe - Utilities 8780-04590</t>
  </si>
  <si>
    <t>Distribution-Rents - Utilities 8810-04590</t>
  </si>
  <si>
    <t>Customer accounts-Meter readin - Utilities 9020-04590</t>
  </si>
  <si>
    <t>Distribution-Other expenses - Misc Rents 8800-04592</t>
  </si>
  <si>
    <t>Distribution-Rents - Misc Rents 8810-04592</t>
  </si>
  <si>
    <t>Distribution-Other expenses - Capitalized Utility Costs 8800-04599</t>
  </si>
  <si>
    <t>Customer accounts-Meter readin - 842 Tower Lease Expense 9020-05353</t>
  </si>
  <si>
    <t>Customer accounts-Customer rec - Capitalized transportation costs 9030-03003</t>
  </si>
  <si>
    <t>Distribution-Measuring and reg - Capitalized transportation costs 8760-03003</t>
  </si>
  <si>
    <t>Meter and house regulator expe - Capitalized transportation costs 8780-03003</t>
  </si>
  <si>
    <t>Mains expenses - Capitalized transportation costs 8560-03003</t>
  </si>
  <si>
    <t>Transmission-Measuring and reg - Capitalized transportation costs 8570-03003</t>
  </si>
  <si>
    <t>Customer accounts-Customer rec - Vehicle Expense 9030-03004</t>
  </si>
  <si>
    <t>Distribution-Measuring and reg - Vehicle Expense 8760-03004</t>
  </si>
  <si>
    <t>Meter and house regulator expe - Vehicle Expense 8780-03004</t>
  </si>
  <si>
    <t>Mains expenses - Vehicle Expense 8560-03004</t>
  </si>
  <si>
    <t>Transmission-Measuring and reg - Vehicle Expense 8570-03004</t>
  </si>
  <si>
    <t>Mains and Services Expenses - 842 Variable Heavy Equip Lease Expen 8740-03009</t>
  </si>
  <si>
    <t>Distribution-Other expenses - Heavy Equipment 8800-04302</t>
  </si>
  <si>
    <t>Customer accounts-Customer rec - Heavy Equipment 9030-04302</t>
  </si>
  <si>
    <t>Mains expenses - Heavy Equipment 8560-04302</t>
  </si>
  <si>
    <t>Distribution-Measuring and reg - Heavy Equipment 8750-04302</t>
  </si>
  <si>
    <t>Meter and house regulator expe - Heavy Equipment 8780-04302</t>
  </si>
  <si>
    <t>Distribution-Other expenses - Heavy Equipment Capitalized 8800-04307</t>
  </si>
  <si>
    <t>Customer accounts-Customer rec - Heavy Equipment Capitalized 9030-04307</t>
  </si>
  <si>
    <t>Mains expenses - Heavy Equipment Capitalized 8560-04307</t>
  </si>
  <si>
    <t>Distribution-Measuring and reg - Heavy Equipment Capitalized 8750-04307</t>
  </si>
  <si>
    <t>Meter and house regulator expe - Heavy Equipment Capitalized 8780-04307</t>
  </si>
  <si>
    <t>Mains and Services Expenses - Non-842 Heavy Equipment 8740-04309</t>
  </si>
  <si>
    <t>Transmission-Measuring and reg - Inventory Materials 8570-02001</t>
  </si>
  <si>
    <t>Mains and Services Expenses - Inventory Materials 8740-02001</t>
  </si>
  <si>
    <t>Distribution-Measuring and reg - Inventory Materials 8750-02001</t>
  </si>
  <si>
    <t>Transmission-Measuring and reg - Warehouse Loading Charge 8570-02004</t>
  </si>
  <si>
    <t>Mains and Services Expenses - Warehouse Loading Charge 8740-02004</t>
  </si>
  <si>
    <t>Distribution-Measuring and reg - Warehouse Loading Charge 8750-02004</t>
  </si>
  <si>
    <t>Meter and house regulator expe - Non-Inventory Supplies 8780-02005</t>
  </si>
  <si>
    <t>Customer installations expense - Non-Inventory Supplies 8790-02005</t>
  </si>
  <si>
    <t>Distribution-Other expenses - Non-Inventory Supplies 8800-02005</t>
  </si>
  <si>
    <t>Distribution-Rents - Non-Inventory Supplies 8810-02005</t>
  </si>
  <si>
    <t>Maintenance of measuring and r - Non-Inventory Supplies 8890-02005</t>
  </si>
  <si>
    <t>Distribution-Maintenance of ot - Non-Inventory Supplies 8940-02005</t>
  </si>
  <si>
    <t>Customer accounts-Meter readin - Non-Inventory Supplies 9020-02005</t>
  </si>
  <si>
    <t>Customer accounts-Customer rec - Non-Inventory Supplies 9030-02005</t>
  </si>
  <si>
    <t>A&amp;G-Employee pensions and bene - Non-Inventory Supplies 9260-02005</t>
  </si>
  <si>
    <t>Wells expenses - Non-Inventory Supplies 8160-02005</t>
  </si>
  <si>
    <t>Lines expenses - Non-Inventory Supplies 8170-02005</t>
  </si>
  <si>
    <t>Compressor station expenses - Non-Inventory Supplies 8180-02005</t>
  </si>
  <si>
    <t>Storage-Measuring and regulati - Non-Inventory Supplies 8200-02005</t>
  </si>
  <si>
    <t>Storage-Purification expenses - Non-Inventory Supplies 8210-02005</t>
  </si>
  <si>
    <t>Transmission-Measuring and reg - Non-Inventory Supplies 8570-02005</t>
  </si>
  <si>
    <t>Distribution-Operation supervi - Parts 8700-04306</t>
  </si>
  <si>
    <t>Mains and Services Expenses - Office Supplies 8740-05010</t>
  </si>
  <si>
    <t>Meter and house regulator expe - Office Supplies 8780-05010</t>
  </si>
  <si>
    <t>Distribution-Other expenses - Office Supplies 8800-05010</t>
  </si>
  <si>
    <t>Distribution-Rents - Office Supplies 8810-05010</t>
  </si>
  <si>
    <t>Customer accounts-Meter readin - Office Supplies 9020-05010</t>
  </si>
  <si>
    <t>Customer service-Operating inf - Office Supplies 9090-05010</t>
  </si>
  <si>
    <t>Customer accounts-Meter readin - AMI Tower Rent 9020-05351</t>
  </si>
  <si>
    <t>Customer accounts-Meter readin - AMI Tower Fees 9020-05352</t>
  </si>
  <si>
    <t>Mains and Services Expenses - Cellular, radio, pager charges 8740-05364</t>
  </si>
  <si>
    <t>Distribution-Measuring and reg - Cellular, radio, pager charges 8770-05364</t>
  </si>
  <si>
    <t>A&amp;G-Office supplies &amp; expense - Cell phone equipment and accessories 9210-05377</t>
  </si>
  <si>
    <t>A&amp;G-Employee pensions and bene - Cell phone equipment and accessories 9260-05377</t>
  </si>
  <si>
    <t>Customer accounts-Meter readin - Cell phone equipment and accessories 9020-05377</t>
  </si>
  <si>
    <t>Meter and house regulator expe - Cell phone equipment and accessories 8780-05377</t>
  </si>
  <si>
    <t>Mains and Services Expenses - Cell phone equipment and accessories 8740-05377</t>
  </si>
  <si>
    <t>A&amp;G-Employee pensions and bene - Capitalized Telecom Costs 9260-05399</t>
  </si>
  <si>
    <t>Customer accounts-Meter readin - Capitalized Telecom Costs 9020-05399</t>
  </si>
  <si>
    <t>Distribution-Measuring and reg - Capitalized Telecom Costs 8770-05399</t>
  </si>
  <si>
    <t>Meter and house regulator expe - Capitalized Telecom Costs 8780-05399</t>
  </si>
  <si>
    <t>A&amp;G-Injuries &amp; damages - Safety 9250-04018</t>
  </si>
  <si>
    <t>A&amp;G-Office supplies &amp; expense - GCA Public Notice Publication 9210-04023</t>
  </si>
  <si>
    <t>Sales-Supervision - Community Rel&amp;Trade Shows 9110-04040</t>
  </si>
  <si>
    <t>Sales-Advertising expenses - Community Rel&amp;Trade Shows 9130-04040</t>
  </si>
  <si>
    <t>Customer service-Operating inf - Advertising 9090-04044</t>
  </si>
  <si>
    <t>Sales-Demonstrating and sellin - Advertising 9120-04044</t>
  </si>
  <si>
    <t>Customer service-Operating inf - Customer Relations &amp; Assist 9090-04046</t>
  </si>
  <si>
    <t>A&amp;G-Office supplies &amp; expense - Customer Relations &amp; Assist 9210-04046</t>
  </si>
  <si>
    <t>Distribution-Operation supervi - Public Relations 8700-04146</t>
  </si>
  <si>
    <t>Mains and Services Expenses - Membership Fees 8740-05415</t>
  </si>
  <si>
    <t>A&amp;G-Office supplies &amp; expense - Membership Fees 9210-05415</t>
  </si>
  <si>
    <t>Sales-Demonstrating and sellin - Association Dues 9120-07510</t>
  </si>
  <si>
    <t>Meter and house regulator expe - Postage/Delivery Services 8780-05111</t>
  </si>
  <si>
    <t>Distribution-Other expenses - Postage/Delivery Services 8800-05111</t>
  </si>
  <si>
    <t>Distribution-Maintenance super - Postage/Delivery Services 8850-05111</t>
  </si>
  <si>
    <t>Maintenance of measuring and r - Postage/Delivery Services 8890-05111</t>
  </si>
  <si>
    <t>Other storage expenses-Operati - Meals and Entertainment 8410-05411</t>
  </si>
  <si>
    <t>Other storage expenses-Operati - Lodging 8410-05414</t>
  </si>
  <si>
    <t>Mains and Services Expenses - Misc Employee Expense 8740-05419</t>
  </si>
  <si>
    <t>Mains and Services Expenses - Employee Development 8740-05420</t>
  </si>
  <si>
    <t>Sales-Supervision - Training 9110-05421</t>
  </si>
  <si>
    <t>A&amp;G-Office supplies &amp; expense - Training 9210-05421</t>
  </si>
  <si>
    <t>A&amp;G-Office supplies &amp; expense - Technical (Job Skills) Training 9210-05427</t>
  </si>
  <si>
    <t>A&amp;G-Injuries &amp; damages - Settlement 9250-05418</t>
  </si>
  <si>
    <t>Wells expenses - Contract Labor 8160-06111</t>
  </si>
  <si>
    <t>Odorization - Contract Labor 8711-06111</t>
  </si>
  <si>
    <t>Distribution-Measuring and reg - Contract Labor 8750-06111</t>
  </si>
  <si>
    <t>Distribution-Maint of mains - Contract Labor 8870-06111</t>
  </si>
  <si>
    <t>Maintenance of measuring and r - Contract Labor 8890-06111</t>
  </si>
  <si>
    <t>Maintenance of meters and hous - Contract Labor 8930-06111</t>
  </si>
  <si>
    <t>A&amp;G-Regulatory commission expe - Contract Labor 9280-06111</t>
  </si>
  <si>
    <t>Customer accounts-Customer rec - Misc General Expense 9030-07590</t>
  </si>
  <si>
    <t>A&amp;G-Injuries &amp; damages - Misc General Expense 9250-07590</t>
  </si>
  <si>
    <t>A&amp;G-Franchise requirements - Misc General Expense 9270-07590</t>
  </si>
  <si>
    <t>A&amp;G-Regulatory commission expe - Misc General Expense 9280-07590</t>
  </si>
  <si>
    <t>Wells expenses - Misc General Expense 8160-07590</t>
  </si>
  <si>
    <t>Mains expenses - Misc General Expense 8560-07590</t>
  </si>
  <si>
    <t>Distribution-Measuring and reg - Misc General Expense 8750-07590</t>
  </si>
  <si>
    <t>Meter and house regulator expe - Misc General Expense 8780-07590</t>
  </si>
  <si>
    <t>A&amp;G-Office supplies &amp; expense - Vendor Comp Sales Tax 9210-07592</t>
  </si>
  <si>
    <t>Distribution-Operation supervi - Reimbursements 8700-09911</t>
  </si>
  <si>
    <t>A&amp;G-Office supplies &amp; expense - Lodging 9210-05414</t>
  </si>
  <si>
    <t>A&amp;G-Administrative &amp; general s - Capital Labor 9200-01001</t>
  </si>
  <si>
    <t>A&amp;G-Administrative &amp; general s - Capital Labor Contra 9200-01002</t>
  </si>
  <si>
    <t>A&amp;G-Administrative &amp; general s - Capital Labor Transfer In 9200-01011</t>
  </si>
  <si>
    <t>A&amp;G-Administrative &amp; general s - Capital Labor Transfer Out 9200-01012</t>
  </si>
  <si>
    <t>A&amp;G-Office supplies &amp; expense - Service Awards 9210-07421</t>
  </si>
  <si>
    <t>Customer accounts-Customer rec - Service Awards 9030-07421</t>
  </si>
  <si>
    <t>A&amp;G-Office supplies &amp; expense - Misc Employee Welfare Exp 9210-07499</t>
  </si>
  <si>
    <t>Customer accounts-Operation su - Misc Employee Welfare Exp 9010-07499</t>
  </si>
  <si>
    <t>A&amp;G-Rents - 842 Variable Real Estate Lease Expen 9310-04561</t>
  </si>
  <si>
    <t>A&amp;G-Rents - 842 Real Estate Lease Expense 9310-04578</t>
  </si>
  <si>
    <t>A&amp;G-Office supplies &amp; expense - Building Maintenance 9210-04582</t>
  </si>
  <si>
    <t>A&amp;G-Office supplies &amp; expense - Utilities 9210-04590</t>
  </si>
  <si>
    <t>A&amp;G-Rents - Utilities 9310-04590</t>
  </si>
  <si>
    <t>A&amp;G-Office supplies &amp; expense - Misc Rents 9210-04592</t>
  </si>
  <si>
    <t>A&amp;G-Office supplies &amp; expense - Vehicle Expense 9210-03004</t>
  </si>
  <si>
    <t>Customer accounts-Operation su - Office Supplies 9010-05010</t>
  </si>
  <si>
    <t>A&amp;G-Rents - Non-Inventory Supplies 9310-02005</t>
  </si>
  <si>
    <t>A&amp;G-Office supplies &amp; expense - Non-Inventory Supplies 9210-02005</t>
  </si>
  <si>
    <t>A&amp;G-Office supplies &amp; expense - Office Supplies 9210-05010</t>
  </si>
  <si>
    <t>A&amp;G-Office supplies &amp; expense - Software Maintenance 9210-04201</t>
  </si>
  <si>
    <t>A&amp;G-Maintenance of general pla - Software Maintenance 9320-04201</t>
  </si>
  <si>
    <t>Customer accounts-Operation su - IT Equipment 9010-04212</t>
  </si>
  <si>
    <t>A&amp;G-Office supplies &amp; expense - IT Equipment 9210-04212</t>
  </si>
  <si>
    <t>A&amp;G-Maintenance of general pla - IT Equipment 9320-04212</t>
  </si>
  <si>
    <t>A&amp;G-Office supplies &amp; expense - Monthly Lines and service 9210-05310</t>
  </si>
  <si>
    <t>A&amp;G-Office supplies &amp; expense - Long Distance 9210-05312</t>
  </si>
  <si>
    <t>A&amp;G-Office supplies &amp; expense - Toll Free Long Distance 9210-05314</t>
  </si>
  <si>
    <t>A&amp;G-Office supplies &amp; expense - Telecom Maintenance &amp; Repair 9210-05316</t>
  </si>
  <si>
    <t>A&amp;G-Office supplies &amp; expense - WAN/LAN/Internet Service 9210-05331</t>
  </si>
  <si>
    <t>Customer accounts-Customer rec - WAN/LAN/Internet Service 9030-05331</t>
  </si>
  <si>
    <t>A&amp;G-Office supplies &amp; expense - Cellular, radio, pager charges 9210-05364</t>
  </si>
  <si>
    <t>A&amp;G-Office supplies &amp; expense - Cell service for data uses 9210-05376</t>
  </si>
  <si>
    <t>A&amp;G-Office supplies &amp; expense - Community Rel&amp;Trade Shows 9210-04040</t>
  </si>
  <si>
    <t>Customer accounts-Customer rec - Bank Service Charge 9030-04130</t>
  </si>
  <si>
    <t>A&amp;G-Office supplies &amp; expense - Bank Service Charge 9210-04130</t>
  </si>
  <si>
    <t>A&amp;G-Office supplies &amp; expense - Association Dues 9210-07510</t>
  </si>
  <si>
    <t>Customer accounts-Operation su - Postage/Delivery Services 9010-05111</t>
  </si>
  <si>
    <t>Customer accounts-Operation su - Meals and Entertainment 9010-05411</t>
  </si>
  <si>
    <t>Customer accounts-Operation su - Spousal &amp; Dependent Travel 9010-05412</t>
  </si>
  <si>
    <t>Customer accounts-Customer rec - Spousal &amp; Dependent Travel 9030-05412</t>
  </si>
  <si>
    <t>Customer accounts-Operation su - Lodging 9010-05414</t>
  </si>
  <si>
    <t>A&amp;G-Office supplies &amp; expense - Misc Employee Expense 9210-05419</t>
  </si>
  <si>
    <t>Customer accounts-Operation su - Employee Development 9010-05420</t>
  </si>
  <si>
    <t>Customer accounts-Customer rec - Employee Development 9030-05420</t>
  </si>
  <si>
    <t>Customer accounts-Operation su - Training 9010-05421</t>
  </si>
  <si>
    <t>Customer accounts-Customer rec - Training 9030-05421</t>
  </si>
  <si>
    <t>Customer accounts-Customer rec - Books &amp; Manuals 9030-05424</t>
  </si>
  <si>
    <t>A&amp;G-Office supplies &amp; expense - Books &amp; Manuals 9210-05424</t>
  </si>
  <si>
    <t>A&amp;G-Administrative &amp; general s - O&amp;M Project Labor and Contra 9200-01006</t>
  </si>
  <si>
    <t>A&amp;G-Administrative &amp; general s - Expense Labor Transfer Out 9200-01014</t>
  </si>
  <si>
    <t>A&amp;G-Outside services employed - Admin Fees Pension 9230-07496</t>
  </si>
  <si>
    <t>A&amp;G-Office supplies &amp; expense - Uniforms 9210-07443</t>
  </si>
  <si>
    <t>A&amp;G-Employee pensions and bene - Education Assistance Program 9260-07447</t>
  </si>
  <si>
    <t>A&amp;G-Office supplies &amp; expense - Non-Qual Retirment Exp 9210-07449</t>
  </si>
  <si>
    <t>A&amp;G-Employee pensions and bene - Rabbi Trust Realized Gain/Loss-Div 9260-07486</t>
  </si>
  <si>
    <t>A&amp;G-Employee pensions and bene - COLI Loan Interest 9260-07488</t>
  </si>
  <si>
    <t>A&amp;G-Office supplies &amp; expense - Employee Broadcast and Publication 9210-07495</t>
  </si>
  <si>
    <t>A&amp;G-Outside services employed - Admin Fees SERP 9230-07497</t>
  </si>
  <si>
    <t>A&amp;G-Rents - Misc Employee Welfare Exp 9310-07499</t>
  </si>
  <si>
    <t>A&amp;G-Injuries &amp; damages - Insurance Reserve 9250-07115</t>
  </si>
  <si>
    <t>A&amp;G-Injuries &amp; damages - Insurance - D&amp;O 9250-07119</t>
  </si>
  <si>
    <t>A&amp;G-Injuries &amp; damages - Insurance - Public Liability 9250-07121</t>
  </si>
  <si>
    <t>A&amp;G-Maintenance of general pla - Building Maintenance 9320-04582</t>
  </si>
  <si>
    <t>A&amp;G-Office supplies &amp; expense - Heavy Equipment 9210-04302</t>
  </si>
  <si>
    <t>A&amp;G-Office supplies &amp; expense - Inventory Materials 9210-02001</t>
  </si>
  <si>
    <t>A&amp;G-Outside services employed - Cellular, radio, pager charges 9230-05364</t>
  </si>
  <si>
    <t>A&amp;G-Office supplies &amp; expense - Audio Conference 9210-05390</t>
  </si>
  <si>
    <t>A&amp;G-Office supplies &amp; expense - Purchasing Card Charges 9210-02006</t>
  </si>
  <si>
    <t>A&amp;G-Maintenance of general pla - Offsite Storage 9320-04065</t>
  </si>
  <si>
    <t>Miscellaneous general expenses - Software Maintenance 9302-04201</t>
  </si>
  <si>
    <t>A&amp;G-Outside services employed - Software Maintenance 9230-04201</t>
  </si>
  <si>
    <t>A&amp;G-Office supplies &amp; expense - Club Dues - Deductible 9210-05417</t>
  </si>
  <si>
    <t>A&amp;G-Office supplies &amp; expense - Promo Other, Misc 9210-04021</t>
  </si>
  <si>
    <t>A&amp;G-Office supplies &amp; expense - Advertising 9210-04044</t>
  </si>
  <si>
    <t>Miscellaneous general expenses - Director's Fees 9302-04111</t>
  </si>
  <si>
    <t>Miscellaneous general expenses - Board Meeting Expenses 9302-04112</t>
  </si>
  <si>
    <t>Miscellaneous general expenses - Directors Retirement Expenses 9302-04113</t>
  </si>
  <si>
    <t>Miscellaneous general expenses - Newswire/Blast Fax/Mail List 9302-04120</t>
  </si>
  <si>
    <t>Miscellaneous general expenses - Proxy Solicitation Exp 9302-04125</t>
  </si>
  <si>
    <t>Miscellaneous general expenses - Transfer Agent  Administration 9302-04126</t>
  </si>
  <si>
    <t>Miscellaneous general expenses - Tr &amp; Reg of Bonds/Debt Fee 9302-04127</t>
  </si>
  <si>
    <t>Miscellaneous general expenses - NYSE Fees &amp; Exps 9302-04129</t>
  </si>
  <si>
    <t>Miscellaneous general expenses - Reimbursement of Fraud Payments 9302-04135</t>
  </si>
  <si>
    <t>Miscellaneous general expenses - Analyst Activities 9302-04140</t>
  </si>
  <si>
    <t>A&amp;G-Office supplies &amp; expense - Web Site 9210-04141</t>
  </si>
  <si>
    <t>Miscellaneous general expenses - Printing/Slides/Graphics 9302-04145</t>
  </si>
  <si>
    <t>A&amp;G-Office supplies &amp; expense - Public Relations 9210-04146</t>
  </si>
  <si>
    <t>A&amp;G-Outside services employed - Postage/Delivery Services 9230-05111</t>
  </si>
  <si>
    <t>A&amp;G-Administrative &amp; general s - Meals and Entertainment 9200-05411</t>
  </si>
  <si>
    <t>A&amp;G-Office supplies &amp; expense - Safety Training 9210-05426</t>
  </si>
  <si>
    <t>A&amp;G-Office supplies &amp; expense - Computer Skills &amp; Systems Training 9210-05428</t>
  </si>
  <si>
    <t>A&amp;G-Office supplies &amp; expense - Regulatory Compliance Training 9210-05425</t>
  </si>
  <si>
    <t>A&amp;G-Office supplies &amp; expense - Gas Supplies Services 9210-05430</t>
  </si>
  <si>
    <t>A&amp;G-Administrative &amp; general s - Contract Labor 9200-06111</t>
  </si>
  <si>
    <t>Miscellaneous general expenses - Contract Labor 9302-06111</t>
  </si>
  <si>
    <t>A&amp;G-Rents - Contract Labor 9310-06111</t>
  </si>
  <si>
    <t>A&amp;G-Maintenance of general pla - Contract Labor 9320-06111</t>
  </si>
  <si>
    <t>Miscellaneous general expenses - Legal 9302-06121</t>
  </si>
  <si>
    <t>Miscellaneous general expenses - Misc General Expense 9302-07590</t>
  </si>
  <si>
    <t>Labor Factor</t>
  </si>
  <si>
    <t>Benefits Load Factor</t>
  </si>
  <si>
    <t>Brentwood Division - 091DIV</t>
  </si>
  <si>
    <t>historical</t>
  </si>
  <si>
    <t>FERC</t>
  </si>
  <si>
    <t>Acct-sub</t>
  </si>
  <si>
    <t>base</t>
  </si>
  <si>
    <t>Alloc %</t>
  </si>
  <si>
    <t>Base</t>
  </si>
  <si>
    <t>Test</t>
  </si>
  <si>
    <t>Customer accounts-Uncollectibl - Cust Uncol Acct-Write Off 9040-09927</t>
  </si>
  <si>
    <t>x</t>
  </si>
  <si>
    <t xml:space="preserve">net expense Restricted Stock Time Lapse </t>
  </si>
  <si>
    <t xml:space="preserve">net expense Restricted Stock Perf Based </t>
  </si>
  <si>
    <t>Capital Credits - combined</t>
  </si>
  <si>
    <t>Total Net expense - Restricted Stock</t>
  </si>
  <si>
    <t>Gross Expense - Restricted Stock</t>
  </si>
  <si>
    <t>effective cap rate - Restricted Stock</t>
  </si>
  <si>
    <t>Table of values by FERC account:</t>
  </si>
  <si>
    <t>acct 9220 will not show up here for Div 91</t>
  </si>
  <si>
    <t>these cols are used for tab D.1</t>
  </si>
  <si>
    <t>col 34 from FERC</t>
  </si>
  <si>
    <t>diff</t>
  </si>
  <si>
    <t>Lab&amp;Ben</t>
  </si>
  <si>
    <t>Rent</t>
  </si>
  <si>
    <t>Other</t>
  </si>
  <si>
    <t>Bad Debt</t>
  </si>
  <si>
    <t>Provision for Bad Debt calculated in KY Reve Req model, C.2.2-F 09</t>
  </si>
  <si>
    <t>acct 9220 will not show up here for Div 9</t>
  </si>
  <si>
    <t/>
  </si>
  <si>
    <t>acct 9220 will not show up here for Div 12</t>
  </si>
  <si>
    <t>Div 2 gross expenses</t>
  </si>
  <si>
    <t>Div 12 gross expenses</t>
  </si>
  <si>
    <t>SSU Capital Credits</t>
  </si>
  <si>
    <t>pre-capitalization totals</t>
  </si>
  <si>
    <t>effective average cap rate</t>
  </si>
  <si>
    <t>alloc from div 2</t>
  </si>
  <si>
    <t>alloc from div 12</t>
  </si>
  <si>
    <t>blended rate</t>
  </si>
  <si>
    <t>O&amp;M by Cost Element</t>
  </si>
  <si>
    <t>Kentucky</t>
  </si>
  <si>
    <t>SSU</t>
  </si>
  <si>
    <t>Division General Office</t>
  </si>
  <si>
    <t>Difference</t>
  </si>
  <si>
    <t>Total O&amp;M Expenses</t>
  </si>
  <si>
    <t>RateMaking Adjustments:</t>
  </si>
  <si>
    <t>Advertising Adjustments</t>
  </si>
  <si>
    <t>Club Expenses</t>
  </si>
  <si>
    <t>Expense Report Exclusions</t>
  </si>
  <si>
    <t>Regulatory Asset Amortizations</t>
  </si>
  <si>
    <t>Incentive Compensation</t>
  </si>
  <si>
    <t>Director's and Retirement Expenses</t>
  </si>
  <si>
    <t>Grand Total</t>
  </si>
  <si>
    <t>Before Allocations:</t>
  </si>
  <si>
    <t>total allocations</t>
  </si>
  <si>
    <t>variance</t>
  </si>
  <si>
    <t>Allocation %</t>
  </si>
  <si>
    <t>Assumptions / Notes / Comments / Explanations</t>
  </si>
  <si>
    <t>the green tabbed worksheets are Finrep retrieval models for the historical data at the account-subaccount level of detail</t>
  </si>
  <si>
    <t>the pink tabbed worksheets combine the historical months and budgeted months for use in forecasting the remaining months</t>
  </si>
  <si>
    <t>functional budgeted totals are distributed to account-subaccounts in the same proportion as the historical months</t>
  </si>
  <si>
    <t>the forecasted months are based on the corresponding month 12 months prior, some of which are historical and some are budgeted</t>
  </si>
  <si>
    <t>Labor is grown by 3%</t>
  </si>
  <si>
    <t>Benefits is calculated as a proportion of Labor, based on ratios formed from data of historical months</t>
  </si>
  <si>
    <t>The FERC account is stripped out so a table can be formed of values by FERC account for import to the revenue requirement model.</t>
  </si>
  <si>
    <t>9260-07460</t>
  </si>
  <si>
    <t>9260-07458  &amp; 9260-07463</t>
  </si>
  <si>
    <t>9260-07450</t>
  </si>
  <si>
    <t>A&amp;G-Office supplies &amp; expense - Environmental &amp; Safety 9210-07120</t>
  </si>
  <si>
    <t>A&amp;G-Outside services employed - Inventory Materials 9230-02001</t>
  </si>
  <si>
    <t>A&amp;G-Administrative &amp; general s - Office Supplies 9200-05010</t>
  </si>
  <si>
    <t>A&amp;G-Outside services employed - Office Supplies 9230-05010</t>
  </si>
  <si>
    <t>Distribution-Other expenses - Software Maintenance 8800-04201</t>
  </si>
  <si>
    <t>Sales-Demonstrating and sellin - Promo Other, Misc 9120-04021</t>
  </si>
  <si>
    <t>A&amp;G-Office supplies &amp; expense - Inv Relations/Bnkg Inst 9210-04121</t>
  </si>
  <si>
    <t>A&amp;G-Office supplies &amp; expense - Annual Report Design, Printing &amp; Dis 9210-04122</t>
  </si>
  <si>
    <t>Sales-Demonstrating and sellin - Annual Report Design, Printing &amp; Dis 9120-04122</t>
  </si>
  <si>
    <t>A&amp;G-Office supplies &amp; expense - Printing/Slides/Graphics 9210-04145</t>
  </si>
  <si>
    <t>A&amp;G-Office supplies &amp; expense - 842 Copier Lease Expense 9210-05215</t>
  </si>
  <si>
    <t>A&amp;G-Administrative &amp; general s - Misc Employee Expense 9200-05419</t>
  </si>
  <si>
    <t>A&amp;G-Outside services employed - Misc Employee Expense 9230-05419</t>
  </si>
  <si>
    <t>A&amp;G-Outside services employed - Employee Development 9230-05420</t>
  </si>
  <si>
    <t>Miscellaneous general expenses - Computer Skills &amp; Systems Training 9302-05428</t>
  </si>
  <si>
    <t>A&amp;G-Outside services employed - Settlement 9230-05418</t>
  </si>
  <si>
    <t>A&amp;G-Office supplies &amp; expense - Legal 9210-06121</t>
  </si>
  <si>
    <t>A&amp;G-Administrative &amp; general s - Misc General Expense 9200-07590</t>
  </si>
  <si>
    <t>A&amp;G-Outside services employed - Misc General Expense 9230-07590</t>
  </si>
  <si>
    <t>A&amp;G-Office supplies &amp; expense - 842 Short Term Lease Expense 9210-04575</t>
  </si>
  <si>
    <t>A&amp;G-Rents - Non 842 Building Lease/Rents 9310-04581</t>
  </si>
  <si>
    <t>(Exclude Benefits Variances)</t>
  </si>
  <si>
    <t>Div 91 effective average cap rate</t>
  </si>
  <si>
    <t>in KY Rev Req Model</t>
  </si>
  <si>
    <t>Linked to Sched. C.2.2 B 91</t>
  </si>
  <si>
    <t>and Sched. C.2.2-F 91 factors</t>
  </si>
  <si>
    <t>Linked to Sched. C.2.2 B 12</t>
  </si>
  <si>
    <t>and Sched. C.2.2-F 12 factors</t>
  </si>
  <si>
    <t>Linked to Sched. C.2.2 B 02</t>
  </si>
  <si>
    <t>and Sched. C.2.2-F 02 factors</t>
  </si>
  <si>
    <t>(See cell P43, RevReq model C.2.2 B 02)</t>
  </si>
  <si>
    <t>(See cell P33, RevReq model C.2.2 B 12)</t>
  </si>
  <si>
    <t>the dark purple tabbed worksheet is budget data for the FY2021 budget at the functional group level</t>
  </si>
  <si>
    <t>A&amp;G-Administrative &amp; general s - PTO Accrual 9200-01010</t>
  </si>
  <si>
    <t>A&amp;G-Employee pensions and bene - Exec Compensation-Other 9260-07453</t>
  </si>
  <si>
    <t>A&amp;G-Office supplies &amp; expense - SERP Capitalized 9210-07490</t>
  </si>
  <si>
    <t>Miscellaneous general expenses - Misc Employee Welfare Exp 9302-07499</t>
  </si>
  <si>
    <t>A&amp;G-Office supplies &amp; expense - 842 Variable Copier Lease Expense 9210-04564</t>
  </si>
  <si>
    <t>A&amp;G-Office supplies &amp; expense - Non 842 Building Lease/Rents 9210-04581</t>
  </si>
  <si>
    <t>A&amp;G-Office supplies &amp; expense - Parts 9210-04306</t>
  </si>
  <si>
    <t>Customer service-Miscellaneous - Office Supplies 9100-05010</t>
  </si>
  <si>
    <t>Miscellaneous general expenses - Office Supplies 9302-05010</t>
  </si>
  <si>
    <t>A&amp;G-Rents - Office Supplies 9310-05010</t>
  </si>
  <si>
    <t>Sales-Demonstrating and sellin - Software Maintenance 9120-04201</t>
  </si>
  <si>
    <t>A&amp;G-Rents - Software Maintenance 9310-04201</t>
  </si>
  <si>
    <t>Miscellaneous general expenses - IT Equipment 9302-04212</t>
  </si>
  <si>
    <t>A&amp;G-Outside services employed - Cell phone equipment and accessories 9230-05377</t>
  </si>
  <si>
    <t>A&amp;G-Office supplies &amp; expense - Safety 9210-04018</t>
  </si>
  <si>
    <t>A&amp;G-Maintenance of general pla - Promo Other, Misc 9320-04021</t>
  </si>
  <si>
    <t>Miscellaneous general expenses - Annual Report Design, Printing &amp; Dis 9302-04122</t>
  </si>
  <si>
    <t>Miscellaneous general expenses - Fin Notice &amp; Qtrly Rpt 9302-04124</t>
  </si>
  <si>
    <t>Distribution-Operation supervi - Club Dues - Nondeductible 8700-05416</t>
  </si>
  <si>
    <t>Miscellaneous general expenses - Postage/Delivery Services 9302-05111</t>
  </si>
  <si>
    <t>A&amp;G-Maintenance of general pla - Postage/Delivery Services 9320-05111</t>
  </si>
  <si>
    <t>A&amp;G-Office supplies &amp; expense - Misc - Nondeductible 9210-05410</t>
  </si>
  <si>
    <t>Miscellaneous general expenses - Meals and Entertainment 9302-05411</t>
  </si>
  <si>
    <t>Distribution-Other expenses - Meals and Entertainment 8800-05411</t>
  </si>
  <si>
    <t>Mains and Services Expenses - Transportation 8740-05413</t>
  </si>
  <si>
    <t>Customer accounts-Operation su - Transportation 9010-05413</t>
  </si>
  <si>
    <t>A&amp;G-Outside services employed - Transportation 9230-05413</t>
  </si>
  <si>
    <t>A&amp;G-Administrative &amp; general s - Lodging 9200-05414</t>
  </si>
  <si>
    <t>Mains and Services Expenses - Lodging 8740-05414</t>
  </si>
  <si>
    <t>Customer accounts-Customer rec - Lodging 9030-05414</t>
  </si>
  <si>
    <t>Distribution-Other expenses - Training 8800-05421</t>
  </si>
  <si>
    <t>A&amp;G-Outside services employed - Training 9230-05421</t>
  </si>
  <si>
    <t>Miscellaneous general expenses - Books &amp; Manuals 9302-05424</t>
  </si>
  <si>
    <t>Miscellaneous general expenses - Technical (Job Skills) Training 9302-05427</t>
  </si>
  <si>
    <t>A&amp;G-Employee pensions and bene - Misc General Expense 9260-07590</t>
  </si>
  <si>
    <t>Customer accounts-Operation su - Service Awards 9010-07421</t>
  </si>
  <si>
    <t>Customer accounts-Customer rec - Software Maintenance 9030-04201</t>
  </si>
  <si>
    <t>Customer accounts-Operation su - Cell phone equipment and accessories 9010-05377</t>
  </si>
  <si>
    <t>Customer accounts-Customer rec - Community Rel&amp;Trade Shows 9030-04040</t>
  </si>
  <si>
    <t>Customer accounts-Operation su - Community Rel&amp;Trade Shows 9010-04040</t>
  </si>
  <si>
    <t>Customer accounts-Customer rec - Membership Fees 9030-05415</t>
  </si>
  <si>
    <t>Customer accounts-Customer rec - Association Dues 9030-07510</t>
  </si>
  <si>
    <t>Customer accounts-Operation su - Books &amp; Manuals 9010-05424</t>
  </si>
  <si>
    <t>A&amp;G-Office supplies &amp; expense - Collection Fees 9210-06112</t>
  </si>
  <si>
    <t>Maintenance of compressor stat - Non-project Labor 8340-01000</t>
  </si>
  <si>
    <t>Distribution-Other expenses - O&amp;M Project Labor and Contra 8800-01006</t>
  </si>
  <si>
    <t>Mains expenses - Expense Labor Transfer In 8560-01013</t>
  </si>
  <si>
    <t>Distribution-Operation supervi - Expense Labor Transfer In 8700-01013</t>
  </si>
  <si>
    <t>A&amp;G-Employee pensions and bene - Medical Benefits Projects 9260-01253</t>
  </si>
  <si>
    <t>A&amp;G-Employee pensions and bene - ESOP Benefits Projects 9260-01259</t>
  </si>
  <si>
    <t>A&amp;G-Employee pensions and bene - RSP FACC Benefits Projects 9260-01265</t>
  </si>
  <si>
    <t>A&amp;G-Employee pensions and bene - Life Benefits Projects 9260-01268</t>
  </si>
  <si>
    <t>A&amp;G-Employee pensions and bene - LTD Benefits Projects 9260-01271</t>
  </si>
  <si>
    <t>A&amp;G-Employee pensions and bene - Pension Benefits Projects 9260-01291</t>
  </si>
  <si>
    <t>A&amp;G-Employee pensions and bene - OPEB Benefits Projects 9260-01292</t>
  </si>
  <si>
    <t>A&amp;G-Injuries &amp; damages - Workers Comp Benefits Projects 9250-01293</t>
  </si>
  <si>
    <t>Maintenance of measuring and r - Uniforms 8890-07443</t>
  </si>
  <si>
    <t>Customer accounts-Meter readin - Uniforms 9020-07443</t>
  </si>
  <si>
    <t>Customer accounts-Customer rec - Uniforms 9030-07443</t>
  </si>
  <si>
    <t>Maintenance of measuring and r - Uniforms Capitalized 8890-07444</t>
  </si>
  <si>
    <t>Customer accounts-Meter readin - Uniforms Capitalized 9020-07444</t>
  </si>
  <si>
    <t>Customer accounts-Customer rec - Uniforms Capitalized 9030-07444</t>
  </si>
  <si>
    <t>Customer service-Miscellaneous - Misc Employee Welfare Exp 9100-07499</t>
  </si>
  <si>
    <t>Storage-Rents - Misc Employee Welfare Exp 8260-07499</t>
  </si>
  <si>
    <t>Distribution-Rents - Environmental &amp; Safety 8810-07120</t>
  </si>
  <si>
    <t>A&amp;G-Injuries &amp; damages - Environmental &amp; Safety 9250-07120</t>
  </si>
  <si>
    <t>Distribution-Maintenance of st - Building Maintenance 8860-04582</t>
  </si>
  <si>
    <t>Distribution-Rents - Railroad easements and crossings 8810-04585</t>
  </si>
  <si>
    <t>Mains and Services Expenses - Railroad easements and crossings 8740-04585</t>
  </si>
  <si>
    <t>Wells expenses - Utilities 8160-04590</t>
  </si>
  <si>
    <t>A&amp;G-Employee pensions and bene - Utilities 9260-04590</t>
  </si>
  <si>
    <t>A&amp;G-Employee pensions and bene - Capitalized transportation costs 9260-03003</t>
  </si>
  <si>
    <t>Storage-Other expenses - Capitalized transportation costs 8240-03003</t>
  </si>
  <si>
    <t>Other storage expenses-Operati - Capitalized transportation costs 8410-03003</t>
  </si>
  <si>
    <t>Customer accounts-Meter readin - Capitalized transportation costs 9020-03003</t>
  </si>
  <si>
    <t>Storage-Other expenses - Vehicle Expense 8240-03004</t>
  </si>
  <si>
    <t>Other storage expenses-Operati - Vehicle Expense 8410-03004</t>
  </si>
  <si>
    <t>Customer accounts-Meter readin - Vehicle Expense 9020-03004</t>
  </si>
  <si>
    <t>A&amp;G-Employee pensions and bene - Vehicle Expense 9260-03004</t>
  </si>
  <si>
    <t>Maintenance of meters and hous - Heavy Equipment 8930-04302</t>
  </si>
  <si>
    <t>Odorization - Heavy Equipment 8711-04302</t>
  </si>
  <si>
    <t>Transmission-Measuring and reg - Heavy Equipment 8570-04302</t>
  </si>
  <si>
    <t>Transmission-Measuring and reg - Heavy Equipment Capitalized 8570-04307</t>
  </si>
  <si>
    <t>Maintenance of meters and hous - Heavy Equipment Capitalized 8930-04307</t>
  </si>
  <si>
    <t>Odorization - Heavy Equipment Capitalized 8711-04307</t>
  </si>
  <si>
    <t>Distribution-Rents - Inventory Materials 8810-02001</t>
  </si>
  <si>
    <t>Customer service-Operating inf - Inventory Materials 9090-02001</t>
  </si>
  <si>
    <t>A&amp;G-Employee pensions and bene - Inventory Materials 9260-02001</t>
  </si>
  <si>
    <t>Wells expenses - Inventory Materials 8160-02001</t>
  </si>
  <si>
    <t>Mains expenses - Inventory Materials 8560-02001</t>
  </si>
  <si>
    <t>Customer service-Operating inf - Warehouse Loading Charge 9090-02004</t>
  </si>
  <si>
    <t>A&amp;G-Employee pensions and bene - Warehouse Loading Charge 9260-02004</t>
  </si>
  <si>
    <t>Wells expenses - Warehouse Loading Charge 8160-02004</t>
  </si>
  <si>
    <t>Mains expenses - Warehouse Loading Charge 8560-02004</t>
  </si>
  <si>
    <t>Distribution-Rents - Warehouse Loading Charge 8810-02004</t>
  </si>
  <si>
    <t>Distribution-Maint of mains - Non-Inventory Supplies 8870-02005</t>
  </si>
  <si>
    <t>Maintenance of measuring and r - Non-Inventory Supplies 8900-02005</t>
  </si>
  <si>
    <t>Maintenance of measuring and r - Non-Inventory Supplies 8910-02005</t>
  </si>
  <si>
    <t>Maintenance of services - Non-Inventory Supplies 8920-02005</t>
  </si>
  <si>
    <t>Maintenance of meters and hous - Non-Inventory Supplies 8930-02005</t>
  </si>
  <si>
    <t>Storage-Operation supervision  - Non-Inventory Supplies 8140-02005</t>
  </si>
  <si>
    <t>Storage-Maintenance of structu - Non-Inventory Supplies 8310-02005</t>
  </si>
  <si>
    <t>Maintenance of compressor stat - Non-Inventory Supplies 8340-02005</t>
  </si>
  <si>
    <t>Other storage expenses-Operati - Non-Inventory Supplies 8410-02005</t>
  </si>
  <si>
    <t>Transmission-Maintenance of ot - Non-Inventory Supplies 8670-02005</t>
  </si>
  <si>
    <t>Distribution-Operation supervi - Purchasing Card Charges 8700-02006</t>
  </si>
  <si>
    <t>Meter and house regulator expe - Purchasing Card Charges 8780-02006</t>
  </si>
  <si>
    <t>Sales-Supervision - Purchasing Card Charges 9110-02006</t>
  </si>
  <si>
    <t>Maintenance of meters and hous - Office Supplies 8930-05010</t>
  </si>
  <si>
    <t>Customer accounts-Meter readin - IT Equipment 9020-04212</t>
  </si>
  <si>
    <t>A&amp;G-Employee pensions and bene - Cell service for data uses 9260-05376</t>
  </si>
  <si>
    <t>Mains and Services Expenses - Cell service for data uses 8740-05376</t>
  </si>
  <si>
    <t>Sales-Supervision - Cell phone equipment and accessories 9110-05377</t>
  </si>
  <si>
    <t>Mains expenses - Cell phone equipment and accessories 8560-05377</t>
  </si>
  <si>
    <t>Distribution-Operation supervi - Video Conference 8700-05380</t>
  </si>
  <si>
    <t>Sales-Supervision - Capitalized Telecom Costs 9110-05399</t>
  </si>
  <si>
    <t>Mains expenses - Capitalized Telecom Costs 8560-05399</t>
  </si>
  <si>
    <t>Distribution-Operation supervi - Promo Sales, Misc 8700-04022</t>
  </si>
  <si>
    <t>Customer service-Operating inf - Community Rel&amp;Trade Shows 9090-04040</t>
  </si>
  <si>
    <t>Customer service-Miscellaneous - Advertising 9100-04044</t>
  </si>
  <si>
    <t>Distribution-Operation supervi - Customer Relations &amp; Assist 8700-04046</t>
  </si>
  <si>
    <t>Distribution-Measuring and reg - Printing/Slides/Graphics 8750-04145</t>
  </si>
  <si>
    <t>Customer service-Operating inf - Public Relations 9090-04146</t>
  </si>
  <si>
    <t>Other storage expenses-Operati - Membership Fees 8410-05415</t>
  </si>
  <si>
    <t>Distribution-Other expenses - Membership Fees 8800-05415</t>
  </si>
  <si>
    <t>Customer service-Operating inf - Club Dues - Deductible 9090-05417</t>
  </si>
  <si>
    <t>Miscellaneous general expenses - Club Dues - Deductible 9302-05417</t>
  </si>
  <si>
    <t>A&amp;G-Rents - Association Dues 9310-07510</t>
  </si>
  <si>
    <t>Mains expenses - Association Dues 8560-07510</t>
  </si>
  <si>
    <t>Wells expenses - Postage/Delivery Services 8160-05111</t>
  </si>
  <si>
    <t>Mains expenses - Postage/Delivery Services 8560-05111</t>
  </si>
  <si>
    <t>Distribution-Measuring and reg - Postage/Delivery Services 8760-05111</t>
  </si>
  <si>
    <t>A&amp;G-Employee pensions and bene - Postage/Delivery Services 9260-05111</t>
  </si>
  <si>
    <t>Customer accounts-Meter readin - Meals and Entertainment 9020-05411</t>
  </si>
  <si>
    <t>Sales-Demonstrating and sellin - Meals and Entertainment 9120-05411</t>
  </si>
  <si>
    <t>Other storage expenses-Operati - Spousal &amp; Dependent Travel 8410-05412</t>
  </si>
  <si>
    <t>Customer service-Operating inf - Spousal &amp; Dependent Travel 9090-05412</t>
  </si>
  <si>
    <t>Other storage expenses-Operati - Transportation 8410-05413</t>
  </si>
  <si>
    <t>Distribution-Measuring and reg - Transportation 8750-05413</t>
  </si>
  <si>
    <t>Meter and house regulator expe - Transportation 8780-05413</t>
  </si>
  <si>
    <t>Customer accounts-Meter readin - Transportation 9020-05413</t>
  </si>
  <si>
    <t>Meter and house regulator expe - Lodging 8780-05414</t>
  </si>
  <si>
    <t>Customer accounts-Meter readin - Lodging 9020-05414</t>
  </si>
  <si>
    <t>Customer accounts-Meter readin - Misc Employee Expense 9020-05419</t>
  </si>
  <si>
    <t>Other storage expenses-Operati - Employee Development 8410-05420</t>
  </si>
  <si>
    <t>Miscellaneous general expenses - Employee Development 9302-05420</t>
  </si>
  <si>
    <t>Meter and house regulator expe - Training 8780-05421</t>
  </si>
  <si>
    <t>Distribution-Measuring and reg - Safety Training 8750-05426</t>
  </si>
  <si>
    <t>Mains and Services Expenses - Technical (Job Skills) Training 8740-05427</t>
  </si>
  <si>
    <t>Mains and Services Expenses - Work Environment Training 8740-05429</t>
  </si>
  <si>
    <t>Mains expenses - Contract Labor 8560-06111</t>
  </si>
  <si>
    <t>Meter and house regulator expe - Contract Labor 8780-06111</t>
  </si>
  <si>
    <t>Distribution-Rents - Contract Labor 8810-06111</t>
  </si>
  <si>
    <t>Customer accounts-Meter readin - Contract Labor 9020-06111</t>
  </si>
  <si>
    <t>Other storage expenses-Operati - Legal 8410-06121</t>
  </si>
  <si>
    <t>Mains and Services Expenses - Legal 8740-06121</t>
  </si>
  <si>
    <t>Distribution-Measuring and reg - Land Rights 8760-04889</t>
  </si>
  <si>
    <t>Customer accounts-Meter readin - Misc General Expense 9020-07590</t>
  </si>
  <si>
    <t>Customer service-Operating inf - Misc General Expense 9090-07590</t>
  </si>
  <si>
    <t>Sales-Demonstrating and sellin - Misc General Expense 9120-07590</t>
  </si>
  <si>
    <t>Distribution-Measuring and reg - Misc General Expense 8760-07590</t>
  </si>
  <si>
    <t>Distribution-Other expenses - Misc General Expense 8800-07590</t>
  </si>
  <si>
    <t>Distribution-Rents - Misc General Expense 8810-07590</t>
  </si>
  <si>
    <t>Mains and Services Expenses - O&amp;M Project Labor and Contra 8740-01006</t>
  </si>
  <si>
    <t>Distribution-Operation supervi - PTO Accrual 8700-01010</t>
  </si>
  <si>
    <t>Mains and Services Expenses - Expense Labor Transfer Out 8740-01014</t>
  </si>
  <si>
    <t>Distribution-Operation supervi - Service Awards 8700-07421</t>
  </si>
  <si>
    <t>Distribution-Operation supervi - Building Lease/Rents Capitalized 8700-04580</t>
  </si>
  <si>
    <t>Distribution-Operation supervi - Non 842 Building Lease/Rents 8700-04581</t>
  </si>
  <si>
    <t>Distribution-Maint of mains - Inventory Materials 8870-02001</t>
  </si>
  <si>
    <t>Distribution-Maint of mains - Warehouse Loading Charge 8870-02004</t>
  </si>
  <si>
    <t>Distribution-Measuring and reg - Parts 8770-04306</t>
  </si>
  <si>
    <t>Customer accounts-Customer rec - Parts 9030-04306</t>
  </si>
  <si>
    <t>Miscellaneous general expenses - Offsite Storage 9302-04065</t>
  </si>
  <si>
    <t>Customer service-Operating inf - IT Equipment 9090-04212</t>
  </si>
  <si>
    <t>Distribution-Operation supervi - Promo Sales, Consumer Rel 8700-04017</t>
  </si>
  <si>
    <t>Sales-Supervision - Promo Sales, Misc 9110-04022</t>
  </si>
  <si>
    <t>Customer accounts-Customer rec - Customer Relations &amp; Assist 9030-04046</t>
  </si>
  <si>
    <t>Sales-Advertising expenses - Customer Relations &amp; Assist 9130-04046</t>
  </si>
  <si>
    <t>Sales-Supervision - Spousal &amp; Dependent Travel 9110-05412</t>
  </si>
  <si>
    <t>Distribution-Measuring and reg - Employee Development 8750-05420</t>
  </si>
  <si>
    <t>Sales-Advertising expenses - Employee Development 9130-05420</t>
  </si>
  <si>
    <t>Customer service-Miscellaneous - Training 9100-05421</t>
  </si>
  <si>
    <t>Distribution-Operation supervi - Operator Qualifications Training 8700-05422</t>
  </si>
  <si>
    <t>Budget ==&gt;</t>
  </si>
  <si>
    <t>General Increase Factor</t>
  </si>
  <si>
    <t>&lt;== 2021 KY RATE CASE: ADDED PROVISION FOR BAD DEBT TO DIV 002 DUE TO AMOUNT APPEARING IN BUDGET</t>
  </si>
  <si>
    <t>Col. #:</t>
  </si>
  <si>
    <t>ATM-Dal-Controller Misc - CC1903</t>
  </si>
  <si>
    <t>SERP Expense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</si>
</sst>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%"/>
    <numFmt numFmtId="166" formatCode="_(&quot;$&quot;* #,##0_);_(&quot;$&quot;* \(#,##0\);_(&quot;$&quot;* &quot;-&quot;??_);_(@_)"/>
    <numFmt numFmtId="167" formatCode="#0.000"/>
    <numFmt numFmtId="168" formatCode="0.000"/>
    <numFmt numFmtId="169" formatCode="0.0%"/>
    <numFmt numFmtId="170" formatCode="0_);\(0\)"/>
  </numFmts>
  <fonts count="5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20"/>
      <color indexed="62"/>
      <name val="Arial"/>
      <family val="2"/>
    </font>
    <font>
      <b/>
      <sz val="18"/>
      <color indexed="62"/>
      <name val="Arial"/>
      <family val="2"/>
    </font>
    <font>
      <sz val="18"/>
      <color indexed="62"/>
      <name val="Arial"/>
      <family val="2"/>
    </font>
    <font>
      <b/>
      <sz val="14"/>
      <color indexed="10"/>
      <name val="Arial"/>
      <family val="2"/>
    </font>
    <font>
      <b/>
      <sz val="10"/>
      <name val="Arial"/>
      <family val="2"/>
    </font>
    <font>
      <b/>
      <sz val="10"/>
      <color indexed="9"/>
      <name val="Arial"/>
      <family val="2"/>
    </font>
    <font>
      <b/>
      <sz val="10"/>
      <color indexed="13"/>
      <name val="Arial"/>
      <family val="2"/>
    </font>
    <font>
      <sz val="10"/>
      <color rgb="FF008000"/>
      <name val="Arial"/>
      <family val="2"/>
    </font>
    <font>
      <sz val="10"/>
      <color rgb="FF0000FF"/>
      <name val="Arial"/>
      <family val="2"/>
    </font>
    <font>
      <sz val="9"/>
      <name val="Times New Roman"/>
      <family val="1"/>
    </font>
    <font>
      <sz val="12"/>
      <name val="Times New Roman"/>
      <family val="1"/>
    </font>
    <font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10"/>
      <color rgb="FF000000"/>
      <name val="Arial"/>
      <family val="2"/>
    </font>
    <font>
      <b/>
      <sz val="10"/>
      <name val="Arial Unicode MS"/>
      <family val="2"/>
    </font>
    <font>
      <sz val="10"/>
      <name val="Arial Unicode MS"/>
      <family val="2"/>
    </font>
    <font>
      <sz val="10"/>
      <color rgb="FF7030A0"/>
      <name val="Arial"/>
      <family val="2"/>
    </font>
    <font>
      <u/>
      <sz val="10"/>
      <name val="Arial"/>
      <family val="2"/>
    </font>
    <font>
      <b/>
      <sz val="8"/>
      <name val="Arial"/>
      <family val="2"/>
    </font>
    <font>
      <sz val="10"/>
      <color rgb="FF0000CC"/>
      <name val="Arial"/>
      <family val="2"/>
    </font>
    <font>
      <b/>
      <sz val="10"/>
      <color rgb="FF0000FF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i/>
      <sz val="10"/>
      <name val="Arial"/>
      <family val="2"/>
    </font>
    <font>
      <b/>
      <sz val="16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u/>
      <sz val="10"/>
      <color indexed="10"/>
      <name val="Arial"/>
      <family val="2"/>
    </font>
    <font>
      <b/>
      <i/>
      <u/>
      <sz val="10"/>
      <name val="Arial"/>
      <family val="2"/>
    </font>
    <font>
      <sz val="9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name val="Arial"/>
      <family val="2"/>
    </font>
    <font>
      <sz val="10"/>
      <name val="Times New Roman"/>
      <family val="1"/>
    </font>
    <font>
      <sz val="8"/>
      <name val="Calibri"/>
      <family val="2"/>
      <scheme val="minor"/>
    </font>
    <font>
      <i/>
      <sz val="10"/>
      <color rgb="FF0000FF"/>
      <name val="Arial"/>
      <family val="2"/>
    </font>
    <font>
      <i/>
      <sz val="10"/>
      <color theme="4" tint="-0.249977111117893"/>
      <name val="Arial"/>
      <family val="2"/>
    </font>
    <font>
      <b/>
      <sz val="10"/>
      <color rgb="FFC00000"/>
      <name val="Arial"/>
      <family val="2"/>
    </font>
    <font>
      <i/>
      <u/>
      <sz val="10"/>
      <color rgb="FF0000FF"/>
      <name val="Arial"/>
      <family val="2"/>
    </font>
    <font>
      <i/>
      <sz val="8"/>
      <color rgb="FFFF0000"/>
      <name val="Arial"/>
      <family val="2"/>
    </font>
    <font>
      <sz val="10"/>
      <color theme="4" tint="-0.249977111117893"/>
      <name val="Arial"/>
      <family val="2"/>
    </font>
    <font>
      <sz val="10"/>
      <color rgb="FFC00000"/>
      <name val="Arial"/>
      <family val="2"/>
    </font>
    <font>
      <sz val="12"/>
      <name val="Helvetica-Narrow"/>
      <family val="2"/>
    </font>
    <font>
      <i/>
      <sz val="10"/>
      <color rgb="FFFF0000"/>
      <name val="Arial"/>
      <family val="2"/>
    </font>
    <font>
      <sz val="11"/>
      <name val="Calibri"/>
      <family val="2"/>
      <scheme val="minor"/>
    </font>
    <font>
      <sz val="12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/>
      <diagonal/>
    </border>
    <border>
      <left style="thin">
        <color rgb="FFC0C0C0"/>
      </left>
      <right style="thin">
        <color rgb="FFC0C0C0"/>
      </right>
      <top style="thin">
        <color auto="1"/>
      </top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20">
    <xf numFmtId="0" fontId="0" fillId="0" borderId="0"/>
    <xf numFmtId="43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43" fontId="12" fillId="0" borderId="0" applyFont="0" applyFill="0" applyBorder="0" applyAlignment="0" applyProtection="0"/>
    <xf numFmtId="0" fontId="39" fillId="0" borderId="0"/>
    <xf numFmtId="43" fontId="2" fillId="0" borderId="0" applyFont="0" applyFill="0" applyBorder="0" applyAlignment="0" applyProtection="0"/>
    <xf numFmtId="0" fontId="2" fillId="0" borderId="0"/>
  </cellStyleXfs>
  <cellXfs count="326">
    <xf numFmtId="0" fontId="0" fillId="0" borderId="0" xfId="0"/>
    <xf numFmtId="0" fontId="2" fillId="0" borderId="0" xfId="2"/>
    <xf numFmtId="0" fontId="2" fillId="0" borderId="0" xfId="2" quotePrefix="1" applyAlignment="1">
      <alignment horizontal="center"/>
    </xf>
    <xf numFmtId="0" fontId="0" fillId="0" borderId="0" xfId="0" applyAlignment="1">
      <alignment horizontal="center"/>
    </xf>
    <xf numFmtId="164" fontId="9" fillId="3" borderId="2" xfId="1" applyNumberFormat="1" applyFont="1" applyFill="1" applyBorder="1" applyAlignment="1">
      <alignment horizontal="center"/>
    </xf>
    <xf numFmtId="10" fontId="11" fillId="0" borderId="0" xfId="3" applyNumberFormat="1" applyFont="1"/>
    <xf numFmtId="44" fontId="2" fillId="0" borderId="0" xfId="4" applyFont="1"/>
    <xf numFmtId="166" fontId="0" fillId="0" borderId="0" xfId="4" applyNumberFormat="1" applyFont="1"/>
    <xf numFmtId="0" fontId="7" fillId="0" borderId="0" xfId="2" applyFont="1"/>
    <xf numFmtId="166" fontId="2" fillId="0" borderId="0" xfId="4" applyNumberFormat="1" applyFont="1"/>
    <xf numFmtId="0" fontId="12" fillId="0" borderId="0" xfId="5"/>
    <xf numFmtId="0" fontId="13" fillId="0" borderId="0" xfId="5" applyFont="1" applyAlignment="1">
      <alignment horizontal="center"/>
    </xf>
    <xf numFmtId="0" fontId="13" fillId="0" borderId="0" xfId="5" applyFont="1"/>
    <xf numFmtId="10" fontId="14" fillId="0" borderId="0" xfId="6" applyNumberFormat="1" applyFont="1"/>
    <xf numFmtId="167" fontId="16" fillId="0" borderId="0" xfId="0" applyNumberFormat="1" applyFont="1" applyAlignment="1">
      <alignment horizontal="right"/>
    </xf>
    <xf numFmtId="167" fontId="16" fillId="0" borderId="0" xfId="8" applyNumberFormat="1" applyFont="1" applyAlignment="1">
      <alignment horizontal="right"/>
    </xf>
    <xf numFmtId="10" fontId="0" fillId="0" borderId="0" xfId="3" applyNumberFormat="1" applyFont="1"/>
    <xf numFmtId="0" fontId="0" fillId="0" borderId="6" xfId="0" applyBorder="1"/>
    <xf numFmtId="0" fontId="0" fillId="0" borderId="6" xfId="0" applyBorder="1" applyAlignment="1">
      <alignment horizontal="right"/>
    </xf>
    <xf numFmtId="10" fontId="0" fillId="0" borderId="0" xfId="0" applyNumberFormat="1"/>
    <xf numFmtId="0" fontId="18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0" fontId="7" fillId="0" borderId="0" xfId="0" applyFont="1"/>
    <xf numFmtId="0" fontId="22" fillId="0" borderId="0" xfId="0" applyFont="1" applyAlignment="1">
      <alignment horizontal="center"/>
    </xf>
    <xf numFmtId="10" fontId="0" fillId="0" borderId="0" xfId="3" applyNumberFormat="1" applyFont="1" applyAlignment="1">
      <alignment horizontal="right"/>
    </xf>
    <xf numFmtId="0" fontId="0" fillId="0" borderId="0" xfId="0" applyAlignment="1">
      <alignment horizontal="left" indent="2"/>
    </xf>
    <xf numFmtId="3" fontId="0" fillId="0" borderId="0" xfId="0" applyNumberFormat="1" applyAlignment="1">
      <alignment horizontal="right"/>
    </xf>
    <xf numFmtId="3" fontId="0" fillId="0" borderId="0" xfId="0" applyNumberForma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0" fillId="0" borderId="0" xfId="0" quotePrefix="1"/>
    <xf numFmtId="169" fontId="2" fillId="0" borderId="0" xfId="3" applyNumberFormat="1" applyFont="1" applyFill="1"/>
    <xf numFmtId="164" fontId="0" fillId="0" borderId="0" xfId="1" applyNumberFormat="1" applyFont="1"/>
    <xf numFmtId="169" fontId="11" fillId="0" borderId="0" xfId="3" applyNumberFormat="1" applyFont="1"/>
    <xf numFmtId="169" fontId="0" fillId="0" borderId="0" xfId="3" applyNumberFormat="1" applyFont="1"/>
    <xf numFmtId="37" fontId="0" fillId="0" borderId="0" xfId="0" applyNumberFormat="1"/>
    <xf numFmtId="37" fontId="7" fillId="6" borderId="0" xfId="0" applyNumberFormat="1" applyFont="1" applyFill="1"/>
    <xf numFmtId="37" fontId="0" fillId="6" borderId="0" xfId="0" applyNumberFormat="1" applyFill="1"/>
    <xf numFmtId="37" fontId="7" fillId="7" borderId="0" xfId="0" applyNumberFormat="1" applyFont="1" applyFill="1"/>
    <xf numFmtId="37" fontId="0" fillId="7" borderId="0" xfId="0" applyNumberFormat="1" applyFill="1"/>
    <xf numFmtId="37" fontId="7" fillId="7" borderId="0" xfId="0" applyNumberFormat="1" applyFont="1" applyFill="1" applyAlignment="1">
      <alignment horizontal="right"/>
    </xf>
    <xf numFmtId="0" fontId="7" fillId="8" borderId="0" xfId="0" applyFont="1" applyFill="1"/>
    <xf numFmtId="0" fontId="0" fillId="8" borderId="0" xfId="0" applyFill="1"/>
    <xf numFmtId="37" fontId="7" fillId="8" borderId="0" xfId="0" applyNumberFormat="1" applyFont="1" applyFill="1" applyAlignment="1">
      <alignment horizontal="right"/>
    </xf>
    <xf numFmtId="0" fontId="24" fillId="0" borderId="0" xfId="0" applyFont="1"/>
    <xf numFmtId="0" fontId="7" fillId="0" borderId="0" xfId="0" applyFont="1" applyAlignment="1">
      <alignment horizontal="right"/>
    </xf>
    <xf numFmtId="0" fontId="7" fillId="0" borderId="0" xfId="0" quotePrefix="1" applyFont="1"/>
    <xf numFmtId="164" fontId="0" fillId="0" borderId="0" xfId="1" applyNumberFormat="1" applyFont="1" applyAlignment="1">
      <alignment horizontal="right"/>
    </xf>
    <xf numFmtId="164" fontId="7" fillId="0" borderId="0" xfId="1" applyNumberFormat="1" applyFont="1" applyAlignment="1">
      <alignment horizontal="right"/>
    </xf>
    <xf numFmtId="0" fontId="11" fillId="0" borderId="0" xfId="0" applyFont="1"/>
    <xf numFmtId="0" fontId="22" fillId="0" borderId="0" xfId="0" applyFont="1"/>
    <xf numFmtId="0" fontId="26" fillId="0" borderId="0" xfId="0" applyFont="1"/>
    <xf numFmtId="0" fontId="0" fillId="0" borderId="0" xfId="0" applyAlignment="1">
      <alignment horizontal="centerContinuous"/>
    </xf>
    <xf numFmtId="0" fontId="0" fillId="0" borderId="0" xfId="0" applyAlignment="1">
      <alignment horizontal="centerContinuous" wrapText="1"/>
    </xf>
    <xf numFmtId="164" fontId="8" fillId="9" borderId="1" xfId="1" quotePrefix="1" applyNumberFormat="1" applyFont="1" applyFill="1" applyBorder="1" applyAlignment="1">
      <alignment horizontal="center" wrapText="1"/>
    </xf>
    <xf numFmtId="0" fontId="3" fillId="0" borderId="0" xfId="0" quotePrefix="1" applyFont="1" applyAlignment="1">
      <alignment horizontal="centerContinuous"/>
    </xf>
    <xf numFmtId="0" fontId="4" fillId="0" borderId="0" xfId="0" quotePrefix="1" applyFont="1" applyAlignment="1">
      <alignment horizontal="centerContinuous"/>
    </xf>
    <xf numFmtId="0" fontId="4" fillId="0" borderId="0" xfId="0" applyFont="1" applyAlignment="1">
      <alignment horizontal="centerContinuous" wrapText="1"/>
    </xf>
    <xf numFmtId="0" fontId="5" fillId="0" borderId="0" xfId="0" applyFont="1" applyAlignment="1">
      <alignment horizontal="centerContinuous" wrapText="1"/>
    </xf>
    <xf numFmtId="0" fontId="5" fillId="0" borderId="0" xfId="0" applyFont="1" applyAlignment="1">
      <alignment wrapText="1"/>
    </xf>
    <xf numFmtId="0" fontId="5" fillId="0" borderId="0" xfId="0" applyFont="1"/>
    <xf numFmtId="0" fontId="6" fillId="2" borderId="0" xfId="0" quotePrefix="1" applyFont="1" applyFill="1" applyAlignment="1">
      <alignment horizontal="centerContinuous"/>
    </xf>
    <xf numFmtId="0" fontId="7" fillId="2" borderId="0" xfId="0" applyFont="1" applyFill="1" applyAlignment="1">
      <alignment horizontal="centerContinuous" wrapText="1"/>
    </xf>
    <xf numFmtId="0" fontId="0" fillId="2" borderId="0" xfId="0" applyFill="1" applyAlignment="1">
      <alignment horizontal="centerContinuous" wrapText="1"/>
    </xf>
    <xf numFmtId="0" fontId="0" fillId="0" borderId="0" xfId="0" applyAlignment="1">
      <alignment wrapText="1"/>
    </xf>
    <xf numFmtId="0" fontId="2" fillId="3" borderId="1" xfId="0" applyFont="1" applyFill="1" applyBorder="1"/>
    <xf numFmtId="164" fontId="8" fillId="10" borderId="1" xfId="1" quotePrefix="1" applyNumberFormat="1" applyFont="1" applyFill="1" applyBorder="1" applyAlignment="1">
      <alignment horizontal="center" wrapText="1"/>
    </xf>
    <xf numFmtId="164" fontId="8" fillId="11" borderId="1" xfId="1" quotePrefix="1" applyNumberFormat="1" applyFont="1" applyFill="1" applyBorder="1" applyAlignment="1">
      <alignment horizontal="center" wrapText="1"/>
    </xf>
    <xf numFmtId="164" fontId="8" fillId="12" borderId="1" xfId="1" quotePrefix="1" applyNumberFormat="1" applyFont="1" applyFill="1" applyBorder="1" applyAlignment="1">
      <alignment horizontal="center" wrapText="1"/>
    </xf>
    <xf numFmtId="0" fontId="2" fillId="0" borderId="0" xfId="0" applyFont="1" applyAlignment="1">
      <alignment wrapText="1"/>
    </xf>
    <xf numFmtId="0" fontId="2" fillId="0" borderId="0" xfId="0" applyFont="1"/>
    <xf numFmtId="0" fontId="0" fillId="3" borderId="1" xfId="0" applyFill="1" applyBorder="1"/>
    <xf numFmtId="0" fontId="0" fillId="0" borderId="1" xfId="0" quotePrefix="1" applyBorder="1"/>
    <xf numFmtId="38" fontId="0" fillId="0" borderId="1" xfId="1" applyNumberFormat="1" applyFont="1" applyBorder="1" applyAlignment="1">
      <alignment wrapText="1"/>
    </xf>
    <xf numFmtId="0" fontId="7" fillId="13" borderId="1" xfId="0" quotePrefix="1" applyFont="1" applyFill="1" applyBorder="1"/>
    <xf numFmtId="38" fontId="7" fillId="13" borderId="1" xfId="1" applyNumberFormat="1" applyFont="1" applyFill="1" applyBorder="1" applyAlignment="1">
      <alignment wrapText="1"/>
    </xf>
    <xf numFmtId="0" fontId="0" fillId="0" borderId="1" xfId="0" applyBorder="1"/>
    <xf numFmtId="0" fontId="7" fillId="0" borderId="1" xfId="0" quotePrefix="1" applyFont="1" applyBorder="1"/>
    <xf numFmtId="38" fontId="7" fillId="0" borderId="1" xfId="1" applyNumberFormat="1" applyFont="1" applyBorder="1" applyAlignment="1">
      <alignment wrapText="1"/>
    </xf>
    <xf numFmtId="0" fontId="7" fillId="0" borderId="0" xfId="0" applyFont="1" applyAlignment="1">
      <alignment wrapText="1"/>
    </xf>
    <xf numFmtId="38" fontId="0" fillId="0" borderId="1" xfId="1" quotePrefix="1" applyNumberFormat="1" applyFont="1" applyBorder="1" applyAlignment="1">
      <alignment wrapText="1"/>
    </xf>
    <xf numFmtId="0" fontId="7" fillId="0" borderId="4" xfId="0" quotePrefix="1" applyFont="1" applyBorder="1"/>
    <xf numFmtId="38" fontId="7" fillId="0" borderId="5" xfId="1" applyNumberFormat="1" applyFont="1" applyBorder="1" applyAlignment="1">
      <alignment wrapText="1"/>
    </xf>
    <xf numFmtId="169" fontId="11" fillId="0" borderId="0" xfId="3" applyNumberFormat="1" applyFont="1" applyFill="1"/>
    <xf numFmtId="0" fontId="11" fillId="0" borderId="0" xfId="0" quotePrefix="1" applyFont="1"/>
    <xf numFmtId="164" fontId="11" fillId="0" borderId="0" xfId="1" applyNumberFormat="1" applyFont="1"/>
    <xf numFmtId="164" fontId="11" fillId="0" borderId="0" xfId="0" applyNumberFormat="1" applyFont="1"/>
    <xf numFmtId="164" fontId="21" fillId="0" borderId="0" xfId="1" applyNumberFormat="1" applyFont="1"/>
    <xf numFmtId="10" fontId="0" fillId="0" borderId="0" xfId="3" applyNumberFormat="1" applyFont="1" applyFill="1"/>
    <xf numFmtId="0" fontId="11" fillId="0" borderId="0" xfId="0" applyFont="1" applyAlignment="1">
      <alignment horizontal="center"/>
    </xf>
    <xf numFmtId="10" fontId="2" fillId="0" borderId="0" xfId="6" applyNumberFormat="1" applyFont="1"/>
    <xf numFmtId="0" fontId="27" fillId="0" borderId="0" xfId="0" quotePrefix="1" applyFont="1"/>
    <xf numFmtId="10" fontId="11" fillId="15" borderId="0" xfId="3" applyNumberFormat="1" applyFont="1" applyFill="1"/>
    <xf numFmtId="0" fontId="27" fillId="0" borderId="0" xfId="0" applyFont="1"/>
    <xf numFmtId="0" fontId="28" fillId="0" borderId="0" xfId="0" applyFont="1"/>
    <xf numFmtId="164" fontId="11" fillId="0" borderId="0" xfId="1" applyNumberFormat="1" applyFont="1" applyBorder="1"/>
    <xf numFmtId="164" fontId="11" fillId="0" borderId="6" xfId="1" applyNumberFormat="1" applyFont="1" applyBorder="1"/>
    <xf numFmtId="0" fontId="29" fillId="0" borderId="0" xfId="15" applyFont="1"/>
    <xf numFmtId="0" fontId="2" fillId="0" borderId="0" xfId="15"/>
    <xf numFmtId="0" fontId="25" fillId="0" borderId="0" xfId="15" applyFont="1"/>
    <xf numFmtId="0" fontId="30" fillId="0" borderId="0" xfId="15" applyFont="1"/>
    <xf numFmtId="164" fontId="2" fillId="0" borderId="0" xfId="15" applyNumberFormat="1"/>
    <xf numFmtId="0" fontId="32" fillId="0" borderId="0" xfId="15" applyFont="1" applyAlignment="1">
      <alignment horizontal="center"/>
    </xf>
    <xf numFmtId="0" fontId="33" fillId="0" borderId="0" xfId="15" applyFont="1" applyAlignment="1">
      <alignment horizontal="center"/>
    </xf>
    <xf numFmtId="0" fontId="7" fillId="0" borderId="0" xfId="15" applyFont="1"/>
    <xf numFmtId="164" fontId="11" fillId="0" borderId="0" xfId="15" applyNumberFormat="1" applyFont="1"/>
    <xf numFmtId="164" fontId="30" fillId="0" borderId="0" xfId="15" applyNumberFormat="1" applyFont="1"/>
    <xf numFmtId="9" fontId="26" fillId="0" borderId="0" xfId="3" applyFont="1" applyFill="1"/>
    <xf numFmtId="169" fontId="26" fillId="0" borderId="0" xfId="3" applyNumberFormat="1" applyFont="1" applyFill="1"/>
    <xf numFmtId="0" fontId="34" fillId="0" borderId="0" xfId="15" applyFont="1" applyAlignment="1">
      <alignment horizontal="center"/>
    </xf>
    <xf numFmtId="164" fontId="10" fillId="0" borderId="0" xfId="15" applyNumberFormat="1" applyFont="1"/>
    <xf numFmtId="0" fontId="11" fillId="0" borderId="0" xfId="15" applyFont="1"/>
    <xf numFmtId="169" fontId="2" fillId="0" borderId="0" xfId="6" applyNumberFormat="1" applyFont="1" applyFill="1"/>
    <xf numFmtId="164" fontId="2" fillId="0" borderId="0" xfId="16" applyNumberFormat="1" applyFont="1" applyFill="1"/>
    <xf numFmtId="164" fontId="31" fillId="0" borderId="0" xfId="15" applyNumberFormat="1" applyFont="1"/>
    <xf numFmtId="169" fontId="33" fillId="0" borderId="0" xfId="6" applyNumberFormat="1" applyFont="1" applyFill="1" applyAlignment="1">
      <alignment horizontal="center"/>
    </xf>
    <xf numFmtId="43" fontId="2" fillId="0" borderId="0" xfId="15" applyNumberFormat="1"/>
    <xf numFmtId="0" fontId="22" fillId="0" borderId="0" xfId="15" applyFont="1"/>
    <xf numFmtId="10" fontId="2" fillId="0" borderId="0" xfId="15" applyNumberFormat="1"/>
    <xf numFmtId="43" fontId="26" fillId="0" borderId="0" xfId="15" applyNumberFormat="1" applyFont="1"/>
    <xf numFmtId="37" fontId="2" fillId="0" borderId="0" xfId="15" applyNumberFormat="1"/>
    <xf numFmtId="164" fontId="35" fillId="0" borderId="0" xfId="15" applyNumberFormat="1" applyFont="1"/>
    <xf numFmtId="0" fontId="32" fillId="0" borderId="0" xfId="0" applyFont="1"/>
    <xf numFmtId="0" fontId="2" fillId="0" borderId="0" xfId="0" quotePrefix="1" applyFont="1"/>
    <xf numFmtId="1" fontId="11" fillId="0" borderId="0" xfId="0" quotePrefix="1" applyNumberFormat="1" applyFont="1" applyAlignment="1">
      <alignment horizontal="center"/>
    </xf>
    <xf numFmtId="0" fontId="7" fillId="0" borderId="0" xfId="0" quotePrefix="1" applyFont="1" applyFill="1"/>
    <xf numFmtId="10" fontId="0" fillId="0" borderId="0" xfId="0" applyNumberFormat="1" applyAlignment="1"/>
    <xf numFmtId="0" fontId="0" fillId="0" borderId="0" xfId="0" applyAlignment="1"/>
    <xf numFmtId="0" fontId="2" fillId="0" borderId="0" xfId="2" quotePrefix="1"/>
    <xf numFmtId="164" fontId="0" fillId="0" borderId="0" xfId="18" applyNumberFormat="1" applyFont="1"/>
    <xf numFmtId="0" fontId="7" fillId="0" borderId="0" xfId="2" quotePrefix="1" applyFont="1" applyAlignment="1">
      <alignment horizontal="center"/>
    </xf>
    <xf numFmtId="0" fontId="7" fillId="0" borderId="0" xfId="2" quotePrefix="1" applyFont="1"/>
    <xf numFmtId="164" fontId="25" fillId="0" borderId="0" xfId="18" applyNumberFormat="1" applyFont="1"/>
    <xf numFmtId="164" fontId="25" fillId="0" borderId="0" xfId="2" applyNumberFormat="1" applyFont="1"/>
    <xf numFmtId="164" fontId="7" fillId="0" borderId="0" xfId="18" quotePrefix="1" applyNumberFormat="1" applyFont="1" applyAlignment="1">
      <alignment horizontal="center"/>
    </xf>
    <xf numFmtId="164" fontId="7" fillId="0" borderId="7" xfId="18" applyNumberFormat="1" applyFont="1" applyBorder="1"/>
    <xf numFmtId="164" fontId="2" fillId="0" borderId="0" xfId="18" applyNumberFormat="1" applyFont="1" applyBorder="1"/>
    <xf numFmtId="164" fontId="7" fillId="0" borderId="0" xfId="2" applyNumberFormat="1" applyFont="1"/>
    <xf numFmtId="164" fontId="2" fillId="0" borderId="0" xfId="18" applyNumberFormat="1" applyFont="1" applyAlignment="1">
      <alignment horizontal="right"/>
    </xf>
    <xf numFmtId="164" fontId="2" fillId="0" borderId="0" xfId="18" quotePrefix="1" applyNumberFormat="1" applyFont="1" applyAlignment="1">
      <alignment horizontal="right"/>
    </xf>
    <xf numFmtId="164" fontId="8" fillId="3" borderId="1" xfId="18" quotePrefix="1" applyNumberFormat="1" applyFont="1" applyFill="1" applyBorder="1" applyAlignment="1">
      <alignment horizontal="center"/>
    </xf>
    <xf numFmtId="164" fontId="9" fillId="3" borderId="1" xfId="18" quotePrefix="1" applyNumberFormat="1" applyFont="1" applyFill="1" applyBorder="1" applyAlignment="1">
      <alignment horizontal="center"/>
    </xf>
    <xf numFmtId="38" fontId="2" fillId="4" borderId="0" xfId="2" applyNumberFormat="1" applyFill="1"/>
    <xf numFmtId="0" fontId="2" fillId="0" borderId="0" xfId="2" quotePrefix="1" applyFont="1"/>
    <xf numFmtId="0" fontId="2" fillId="0" borderId="0" xfId="2" applyFont="1"/>
    <xf numFmtId="49" fontId="2" fillId="0" borderId="0" xfId="2" quotePrefix="1" applyNumberFormat="1" applyFont="1"/>
    <xf numFmtId="164" fontId="36" fillId="0" borderId="0" xfId="18" applyNumberFormat="1" applyFont="1"/>
    <xf numFmtId="37" fontId="2" fillId="0" borderId="0" xfId="2" applyNumberFormat="1" applyFont="1"/>
    <xf numFmtId="164" fontId="36" fillId="0" borderId="0" xfId="18" applyNumberFormat="1" applyFont="1" applyBorder="1"/>
    <xf numFmtId="164" fontId="36" fillId="0" borderId="6" xfId="18" applyNumberFormat="1" applyFont="1" applyBorder="1"/>
    <xf numFmtId="164" fontId="37" fillId="0" borderId="19" xfId="18" applyNumberFormat="1" applyFont="1" applyFill="1" applyBorder="1" applyProtection="1">
      <protection locked="0"/>
    </xf>
    <xf numFmtId="164" fontId="36" fillId="0" borderId="11" xfId="18" applyNumberFormat="1" applyFont="1" applyFill="1" applyBorder="1" applyProtection="1">
      <protection locked="0"/>
    </xf>
    <xf numFmtId="164" fontId="37" fillId="0" borderId="13" xfId="18" applyNumberFormat="1" applyFont="1" applyFill="1" applyBorder="1" applyProtection="1">
      <protection locked="0"/>
    </xf>
    <xf numFmtId="164" fontId="36" fillId="0" borderId="12" xfId="18" applyNumberFormat="1" applyFont="1" applyFill="1" applyBorder="1" applyProtection="1">
      <protection locked="0"/>
    </xf>
    <xf numFmtId="164" fontId="37" fillId="0" borderId="14" xfId="18" applyNumberFormat="1" applyFont="1" applyFill="1" applyBorder="1" applyProtection="1">
      <protection locked="0"/>
    </xf>
    <xf numFmtId="164" fontId="2" fillId="0" borderId="0" xfId="2" quotePrefix="1" applyNumberFormat="1" applyFont="1"/>
    <xf numFmtId="164" fontId="36" fillId="0" borderId="0" xfId="18" applyNumberFormat="1" applyFont="1" applyAlignment="1">
      <alignment horizontal="right"/>
    </xf>
    <xf numFmtId="0" fontId="36" fillId="0" borderId="11" xfId="9" applyFont="1" applyBorder="1" applyProtection="1">
      <protection locked="0"/>
    </xf>
    <xf numFmtId="164" fontId="36" fillId="0" borderId="0" xfId="18" applyNumberFormat="1" applyFont="1" applyFill="1" applyBorder="1" applyProtection="1">
      <protection locked="0"/>
    </xf>
    <xf numFmtId="164" fontId="36" fillId="0" borderId="18" xfId="18" applyNumberFormat="1" applyFont="1" applyBorder="1"/>
    <xf numFmtId="0" fontId="36" fillId="0" borderId="11" xfId="11" quotePrefix="1" applyFont="1" applyBorder="1" applyProtection="1">
      <protection locked="0"/>
    </xf>
    <xf numFmtId="164" fontId="36" fillId="0" borderId="20" xfId="18" applyNumberFormat="1" applyFont="1" applyBorder="1" applyProtection="1">
      <protection locked="0"/>
    </xf>
    <xf numFmtId="164" fontId="36" fillId="0" borderId="20" xfId="18" applyNumberFormat="1" applyFont="1" applyFill="1" applyBorder="1" applyProtection="1">
      <protection locked="0"/>
    </xf>
    <xf numFmtId="1" fontId="2" fillId="0" borderId="0" xfId="13" applyNumberFormat="1" applyFont="1"/>
    <xf numFmtId="164" fontId="2" fillId="0" borderId="0" xfId="14" applyNumberFormat="1" applyFont="1"/>
    <xf numFmtId="0" fontId="2" fillId="0" borderId="0" xfId="14" applyFont="1"/>
    <xf numFmtId="0" fontId="2" fillId="0" borderId="0" xfId="13" applyFont="1"/>
    <xf numFmtId="0" fontId="36" fillId="0" borderId="0" xfId="0" applyFont="1"/>
    <xf numFmtId="164" fontId="36" fillId="0" borderId="0" xfId="1" applyNumberFormat="1" applyFont="1"/>
    <xf numFmtId="0" fontId="36" fillId="0" borderId="0" xfId="0" quotePrefix="1" applyFont="1"/>
    <xf numFmtId="0" fontId="42" fillId="0" borderId="0" xfId="0" quotePrefix="1" applyFont="1" applyAlignment="1">
      <alignment horizontal="right"/>
    </xf>
    <xf numFmtId="37" fontId="36" fillId="0" borderId="0" xfId="0" applyNumberFormat="1" applyFont="1"/>
    <xf numFmtId="37" fontId="36" fillId="6" borderId="0" xfId="0" applyNumberFormat="1" applyFont="1" applyFill="1"/>
    <xf numFmtId="37" fontId="36" fillId="7" borderId="0" xfId="0" applyNumberFormat="1" applyFont="1" applyFill="1"/>
    <xf numFmtId="0" fontId="36" fillId="8" borderId="0" xfId="0" applyFont="1" applyFill="1"/>
    <xf numFmtId="164" fontId="36" fillId="14" borderId="0" xfId="1" applyNumberFormat="1" applyFont="1" applyFill="1" applyAlignment="1">
      <alignment horizontal="center"/>
    </xf>
    <xf numFmtId="170" fontId="36" fillId="0" borderId="0" xfId="0" applyNumberFormat="1" applyFont="1" applyAlignment="1">
      <alignment horizontal="center"/>
    </xf>
    <xf numFmtId="0" fontId="36" fillId="14" borderId="0" xfId="0" applyFont="1" applyFill="1"/>
    <xf numFmtId="164" fontId="36" fillId="14" borderId="0" xfId="1" quotePrefix="1" applyNumberFormat="1" applyFont="1" applyFill="1" applyAlignment="1">
      <alignment horizontal="center"/>
    </xf>
    <xf numFmtId="10" fontId="36" fillId="14" borderId="0" xfId="3" applyNumberFormat="1" applyFont="1" applyFill="1" applyAlignment="1">
      <alignment horizontal="center"/>
    </xf>
    <xf numFmtId="0" fontId="36" fillId="0" borderId="0" xfId="0" quotePrefix="1" applyFont="1" applyAlignment="1">
      <alignment horizontal="center"/>
    </xf>
    <xf numFmtId="0" fontId="36" fillId="0" borderId="0" xfId="0" applyFont="1" applyAlignment="1">
      <alignment horizontal="center"/>
    </xf>
    <xf numFmtId="37" fontId="36" fillId="0" borderId="0" xfId="1" applyNumberFormat="1" applyFont="1"/>
    <xf numFmtId="0" fontId="36" fillId="0" borderId="0" xfId="0" applyFont="1" applyFill="1"/>
    <xf numFmtId="164" fontId="36" fillId="0" borderId="0" xfId="1" applyNumberFormat="1" applyFont="1" applyFill="1"/>
    <xf numFmtId="164" fontId="36" fillId="0" borderId="0" xfId="0" applyNumberFormat="1" applyFont="1"/>
    <xf numFmtId="0" fontId="36" fillId="0" borderId="0" xfId="0" quotePrefix="1" applyFont="1" applyFill="1"/>
    <xf numFmtId="10" fontId="36" fillId="15" borderId="0" xfId="3" applyNumberFormat="1" applyFont="1" applyFill="1"/>
    <xf numFmtId="164" fontId="36" fillId="0" borderId="0" xfId="1" applyNumberFormat="1" applyFont="1" applyAlignment="1">
      <alignment horizontal="right"/>
    </xf>
    <xf numFmtId="10" fontId="36" fillId="0" borderId="0" xfId="3" applyNumberFormat="1" applyFont="1" applyFill="1" applyBorder="1"/>
    <xf numFmtId="10" fontId="36" fillId="0" borderId="0" xfId="3" applyNumberFormat="1" applyFont="1" applyFill="1"/>
    <xf numFmtId="10" fontId="36" fillId="0" borderId="0" xfId="3" applyNumberFormat="1" applyFont="1"/>
    <xf numFmtId="1" fontId="36" fillId="0" borderId="0" xfId="0" applyNumberFormat="1" applyFont="1"/>
    <xf numFmtId="0" fontId="36" fillId="16" borderId="0" xfId="0" applyFont="1" applyFill="1"/>
    <xf numFmtId="0" fontId="36" fillId="0" borderId="11" xfId="10" quotePrefix="1" applyFont="1" applyFill="1" applyBorder="1" applyProtection="1">
      <protection locked="0"/>
    </xf>
    <xf numFmtId="0" fontId="2" fillId="0" borderId="0" xfId="0" applyFont="1" applyAlignment="1">
      <alignment horizontal="center"/>
    </xf>
    <xf numFmtId="0" fontId="36" fillId="0" borderId="11" xfId="12" quotePrefix="1" applyFont="1" applyBorder="1" applyProtection="1">
      <protection locked="0"/>
    </xf>
    <xf numFmtId="0" fontId="27" fillId="0" borderId="0" xfId="2" quotePrefix="1" applyFont="1"/>
    <xf numFmtId="0" fontId="43" fillId="0" borderId="0" xfId="2" quotePrefix="1" applyFont="1"/>
    <xf numFmtId="37" fontId="37" fillId="7" borderId="0" xfId="0" applyNumberFormat="1" applyFont="1" applyFill="1"/>
    <xf numFmtId="170" fontId="36" fillId="0" borderId="0" xfId="0" applyNumberFormat="1" applyFont="1" applyFill="1" applyAlignment="1">
      <alignment horizontal="center"/>
    </xf>
    <xf numFmtId="0" fontId="36" fillId="0" borderId="0" xfId="0" quotePrefix="1" applyFont="1" applyFill="1" applyAlignment="1">
      <alignment horizontal="center"/>
    </xf>
    <xf numFmtId="0" fontId="7" fillId="0" borderId="0" xfId="0" applyFont="1" applyFill="1"/>
    <xf numFmtId="0" fontId="44" fillId="0" borderId="0" xfId="0" applyFont="1" applyAlignment="1">
      <alignment horizontal="center"/>
    </xf>
    <xf numFmtId="0" fontId="45" fillId="0" borderId="0" xfId="0" applyFont="1"/>
    <xf numFmtId="0" fontId="11" fillId="0" borderId="0" xfId="0" quotePrefix="1" applyFont="1" applyAlignment="1">
      <alignment horizontal="center"/>
    </xf>
    <xf numFmtId="0" fontId="7" fillId="0" borderId="0" xfId="0" quotePrefix="1" applyFont="1" applyAlignment="1">
      <alignment horizontal="center"/>
    </xf>
    <xf numFmtId="0" fontId="46" fillId="0" borderId="0" xfId="2" quotePrefix="1" applyFont="1"/>
    <xf numFmtId="0" fontId="47" fillId="0" borderId="0" xfId="2" quotePrefix="1" applyFont="1"/>
    <xf numFmtId="0" fontId="47" fillId="0" borderId="0" xfId="2" quotePrefix="1" applyFont="1" applyFill="1"/>
    <xf numFmtId="0" fontId="0" fillId="4" borderId="0" xfId="0" applyFill="1"/>
    <xf numFmtId="0" fontId="2" fillId="0" borderId="0" xfId="19" applyAlignment="1">
      <alignment horizontal="centerContinuous"/>
    </xf>
    <xf numFmtId="164" fontId="0" fillId="0" borderId="0" xfId="18" applyNumberFormat="1" applyFont="1" applyAlignment="1">
      <alignment horizontal="centerContinuous"/>
    </xf>
    <xf numFmtId="0" fontId="2" fillId="0" borderId="0" xfId="19" quotePrefix="1"/>
    <xf numFmtId="0" fontId="2" fillId="0" borderId="0" xfId="19"/>
    <xf numFmtId="49" fontId="2" fillId="0" borderId="0" xfId="19" quotePrefix="1" applyNumberFormat="1"/>
    <xf numFmtId="49" fontId="2" fillId="0" borderId="0" xfId="19" applyNumberFormat="1"/>
    <xf numFmtId="0" fontId="3" fillId="0" borderId="0" xfId="19" quotePrefix="1" applyFont="1" applyAlignment="1">
      <alignment horizontal="centerContinuous"/>
    </xf>
    <xf numFmtId="43" fontId="0" fillId="0" borderId="0" xfId="18" quotePrefix="1" applyFont="1"/>
    <xf numFmtId="0" fontId="4" fillId="0" borderId="0" xfId="19" quotePrefix="1" applyFont="1" applyAlignment="1">
      <alignment horizontal="centerContinuous"/>
    </xf>
    <xf numFmtId="164" fontId="5" fillId="0" borderId="0" xfId="18" applyNumberFormat="1" applyFont="1" applyAlignment="1">
      <alignment horizontal="centerContinuous"/>
    </xf>
    <xf numFmtId="0" fontId="5" fillId="0" borderId="0" xfId="19" applyFont="1"/>
    <xf numFmtId="0" fontId="6" fillId="2" borderId="0" xfId="19" quotePrefix="1" applyFont="1" applyFill="1" applyAlignment="1">
      <alignment horizontal="centerContinuous"/>
    </xf>
    <xf numFmtId="164" fontId="0" fillId="2" borderId="0" xfId="18" applyNumberFormat="1" applyFont="1" applyFill="1" applyAlignment="1">
      <alignment horizontal="centerContinuous"/>
    </xf>
    <xf numFmtId="0" fontId="2" fillId="3" borderId="1" xfId="19" applyFill="1" applyBorder="1"/>
    <xf numFmtId="0" fontId="2" fillId="0" borderId="1" xfId="19" quotePrefix="1" applyBorder="1"/>
    <xf numFmtId="164" fontId="0" fillId="0" borderId="1" xfId="18" applyNumberFormat="1" applyFont="1" applyBorder="1"/>
    <xf numFmtId="0" fontId="39" fillId="0" borderId="21" xfId="17" quotePrefix="1" applyBorder="1"/>
    <xf numFmtId="164" fontId="0" fillId="0" borderId="3" xfId="18" applyNumberFormat="1" applyFont="1" applyBorder="1"/>
    <xf numFmtId="0" fontId="2" fillId="0" borderId="1" xfId="19" applyBorder="1"/>
    <xf numFmtId="0" fontId="7" fillId="0" borderId="1" xfId="19" quotePrefix="1" applyFont="1" applyBorder="1"/>
    <xf numFmtId="164" fontId="7" fillId="0" borderId="1" xfId="18" applyNumberFormat="1" applyFont="1" applyBorder="1"/>
    <xf numFmtId="0" fontId="7" fillId="0" borderId="0" xfId="19" applyFont="1"/>
    <xf numFmtId="0" fontId="7" fillId="0" borderId="4" xfId="19" quotePrefix="1" applyFont="1" applyBorder="1"/>
    <xf numFmtId="164" fontId="7" fillId="0" borderId="5" xfId="18" applyNumberFormat="1" applyFont="1" applyBorder="1"/>
    <xf numFmtId="164" fontId="2" fillId="0" borderId="0" xfId="15" applyNumberFormat="1" applyFill="1"/>
    <xf numFmtId="0" fontId="2" fillId="0" borderId="0" xfId="15" applyFill="1"/>
    <xf numFmtId="0" fontId="11" fillId="0" borderId="0" xfId="0" applyFont="1" applyFill="1"/>
    <xf numFmtId="0" fontId="36" fillId="0" borderId="0" xfId="0" applyFont="1" applyFill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quotePrefix="1" applyFont="1" applyAlignment="1">
      <alignment horizontal="center"/>
    </xf>
    <xf numFmtId="164" fontId="10" fillId="0" borderId="0" xfId="1" applyNumberFormat="1" applyFont="1" applyFill="1"/>
    <xf numFmtId="38" fontId="32" fillId="0" borderId="0" xfId="15" applyNumberFormat="1" applyFont="1" applyAlignment="1">
      <alignment horizontal="center"/>
    </xf>
    <xf numFmtId="164" fontId="49" fillId="0" borderId="0" xfId="15" applyNumberFormat="1" applyFont="1"/>
    <xf numFmtId="1" fontId="2" fillId="0" borderId="0" xfId="13" applyNumberFormat="1" applyFont="1" applyFill="1"/>
    <xf numFmtId="164" fontId="2" fillId="0" borderId="0" xfId="15" applyNumberFormat="1" applyFont="1"/>
    <xf numFmtId="9" fontId="2" fillId="0" borderId="0" xfId="3" applyFont="1" applyFill="1"/>
    <xf numFmtId="164" fontId="7" fillId="0" borderId="0" xfId="15" applyNumberFormat="1" applyFont="1"/>
    <xf numFmtId="10" fontId="2" fillId="0" borderId="0" xfId="15" applyNumberFormat="1" applyFont="1"/>
    <xf numFmtId="10" fontId="2" fillId="0" borderId="0" xfId="6" applyNumberFormat="1" applyFont="1" applyFill="1"/>
    <xf numFmtId="37" fontId="2" fillId="0" borderId="0" xfId="15" applyNumberFormat="1" applyFont="1"/>
    <xf numFmtId="169" fontId="2" fillId="0" borderId="0" xfId="3" applyNumberFormat="1" applyFont="1"/>
    <xf numFmtId="10" fontId="2" fillId="18" borderId="0" xfId="3" applyNumberFormat="1" applyFont="1" applyFill="1" applyAlignment="1">
      <alignment horizontal="center"/>
    </xf>
    <xf numFmtId="0" fontId="2" fillId="0" borderId="0" xfId="0" quotePrefix="1" applyFont="1" applyAlignment="1">
      <alignment horizontal="center"/>
    </xf>
    <xf numFmtId="164" fontId="2" fillId="0" borderId="0" xfId="1" applyNumberFormat="1" applyFont="1"/>
    <xf numFmtId="10" fontId="2" fillId="0" borderId="0" xfId="3" applyNumberFormat="1" applyFont="1"/>
    <xf numFmtId="164" fontId="2" fillId="0" borderId="0" xfId="1" applyNumberFormat="1" applyFont="1" applyAlignment="1">
      <alignment horizontal="right"/>
    </xf>
    <xf numFmtId="164" fontId="2" fillId="0" borderId="7" xfId="1" applyNumberFormat="1" applyFont="1" applyBorder="1"/>
    <xf numFmtId="10" fontId="2" fillId="0" borderId="7" xfId="3" applyNumberFormat="1" applyFont="1" applyBorder="1"/>
    <xf numFmtId="164" fontId="2" fillId="0" borderId="7" xfId="1" applyNumberFormat="1" applyFont="1" applyBorder="1" applyAlignment="1">
      <alignment horizontal="right"/>
    </xf>
    <xf numFmtId="164" fontId="2" fillId="7" borderId="7" xfId="1" applyNumberFormat="1" applyFont="1" applyFill="1" applyBorder="1"/>
    <xf numFmtId="164" fontId="2" fillId="8" borderId="7" xfId="1" applyNumberFormat="1" applyFont="1" applyFill="1" applyBorder="1"/>
    <xf numFmtId="164" fontId="2" fillId="0" borderId="0" xfId="0" applyNumberFormat="1" applyFont="1"/>
    <xf numFmtId="164" fontId="2" fillId="0" borderId="6" xfId="1" applyNumberFormat="1" applyFont="1" applyBorder="1"/>
    <xf numFmtId="10" fontId="2" fillId="0" borderId="7" xfId="3" applyNumberFormat="1" applyFont="1" applyFill="1" applyBorder="1"/>
    <xf numFmtId="164" fontId="2" fillId="0" borderId="0" xfId="1" applyNumberFormat="1" applyFont="1" applyBorder="1"/>
    <xf numFmtId="164" fontId="2" fillId="7" borderId="0" xfId="1" applyNumberFormat="1" applyFont="1" applyFill="1" applyBorder="1"/>
    <xf numFmtId="164" fontId="2" fillId="0" borderId="0" xfId="0" applyNumberFormat="1" applyFont="1" applyFill="1"/>
    <xf numFmtId="164" fontId="2" fillId="0" borderId="0" xfId="1" applyNumberFormat="1" applyFont="1" applyFill="1"/>
    <xf numFmtId="164" fontId="2" fillId="7" borderId="0" xfId="1" applyNumberFormat="1" applyFont="1" applyFill="1"/>
    <xf numFmtId="164" fontId="2" fillId="8" borderId="0" xfId="1" applyNumberFormat="1" applyFont="1" applyFill="1" applyBorder="1"/>
    <xf numFmtId="37" fontId="2" fillId="0" borderId="0" xfId="0" applyNumberFormat="1" applyFont="1"/>
    <xf numFmtId="170" fontId="2" fillId="0" borderId="0" xfId="0" applyNumberFormat="1" applyFont="1" applyAlignment="1">
      <alignment horizontal="center"/>
    </xf>
    <xf numFmtId="170" fontId="2" fillId="0" borderId="0" xfId="0" applyNumberFormat="1" applyFont="1" applyFill="1" applyAlignment="1">
      <alignment horizontal="center"/>
    </xf>
    <xf numFmtId="164" fontId="2" fillId="7" borderId="7" xfId="1" applyNumberFormat="1" applyFont="1" applyFill="1" applyBorder="1" applyAlignment="1">
      <alignment horizontal="right"/>
    </xf>
    <xf numFmtId="164" fontId="2" fillId="0" borderId="7" xfId="3" applyNumberFormat="1" applyFont="1" applyBorder="1"/>
    <xf numFmtId="164" fontId="2" fillId="0" borderId="18" xfId="1" applyNumberFormat="1" applyFont="1" applyFill="1" applyBorder="1"/>
    <xf numFmtId="164" fontId="2" fillId="7" borderId="18" xfId="1" applyNumberFormat="1" applyFont="1" applyFill="1" applyBorder="1"/>
    <xf numFmtId="164" fontId="2" fillId="8" borderId="18" xfId="1" applyNumberFormat="1" applyFont="1" applyFill="1" applyBorder="1"/>
    <xf numFmtId="164" fontId="2" fillId="0" borderId="7" xfId="1" applyNumberFormat="1" applyFont="1" applyFill="1" applyBorder="1"/>
    <xf numFmtId="10" fontId="2" fillId="0" borderId="6" xfId="3" applyNumberFormat="1" applyFont="1" applyBorder="1"/>
    <xf numFmtId="164" fontId="2" fillId="15" borderId="7" xfId="1" applyNumberFormat="1" applyFont="1" applyFill="1" applyBorder="1"/>
    <xf numFmtId="164" fontId="2" fillId="17" borderId="7" xfId="1" applyNumberFormat="1" applyFont="1" applyFill="1" applyBorder="1"/>
    <xf numFmtId="164" fontId="2" fillId="17" borderId="0" xfId="1" applyNumberFormat="1" applyFont="1" applyFill="1"/>
    <xf numFmtId="1" fontId="2" fillId="0" borderId="0" xfId="0" quotePrefix="1" applyNumberFormat="1" applyFont="1" applyAlignment="1">
      <alignment horizontal="center"/>
    </xf>
    <xf numFmtId="10" fontId="2" fillId="0" borderId="0" xfId="3" applyNumberFormat="1" applyFont="1" applyFill="1"/>
    <xf numFmtId="10" fontId="2" fillId="0" borderId="6" xfId="3" applyNumberFormat="1" applyFont="1" applyFill="1" applyBorder="1"/>
    <xf numFmtId="0" fontId="2" fillId="0" borderId="0" xfId="0" quotePrefix="1" applyFont="1" applyFill="1"/>
    <xf numFmtId="10" fontId="2" fillId="15" borderId="0" xfId="3" applyNumberFormat="1" applyFont="1" applyFill="1"/>
    <xf numFmtId="164" fontId="7" fillId="0" borderId="0" xfId="18" applyNumberFormat="1" applyFont="1"/>
    <xf numFmtId="170" fontId="50" fillId="0" borderId="0" xfId="0" applyNumberFormat="1" applyFont="1" applyFill="1" applyAlignment="1">
      <alignment horizontal="center"/>
    </xf>
    <xf numFmtId="164" fontId="2" fillId="0" borderId="6" xfId="1" applyNumberFormat="1" applyFont="1" applyBorder="1" applyAlignment="1">
      <alignment horizontal="right"/>
    </xf>
    <xf numFmtId="164" fontId="7" fillId="0" borderId="7" xfId="1" applyNumberFormat="1" applyFont="1" applyBorder="1" applyAlignment="1">
      <alignment horizontal="right"/>
    </xf>
    <xf numFmtId="164" fontId="7" fillId="0" borderId="18" xfId="1" applyNumberFormat="1" applyFont="1" applyBorder="1" applyAlignment="1">
      <alignment horizontal="right"/>
    </xf>
    <xf numFmtId="10" fontId="2" fillId="0" borderId="0" xfId="0" applyNumberFormat="1" applyFont="1"/>
    <xf numFmtId="164" fontId="50" fillId="0" borderId="0" xfId="1" applyNumberFormat="1" applyFont="1" applyAlignment="1">
      <alignment horizontal="right"/>
    </xf>
    <xf numFmtId="164" fontId="2" fillId="0" borderId="0" xfId="1" applyNumberFormat="1" applyFont="1" applyFill="1" applyAlignment="1">
      <alignment horizontal="right"/>
    </xf>
    <xf numFmtId="3" fontId="2" fillId="0" borderId="0" xfId="0" applyNumberFormat="1" applyFont="1" applyAlignment="1">
      <alignment horizontal="right"/>
    </xf>
    <xf numFmtId="10" fontId="2" fillId="18" borderId="0" xfId="3" applyNumberFormat="1" applyFont="1" applyFill="1" applyAlignment="1"/>
    <xf numFmtId="10" fontId="2" fillId="0" borderId="0" xfId="3" applyNumberFormat="1" applyFont="1" applyAlignment="1">
      <alignment horizontal="right"/>
    </xf>
    <xf numFmtId="10" fontId="2" fillId="0" borderId="0" xfId="0" applyNumberFormat="1" applyFont="1" applyAlignment="1"/>
    <xf numFmtId="3" fontId="2" fillId="0" borderId="7" xfId="0" applyNumberFormat="1" applyFont="1" applyBorder="1" applyAlignment="1">
      <alignment horizontal="right"/>
    </xf>
    <xf numFmtId="3" fontId="2" fillId="0" borderId="0" xfId="0" applyNumberFormat="1" applyFont="1"/>
    <xf numFmtId="168" fontId="2" fillId="0" borderId="0" xfId="0" applyNumberFormat="1" applyFont="1"/>
    <xf numFmtId="0" fontId="50" fillId="0" borderId="6" xfId="0" applyFont="1" applyBorder="1"/>
    <xf numFmtId="10" fontId="50" fillId="0" borderId="0" xfId="0" applyNumberFormat="1" applyFont="1"/>
    <xf numFmtId="10" fontId="51" fillId="0" borderId="0" xfId="6" applyNumberFormat="1" applyFont="1"/>
    <xf numFmtId="165" fontId="2" fillId="18" borderId="0" xfId="3" applyNumberFormat="1" applyFont="1" applyFill="1"/>
    <xf numFmtId="10" fontId="2" fillId="18" borderId="0" xfId="0" applyNumberFormat="1" applyFont="1" applyFill="1"/>
    <xf numFmtId="38" fontId="2" fillId="0" borderId="0" xfId="2" applyNumberFormat="1" applyFont="1"/>
    <xf numFmtId="0" fontId="7" fillId="0" borderId="15" xfId="15" applyFont="1" applyBorder="1" applyAlignment="1">
      <alignment horizontal="center"/>
    </xf>
    <xf numFmtId="0" fontId="7" fillId="0" borderId="16" xfId="15" applyFont="1" applyBorder="1" applyAlignment="1">
      <alignment horizontal="center"/>
    </xf>
    <xf numFmtId="0" fontId="7" fillId="0" borderId="17" xfId="15" applyFont="1" applyBorder="1" applyAlignment="1">
      <alignment horizontal="center"/>
    </xf>
    <xf numFmtId="0" fontId="31" fillId="0" borderId="15" xfId="15" applyFont="1" applyBorder="1" applyAlignment="1">
      <alignment horizontal="center"/>
    </xf>
    <xf numFmtId="0" fontId="31" fillId="0" borderId="16" xfId="15" applyFont="1" applyBorder="1" applyAlignment="1">
      <alignment horizontal="center"/>
    </xf>
    <xf numFmtId="0" fontId="31" fillId="0" borderId="17" xfId="15" applyFont="1" applyBorder="1" applyAlignment="1">
      <alignment horizontal="center"/>
    </xf>
    <xf numFmtId="37" fontId="7" fillId="5" borderId="8" xfId="0" applyNumberFormat="1" applyFont="1" applyFill="1" applyBorder="1" applyAlignment="1">
      <alignment horizontal="center"/>
    </xf>
    <xf numFmtId="37" fontId="7" fillId="5" borderId="9" xfId="0" applyNumberFormat="1" applyFont="1" applyFill="1" applyBorder="1" applyAlignment="1">
      <alignment horizontal="center"/>
    </xf>
    <xf numFmtId="37" fontId="7" fillId="5" borderId="10" xfId="0" applyNumberFormat="1" applyFont="1" applyFill="1" applyBorder="1" applyAlignment="1">
      <alignment horizontal="center"/>
    </xf>
    <xf numFmtId="0" fontId="41" fillId="0" borderId="0" xfId="0" applyFont="1" applyAlignment="1">
      <alignment horizontal="center"/>
    </xf>
    <xf numFmtId="0" fontId="0" fillId="0" borderId="6" xfId="0" applyBorder="1" applyAlignment="1">
      <alignment horizontal="center"/>
    </xf>
    <xf numFmtId="0" fontId="0" fillId="0" borderId="0" xfId="0" applyAlignment="1">
      <alignment horizontal="right"/>
    </xf>
    <xf numFmtId="0" fontId="15" fillId="0" borderId="0" xfId="7" applyAlignment="1">
      <alignment horizontal="center"/>
    </xf>
    <xf numFmtId="0" fontId="38" fillId="0" borderId="0" xfId="2" applyFont="1" applyAlignment="1">
      <alignment horizontal="center" wrapText="1"/>
    </xf>
  </cellXfs>
  <cellStyles count="20">
    <cellStyle name="Comma" xfId="1" builtinId="3"/>
    <cellStyle name="Comma 2" xfId="18" xr:uid="{EDDC3343-C80E-4F3B-AAEE-FCE8642D6372}"/>
    <cellStyle name="Comma 3" xfId="16" xr:uid="{9540E3CF-E617-40F7-BAE1-2A56C250D85F}"/>
    <cellStyle name="Currency 8" xfId="4" xr:uid="{82BE92BA-2E59-4CEC-AEC3-99F0102FA79D}"/>
    <cellStyle name="Hyperlink" xfId="7" builtinId="8"/>
    <cellStyle name="Normal" xfId="0" builtinId="0"/>
    <cellStyle name="Normal 10" xfId="2" xr:uid="{9D4D1849-EA31-47F0-9C8D-DAEE36EB367C}"/>
    <cellStyle name="Normal 15" xfId="8" xr:uid="{DEB25BFB-74D2-41F8-B2E6-F987E551ED1E}"/>
    <cellStyle name="Normal 2" xfId="5" xr:uid="{100A4061-236D-462A-AABF-22FE07FCBB0D}"/>
    <cellStyle name="Normal 2 2" xfId="19" xr:uid="{00615868-A9C6-4A25-BC7D-AC6C2D54C67C}"/>
    <cellStyle name="Normal 3" xfId="14" xr:uid="{02BD5685-0C83-4676-B325-E0BB888AA2AF}"/>
    <cellStyle name="Normal 3 2" xfId="17" xr:uid="{DBD57412-EE79-41D2-A00F-3666517AE96B}"/>
    <cellStyle name="Normal_13 MFR and Workpapers public 2007WP as filed" xfId="15" xr:uid="{32C7417C-E8CA-4879-A97F-08BEE7BE4982}"/>
    <cellStyle name="Normal_C.2.2 B" xfId="13" xr:uid="{B2738AC6-90B8-42DF-9FFE-0635D05062E8}"/>
    <cellStyle name="Normal_Div 12 history" xfId="10" xr:uid="{8D5A7FCF-A93B-4EBC-87F1-EB75BA88583E}"/>
    <cellStyle name="Normal_Div 12 history_1" xfId="11" xr:uid="{7C9A9A3B-48CB-43A5-A2B4-ECF0C7B0BA65}"/>
    <cellStyle name="Normal_Div 2 history" xfId="12" xr:uid="{063BF6D2-7962-4849-B1F4-2AB6E6A34D1E}"/>
    <cellStyle name="Normal_Div 91 history_2" xfId="9" xr:uid="{A2F93036-1409-4F78-A20C-2F888A8ADCC3}"/>
    <cellStyle name="Percent 2" xfId="6" xr:uid="{14E92BE4-BAFF-4857-B9BC-D3FBAA194952}"/>
    <cellStyle name="Percent 5" xfId="3" xr:uid="{516FF2CF-92A8-4012-8D24-4900C9798A9D}"/>
  </cellStyles>
  <dxfs count="0"/>
  <tableStyles count="0" defaultTableStyle="TableStyleMedium2" defaultPivotStyle="PivotStyleLight16"/>
  <colors>
    <mruColors>
      <color rgb="FFFF99FF"/>
      <color rgb="FFFF66FF"/>
      <color rgb="FFFFFFCC"/>
      <color rgb="FFCCFFCC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sharedStrings" Target="sharedStrings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Feb05%20Reserve%20Adj.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tes5\data\ArcLight\Joint%20Venture%20Model%20-%202002%20Business%20Plan%20(2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MdSt-GA%20Rate%20Case\GA%20Rate%20Case%202009\13%20MFR%20and%20Workpapers%20public%202009WP%20as%20file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tmosenergy-my.sharepoint.com/MdSt-KY%20Rate%20Case/2015%20KY%20Rate%20Case/Revenue%20Requirement/workpapers/OM%20forecast-201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a\2002%20VA%20AIF\AIF%20Filing\2002%2009%20AIF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Downloads\080%20-%20April%201080%20activity.tx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tmosenergy-my.sharepoint.com/MdSt-KY%20Rate%20Case/2015%20KY%20Rate%20Case/Revenue%20Requirement/workpapers/FY2009%20KY%20%20SSU%20OM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xtra%20files%20for%20calculating%20allocation%20basis%20for%2098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VIRGINIA\2003%20AIF\2003%2009%20AIF\2003%2009%20AIF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venue%20Requirements\Mid-States\GEORGIA\2004%20Case%20Dec%2004\Budget%20data\FY%202005%20Margin%20Model%20Mid-States%20I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MdSt-KY%20Rate%20Case/2021%20KY%20Rate%20Case/2021%20KY%20Rev%20Req%20Mod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Acquisitions\BT\EBITDA%20Model%2005.03.2004%20formated%20(corrected%20and%20final%20order%20-%20v3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Monthly%20Reports\Depr_Cap_Exp\Current_Depreciation_Exp_Ca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Plant%20Accounting\South\PPER\Fiscal%202005\Feb%2005\2-05%20Reserve%20Workfil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05%20Plan\FAQs\CompositeCalculation%20for%20Fiscal%202005%20-%20Preli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Utility\UTILITY%20FINANCIAL%20PACKAGES_Feb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Y%202003%20Capital%20Budget\AEL\AEL%20Capital%20Budge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ashburn.ATMOS\Local%20Settings\Temp\Weather\Regression15year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W1WN18\ShSr_WORKGROUPS\Atmos%20Financial%20Packages\FY2006\Feb06\EssD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erve  Adjustments"/>
      <sheetName val="adjustment 3"/>
      <sheetName val="adjustment 1"/>
      <sheetName val="Rpt 1033 - Dec04 - ONLY BU30 Us"/>
    </sheetNames>
    <sheetDataSet>
      <sheetData sheetId="0" refreshError="1"/>
      <sheetData sheetId="1" refreshError="1">
        <row r="4">
          <cell r="M4" t="str">
            <v>001.36510.0000.1080</v>
          </cell>
          <cell r="O4">
            <v>0</v>
          </cell>
        </row>
        <row r="5">
          <cell r="M5" t="str">
            <v>001.36520.0000.1080</v>
          </cell>
          <cell r="O5">
            <v>0</v>
          </cell>
        </row>
        <row r="6">
          <cell r="M6" t="str">
            <v>001.36600.0000.1080</v>
          </cell>
          <cell r="O6">
            <v>0</v>
          </cell>
        </row>
        <row r="7">
          <cell r="M7" t="str">
            <v>001.36602.0000.1080</v>
          </cell>
          <cell r="O7">
            <v>0</v>
          </cell>
        </row>
        <row r="8">
          <cell r="M8" t="str">
            <v>001.36603.0000.1080</v>
          </cell>
          <cell r="O8">
            <v>0</v>
          </cell>
        </row>
        <row r="9">
          <cell r="M9" t="str">
            <v>001.36700.0000.1080</v>
          </cell>
          <cell r="O9">
            <v>0</v>
          </cell>
        </row>
        <row r="10">
          <cell r="M10" t="str">
            <v>001.36701.0000.1080</v>
          </cell>
          <cell r="O10">
            <v>0</v>
          </cell>
        </row>
        <row r="11">
          <cell r="M11" t="str">
            <v>001.36800.0000.1080</v>
          </cell>
          <cell r="O11">
            <v>0</v>
          </cell>
        </row>
        <row r="12">
          <cell r="M12" t="str">
            <v>001.36900.0000.1080</v>
          </cell>
          <cell r="O12">
            <v>0</v>
          </cell>
        </row>
        <row r="13">
          <cell r="M13" t="str">
            <v>001.36901.0000.1080</v>
          </cell>
          <cell r="O13">
            <v>0</v>
          </cell>
        </row>
        <row r="14">
          <cell r="M14" t="str">
            <v>001.37500.0000.1080</v>
          </cell>
          <cell r="O14">
            <v>0</v>
          </cell>
        </row>
        <row r="15">
          <cell r="M15" t="str">
            <v>001.37600.0000.1080</v>
          </cell>
          <cell r="O15">
            <v>0</v>
          </cell>
        </row>
        <row r="16">
          <cell r="M16" t="str">
            <v>001.37601.0000.1080</v>
          </cell>
          <cell r="O16">
            <v>0</v>
          </cell>
        </row>
        <row r="17">
          <cell r="M17" t="str">
            <v>001.37602.0000.1080</v>
          </cell>
          <cell r="O17">
            <v>0</v>
          </cell>
        </row>
        <row r="18">
          <cell r="M18" t="str">
            <v>001.37900.0000.1080</v>
          </cell>
          <cell r="O18">
            <v>0</v>
          </cell>
        </row>
        <row r="19">
          <cell r="M19" t="str">
            <v>001.37901.0000.1080</v>
          </cell>
          <cell r="O19">
            <v>0</v>
          </cell>
        </row>
        <row r="20">
          <cell r="M20" t="str">
            <v>001.37902.0000.1080</v>
          </cell>
          <cell r="O20">
            <v>0</v>
          </cell>
        </row>
        <row r="21">
          <cell r="M21" t="str">
            <v>001.37904.0000.1080</v>
          </cell>
          <cell r="O21">
            <v>0</v>
          </cell>
        </row>
        <row r="22">
          <cell r="M22" t="str">
            <v>001.37905.0000.1080</v>
          </cell>
          <cell r="O22">
            <v>0</v>
          </cell>
        </row>
        <row r="23">
          <cell r="M23" t="str">
            <v>001.38300.0000.1080</v>
          </cell>
          <cell r="O23">
            <v>0</v>
          </cell>
        </row>
        <row r="24">
          <cell r="M24" t="str">
            <v>001.39702.0000.1080</v>
          </cell>
          <cell r="O24">
            <v>0</v>
          </cell>
        </row>
        <row r="25">
          <cell r="M25" t="str">
            <v>001.39705.0000.1080</v>
          </cell>
          <cell r="O25">
            <v>0</v>
          </cell>
        </row>
        <row r="26">
          <cell r="M26" t="str">
            <v>001.00000.0000.1080</v>
          </cell>
          <cell r="O26">
            <v>0</v>
          </cell>
        </row>
        <row r="27">
          <cell r="M27" t="str">
            <v>003.36701.0000.1080</v>
          </cell>
          <cell r="O27">
            <v>0</v>
          </cell>
        </row>
        <row r="28">
          <cell r="M28" t="str">
            <v>003.37401.0000.1080</v>
          </cell>
          <cell r="O28">
            <v>0</v>
          </cell>
        </row>
        <row r="29">
          <cell r="M29" t="str">
            <v>003.37402.0000.1080</v>
          </cell>
          <cell r="O29">
            <v>0</v>
          </cell>
        </row>
        <row r="30">
          <cell r="M30" t="str">
            <v>003.37500.0000.1080</v>
          </cell>
          <cell r="O30">
            <v>0</v>
          </cell>
        </row>
        <row r="31">
          <cell r="M31" t="str">
            <v>003.37501.0000.1080</v>
          </cell>
          <cell r="O31">
            <v>0</v>
          </cell>
        </row>
        <row r="32">
          <cell r="M32" t="str">
            <v>003.37502.0000.1080</v>
          </cell>
          <cell r="O32">
            <v>0</v>
          </cell>
        </row>
        <row r="33">
          <cell r="M33" t="str">
            <v>003.37503.0000.1080</v>
          </cell>
          <cell r="O33">
            <v>0</v>
          </cell>
        </row>
        <row r="34">
          <cell r="M34" t="str">
            <v>003.37600.0000.1080</v>
          </cell>
          <cell r="O34">
            <v>0</v>
          </cell>
        </row>
        <row r="35">
          <cell r="M35" t="str">
            <v>003.37601.0000.1080</v>
          </cell>
          <cell r="O35">
            <v>0</v>
          </cell>
        </row>
        <row r="36">
          <cell r="M36" t="str">
            <v>003.37602.0000.1080</v>
          </cell>
          <cell r="O36">
            <v>0</v>
          </cell>
        </row>
        <row r="37">
          <cell r="M37" t="str">
            <v>003.37800.0000.1080</v>
          </cell>
          <cell r="O37">
            <v>0</v>
          </cell>
        </row>
        <row r="38">
          <cell r="M38" t="str">
            <v>003.37900.0000.1080</v>
          </cell>
          <cell r="O38">
            <v>0</v>
          </cell>
        </row>
        <row r="39">
          <cell r="M39" t="str">
            <v>003.38000.0000.1080</v>
          </cell>
          <cell r="O39">
            <v>0</v>
          </cell>
        </row>
        <row r="40">
          <cell r="M40" t="str">
            <v>003.38100.0000.1080</v>
          </cell>
          <cell r="O40">
            <v>1102612.6399999999</v>
          </cell>
        </row>
        <row r="41">
          <cell r="M41" t="str">
            <v>003.38200.0000.1080</v>
          </cell>
          <cell r="O41">
            <v>0</v>
          </cell>
        </row>
        <row r="42">
          <cell r="M42" t="str">
            <v>003.38300.0000.1080</v>
          </cell>
          <cell r="O42">
            <v>11118.42</v>
          </cell>
        </row>
        <row r="43">
          <cell r="M43" t="str">
            <v>003.38400.0000.1080</v>
          </cell>
          <cell r="O43">
            <v>0</v>
          </cell>
        </row>
        <row r="44">
          <cell r="M44" t="str">
            <v>003.38500.0000.1080</v>
          </cell>
          <cell r="O44">
            <v>0</v>
          </cell>
        </row>
        <row r="45">
          <cell r="M45" t="str">
            <v>003.38600.0000.1080</v>
          </cell>
          <cell r="O45">
            <v>0</v>
          </cell>
        </row>
        <row r="46">
          <cell r="M46" t="str">
            <v>003.38700.0000.1080</v>
          </cell>
          <cell r="O46">
            <v>0</v>
          </cell>
        </row>
        <row r="47">
          <cell r="M47" t="str">
            <v>003.39000.0000.1080</v>
          </cell>
          <cell r="O47">
            <v>20.56</v>
          </cell>
        </row>
        <row r="48">
          <cell r="M48" t="str">
            <v>003.39009.0000.1080</v>
          </cell>
          <cell r="O48">
            <v>0</v>
          </cell>
        </row>
        <row r="49">
          <cell r="M49" t="str">
            <v>003.39100.0000.1080</v>
          </cell>
          <cell r="O49">
            <v>0</v>
          </cell>
        </row>
        <row r="50">
          <cell r="M50" t="str">
            <v>003.39103.0000.1080</v>
          </cell>
          <cell r="O50">
            <v>0</v>
          </cell>
        </row>
        <row r="51">
          <cell r="M51" t="str">
            <v>003.39200.0000.1080</v>
          </cell>
          <cell r="O51">
            <v>-101431.63</v>
          </cell>
        </row>
        <row r="52">
          <cell r="M52" t="str">
            <v>003.39300.0000.1080</v>
          </cell>
          <cell r="O52">
            <v>0</v>
          </cell>
        </row>
        <row r="53">
          <cell r="M53" t="str">
            <v>003.39400.0000.1080</v>
          </cell>
          <cell r="O53">
            <v>0</v>
          </cell>
        </row>
        <row r="54">
          <cell r="M54" t="str">
            <v>003.39600.0000.1080</v>
          </cell>
          <cell r="O54">
            <v>342.12</v>
          </cell>
        </row>
        <row r="55">
          <cell r="M55" t="str">
            <v>003.39603.0000.1080</v>
          </cell>
          <cell r="O55">
            <v>0</v>
          </cell>
        </row>
        <row r="56">
          <cell r="M56" t="str">
            <v>003.39604.0000.1080</v>
          </cell>
          <cell r="O56">
            <v>1894.13</v>
          </cell>
        </row>
        <row r="57">
          <cell r="M57" t="str">
            <v>003.39605.0000.1080</v>
          </cell>
          <cell r="O57">
            <v>-1611.47</v>
          </cell>
        </row>
        <row r="58">
          <cell r="M58" t="str">
            <v>003.39700.0000.1080</v>
          </cell>
          <cell r="O58">
            <v>0</v>
          </cell>
        </row>
        <row r="59">
          <cell r="M59" t="str">
            <v>003.39701.0000.1080</v>
          </cell>
          <cell r="O59">
            <v>0</v>
          </cell>
        </row>
        <row r="60">
          <cell r="M60" t="str">
            <v>003.39702.0000.1080</v>
          </cell>
          <cell r="O60">
            <v>0</v>
          </cell>
        </row>
        <row r="61">
          <cell r="M61" t="str">
            <v>003.39705.0000.1080</v>
          </cell>
          <cell r="O61">
            <v>0</v>
          </cell>
        </row>
        <row r="62">
          <cell r="M62" t="str">
            <v>003.39800.0000.1080</v>
          </cell>
          <cell r="O62">
            <v>0</v>
          </cell>
        </row>
        <row r="63">
          <cell r="M63" t="str">
            <v>003.39900.0000.1080</v>
          </cell>
          <cell r="O63">
            <v>0</v>
          </cell>
        </row>
        <row r="64">
          <cell r="M64" t="str">
            <v>003.39901.0000.1080</v>
          </cell>
          <cell r="O64">
            <v>0</v>
          </cell>
        </row>
        <row r="65">
          <cell r="M65" t="str">
            <v>003.39902.0000.1080</v>
          </cell>
          <cell r="O65">
            <v>0</v>
          </cell>
        </row>
        <row r="66">
          <cell r="M66" t="str">
            <v>003.39902.0000.1080</v>
          </cell>
          <cell r="O66">
            <v>0</v>
          </cell>
        </row>
        <row r="67">
          <cell r="M67" t="str">
            <v>003.39906.0000.1080</v>
          </cell>
          <cell r="O67">
            <v>0</v>
          </cell>
        </row>
        <row r="68">
          <cell r="M68" t="str">
            <v>003.39907.0000.1080</v>
          </cell>
          <cell r="O68">
            <v>0</v>
          </cell>
        </row>
        <row r="69">
          <cell r="M69" t="str">
            <v>003.39908.0000.1080</v>
          </cell>
          <cell r="O69">
            <v>0</v>
          </cell>
        </row>
        <row r="70">
          <cell r="M70" t="str">
            <v>003.00000.0000.1080</v>
          </cell>
          <cell r="O70">
            <v>100786.29</v>
          </cell>
        </row>
        <row r="71">
          <cell r="M71" t="str">
            <v>004.37402.0000.1080</v>
          </cell>
          <cell r="O71">
            <v>0</v>
          </cell>
        </row>
        <row r="72">
          <cell r="M72" t="str">
            <v>004.37500.0000.1080</v>
          </cell>
          <cell r="O72">
            <v>0</v>
          </cell>
        </row>
        <row r="73">
          <cell r="M73" t="str">
            <v>004.37600.0000.1080</v>
          </cell>
          <cell r="O73">
            <v>0</v>
          </cell>
        </row>
        <row r="74">
          <cell r="M74" t="str">
            <v>004.37601.0000.1080</v>
          </cell>
          <cell r="O74">
            <v>0</v>
          </cell>
        </row>
        <row r="75">
          <cell r="M75" t="str">
            <v>004.37602.0000.1080</v>
          </cell>
          <cell r="O75">
            <v>0</v>
          </cell>
        </row>
        <row r="76">
          <cell r="M76" t="str">
            <v>004.37800.0000.1080</v>
          </cell>
          <cell r="O76">
            <v>0</v>
          </cell>
        </row>
        <row r="77">
          <cell r="M77" t="str">
            <v>004.37900.0000.1080</v>
          </cell>
          <cell r="O77">
            <v>0</v>
          </cell>
        </row>
        <row r="78">
          <cell r="M78" t="str">
            <v>004.38000.0000.1080</v>
          </cell>
          <cell r="O78">
            <v>0</v>
          </cell>
        </row>
        <row r="79">
          <cell r="M79" t="str">
            <v>004.38100.0000.1080</v>
          </cell>
          <cell r="O79">
            <v>53703.839999999997</v>
          </cell>
        </row>
        <row r="80">
          <cell r="M80" t="str">
            <v>004.38200.0000.1080</v>
          </cell>
          <cell r="O80">
            <v>0</v>
          </cell>
        </row>
        <row r="81">
          <cell r="M81" t="str">
            <v>004.38300.0000.1080</v>
          </cell>
          <cell r="O81">
            <v>0</v>
          </cell>
        </row>
        <row r="82">
          <cell r="M82" t="str">
            <v>004.38400.0000.1080</v>
          </cell>
          <cell r="O82">
            <v>0</v>
          </cell>
        </row>
        <row r="83">
          <cell r="M83" t="str">
            <v>004.38500.0000.1080</v>
          </cell>
          <cell r="O83">
            <v>0</v>
          </cell>
        </row>
        <row r="84">
          <cell r="M84" t="str">
            <v>004.39009.0000.1080</v>
          </cell>
          <cell r="O84">
            <v>0</v>
          </cell>
        </row>
        <row r="85">
          <cell r="M85" t="str">
            <v>004.39100.0000.1080</v>
          </cell>
          <cell r="O85">
            <v>0</v>
          </cell>
        </row>
        <row r="86">
          <cell r="M86" t="str">
            <v>004.39200.0000.1080</v>
          </cell>
          <cell r="O86">
            <v>0</v>
          </cell>
        </row>
        <row r="87">
          <cell r="M87" t="str">
            <v>004.39400.0000.1080</v>
          </cell>
          <cell r="O87">
            <v>0</v>
          </cell>
        </row>
        <row r="88">
          <cell r="M88" t="str">
            <v>004.39701.0000.1080</v>
          </cell>
          <cell r="O88">
            <v>0</v>
          </cell>
        </row>
        <row r="89">
          <cell r="M89" t="str">
            <v>004.39800.0000.1080</v>
          </cell>
          <cell r="O89">
            <v>0</v>
          </cell>
        </row>
        <row r="90">
          <cell r="M90" t="str">
            <v>004.00000.0000.1080</v>
          </cell>
          <cell r="O90">
            <v>0</v>
          </cell>
        </row>
        <row r="91">
          <cell r="M91" t="str">
            <v>005.30200.0000.1080</v>
          </cell>
          <cell r="O91">
            <v>3495.08</v>
          </cell>
        </row>
        <row r="92">
          <cell r="M92" t="str">
            <v>005.36700.0000.1080</v>
          </cell>
          <cell r="O92">
            <v>0</v>
          </cell>
        </row>
        <row r="93">
          <cell r="M93" t="str">
            <v>005.37401.0000.1080</v>
          </cell>
          <cell r="O93">
            <v>0</v>
          </cell>
        </row>
        <row r="94">
          <cell r="M94" t="str">
            <v>005.37402.0000.1080</v>
          </cell>
          <cell r="O94">
            <v>-31604.17</v>
          </cell>
        </row>
        <row r="95">
          <cell r="M95" t="str">
            <v>005.37500.0000.1080</v>
          </cell>
          <cell r="O95">
            <v>-22512.46</v>
          </cell>
        </row>
        <row r="96">
          <cell r="M96" t="str">
            <v>005.37501.0000.1080</v>
          </cell>
          <cell r="O96">
            <v>-543.29</v>
          </cell>
        </row>
        <row r="97">
          <cell r="M97" t="str">
            <v>005.37502.0000.1080</v>
          </cell>
          <cell r="O97">
            <v>-2718.61</v>
          </cell>
        </row>
        <row r="98">
          <cell r="M98" t="str">
            <v>005.37503.0000.1080</v>
          </cell>
          <cell r="O98">
            <v>-20207.66</v>
          </cell>
        </row>
        <row r="99">
          <cell r="M99" t="str">
            <v>005.37600.0000.1080</v>
          </cell>
          <cell r="O99">
            <v>-1279378.3999999999</v>
          </cell>
        </row>
        <row r="100">
          <cell r="M100" t="str">
            <v>005.37601.0000.1080</v>
          </cell>
          <cell r="O100">
            <v>-7965042.9400000004</v>
          </cell>
        </row>
        <row r="101">
          <cell r="M101" t="str">
            <v>005.37602.0000.1080</v>
          </cell>
          <cell r="O101">
            <v>-1731189.54</v>
          </cell>
        </row>
        <row r="102">
          <cell r="M102" t="str">
            <v>005.37700.0000.1080</v>
          </cell>
          <cell r="O102">
            <v>0</v>
          </cell>
        </row>
        <row r="103">
          <cell r="M103" t="str">
            <v>005.37800.0000.1080</v>
          </cell>
          <cell r="O103">
            <v>-699820.07</v>
          </cell>
        </row>
        <row r="104">
          <cell r="M104" t="str">
            <v>005.37900.0000.1080</v>
          </cell>
          <cell r="O104">
            <v>5930.92</v>
          </cell>
        </row>
        <row r="105">
          <cell r="M105" t="str">
            <v>005.38000.0000.1080</v>
          </cell>
          <cell r="O105">
            <v>-4230459.09</v>
          </cell>
        </row>
        <row r="106">
          <cell r="M106" t="str">
            <v>005.38100.0000.1080</v>
          </cell>
          <cell r="O106">
            <v>3232682.42</v>
          </cell>
        </row>
        <row r="107">
          <cell r="M107" t="str">
            <v>005.38200.0000.1080</v>
          </cell>
          <cell r="O107">
            <v>-628878.49</v>
          </cell>
        </row>
        <row r="108">
          <cell r="M108" t="str">
            <v>005.38300.0000.1080</v>
          </cell>
          <cell r="O108">
            <v>-811094.7</v>
          </cell>
        </row>
        <row r="109">
          <cell r="M109" t="str">
            <v>005.38400.0000.1080</v>
          </cell>
          <cell r="O109">
            <v>-165790.04999999999</v>
          </cell>
        </row>
        <row r="110">
          <cell r="M110" t="str">
            <v>005.38500.0000.1080</v>
          </cell>
          <cell r="O110">
            <v>-370973.23</v>
          </cell>
        </row>
        <row r="111">
          <cell r="M111" t="str">
            <v>005.38600.0000.1080</v>
          </cell>
          <cell r="O111">
            <v>-2887.21</v>
          </cell>
        </row>
        <row r="112">
          <cell r="M112" t="str">
            <v>005.38700.0000.1080</v>
          </cell>
          <cell r="O112">
            <v>-91318.15</v>
          </cell>
        </row>
        <row r="113">
          <cell r="M113" t="str">
            <v>005.38900.0000.1080</v>
          </cell>
          <cell r="O113">
            <v>-1279.68</v>
          </cell>
        </row>
        <row r="114">
          <cell r="M114" t="str">
            <v>005.39001.0000.1080</v>
          </cell>
          <cell r="O114">
            <v>8.6</v>
          </cell>
        </row>
        <row r="115">
          <cell r="M115" t="str">
            <v>005.39002.0000.1080</v>
          </cell>
          <cell r="O115">
            <v>1862</v>
          </cell>
        </row>
        <row r="116">
          <cell r="M116" t="str">
            <v>005.39003.0000.1080</v>
          </cell>
          <cell r="O116">
            <v>9549.58</v>
          </cell>
        </row>
        <row r="117">
          <cell r="M117" t="str">
            <v>005.39004.0000.1080</v>
          </cell>
          <cell r="O117">
            <v>-10995.89</v>
          </cell>
        </row>
        <row r="118">
          <cell r="M118" t="str">
            <v>005.39009.0000.1080</v>
          </cell>
          <cell r="O118">
            <v>0</v>
          </cell>
        </row>
        <row r="119">
          <cell r="M119" t="str">
            <v>005.39009.0000.1080</v>
          </cell>
          <cell r="O119">
            <v>-283461.92</v>
          </cell>
        </row>
        <row r="120">
          <cell r="M120" t="str">
            <v>005.39100.0000.1080</v>
          </cell>
          <cell r="O120">
            <v>-362766.11</v>
          </cell>
        </row>
        <row r="121">
          <cell r="M121" t="str">
            <v>005.39103.0000.1080</v>
          </cell>
          <cell r="O121">
            <v>0</v>
          </cell>
        </row>
        <row r="122">
          <cell r="M122" t="str">
            <v>005.39200.0000.1080</v>
          </cell>
          <cell r="O122">
            <v>-157922.51999999999</v>
          </cell>
        </row>
        <row r="123">
          <cell r="M123" t="str">
            <v>005.39300.0000.1080</v>
          </cell>
          <cell r="O123">
            <v>-74700.55</v>
          </cell>
        </row>
        <row r="124">
          <cell r="M124" t="str">
            <v>005.39400.0000.1080</v>
          </cell>
          <cell r="O124">
            <v>-1149390.71</v>
          </cell>
        </row>
        <row r="125">
          <cell r="M125" t="str">
            <v>005.39500.0000.1080</v>
          </cell>
          <cell r="O125">
            <v>0</v>
          </cell>
        </row>
        <row r="126">
          <cell r="M126" t="str">
            <v>005.39600.0000.1080</v>
          </cell>
          <cell r="O126">
            <v>-18598.650000000001</v>
          </cell>
        </row>
        <row r="127">
          <cell r="M127" t="str">
            <v>005.39603.0000.1080</v>
          </cell>
          <cell r="O127">
            <v>-39647.93</v>
          </cell>
        </row>
        <row r="128">
          <cell r="M128" t="str">
            <v>005.39604.0000.1080</v>
          </cell>
          <cell r="O128">
            <v>19044.2</v>
          </cell>
        </row>
        <row r="129">
          <cell r="M129" t="str">
            <v>005.39605.0000.1080</v>
          </cell>
          <cell r="O129">
            <v>-4229.57</v>
          </cell>
        </row>
        <row r="130">
          <cell r="M130" t="str">
            <v>005.39700.0000.1080</v>
          </cell>
          <cell r="O130">
            <v>-70819.289999999994</v>
          </cell>
        </row>
        <row r="131">
          <cell r="M131" t="str">
            <v>005.39701.0000.1080</v>
          </cell>
          <cell r="O131">
            <v>0</v>
          </cell>
        </row>
        <row r="132">
          <cell r="M132" t="str">
            <v>005.39702.0000.1080</v>
          </cell>
          <cell r="O132">
            <v>0</v>
          </cell>
        </row>
        <row r="133">
          <cell r="M133" t="str">
            <v>005.39705.0000.1080</v>
          </cell>
          <cell r="O133">
            <v>-63078.2</v>
          </cell>
        </row>
        <row r="134">
          <cell r="M134" t="str">
            <v>005.39800.0000.1080</v>
          </cell>
          <cell r="O134">
            <v>-15702.3</v>
          </cell>
        </row>
        <row r="135">
          <cell r="M135" t="str">
            <v>005.39901.0000.1080</v>
          </cell>
          <cell r="O135">
            <v>0</v>
          </cell>
        </row>
        <row r="136">
          <cell r="M136" t="str">
            <v>005.39902.0000.1080</v>
          </cell>
          <cell r="O136">
            <v>0</v>
          </cell>
        </row>
        <row r="137">
          <cell r="M137" t="str">
            <v>005.39902.0000.1080</v>
          </cell>
          <cell r="O137">
            <v>0</v>
          </cell>
        </row>
        <row r="138">
          <cell r="M138" t="str">
            <v>005.39906.0000.1080</v>
          </cell>
          <cell r="O138">
            <v>-1327684.31</v>
          </cell>
        </row>
        <row r="139">
          <cell r="M139" t="str">
            <v>005.39907.0000.1080</v>
          </cell>
          <cell r="O139">
            <v>47289.17</v>
          </cell>
        </row>
        <row r="140">
          <cell r="M140" t="str">
            <v>005.39908.0000.1080</v>
          </cell>
          <cell r="O140">
            <v>-238425.08</v>
          </cell>
        </row>
        <row r="141">
          <cell r="M141" t="str">
            <v>005.00000.0000.1080</v>
          </cell>
          <cell r="O141">
            <v>141743.18</v>
          </cell>
        </row>
        <row r="142">
          <cell r="M142" t="str">
            <v>006.30200.0000.1080</v>
          </cell>
          <cell r="O142">
            <v>1</v>
          </cell>
        </row>
        <row r="143">
          <cell r="M143" t="str">
            <v>006.37401.0000.1080</v>
          </cell>
          <cell r="O143">
            <v>0</v>
          </cell>
        </row>
        <row r="144">
          <cell r="M144" t="str">
            <v>006.37402.0000.1080</v>
          </cell>
          <cell r="O144">
            <v>0</v>
          </cell>
        </row>
        <row r="145">
          <cell r="M145" t="str">
            <v>006.37500.0000.1080</v>
          </cell>
          <cell r="O145">
            <v>0</v>
          </cell>
        </row>
        <row r="146">
          <cell r="M146" t="str">
            <v>006.37501.0000.1080</v>
          </cell>
          <cell r="O146">
            <v>0</v>
          </cell>
        </row>
        <row r="147">
          <cell r="M147" t="str">
            <v>006.37502.0000.1080</v>
          </cell>
          <cell r="O147">
            <v>0</v>
          </cell>
        </row>
        <row r="148">
          <cell r="M148" t="str">
            <v>006.37600.0000.1080</v>
          </cell>
          <cell r="O148">
            <v>0</v>
          </cell>
        </row>
        <row r="149">
          <cell r="M149" t="str">
            <v>006.37601.0000.1080</v>
          </cell>
          <cell r="O149">
            <v>0</v>
          </cell>
        </row>
        <row r="150">
          <cell r="M150" t="str">
            <v>006.37602.0000.1080</v>
          </cell>
          <cell r="O150">
            <v>0</v>
          </cell>
        </row>
        <row r="151">
          <cell r="M151" t="str">
            <v>006.37800.0000.1080</v>
          </cell>
          <cell r="O151">
            <v>0</v>
          </cell>
        </row>
        <row r="152">
          <cell r="M152" t="str">
            <v>006.37900.0000.1080</v>
          </cell>
          <cell r="O152">
            <v>0</v>
          </cell>
        </row>
        <row r="153">
          <cell r="M153" t="str">
            <v>006.38000.0000.1080</v>
          </cell>
          <cell r="O153">
            <v>0</v>
          </cell>
        </row>
        <row r="154">
          <cell r="M154" t="str">
            <v>006.38100.0000.1080</v>
          </cell>
          <cell r="O154">
            <v>56204.06</v>
          </cell>
        </row>
        <row r="155">
          <cell r="M155" t="str">
            <v>006.38200.0000.1080</v>
          </cell>
          <cell r="O155">
            <v>0</v>
          </cell>
        </row>
        <row r="156">
          <cell r="M156" t="str">
            <v>006.38300.0000.1080</v>
          </cell>
          <cell r="O156">
            <v>779.01</v>
          </cell>
        </row>
        <row r="157">
          <cell r="M157" t="str">
            <v>006.38400.0000.1080</v>
          </cell>
          <cell r="O157">
            <v>0</v>
          </cell>
        </row>
        <row r="158">
          <cell r="M158" t="str">
            <v>006.38500.0000.1080</v>
          </cell>
          <cell r="O158">
            <v>0</v>
          </cell>
        </row>
        <row r="159">
          <cell r="M159" t="str">
            <v>006.38600.0000.1080</v>
          </cell>
          <cell r="O159">
            <v>0</v>
          </cell>
        </row>
        <row r="160">
          <cell r="M160" t="str">
            <v>006.38700.0000.1080</v>
          </cell>
          <cell r="O160">
            <v>0</v>
          </cell>
        </row>
        <row r="161">
          <cell r="M161" t="str">
            <v>006.39009.0000.1080</v>
          </cell>
          <cell r="O161">
            <v>0</v>
          </cell>
        </row>
        <row r="162">
          <cell r="M162" t="str">
            <v>006.39100.0000.1080</v>
          </cell>
          <cell r="O162">
            <v>0</v>
          </cell>
        </row>
        <row r="163">
          <cell r="M163" t="str">
            <v>006.39103.0000.1080</v>
          </cell>
          <cell r="O163">
            <v>0</v>
          </cell>
        </row>
        <row r="164">
          <cell r="M164" t="str">
            <v>006.39200.0000.1080</v>
          </cell>
          <cell r="O164">
            <v>0</v>
          </cell>
        </row>
        <row r="165">
          <cell r="M165" t="str">
            <v>006.39300.0000.1080</v>
          </cell>
          <cell r="O165">
            <v>0</v>
          </cell>
        </row>
        <row r="166">
          <cell r="M166" t="str">
            <v>006.39400.0000.1080</v>
          </cell>
          <cell r="O166">
            <v>0</v>
          </cell>
        </row>
        <row r="167">
          <cell r="M167" t="str">
            <v>006.39604.0000.1080</v>
          </cell>
          <cell r="O167">
            <v>0</v>
          </cell>
        </row>
        <row r="168">
          <cell r="M168" t="str">
            <v>006.39700.0000.1080</v>
          </cell>
          <cell r="O168">
            <v>0</v>
          </cell>
        </row>
        <row r="169">
          <cell r="M169" t="str">
            <v>006.39701.0000.1080</v>
          </cell>
          <cell r="O169">
            <v>0</v>
          </cell>
        </row>
        <row r="170">
          <cell r="M170" t="str">
            <v>006.39702.0000.1080</v>
          </cell>
          <cell r="O170">
            <v>0</v>
          </cell>
        </row>
        <row r="171">
          <cell r="M171" t="str">
            <v>006.39800.0000.1080</v>
          </cell>
          <cell r="O171">
            <v>0</v>
          </cell>
        </row>
        <row r="172">
          <cell r="M172" t="str">
            <v>006.39906.0000.1080</v>
          </cell>
          <cell r="O172">
            <v>0</v>
          </cell>
        </row>
        <row r="173">
          <cell r="M173" t="str">
            <v>006.39907.0000.1080</v>
          </cell>
          <cell r="O173">
            <v>0</v>
          </cell>
        </row>
        <row r="174">
          <cell r="M174" t="str">
            <v>006.00000.0000.1080</v>
          </cell>
          <cell r="O174">
            <v>-1</v>
          </cell>
        </row>
        <row r="175">
          <cell r="M175" t="str">
            <v>008.37402.0000.1080</v>
          </cell>
          <cell r="O175">
            <v>0</v>
          </cell>
        </row>
        <row r="176">
          <cell r="M176" t="str">
            <v>008.37500.0000.1080</v>
          </cell>
          <cell r="O176">
            <v>0</v>
          </cell>
        </row>
        <row r="177">
          <cell r="M177" t="str">
            <v>008.37600.0000.1080</v>
          </cell>
          <cell r="O177">
            <v>0</v>
          </cell>
        </row>
        <row r="178">
          <cell r="M178" t="str">
            <v>008.37601.0000.1080</v>
          </cell>
          <cell r="O178">
            <v>0</v>
          </cell>
        </row>
        <row r="179">
          <cell r="M179" t="str">
            <v>008.37602.0000.1080</v>
          </cell>
          <cell r="O179">
            <v>0</v>
          </cell>
        </row>
        <row r="180">
          <cell r="M180" t="str">
            <v>008.37800.0000.1080</v>
          </cell>
          <cell r="O180">
            <v>0</v>
          </cell>
        </row>
        <row r="181">
          <cell r="M181" t="str">
            <v>008.37900.0000.1080</v>
          </cell>
          <cell r="O181">
            <v>0</v>
          </cell>
        </row>
        <row r="182">
          <cell r="M182" t="str">
            <v>008.38000.0000.1080</v>
          </cell>
          <cell r="O182">
            <v>0</v>
          </cell>
        </row>
        <row r="183">
          <cell r="M183" t="str">
            <v>008.38100.0000.1080</v>
          </cell>
          <cell r="O183">
            <v>559334.92000000004</v>
          </cell>
        </row>
        <row r="184">
          <cell r="M184" t="str">
            <v>008.38200.0000.1080</v>
          </cell>
          <cell r="O184">
            <v>0</v>
          </cell>
        </row>
        <row r="185">
          <cell r="M185" t="str">
            <v>008.38300.0000.1080</v>
          </cell>
          <cell r="O185">
            <v>7936.03</v>
          </cell>
        </row>
        <row r="186">
          <cell r="M186" t="str">
            <v>008.38400.0000.1080</v>
          </cell>
          <cell r="O186">
            <v>0</v>
          </cell>
        </row>
        <row r="187">
          <cell r="M187" t="str">
            <v>008.39100.0000.1080</v>
          </cell>
          <cell r="O187">
            <v>0</v>
          </cell>
        </row>
        <row r="188">
          <cell r="M188" t="str">
            <v>008.39103.0000.1080</v>
          </cell>
          <cell r="O188">
            <v>0</v>
          </cell>
        </row>
        <row r="189">
          <cell r="M189" t="str">
            <v>008.39400.0000.1080</v>
          </cell>
          <cell r="O189">
            <v>0</v>
          </cell>
        </row>
        <row r="190">
          <cell r="M190" t="str">
            <v>008.39606.0000.1080</v>
          </cell>
          <cell r="O190">
            <v>0</v>
          </cell>
        </row>
        <row r="191">
          <cell r="M191" t="str">
            <v>008.39701.0000.1080</v>
          </cell>
          <cell r="O191">
            <v>0</v>
          </cell>
        </row>
        <row r="192">
          <cell r="M192" t="str">
            <v>008.39900.0000.1080</v>
          </cell>
          <cell r="O192">
            <v>0</v>
          </cell>
        </row>
        <row r="193">
          <cell r="M193" t="str">
            <v>008.39906.0000.1080</v>
          </cell>
          <cell r="O193">
            <v>0</v>
          </cell>
        </row>
        <row r="194">
          <cell r="M194" t="str">
            <v>008.00000.0000.1080</v>
          </cell>
          <cell r="O194">
            <v>0</v>
          </cell>
        </row>
        <row r="195">
          <cell r="M195" t="str">
            <v>010.39009.0000.1080</v>
          </cell>
          <cell r="O195">
            <v>0</v>
          </cell>
        </row>
        <row r="196">
          <cell r="M196" t="str">
            <v>010.39100.0000.1080</v>
          </cell>
          <cell r="O196">
            <v>0</v>
          </cell>
        </row>
        <row r="197">
          <cell r="M197" t="str">
            <v>010.39103.0000.1080</v>
          </cell>
          <cell r="O197">
            <v>0</v>
          </cell>
        </row>
        <row r="198">
          <cell r="M198" t="str">
            <v>010.39200.0000.1080</v>
          </cell>
          <cell r="O198">
            <v>-149697.07999999999</v>
          </cell>
        </row>
        <row r="199">
          <cell r="M199" t="str">
            <v>010.39400.0000.1080</v>
          </cell>
          <cell r="O199">
            <v>0</v>
          </cell>
        </row>
        <row r="200">
          <cell r="M200" t="str">
            <v>010.39700.0000.1080</v>
          </cell>
          <cell r="O200">
            <v>0</v>
          </cell>
        </row>
        <row r="201">
          <cell r="M201" t="str">
            <v>010.39701.0000.1080</v>
          </cell>
          <cell r="O201">
            <v>0</v>
          </cell>
        </row>
        <row r="202">
          <cell r="M202" t="str">
            <v>010.39702.0000.1080</v>
          </cell>
          <cell r="O202">
            <v>0</v>
          </cell>
        </row>
        <row r="203">
          <cell r="M203" t="str">
            <v>010.39705.0000.1080</v>
          </cell>
          <cell r="O203">
            <v>0</v>
          </cell>
        </row>
        <row r="204">
          <cell r="M204" t="str">
            <v>010.39800.0000.1080</v>
          </cell>
          <cell r="O204">
            <v>0</v>
          </cell>
        </row>
        <row r="205">
          <cell r="M205" t="str">
            <v>010.39901.0000.1080</v>
          </cell>
          <cell r="O205">
            <v>0</v>
          </cell>
        </row>
        <row r="206">
          <cell r="M206" t="str">
            <v>010.39902.0000.1080</v>
          </cell>
          <cell r="O206">
            <v>0</v>
          </cell>
        </row>
        <row r="207">
          <cell r="M207" t="str">
            <v>010.39903.0000.1080</v>
          </cell>
          <cell r="O207">
            <v>0</v>
          </cell>
        </row>
        <row r="208">
          <cell r="M208" t="str">
            <v>010.39905.0000.1080</v>
          </cell>
          <cell r="O208">
            <v>0</v>
          </cell>
        </row>
        <row r="209">
          <cell r="M209" t="str">
            <v>010.39906.0000.1080</v>
          </cell>
          <cell r="O209">
            <v>0</v>
          </cell>
        </row>
        <row r="210">
          <cell r="M210" t="str">
            <v>010.39907.0000.1080</v>
          </cell>
          <cell r="O210">
            <v>0</v>
          </cell>
        </row>
        <row r="211">
          <cell r="M211" t="str">
            <v>010.39908.0000.1080</v>
          </cell>
          <cell r="O211">
            <v>0</v>
          </cell>
        </row>
        <row r="212">
          <cell r="M212" t="str">
            <v>010.00000.0000.1080</v>
          </cell>
          <cell r="O212">
            <v>149697.07999999999</v>
          </cell>
        </row>
        <row r="213">
          <cell r="M213" t="str">
            <v>011.36700.0000.1080</v>
          </cell>
          <cell r="O213">
            <v>0</v>
          </cell>
        </row>
        <row r="214">
          <cell r="M214" t="str">
            <v>011.36701.0000.1080</v>
          </cell>
          <cell r="O214">
            <v>0</v>
          </cell>
        </row>
        <row r="215">
          <cell r="M215" t="str">
            <v>011.37500.0000.1080</v>
          </cell>
          <cell r="O215">
            <v>0</v>
          </cell>
        </row>
        <row r="216">
          <cell r="M216" t="str">
            <v>011.37900.0000.1080</v>
          </cell>
          <cell r="O216">
            <v>0</v>
          </cell>
        </row>
        <row r="217">
          <cell r="M217" t="str">
            <v>011.00000.0000.1080</v>
          </cell>
          <cell r="O217">
            <v>0</v>
          </cell>
        </row>
        <row r="218">
          <cell r="M218" t="str">
            <v>013.37402.0000.1080</v>
          </cell>
          <cell r="O218">
            <v>0</v>
          </cell>
        </row>
        <row r="219">
          <cell r="M219" t="str">
            <v>013.37500.0000.1080</v>
          </cell>
          <cell r="O219">
            <v>0</v>
          </cell>
        </row>
        <row r="220">
          <cell r="M220" t="str">
            <v>013.37600.0000.1080</v>
          </cell>
          <cell r="O220">
            <v>0</v>
          </cell>
        </row>
        <row r="221">
          <cell r="M221" t="str">
            <v>013.37601.0000.1080</v>
          </cell>
          <cell r="O221">
            <v>0</v>
          </cell>
        </row>
        <row r="222">
          <cell r="M222" t="str">
            <v>013.37602.0000.1080</v>
          </cell>
          <cell r="O222">
            <v>0</v>
          </cell>
        </row>
        <row r="223">
          <cell r="M223" t="str">
            <v>013.37800.0000.1080</v>
          </cell>
          <cell r="O223">
            <v>0</v>
          </cell>
        </row>
        <row r="224">
          <cell r="M224" t="str">
            <v>013.37900.0000.1080</v>
          </cell>
          <cell r="O224">
            <v>0</v>
          </cell>
        </row>
        <row r="225">
          <cell r="M225" t="str">
            <v>013.38000.0000.1080</v>
          </cell>
          <cell r="O225">
            <v>0</v>
          </cell>
        </row>
        <row r="226">
          <cell r="M226" t="str">
            <v>013.38100.0000.1080</v>
          </cell>
          <cell r="O226">
            <v>44626.55</v>
          </cell>
        </row>
        <row r="227">
          <cell r="M227" t="str">
            <v>013.38200.0000.1080</v>
          </cell>
          <cell r="O227">
            <v>0</v>
          </cell>
        </row>
        <row r="228">
          <cell r="M228" t="str">
            <v>013.38300.0000.1080</v>
          </cell>
          <cell r="O228">
            <v>0</v>
          </cell>
        </row>
        <row r="229">
          <cell r="M229" t="str">
            <v>013.38400.0000.1080</v>
          </cell>
          <cell r="O229">
            <v>0</v>
          </cell>
        </row>
        <row r="230">
          <cell r="M230" t="str">
            <v>013.39100.0000.1080</v>
          </cell>
          <cell r="O230">
            <v>0</v>
          </cell>
        </row>
        <row r="231">
          <cell r="M231" t="str">
            <v>013.39101.0000.1080</v>
          </cell>
          <cell r="O231">
            <v>0</v>
          </cell>
        </row>
        <row r="232">
          <cell r="M232" t="str">
            <v>013.39103.0000.1080</v>
          </cell>
          <cell r="O232">
            <v>0</v>
          </cell>
        </row>
        <row r="233">
          <cell r="M233" t="str">
            <v>013.39400.0000.1080</v>
          </cell>
          <cell r="O233">
            <v>0</v>
          </cell>
        </row>
        <row r="234">
          <cell r="M234" t="str">
            <v>013.00000.0000.1080</v>
          </cell>
          <cell r="O234">
            <v>0</v>
          </cell>
        </row>
        <row r="235">
          <cell r="M235" t="str">
            <v>014.00000.0000.1080</v>
          </cell>
          <cell r="O235">
            <v>0</v>
          </cell>
        </row>
        <row r="236">
          <cell r="M236" t="str">
            <v>015.00000.0000.1080</v>
          </cell>
          <cell r="O236">
            <v>0</v>
          </cell>
        </row>
        <row r="237">
          <cell r="M237" t="str">
            <v>016.30200.0000.1080</v>
          </cell>
          <cell r="O237">
            <v>117.81</v>
          </cell>
        </row>
        <row r="238">
          <cell r="M238" t="str">
            <v>016.36700.0000.1080</v>
          </cell>
          <cell r="O238">
            <v>0</v>
          </cell>
        </row>
        <row r="239">
          <cell r="M239" t="str">
            <v>016.37401.0000.1080</v>
          </cell>
          <cell r="O239">
            <v>0</v>
          </cell>
        </row>
        <row r="240">
          <cell r="M240" t="str">
            <v>016.37402.0000.1080</v>
          </cell>
          <cell r="O240">
            <v>32997.49</v>
          </cell>
        </row>
        <row r="241">
          <cell r="M241" t="str">
            <v>016.37500.0000.1080</v>
          </cell>
          <cell r="O241">
            <v>22512.46</v>
          </cell>
        </row>
        <row r="242">
          <cell r="M242" t="str">
            <v>016.37501.0000.1080</v>
          </cell>
          <cell r="O242">
            <v>543.29</v>
          </cell>
        </row>
        <row r="243">
          <cell r="M243" t="str">
            <v>016.37502.0000.1080</v>
          </cell>
          <cell r="O243">
            <v>2718.61</v>
          </cell>
        </row>
        <row r="244">
          <cell r="M244" t="str">
            <v>016.37503.0000.1080</v>
          </cell>
          <cell r="O244">
            <v>21248.46</v>
          </cell>
        </row>
        <row r="245">
          <cell r="M245" t="str">
            <v>016.37600.0000.1080</v>
          </cell>
          <cell r="O245">
            <v>1284630.3799999999</v>
          </cell>
        </row>
        <row r="246">
          <cell r="M246" t="str">
            <v>016.37601.0000.1080</v>
          </cell>
          <cell r="O246">
            <v>8091668.5800000001</v>
          </cell>
        </row>
        <row r="247">
          <cell r="M247" t="str">
            <v>016.37602.0000.1080</v>
          </cell>
          <cell r="O247">
            <v>1878649.85</v>
          </cell>
        </row>
        <row r="248">
          <cell r="M248" t="str">
            <v>016.37700.0000.1080</v>
          </cell>
          <cell r="O248">
            <v>0</v>
          </cell>
        </row>
        <row r="249">
          <cell r="M249" t="str">
            <v>016.37800.0000.1080</v>
          </cell>
          <cell r="O249">
            <v>804685.71</v>
          </cell>
        </row>
        <row r="250">
          <cell r="M250" t="str">
            <v>016.37900.0000.1080</v>
          </cell>
          <cell r="O250">
            <v>-5930.92</v>
          </cell>
        </row>
        <row r="251">
          <cell r="M251" t="str">
            <v>016.38000.0000.1080</v>
          </cell>
          <cell r="O251">
            <v>4253632.28</v>
          </cell>
        </row>
        <row r="252">
          <cell r="M252" t="str">
            <v>016.38100.0000.1080</v>
          </cell>
          <cell r="O252">
            <v>1087147.6599999999</v>
          </cell>
        </row>
        <row r="253">
          <cell r="M253" t="str">
            <v>016.38200.0000.1080</v>
          </cell>
          <cell r="O253">
            <v>625999.02</v>
          </cell>
        </row>
        <row r="254">
          <cell r="M254" t="str">
            <v>016.38300.0000.1080</v>
          </cell>
          <cell r="O254">
            <v>909553.47</v>
          </cell>
        </row>
        <row r="255">
          <cell r="M255" t="str">
            <v>016.38400.0000.1080</v>
          </cell>
          <cell r="O255">
            <v>165790.04999999999</v>
          </cell>
        </row>
        <row r="256">
          <cell r="M256" t="str">
            <v>016.38500.0000.1080</v>
          </cell>
          <cell r="O256">
            <v>370973.23</v>
          </cell>
        </row>
        <row r="257">
          <cell r="M257" t="str">
            <v>016.38600.0000.1080</v>
          </cell>
          <cell r="O257">
            <v>2887.21</v>
          </cell>
        </row>
        <row r="258">
          <cell r="M258" t="str">
            <v>016.38700.0000.1080</v>
          </cell>
          <cell r="O258">
            <v>91318.15</v>
          </cell>
        </row>
        <row r="259">
          <cell r="M259" t="str">
            <v>016.38900.0000.1080</v>
          </cell>
          <cell r="O259">
            <v>0</v>
          </cell>
        </row>
        <row r="260">
          <cell r="M260" t="str">
            <v>016.39004.0000.1080</v>
          </cell>
          <cell r="O260">
            <v>2273.44</v>
          </cell>
        </row>
        <row r="261">
          <cell r="M261" t="str">
            <v>016.39009.0000.1080</v>
          </cell>
          <cell r="O261">
            <v>284646.02</v>
          </cell>
        </row>
        <row r="262">
          <cell r="M262" t="str">
            <v>016.39100.0000.1080</v>
          </cell>
          <cell r="O262">
            <v>362766.11</v>
          </cell>
        </row>
        <row r="263">
          <cell r="M263" t="str">
            <v>016.39103.0000.1080</v>
          </cell>
          <cell r="O263">
            <v>0</v>
          </cell>
        </row>
        <row r="264">
          <cell r="M264" t="str">
            <v>016.39200.0000.1080</v>
          </cell>
          <cell r="O264">
            <v>13207.58</v>
          </cell>
        </row>
        <row r="265">
          <cell r="M265" t="str">
            <v>016.39300.0000.1080</v>
          </cell>
          <cell r="O265">
            <v>74700.55</v>
          </cell>
        </row>
        <row r="266">
          <cell r="M266" t="str">
            <v>016.39400.0000.1080</v>
          </cell>
          <cell r="O266">
            <v>1149390.71</v>
          </cell>
        </row>
        <row r="267">
          <cell r="M267" t="str">
            <v>016.39500.0000.1080</v>
          </cell>
          <cell r="O267">
            <v>0</v>
          </cell>
        </row>
        <row r="268">
          <cell r="M268" t="str">
            <v>016.39600.0000.1080</v>
          </cell>
          <cell r="O268">
            <v>24558.05</v>
          </cell>
        </row>
        <row r="269">
          <cell r="M269" t="str">
            <v>016.39603.0000.1080</v>
          </cell>
          <cell r="O269">
            <v>41492.01</v>
          </cell>
        </row>
        <row r="270">
          <cell r="M270" t="str">
            <v>016.39604.0000.1080</v>
          </cell>
          <cell r="O270">
            <v>1</v>
          </cell>
        </row>
        <row r="271">
          <cell r="M271" t="str">
            <v>016.39605.0000.1080</v>
          </cell>
          <cell r="O271">
            <v>5508.37</v>
          </cell>
        </row>
        <row r="272">
          <cell r="M272" t="str">
            <v>016.39700.0000.1080</v>
          </cell>
          <cell r="O272">
            <v>70819.289999999994</v>
          </cell>
        </row>
        <row r="273">
          <cell r="M273" t="str">
            <v>016.39701.0000.1080</v>
          </cell>
          <cell r="O273">
            <v>0</v>
          </cell>
        </row>
        <row r="274">
          <cell r="M274" t="str">
            <v>016.39702.0000.1080</v>
          </cell>
          <cell r="O274">
            <v>0</v>
          </cell>
        </row>
        <row r="275">
          <cell r="M275" t="str">
            <v>016.39705.0000.1080</v>
          </cell>
          <cell r="O275">
            <v>63078.2</v>
          </cell>
        </row>
        <row r="276">
          <cell r="M276" t="str">
            <v>016.39800.0000.1080</v>
          </cell>
          <cell r="O276">
            <v>15702.3</v>
          </cell>
        </row>
        <row r="277">
          <cell r="M277" t="str">
            <v>016.39906.0000.1080</v>
          </cell>
          <cell r="O277">
            <v>1327684.31</v>
          </cell>
        </row>
        <row r="278">
          <cell r="M278" t="str">
            <v>016.39907.0000.1080</v>
          </cell>
          <cell r="O278">
            <v>-47289.17</v>
          </cell>
        </row>
        <row r="279">
          <cell r="M279" t="str">
            <v>016.39908.0000.1080</v>
          </cell>
          <cell r="O279">
            <v>238425.08</v>
          </cell>
        </row>
        <row r="280">
          <cell r="M280" t="str">
            <v>016.00000.0000.1080</v>
          </cell>
          <cell r="O280">
            <v>-31370.76</v>
          </cell>
        </row>
        <row r="281">
          <cell r="M281" t="str">
            <v>017.37500.0000.1080</v>
          </cell>
          <cell r="O281">
            <v>0</v>
          </cell>
        </row>
        <row r="282">
          <cell r="M282" t="str">
            <v>017.37601.0000.1080</v>
          </cell>
          <cell r="O282">
            <v>0</v>
          </cell>
        </row>
        <row r="283">
          <cell r="M283" t="str">
            <v>017.37602.0000.1080</v>
          </cell>
          <cell r="O283">
            <v>0</v>
          </cell>
        </row>
        <row r="284">
          <cell r="M284" t="str">
            <v>017.37800.0000.1080</v>
          </cell>
          <cell r="O284">
            <v>0</v>
          </cell>
        </row>
        <row r="285">
          <cell r="M285" t="str">
            <v>017.37900.0000.1080</v>
          </cell>
          <cell r="O285">
            <v>0</v>
          </cell>
        </row>
        <row r="286">
          <cell r="M286" t="str">
            <v>017.38000.0000.1080</v>
          </cell>
          <cell r="O286">
            <v>0</v>
          </cell>
        </row>
        <row r="287">
          <cell r="M287" t="str">
            <v>017.38200.0000.1080</v>
          </cell>
          <cell r="O287">
            <v>0</v>
          </cell>
        </row>
        <row r="288">
          <cell r="M288" t="str">
            <v>017.38300.0000.1080</v>
          </cell>
          <cell r="O288">
            <v>0</v>
          </cell>
        </row>
        <row r="289">
          <cell r="M289" t="str">
            <v>017.38400.0000.1080</v>
          </cell>
          <cell r="O289">
            <v>0</v>
          </cell>
        </row>
        <row r="290">
          <cell r="M290" t="str">
            <v>017.00000.0000.1080</v>
          </cell>
          <cell r="O290">
            <v>0</v>
          </cell>
        </row>
        <row r="291">
          <cell r="M291" t="str">
            <v>018.37402.0000.1080</v>
          </cell>
          <cell r="O291">
            <v>0</v>
          </cell>
        </row>
        <row r="292">
          <cell r="M292" t="str">
            <v>018.37500.0000.1080</v>
          </cell>
          <cell r="O292">
            <v>0</v>
          </cell>
        </row>
        <row r="293">
          <cell r="M293" t="str">
            <v>018.37600.0000.1080</v>
          </cell>
          <cell r="O293">
            <v>0</v>
          </cell>
        </row>
        <row r="294">
          <cell r="M294" t="str">
            <v>018.37601.0000.1080</v>
          </cell>
          <cell r="O294">
            <v>0</v>
          </cell>
        </row>
        <row r="295">
          <cell r="M295" t="str">
            <v>018.37602.0000.1080</v>
          </cell>
          <cell r="O295">
            <v>0</v>
          </cell>
        </row>
        <row r="296">
          <cell r="M296" t="str">
            <v>018.37800.0000.1080</v>
          </cell>
          <cell r="O296">
            <v>0</v>
          </cell>
        </row>
        <row r="297">
          <cell r="M297" t="str">
            <v>018.37900.0000.1080</v>
          </cell>
          <cell r="O297">
            <v>0</v>
          </cell>
        </row>
        <row r="298">
          <cell r="M298" t="str">
            <v>018.38000.0000.1080</v>
          </cell>
          <cell r="O298">
            <v>0</v>
          </cell>
        </row>
        <row r="299">
          <cell r="M299" t="str">
            <v>018.38100.0000.1080</v>
          </cell>
          <cell r="O299">
            <v>4054.81</v>
          </cell>
        </row>
        <row r="300">
          <cell r="M300" t="str">
            <v>018.38200.0000.1080</v>
          </cell>
          <cell r="O300">
            <v>0</v>
          </cell>
        </row>
        <row r="301">
          <cell r="M301" t="str">
            <v>018.38300.0000.1080</v>
          </cell>
          <cell r="O301">
            <v>0</v>
          </cell>
        </row>
        <row r="302">
          <cell r="M302" t="str">
            <v>018.38400.0000.1080</v>
          </cell>
          <cell r="O302">
            <v>0</v>
          </cell>
        </row>
        <row r="303">
          <cell r="M303" t="str">
            <v>018.39100.0000.1080</v>
          </cell>
          <cell r="O303">
            <v>0</v>
          </cell>
        </row>
        <row r="304">
          <cell r="M304" t="str">
            <v>018.39101.0000.1080</v>
          </cell>
          <cell r="O304">
            <v>0</v>
          </cell>
        </row>
        <row r="305">
          <cell r="M305" t="str">
            <v>018.39103.0000.1080</v>
          </cell>
          <cell r="O305">
            <v>0</v>
          </cell>
        </row>
        <row r="306">
          <cell r="M306" t="str">
            <v>018.39400.0000.1080</v>
          </cell>
          <cell r="O306">
            <v>0</v>
          </cell>
        </row>
        <row r="307">
          <cell r="M307" t="str">
            <v>018.00000.0000.1080</v>
          </cell>
          <cell r="O307">
            <v>0</v>
          </cell>
        </row>
        <row r="308">
          <cell r="M308" t="str">
            <v>019.36510.0000.1080</v>
          </cell>
          <cell r="O308">
            <v>0</v>
          </cell>
        </row>
        <row r="309">
          <cell r="M309" t="str">
            <v>019.36520.0000.1080</v>
          </cell>
          <cell r="O309">
            <v>0</v>
          </cell>
        </row>
        <row r="310">
          <cell r="M310" t="str">
            <v>019.36600.0000.1080</v>
          </cell>
          <cell r="O310">
            <v>0</v>
          </cell>
        </row>
        <row r="311">
          <cell r="M311" t="str">
            <v>019.36602.0000.1080</v>
          </cell>
          <cell r="O311">
            <v>0</v>
          </cell>
        </row>
        <row r="312">
          <cell r="M312" t="str">
            <v>019.36603.0000.1080</v>
          </cell>
          <cell r="O312">
            <v>0</v>
          </cell>
        </row>
        <row r="313">
          <cell r="M313" t="str">
            <v>019.36700.0000.1080</v>
          </cell>
          <cell r="O313">
            <v>0</v>
          </cell>
        </row>
        <row r="314">
          <cell r="M314" t="str">
            <v>019.36701.0000.1080</v>
          </cell>
          <cell r="O314">
            <v>0</v>
          </cell>
        </row>
        <row r="315">
          <cell r="M315" t="str">
            <v>019.36800.0000.1080</v>
          </cell>
          <cell r="O315">
            <v>0</v>
          </cell>
        </row>
        <row r="316">
          <cell r="M316" t="str">
            <v>019.36900.0000.1080</v>
          </cell>
          <cell r="O316">
            <v>0</v>
          </cell>
        </row>
        <row r="317">
          <cell r="M317" t="str">
            <v>019.36901.0000.1080</v>
          </cell>
          <cell r="O317">
            <v>0</v>
          </cell>
        </row>
        <row r="318">
          <cell r="M318" t="str">
            <v>019.37402.0000.1080</v>
          </cell>
          <cell r="O318">
            <v>0</v>
          </cell>
        </row>
        <row r="319">
          <cell r="M319" t="str">
            <v>019.37500.0000.1080</v>
          </cell>
          <cell r="O319">
            <v>0</v>
          </cell>
        </row>
        <row r="320">
          <cell r="M320" t="str">
            <v>019.37600.0000.1080</v>
          </cell>
          <cell r="O320">
            <v>0</v>
          </cell>
        </row>
        <row r="321">
          <cell r="M321" t="str">
            <v>019.37601.0000.1080</v>
          </cell>
          <cell r="O321">
            <v>0</v>
          </cell>
        </row>
        <row r="322">
          <cell r="M322" t="str">
            <v>019.37602.0000.1080</v>
          </cell>
          <cell r="O322">
            <v>0</v>
          </cell>
        </row>
        <row r="323">
          <cell r="M323" t="str">
            <v>019.37800.0000.1080</v>
          </cell>
          <cell r="O323">
            <v>0</v>
          </cell>
        </row>
        <row r="324">
          <cell r="M324" t="str">
            <v>019.37900.0000.1080</v>
          </cell>
          <cell r="O324">
            <v>0</v>
          </cell>
        </row>
        <row r="325">
          <cell r="M325" t="str">
            <v>019.37901.0000.1080</v>
          </cell>
          <cell r="O325">
            <v>0</v>
          </cell>
        </row>
        <row r="326">
          <cell r="M326" t="str">
            <v>019.37902.0000.1080</v>
          </cell>
          <cell r="O326">
            <v>0</v>
          </cell>
        </row>
        <row r="327">
          <cell r="M327" t="str">
            <v>019.37904.0000.1080</v>
          </cell>
          <cell r="O327">
            <v>0</v>
          </cell>
        </row>
        <row r="328">
          <cell r="M328" t="str">
            <v>019.37905.0000.1080</v>
          </cell>
          <cell r="O328">
            <v>0</v>
          </cell>
        </row>
        <row r="329">
          <cell r="M329" t="str">
            <v>019.38000.0000.1080</v>
          </cell>
          <cell r="O329">
            <v>0</v>
          </cell>
        </row>
        <row r="330">
          <cell r="M330" t="str">
            <v>019.38100.0000.1080</v>
          </cell>
          <cell r="O330">
            <v>0</v>
          </cell>
        </row>
        <row r="331">
          <cell r="M331" t="str">
            <v>019.38200.0000.1080</v>
          </cell>
          <cell r="O331">
            <v>0</v>
          </cell>
        </row>
        <row r="332">
          <cell r="M332" t="str">
            <v>019.38300.0000.1080</v>
          </cell>
          <cell r="O332">
            <v>0</v>
          </cell>
        </row>
        <row r="333">
          <cell r="M333" t="str">
            <v>019.38500.0000.1080</v>
          </cell>
          <cell r="O333">
            <v>0</v>
          </cell>
        </row>
        <row r="334">
          <cell r="M334" t="str">
            <v>019.39200.0000.1080</v>
          </cell>
          <cell r="O334">
            <v>-7607.72</v>
          </cell>
        </row>
        <row r="335">
          <cell r="M335" t="str">
            <v>019.39400.0000.1080</v>
          </cell>
          <cell r="O335">
            <v>0</v>
          </cell>
        </row>
        <row r="336">
          <cell r="M336" t="str">
            <v>019.39605.0000.1080</v>
          </cell>
          <cell r="O336">
            <v>0</v>
          </cell>
        </row>
        <row r="337">
          <cell r="M337" t="str">
            <v>019.39702.0000.1080</v>
          </cell>
          <cell r="O337">
            <v>0</v>
          </cell>
        </row>
        <row r="338">
          <cell r="M338" t="str">
            <v>019.39705.0000.1080</v>
          </cell>
          <cell r="O338">
            <v>0</v>
          </cell>
        </row>
        <row r="339">
          <cell r="M339" t="str">
            <v>019.39906.0000.1080</v>
          </cell>
          <cell r="O339">
            <v>0</v>
          </cell>
        </row>
        <row r="340">
          <cell r="M340" t="str">
            <v>019.00000.0000.1080</v>
          </cell>
          <cell r="O340">
            <v>7607.72</v>
          </cell>
        </row>
        <row r="341">
          <cell r="M341" t="str">
            <v>021.37401.0000.1080</v>
          </cell>
          <cell r="O341">
            <v>0</v>
          </cell>
        </row>
        <row r="342">
          <cell r="M342" t="str">
            <v>021.37402.0000.1080</v>
          </cell>
          <cell r="O342">
            <v>-1393.32</v>
          </cell>
        </row>
        <row r="343">
          <cell r="M343" t="str">
            <v>021.37500.0000.1080</v>
          </cell>
          <cell r="O343">
            <v>0</v>
          </cell>
        </row>
        <row r="344">
          <cell r="M344" t="str">
            <v>021.37501.0000.1080</v>
          </cell>
          <cell r="O344">
            <v>0</v>
          </cell>
        </row>
        <row r="345">
          <cell r="M345" t="str">
            <v>021.37503.0000.1080</v>
          </cell>
          <cell r="O345">
            <v>-1040.8</v>
          </cell>
        </row>
        <row r="346">
          <cell r="M346" t="str">
            <v>021.37600.0000.1080</v>
          </cell>
          <cell r="O346">
            <v>-5251.98</v>
          </cell>
        </row>
        <row r="347">
          <cell r="M347" t="str">
            <v>021.37601.0000.1080</v>
          </cell>
          <cell r="O347">
            <v>-126625.64</v>
          </cell>
        </row>
        <row r="348">
          <cell r="M348" t="str">
            <v>021.37602.0000.1080</v>
          </cell>
          <cell r="O348">
            <v>-147460.31</v>
          </cell>
        </row>
        <row r="349">
          <cell r="M349" t="str">
            <v>021.37800.0000.1080</v>
          </cell>
          <cell r="O349">
            <v>-104865.65</v>
          </cell>
        </row>
        <row r="350">
          <cell r="M350" t="str">
            <v>021.37900.0000.1080</v>
          </cell>
          <cell r="O350">
            <v>0</v>
          </cell>
        </row>
        <row r="351">
          <cell r="M351" t="str">
            <v>021.38000.0000.1080</v>
          </cell>
          <cell r="O351">
            <v>-23173.200000000001</v>
          </cell>
        </row>
        <row r="352">
          <cell r="M352" t="str">
            <v>021.38100.0000.1080</v>
          </cell>
          <cell r="O352">
            <v>973029.52</v>
          </cell>
        </row>
        <row r="353">
          <cell r="M353" t="str">
            <v>021.38200.0000.1080</v>
          </cell>
          <cell r="O353">
            <v>2879.47</v>
          </cell>
        </row>
        <row r="354">
          <cell r="M354" t="str">
            <v>021.38300.0000.1080</v>
          </cell>
          <cell r="O354">
            <v>3182.38</v>
          </cell>
        </row>
        <row r="355">
          <cell r="M355" t="str">
            <v>021.38400.0000.1080</v>
          </cell>
          <cell r="O355">
            <v>0</v>
          </cell>
        </row>
        <row r="356">
          <cell r="M356" t="str">
            <v>021.39100.0000.1080</v>
          </cell>
          <cell r="O356">
            <v>0</v>
          </cell>
        </row>
        <row r="357">
          <cell r="M357" t="str">
            <v>021.39101.0000.1080</v>
          </cell>
          <cell r="O357">
            <v>0</v>
          </cell>
        </row>
        <row r="358">
          <cell r="M358" t="str">
            <v>021.39103.0000.1080</v>
          </cell>
          <cell r="O358">
            <v>0</v>
          </cell>
        </row>
        <row r="359">
          <cell r="M359" t="str">
            <v>021.39400.0000.1080</v>
          </cell>
          <cell r="O359">
            <v>0</v>
          </cell>
        </row>
        <row r="360">
          <cell r="M360" t="str">
            <v>021.00000.0000.1080</v>
          </cell>
          <cell r="O360">
            <v>0</v>
          </cell>
        </row>
        <row r="361">
          <cell r="M361" t="str">
            <v>022.37500.0000.1080</v>
          </cell>
          <cell r="O361">
            <v>0</v>
          </cell>
        </row>
        <row r="362">
          <cell r="M362" t="str">
            <v>022.37900.0000.1080</v>
          </cell>
          <cell r="O362">
            <v>0</v>
          </cell>
        </row>
        <row r="363">
          <cell r="M363" t="str">
            <v>022.38100.0000.1080</v>
          </cell>
          <cell r="O363">
            <v>-7113396.4100000001</v>
          </cell>
        </row>
        <row r="364">
          <cell r="M364" t="str">
            <v>022.38300.0000.1080</v>
          </cell>
          <cell r="O364">
            <v>-121474.6</v>
          </cell>
        </row>
        <row r="365">
          <cell r="M365" t="str">
            <v>022.38500.0000.1080</v>
          </cell>
          <cell r="O365">
            <v>0</v>
          </cell>
        </row>
        <row r="366">
          <cell r="M366" t="str">
            <v>022.39009.0000.1080</v>
          </cell>
          <cell r="O366">
            <v>0</v>
          </cell>
        </row>
        <row r="367">
          <cell r="M367" t="str">
            <v>022.39100.0000.1080</v>
          </cell>
          <cell r="O367">
            <v>0</v>
          </cell>
        </row>
        <row r="368">
          <cell r="M368" t="str">
            <v>022.39103.0000.1080</v>
          </cell>
          <cell r="O368">
            <v>0</v>
          </cell>
        </row>
        <row r="369">
          <cell r="M369" t="str">
            <v>022.39400.0000.1080</v>
          </cell>
          <cell r="O369">
            <v>0</v>
          </cell>
        </row>
        <row r="370">
          <cell r="M370" t="str">
            <v>022.00000.0000.1080</v>
          </cell>
          <cell r="O370">
            <v>0</v>
          </cell>
        </row>
        <row r="371">
          <cell r="M371" t="str">
            <v>040.00000.0000.1080</v>
          </cell>
          <cell r="O371">
            <v>0</v>
          </cell>
        </row>
      </sheetData>
      <sheetData sheetId="2" refreshError="1">
        <row r="8">
          <cell r="F8" t="str">
            <v>001.00000.0000.1080</v>
          </cell>
          <cell r="BZ8">
            <v>1720.82</v>
          </cell>
        </row>
        <row r="9">
          <cell r="F9" t="str">
            <v>001.36510.0000.1080</v>
          </cell>
          <cell r="BZ9">
            <v>0</v>
          </cell>
        </row>
        <row r="10">
          <cell r="F10" t="str">
            <v>001.36520.0000.1080</v>
          </cell>
          <cell r="BZ10">
            <v>72161.039999999994</v>
          </cell>
        </row>
        <row r="11">
          <cell r="F11" t="str">
            <v>001.36600.0000.1080</v>
          </cell>
          <cell r="BZ11">
            <v>8525.6299999999992</v>
          </cell>
        </row>
        <row r="12">
          <cell r="F12" t="str">
            <v>001.36602.0000.1080</v>
          </cell>
          <cell r="BZ12">
            <v>2018.21</v>
          </cell>
        </row>
        <row r="13">
          <cell r="F13" t="str">
            <v>001.36603.0000.1080</v>
          </cell>
          <cell r="BZ13">
            <v>20490.78</v>
          </cell>
        </row>
        <row r="14">
          <cell r="F14" t="str">
            <v>001.36700.0000.1080</v>
          </cell>
          <cell r="BZ14">
            <v>1408.99</v>
          </cell>
        </row>
        <row r="15">
          <cell r="F15" t="str">
            <v>001.36701.0000.1080</v>
          </cell>
          <cell r="BZ15">
            <v>2240658</v>
          </cell>
        </row>
        <row r="16">
          <cell r="F16" t="str">
            <v>001.36800.0000.1080</v>
          </cell>
          <cell r="BZ16">
            <v>122825.25</v>
          </cell>
        </row>
        <row r="17">
          <cell r="F17" t="str">
            <v>001.36900.0000.1080</v>
          </cell>
          <cell r="BZ17">
            <v>8824.2199999999993</v>
          </cell>
        </row>
        <row r="18">
          <cell r="F18" t="str">
            <v>001.36901.0000.1080</v>
          </cell>
          <cell r="BZ18">
            <v>177452.29</v>
          </cell>
        </row>
        <row r="19">
          <cell r="F19" t="str">
            <v>001.37500.0000.1080</v>
          </cell>
          <cell r="BZ19">
            <v>0</v>
          </cell>
        </row>
        <row r="20">
          <cell r="F20" t="str">
            <v>001.37600.0000.1080</v>
          </cell>
          <cell r="BZ20">
            <v>0</v>
          </cell>
        </row>
        <row r="21">
          <cell r="F21" t="str">
            <v>001.37601.0000.1080</v>
          </cell>
          <cell r="BZ21">
            <v>0</v>
          </cell>
        </row>
        <row r="22">
          <cell r="F22" t="str">
            <v>001.37602.0000.1080</v>
          </cell>
          <cell r="BZ22">
            <v>0</v>
          </cell>
        </row>
        <row r="23">
          <cell r="F23" t="str">
            <v>001.37900.0000.1080</v>
          </cell>
          <cell r="BZ23">
            <v>0</v>
          </cell>
        </row>
        <row r="24">
          <cell r="F24" t="str">
            <v>001.37901.0000.1080</v>
          </cell>
          <cell r="BZ24">
            <v>3.08</v>
          </cell>
        </row>
        <row r="25">
          <cell r="F25" t="str">
            <v>001.37902.0000.1080</v>
          </cell>
          <cell r="BZ25">
            <v>0</v>
          </cell>
        </row>
        <row r="26">
          <cell r="F26" t="str">
            <v>001.37904.0000.1080</v>
          </cell>
          <cell r="BZ26">
            <v>1638.82</v>
          </cell>
        </row>
        <row r="27">
          <cell r="F27" t="str">
            <v>001.37905.0000.1080</v>
          </cell>
          <cell r="BZ27">
            <v>99026.2</v>
          </cell>
        </row>
        <row r="28">
          <cell r="F28" t="str">
            <v>001.38300.0000.1080</v>
          </cell>
          <cell r="BZ28">
            <v>1597.63</v>
          </cell>
        </row>
        <row r="29">
          <cell r="F29" t="str">
            <v>001.39702.0000.1080</v>
          </cell>
          <cell r="BZ29">
            <v>0</v>
          </cell>
        </row>
        <row r="30">
          <cell r="F30" t="str">
            <v>001.39705.0000.1080</v>
          </cell>
          <cell r="BZ30">
            <v>39039.5</v>
          </cell>
        </row>
        <row r="31">
          <cell r="F31" t="str">
            <v>001.39907.0000.1080</v>
          </cell>
          <cell r="BZ31">
            <v>0</v>
          </cell>
        </row>
        <row r="32">
          <cell r="F32" t="str">
            <v>002.00000.0000.1080</v>
          </cell>
          <cell r="BZ32">
            <v>-1355421.01</v>
          </cell>
        </row>
        <row r="33">
          <cell r="F33" t="str">
            <v>002.39009.0000.1110</v>
          </cell>
          <cell r="BZ33">
            <v>5306360.0403664354</v>
          </cell>
        </row>
        <row r="34">
          <cell r="F34" t="str">
            <v>002.39009.0000.1080</v>
          </cell>
          <cell r="BZ34">
            <v>61202.239999999998</v>
          </cell>
        </row>
        <row r="35">
          <cell r="F35" t="str">
            <v>002.39100.0000.1080</v>
          </cell>
          <cell r="BZ35">
            <v>6533678.0612779688</v>
          </cell>
        </row>
        <row r="36">
          <cell r="F36" t="str">
            <v>002.39101.0000.1080</v>
          </cell>
          <cell r="BZ36">
            <v>0</v>
          </cell>
        </row>
        <row r="37">
          <cell r="F37" t="str">
            <v>002.39102.0000.1080</v>
          </cell>
          <cell r="BZ37">
            <v>53364.88</v>
          </cell>
        </row>
        <row r="38">
          <cell r="F38" t="str">
            <v>002.39103.0000.1080</v>
          </cell>
          <cell r="BZ38">
            <v>1135755.4615360508</v>
          </cell>
        </row>
        <row r="39">
          <cell r="F39" t="str">
            <v>002.39200.0000.1080</v>
          </cell>
          <cell r="BZ39">
            <v>26430.34</v>
          </cell>
        </row>
        <row r="40">
          <cell r="F40" t="str">
            <v>002.39300.0000.1080</v>
          </cell>
          <cell r="BZ40">
            <v>6737.6</v>
          </cell>
        </row>
        <row r="41">
          <cell r="F41" t="str">
            <v>002.39400.0000.1080</v>
          </cell>
          <cell r="BZ41">
            <v>33178.973408338141</v>
          </cell>
        </row>
        <row r="42">
          <cell r="F42" t="str">
            <v>002.39500.0000.1080</v>
          </cell>
          <cell r="BZ42">
            <v>0</v>
          </cell>
        </row>
        <row r="43">
          <cell r="F43" t="str">
            <v>002.39700.0000.1080</v>
          </cell>
          <cell r="BZ43">
            <v>5767406.4895558581</v>
          </cell>
        </row>
        <row r="44">
          <cell r="F44" t="str">
            <v>002.39800.0000.1080</v>
          </cell>
          <cell r="BZ44">
            <v>317390.31891757034</v>
          </cell>
        </row>
        <row r="45">
          <cell r="F45" t="str">
            <v>002.39900.0000.1080</v>
          </cell>
          <cell r="BZ45">
            <v>163628.79379343544</v>
          </cell>
        </row>
        <row r="46">
          <cell r="F46" t="str">
            <v>002.39901.0000.1080</v>
          </cell>
          <cell r="BZ46">
            <v>6266968.909909809</v>
          </cell>
        </row>
        <row r="47">
          <cell r="F47" t="str">
            <v>002.39902.0000.1080</v>
          </cell>
          <cell r="BZ47">
            <v>4777176.0550153302</v>
          </cell>
        </row>
        <row r="48">
          <cell r="F48" t="str">
            <v>002.39903.0000.1080</v>
          </cell>
          <cell r="BZ48">
            <v>227144.24948742066</v>
          </cell>
        </row>
        <row r="49">
          <cell r="F49" t="str">
            <v>002.39904.0000.1080</v>
          </cell>
          <cell r="BZ49">
            <v>1095465.1000000001</v>
          </cell>
        </row>
        <row r="50">
          <cell r="F50" t="str">
            <v>002.39905.0000.1080</v>
          </cell>
          <cell r="BZ50">
            <v>1161241.49</v>
          </cell>
        </row>
        <row r="51">
          <cell r="F51" t="str">
            <v>002.39906.0000.1080</v>
          </cell>
          <cell r="BZ51">
            <v>3343647.8534361422</v>
          </cell>
        </row>
        <row r="52">
          <cell r="F52" t="str">
            <v>002.39907.0000.1080</v>
          </cell>
          <cell r="BZ52">
            <v>1309402.7502077923</v>
          </cell>
        </row>
        <row r="53">
          <cell r="F53" t="str">
            <v>002.39908.0000.1080</v>
          </cell>
          <cell r="BZ53">
            <v>39019538.820757329</v>
          </cell>
        </row>
        <row r="54">
          <cell r="F54" t="str">
            <v>002.39909.0000.1080</v>
          </cell>
          <cell r="BZ54">
            <v>2193358.1416789051</v>
          </cell>
        </row>
        <row r="55">
          <cell r="F55" t="str">
            <v>002.39924.0000.1080</v>
          </cell>
          <cell r="BZ55">
            <v>10909106.686234137</v>
          </cell>
        </row>
        <row r="56">
          <cell r="F56" t="str">
            <v>003.00000.0000.1080</v>
          </cell>
          <cell r="BZ56">
            <v>38544.25</v>
          </cell>
        </row>
        <row r="57">
          <cell r="F57" t="str">
            <v>003.36701.0000.1080</v>
          </cell>
          <cell r="BZ57">
            <v>0</v>
          </cell>
        </row>
        <row r="58">
          <cell r="F58" t="str">
            <v>003.37402.0000.1080</v>
          </cell>
          <cell r="BZ58">
            <v>27597.41</v>
          </cell>
        </row>
        <row r="59">
          <cell r="F59" t="str">
            <v>003.37500.0000.1080</v>
          </cell>
          <cell r="BZ59">
            <v>78.099999999999994</v>
          </cell>
        </row>
        <row r="60">
          <cell r="F60" t="str">
            <v>003.37501.0000.1080</v>
          </cell>
          <cell r="BZ60">
            <v>6911.04</v>
          </cell>
        </row>
        <row r="61">
          <cell r="F61" t="str">
            <v>003.37502.0000.1080</v>
          </cell>
          <cell r="BZ61">
            <v>25972.23</v>
          </cell>
        </row>
        <row r="62">
          <cell r="F62" t="str">
            <v>003.37503.0000.1080</v>
          </cell>
          <cell r="BZ62">
            <v>30699.88</v>
          </cell>
        </row>
        <row r="63">
          <cell r="F63" t="str">
            <v>003.37600.0000.1080</v>
          </cell>
          <cell r="BZ63">
            <v>1210858.6499999999</v>
          </cell>
        </row>
        <row r="64">
          <cell r="F64" t="str">
            <v>003.37601.0000.1080</v>
          </cell>
          <cell r="BZ64">
            <v>5889948.5699999984</v>
          </cell>
        </row>
        <row r="65">
          <cell r="F65" t="str">
            <v>003.37602.0000.1080</v>
          </cell>
          <cell r="BZ65">
            <v>2606526.4300000002</v>
          </cell>
        </row>
        <row r="66">
          <cell r="F66" t="str">
            <v>003.37800.0000.1080</v>
          </cell>
          <cell r="BZ66">
            <v>1170951.25</v>
          </cell>
        </row>
        <row r="67">
          <cell r="F67" t="str">
            <v>003.37900.0000.1080</v>
          </cell>
          <cell r="BZ67">
            <v>4304.62</v>
          </cell>
        </row>
        <row r="68">
          <cell r="F68" t="str">
            <v>003.38000.0000.1080</v>
          </cell>
          <cell r="BZ68">
            <v>6759633.620000002</v>
          </cell>
        </row>
        <row r="69">
          <cell r="F69" t="str">
            <v>003.38100.0000.1080</v>
          </cell>
          <cell r="BZ69">
            <v>0</v>
          </cell>
        </row>
        <row r="70">
          <cell r="F70" t="str">
            <v>003.38200.0000.1080</v>
          </cell>
          <cell r="BZ70">
            <v>220476.83</v>
          </cell>
        </row>
        <row r="71">
          <cell r="F71" t="str">
            <v>003.38300.0000.1080</v>
          </cell>
          <cell r="BZ71">
            <v>771081.42</v>
          </cell>
        </row>
        <row r="72">
          <cell r="F72" t="str">
            <v>003.38400.0000.1080</v>
          </cell>
          <cell r="BZ72">
            <v>156518.75</v>
          </cell>
        </row>
        <row r="73">
          <cell r="F73" t="str">
            <v>003.38500.0000.1080</v>
          </cell>
          <cell r="BZ73">
            <v>535258.56999999995</v>
          </cell>
        </row>
        <row r="74">
          <cell r="F74" t="str">
            <v>003.38600.0000.1080</v>
          </cell>
          <cell r="BZ74">
            <v>7885.41</v>
          </cell>
        </row>
        <row r="75">
          <cell r="F75" t="str">
            <v>003.38700.0000.1080</v>
          </cell>
          <cell r="BZ75">
            <v>70470.66</v>
          </cell>
        </row>
        <row r="76">
          <cell r="F76" t="str">
            <v>003.39000.0000.1080</v>
          </cell>
          <cell r="BZ76">
            <v>845.84</v>
          </cell>
        </row>
        <row r="77">
          <cell r="F77" t="str">
            <v>003.39009.0000.1110</v>
          </cell>
          <cell r="BZ77">
            <v>341496.31</v>
          </cell>
        </row>
        <row r="78">
          <cell r="F78" t="str">
            <v>003.39009.0000.1080</v>
          </cell>
          <cell r="BZ78">
            <v>1956.86</v>
          </cell>
        </row>
        <row r="79">
          <cell r="F79" t="str">
            <v>003.39100.0000.1080</v>
          </cell>
          <cell r="BZ79">
            <v>382451.7</v>
          </cell>
        </row>
        <row r="80">
          <cell r="F80" t="str">
            <v>003.39103.0000.1080</v>
          </cell>
          <cell r="BZ80">
            <v>-3227.09</v>
          </cell>
        </row>
        <row r="81">
          <cell r="F81" t="str">
            <v>003.39200.0000.1080</v>
          </cell>
          <cell r="BZ81">
            <v>266764.2</v>
          </cell>
        </row>
        <row r="82">
          <cell r="F82" t="str">
            <v>003.39300.0000.1080</v>
          </cell>
          <cell r="BZ82">
            <v>64525.09</v>
          </cell>
        </row>
        <row r="83">
          <cell r="F83" t="str">
            <v>003.39400.0000.1080</v>
          </cell>
          <cell r="BZ83">
            <v>385039.3</v>
          </cell>
        </row>
        <row r="84">
          <cell r="F84" t="str">
            <v>003.39600.0000.1080</v>
          </cell>
          <cell r="BZ84">
            <v>4025.02</v>
          </cell>
        </row>
        <row r="85">
          <cell r="F85" t="str">
            <v>003.39603.0000.1080</v>
          </cell>
          <cell r="BZ85">
            <v>51851.45</v>
          </cell>
        </row>
        <row r="86">
          <cell r="F86" t="str">
            <v>003.39604.0000.1080</v>
          </cell>
          <cell r="BZ86">
            <v>150782.13</v>
          </cell>
        </row>
        <row r="87">
          <cell r="F87" t="str">
            <v>003.39605.0000.1080</v>
          </cell>
          <cell r="BZ87">
            <v>23935.93</v>
          </cell>
        </row>
        <row r="88">
          <cell r="F88" t="str">
            <v>003.39700.0000.1080</v>
          </cell>
          <cell r="BZ88">
            <v>159883.9</v>
          </cell>
        </row>
        <row r="89">
          <cell r="F89" t="str">
            <v>003.39701.0000.1080</v>
          </cell>
          <cell r="BZ89">
            <v>1583.4499999999825</v>
          </cell>
        </row>
        <row r="90">
          <cell r="F90" t="str">
            <v>003.39702.0000.1080</v>
          </cell>
          <cell r="BZ90">
            <v>322.82</v>
          </cell>
        </row>
        <row r="91">
          <cell r="F91" t="str">
            <v>003.39705.0000.1080</v>
          </cell>
          <cell r="BZ91">
            <v>251948.43</v>
          </cell>
        </row>
        <row r="92">
          <cell r="F92" t="str">
            <v>003.39800.0000.1080</v>
          </cell>
          <cell r="BZ92">
            <v>22470.03</v>
          </cell>
        </row>
        <row r="93">
          <cell r="F93" t="str">
            <v>003.39900.0000.1080</v>
          </cell>
          <cell r="BZ93">
            <v>2742.06</v>
          </cell>
        </row>
        <row r="94">
          <cell r="F94" t="str">
            <v>003.39901.0000.1080</v>
          </cell>
          <cell r="BZ94">
            <v>-10614.82</v>
          </cell>
        </row>
        <row r="95">
          <cell r="F95" t="str">
            <v>003.39902.0000.1080</v>
          </cell>
          <cell r="BZ95">
            <v>-16444.45</v>
          </cell>
        </row>
        <row r="96">
          <cell r="F96" t="str">
            <v>003.39902.0000.1110</v>
          </cell>
          <cell r="BZ96">
            <v>-1.0231815394945443E-12</v>
          </cell>
        </row>
        <row r="97">
          <cell r="F97" t="str">
            <v>003.39906.0000.1080</v>
          </cell>
          <cell r="BZ97">
            <v>486751.26</v>
          </cell>
        </row>
        <row r="98">
          <cell r="F98" t="str">
            <v>003.39907.0000.1080</v>
          </cell>
          <cell r="BZ98">
            <v>-9369.19</v>
          </cell>
        </row>
        <row r="99">
          <cell r="F99" t="str">
            <v>003.39908.0000.1080</v>
          </cell>
          <cell r="BZ99">
            <v>49030.92</v>
          </cell>
        </row>
        <row r="100">
          <cell r="F100" t="str">
            <v>004.00000.0000.1080</v>
          </cell>
          <cell r="BZ100">
            <v>878.22</v>
          </cell>
        </row>
        <row r="101">
          <cell r="F101" t="str">
            <v>004.37402.0000.1080</v>
          </cell>
          <cell r="BZ101">
            <v>174.01</v>
          </cell>
        </row>
        <row r="102">
          <cell r="F102" t="str">
            <v>004.37500.0000.1080</v>
          </cell>
          <cell r="BZ102">
            <v>0</v>
          </cell>
        </row>
        <row r="103">
          <cell r="F103" t="str">
            <v>004.37600.0000.1080</v>
          </cell>
          <cell r="BZ103">
            <v>15806.25</v>
          </cell>
        </row>
        <row r="104">
          <cell r="F104" t="str">
            <v>004.37601.0000.1080</v>
          </cell>
          <cell r="BZ104">
            <v>150768.35999999999</v>
          </cell>
        </row>
        <row r="105">
          <cell r="F105" t="str">
            <v>004.37602.0000.1080</v>
          </cell>
          <cell r="BZ105">
            <v>90898.09</v>
          </cell>
        </row>
        <row r="106">
          <cell r="F106" t="str">
            <v>004.37800.0000.1080</v>
          </cell>
          <cell r="BZ106">
            <v>7392.18</v>
          </cell>
        </row>
        <row r="107">
          <cell r="F107" t="str">
            <v>004.37900.0000.1080</v>
          </cell>
          <cell r="BZ107">
            <v>210.75</v>
          </cell>
        </row>
        <row r="108">
          <cell r="F108" t="str">
            <v>004.38000.0000.1080</v>
          </cell>
          <cell r="BZ108">
            <v>129140.6</v>
          </cell>
        </row>
        <row r="109">
          <cell r="F109" t="str">
            <v>004.38100.0000.1080</v>
          </cell>
          <cell r="BZ109">
            <v>0</v>
          </cell>
        </row>
        <row r="110">
          <cell r="F110" t="str">
            <v>004.38200.0000.1080</v>
          </cell>
          <cell r="BZ110">
            <v>-1704.61</v>
          </cell>
        </row>
        <row r="111">
          <cell r="F111" t="str">
            <v>004.38300.0000.1080</v>
          </cell>
          <cell r="BZ111">
            <v>15034.82</v>
          </cell>
        </row>
        <row r="112">
          <cell r="F112" t="str">
            <v>004.38400.0000.1080</v>
          </cell>
          <cell r="BZ112">
            <v>4809.67</v>
          </cell>
        </row>
        <row r="113">
          <cell r="F113" t="str">
            <v>004.38500.0000.1080</v>
          </cell>
          <cell r="BZ113">
            <v>2889.75</v>
          </cell>
        </row>
        <row r="114">
          <cell r="F114" t="str">
            <v>004.39009.0000.1110</v>
          </cell>
          <cell r="BZ114">
            <v>3789.25</v>
          </cell>
        </row>
        <row r="115">
          <cell r="F115" t="str">
            <v>004.39100.0000.1080</v>
          </cell>
          <cell r="BZ115">
            <v>732.86</v>
          </cell>
        </row>
        <row r="116">
          <cell r="F116" t="str">
            <v>004.39200.0000.1080</v>
          </cell>
          <cell r="BZ116">
            <v>3095.11</v>
          </cell>
        </row>
        <row r="117">
          <cell r="F117" t="str">
            <v>004.39400.0000.1080</v>
          </cell>
          <cell r="BZ117">
            <v>-1243.1400000000001</v>
          </cell>
        </row>
        <row r="118">
          <cell r="F118" t="str">
            <v>004.39701.0000.1080</v>
          </cell>
          <cell r="BZ118">
            <v>21.27</v>
          </cell>
        </row>
        <row r="119">
          <cell r="F119" t="str">
            <v>004.39800.0000.1080</v>
          </cell>
          <cell r="BZ119">
            <v>342.71</v>
          </cell>
        </row>
        <row r="120">
          <cell r="F120" t="str">
            <v>005.00000.0000.1080</v>
          </cell>
          <cell r="BZ120">
            <v>121763.16</v>
          </cell>
        </row>
        <row r="121">
          <cell r="F121" t="str">
            <v>005.30200.0000.1080</v>
          </cell>
          <cell r="BZ121">
            <v>660.92</v>
          </cell>
        </row>
        <row r="122">
          <cell r="F122" t="str">
            <v>005.36700.0000.1080</v>
          </cell>
          <cell r="BZ122">
            <v>0</v>
          </cell>
        </row>
        <row r="123">
          <cell r="F123" t="str">
            <v>005.37401.0000.1080</v>
          </cell>
          <cell r="BZ123">
            <v>-161.32</v>
          </cell>
        </row>
        <row r="124">
          <cell r="F124" t="str">
            <v>005.37402.0000.1080</v>
          </cell>
          <cell r="BZ124">
            <v>65439.860000000052</v>
          </cell>
        </row>
        <row r="125">
          <cell r="F125" t="str">
            <v>005.37500.0000.1080</v>
          </cell>
          <cell r="BZ125">
            <v>22877.66</v>
          </cell>
        </row>
        <row r="126">
          <cell r="F126" t="str">
            <v>005.37501.0000.1080</v>
          </cell>
          <cell r="BZ126">
            <v>6761.74</v>
          </cell>
        </row>
        <row r="127">
          <cell r="F127" t="str">
            <v>005.37502.0000.1080</v>
          </cell>
          <cell r="BZ127">
            <v>5467.86</v>
          </cell>
        </row>
        <row r="128">
          <cell r="F128" t="str">
            <v>005.37503.0000.1080</v>
          </cell>
          <cell r="BZ128">
            <v>43883.01</v>
          </cell>
        </row>
        <row r="129">
          <cell r="F129" t="str">
            <v>005.37600.0000.1080</v>
          </cell>
          <cell r="BZ129">
            <v>6315383.0199999977</v>
          </cell>
        </row>
        <row r="130">
          <cell r="F130" t="str">
            <v>005.37601.0000.1080</v>
          </cell>
          <cell r="BZ130">
            <v>26930548.209999993</v>
          </cell>
        </row>
        <row r="131">
          <cell r="F131" t="str">
            <v>005.37602.0000.1080</v>
          </cell>
          <cell r="BZ131">
            <v>9109561.4499999974</v>
          </cell>
        </row>
        <row r="132">
          <cell r="F132" t="str">
            <v>005.37700.0000.1080</v>
          </cell>
          <cell r="BZ132">
            <v>217147.69</v>
          </cell>
        </row>
        <row r="133">
          <cell r="F133" t="str">
            <v>005.37800.0000.1080</v>
          </cell>
          <cell r="BZ133">
            <v>1986477.85</v>
          </cell>
        </row>
        <row r="134">
          <cell r="F134" t="str">
            <v>005.37900.0000.1080</v>
          </cell>
          <cell r="BZ134">
            <v>-7952.92</v>
          </cell>
        </row>
        <row r="135">
          <cell r="F135" t="str">
            <v>005.38000.0000.1080</v>
          </cell>
          <cell r="BZ135">
            <v>15902974.43</v>
          </cell>
        </row>
        <row r="136">
          <cell r="F136" t="str">
            <v>005.38100.0000.1080</v>
          </cell>
          <cell r="BZ136">
            <v>174465.59</v>
          </cell>
        </row>
        <row r="137">
          <cell r="F137" t="str">
            <v>005.38200.0000.1080</v>
          </cell>
          <cell r="BZ137">
            <v>2211592.4500000002</v>
          </cell>
        </row>
        <row r="138">
          <cell r="F138" t="str">
            <v>005.38300.0000.1080</v>
          </cell>
          <cell r="BZ138">
            <v>2914643.78</v>
          </cell>
        </row>
        <row r="139">
          <cell r="F139" t="str">
            <v>005.38400.0000.1080</v>
          </cell>
          <cell r="BZ139">
            <v>673039.98</v>
          </cell>
        </row>
        <row r="140">
          <cell r="F140" t="str">
            <v>005.38500.0000.1080</v>
          </cell>
          <cell r="BZ140">
            <v>852487.17</v>
          </cell>
        </row>
        <row r="141">
          <cell r="F141" t="str">
            <v>005.38600.0000.1080</v>
          </cell>
          <cell r="BZ141">
            <v>16488.27</v>
          </cell>
        </row>
        <row r="142">
          <cell r="F142" t="str">
            <v>005.38700.0000.1080</v>
          </cell>
          <cell r="BZ142">
            <v>209650.54</v>
          </cell>
        </row>
        <row r="143">
          <cell r="F143" t="str">
            <v>005.38900.0000.1080</v>
          </cell>
          <cell r="BZ143">
            <v>1541.35</v>
          </cell>
        </row>
        <row r="144">
          <cell r="F144" t="str">
            <v>005.39001.0000.1080</v>
          </cell>
          <cell r="BZ144">
            <v>3796.58</v>
          </cell>
        </row>
        <row r="145">
          <cell r="F145" t="str">
            <v>005.39002.0000.1080</v>
          </cell>
          <cell r="BZ145">
            <v>5992.36</v>
          </cell>
        </row>
        <row r="146">
          <cell r="F146" t="str">
            <v>005.39003.0000.1080</v>
          </cell>
          <cell r="BZ146">
            <v>18546.900000000001</v>
          </cell>
        </row>
        <row r="147">
          <cell r="F147" t="str">
            <v>005.39004.0000.1080</v>
          </cell>
          <cell r="BZ147">
            <v>33739.660000000003</v>
          </cell>
        </row>
        <row r="148">
          <cell r="F148" t="str">
            <v>005.39009.0000.1080</v>
          </cell>
          <cell r="BZ148">
            <v>9791.9</v>
          </cell>
        </row>
        <row r="149">
          <cell r="F149" t="str">
            <v>005.39009.0000.1110</v>
          </cell>
          <cell r="BZ149">
            <v>1393271.09</v>
          </cell>
        </row>
        <row r="150">
          <cell r="F150" t="str">
            <v>005.39100.0000.1080</v>
          </cell>
          <cell r="BZ150">
            <v>1198320.8500000001</v>
          </cell>
        </row>
        <row r="151">
          <cell r="F151" t="str">
            <v>005.39103.0000.1080</v>
          </cell>
          <cell r="BZ151">
            <v>-42397.37</v>
          </cell>
        </row>
        <row r="152">
          <cell r="F152" t="str">
            <v>005.39200.0000.1080</v>
          </cell>
          <cell r="BZ152">
            <v>698766.82</v>
          </cell>
        </row>
        <row r="153">
          <cell r="F153" t="str">
            <v>005.39300.0000.1080</v>
          </cell>
          <cell r="BZ153">
            <v>149716.88</v>
          </cell>
        </row>
        <row r="154">
          <cell r="F154" t="str">
            <v>005.39400.0000.1080</v>
          </cell>
          <cell r="BZ154">
            <v>2728231.42</v>
          </cell>
        </row>
        <row r="155">
          <cell r="F155" t="str">
            <v>005.39500.0000.1080</v>
          </cell>
          <cell r="BZ155">
            <v>406.07</v>
          </cell>
        </row>
        <row r="156">
          <cell r="F156" t="str">
            <v>005.39600.0000.1080</v>
          </cell>
          <cell r="BZ156">
            <v>49981.7</v>
          </cell>
        </row>
        <row r="157">
          <cell r="F157" t="str">
            <v>005.39603.0000.1080</v>
          </cell>
          <cell r="BZ157">
            <v>40570.980000000003</v>
          </cell>
        </row>
        <row r="158">
          <cell r="F158" t="str">
            <v>005.39604.0000.1080</v>
          </cell>
          <cell r="BZ158">
            <v>171927.67</v>
          </cell>
        </row>
        <row r="159">
          <cell r="F159" t="str">
            <v>005.39605.0000.1080</v>
          </cell>
          <cell r="BZ159">
            <v>60438.73</v>
          </cell>
        </row>
        <row r="160">
          <cell r="F160" t="str">
            <v>005.39700.0000.1080</v>
          </cell>
          <cell r="BZ160">
            <v>174255.44</v>
          </cell>
        </row>
        <row r="161">
          <cell r="F161" t="str">
            <v>005.39701.0000.1080</v>
          </cell>
          <cell r="BZ161">
            <v>7505.0899999999674</v>
          </cell>
        </row>
        <row r="162">
          <cell r="F162" t="str">
            <v>005.39702.0000.1080</v>
          </cell>
          <cell r="BZ162">
            <v>2570.1199999999662</v>
          </cell>
        </row>
        <row r="163">
          <cell r="F163" t="str">
            <v>005.39705.0000.1080</v>
          </cell>
          <cell r="BZ163">
            <v>81316.94</v>
          </cell>
        </row>
        <row r="164">
          <cell r="F164" t="str">
            <v>005.39800.0000.1080</v>
          </cell>
          <cell r="BZ164">
            <v>311270.33</v>
          </cell>
        </row>
        <row r="165">
          <cell r="F165" t="str">
            <v>005.39900.0000.1080</v>
          </cell>
          <cell r="BZ165">
            <v>0</v>
          </cell>
        </row>
        <row r="166">
          <cell r="F166" t="str">
            <v>005.39901.0000.1080</v>
          </cell>
          <cell r="BZ166">
            <v>-38617.81</v>
          </cell>
        </row>
        <row r="167">
          <cell r="F167" t="str">
            <v>005.39902.0000.1080</v>
          </cell>
          <cell r="BZ167">
            <v>-60398.75</v>
          </cell>
        </row>
        <row r="168">
          <cell r="F168" t="str">
            <v>005.39902.0000.1110</v>
          </cell>
          <cell r="BZ168">
            <v>-1.0004441719502211E-11</v>
          </cell>
        </row>
        <row r="169">
          <cell r="F169" t="str">
            <v>005.39905.0000.1080</v>
          </cell>
          <cell r="BZ169">
            <v>0</v>
          </cell>
        </row>
        <row r="170">
          <cell r="F170" t="str">
            <v>005.39906.0000.1080</v>
          </cell>
          <cell r="BZ170">
            <v>1533994.95</v>
          </cell>
        </row>
        <row r="171">
          <cell r="F171" t="str">
            <v>005.39907.0000.1080</v>
          </cell>
          <cell r="BZ171">
            <v>-47286.95</v>
          </cell>
        </row>
        <row r="172">
          <cell r="F172" t="str">
            <v>005.39908.0000.1080</v>
          </cell>
          <cell r="BZ172">
            <v>242399.15</v>
          </cell>
        </row>
        <row r="173">
          <cell r="F173" t="str">
            <v>006.00000.0000.1080</v>
          </cell>
          <cell r="BZ173">
            <v>1864.47</v>
          </cell>
        </row>
        <row r="174">
          <cell r="F174" t="str">
            <v>006.30200.0000.1080</v>
          </cell>
          <cell r="BZ174">
            <v>0</v>
          </cell>
        </row>
        <row r="175">
          <cell r="F175" t="str">
            <v>006.37402.0000.1080</v>
          </cell>
          <cell r="BZ175">
            <v>294.89</v>
          </cell>
        </row>
        <row r="176">
          <cell r="F176" t="str">
            <v>006.37500.0000.1080</v>
          </cell>
          <cell r="BZ176">
            <v>0</v>
          </cell>
        </row>
        <row r="177">
          <cell r="F177" t="str">
            <v>006.37501.0000.1080</v>
          </cell>
          <cell r="BZ177">
            <v>494.59</v>
          </cell>
        </row>
        <row r="178">
          <cell r="F178" t="str">
            <v>006.37502.0000.1080</v>
          </cell>
          <cell r="BZ178">
            <v>266.06</v>
          </cell>
        </row>
        <row r="179">
          <cell r="F179" t="str">
            <v>006.37600.0000.1080</v>
          </cell>
          <cell r="BZ179">
            <v>110868.95</v>
          </cell>
        </row>
        <row r="180">
          <cell r="F180" t="str">
            <v>006.37601.0000.1080</v>
          </cell>
          <cell r="BZ180">
            <v>406231.9</v>
          </cell>
        </row>
        <row r="181">
          <cell r="F181" t="str">
            <v>006.37602.0000.1080</v>
          </cell>
          <cell r="BZ181">
            <v>67589.27</v>
          </cell>
        </row>
        <row r="182">
          <cell r="F182" t="str">
            <v>006.37800.0000.1080</v>
          </cell>
          <cell r="BZ182">
            <v>36965.39</v>
          </cell>
        </row>
        <row r="183">
          <cell r="F183" t="str">
            <v>006.37900.0000.1080</v>
          </cell>
          <cell r="BZ183">
            <v>402.17</v>
          </cell>
        </row>
        <row r="184">
          <cell r="F184" t="str">
            <v>006.38000.0000.1080</v>
          </cell>
          <cell r="BZ184">
            <v>305280.65999999997</v>
          </cell>
        </row>
        <row r="185">
          <cell r="F185" t="str">
            <v>006.38100.0000.1080</v>
          </cell>
          <cell r="BZ185">
            <v>0</v>
          </cell>
        </row>
        <row r="186">
          <cell r="F186" t="str">
            <v>006.38200.0000.1080</v>
          </cell>
          <cell r="BZ186">
            <v>-8976.7000000000007</v>
          </cell>
        </row>
        <row r="187">
          <cell r="F187" t="str">
            <v>006.38300.0000.1080</v>
          </cell>
          <cell r="BZ187">
            <v>39497.18</v>
          </cell>
        </row>
        <row r="188">
          <cell r="F188" t="str">
            <v>006.38400.0000.1080</v>
          </cell>
          <cell r="BZ188">
            <v>5129.3999999999996</v>
          </cell>
        </row>
        <row r="189">
          <cell r="F189" t="str">
            <v>006.38500.0000.1080</v>
          </cell>
          <cell r="BZ189">
            <v>7609.76</v>
          </cell>
        </row>
        <row r="190">
          <cell r="F190" t="str">
            <v>006.38600.0000.1080</v>
          </cell>
          <cell r="BZ190">
            <v>0</v>
          </cell>
        </row>
        <row r="191">
          <cell r="F191" t="str">
            <v>006.38700.0000.1080</v>
          </cell>
          <cell r="BZ191">
            <v>114.83</v>
          </cell>
        </row>
        <row r="192">
          <cell r="F192" t="str">
            <v>006.39009.0000.1110</v>
          </cell>
          <cell r="BZ192">
            <v>17249.32</v>
          </cell>
        </row>
        <row r="193">
          <cell r="F193" t="str">
            <v>006.39009.0000.1080</v>
          </cell>
          <cell r="BZ193">
            <v>53.94</v>
          </cell>
        </row>
        <row r="194">
          <cell r="F194" t="str">
            <v>006.39100.0000.1080</v>
          </cell>
          <cell r="BZ194">
            <v>5999.78</v>
          </cell>
        </row>
        <row r="195">
          <cell r="F195" t="str">
            <v>006.39103.0000.1080</v>
          </cell>
          <cell r="BZ195">
            <v>2457.11</v>
          </cell>
        </row>
        <row r="196">
          <cell r="F196" t="str">
            <v>006.39200.0000.1080</v>
          </cell>
          <cell r="BZ196">
            <v>2705.0499999999934</v>
          </cell>
        </row>
        <row r="197">
          <cell r="F197" t="str">
            <v>006.39300.0000.1080</v>
          </cell>
          <cell r="BZ197">
            <v>3278.44</v>
          </cell>
        </row>
        <row r="198">
          <cell r="F198" t="str">
            <v>006.39400.0000.1080</v>
          </cell>
          <cell r="BZ198">
            <v>27696.35</v>
          </cell>
        </row>
        <row r="199">
          <cell r="F199" t="str">
            <v>006.39604.0000.1080</v>
          </cell>
          <cell r="BZ199">
            <v>1</v>
          </cell>
        </row>
        <row r="200">
          <cell r="F200" t="str">
            <v>006.39605.0000.1080</v>
          </cell>
          <cell r="BZ200">
            <v>0</v>
          </cell>
        </row>
        <row r="201">
          <cell r="F201" t="str">
            <v>006.39700.0000.1080</v>
          </cell>
          <cell r="BZ201">
            <v>3985.33</v>
          </cell>
        </row>
        <row r="202">
          <cell r="F202" t="str">
            <v>006.39701.0000.1080</v>
          </cell>
          <cell r="BZ202">
            <v>0</v>
          </cell>
        </row>
        <row r="203">
          <cell r="F203" t="str">
            <v>006.39702.0000.1080</v>
          </cell>
          <cell r="BZ203">
            <v>-146.87</v>
          </cell>
        </row>
        <row r="204">
          <cell r="F204" t="str">
            <v>006.39800.0000.1080</v>
          </cell>
          <cell r="BZ204">
            <v>0</v>
          </cell>
        </row>
        <row r="205">
          <cell r="F205" t="str">
            <v>006.39906.0000.1080</v>
          </cell>
          <cell r="BZ205">
            <v>-7296.64</v>
          </cell>
        </row>
        <row r="206">
          <cell r="F206" t="str">
            <v>006.39907.0000.1080</v>
          </cell>
          <cell r="BZ206">
            <v>-608.25</v>
          </cell>
        </row>
        <row r="207">
          <cell r="F207" t="str">
            <v>007.00000.0000.1080</v>
          </cell>
          <cell r="BZ207">
            <v>67512.929999999993</v>
          </cell>
        </row>
        <row r="208">
          <cell r="F208" t="str">
            <v>007.30200.0000.1080</v>
          </cell>
          <cell r="BZ208">
            <v>36854.82</v>
          </cell>
        </row>
        <row r="209">
          <cell r="F209" t="str">
            <v>007.37400.0000.1080</v>
          </cell>
          <cell r="BZ209">
            <v>151517.14000000001</v>
          </cell>
        </row>
        <row r="210">
          <cell r="F210" t="str">
            <v>007.37401.0000.1080</v>
          </cell>
          <cell r="BZ210">
            <v>0</v>
          </cell>
        </row>
        <row r="211">
          <cell r="F211" t="str">
            <v>007.37402.0000.1080</v>
          </cell>
          <cell r="BZ211">
            <v>717341.67</v>
          </cell>
        </row>
        <row r="212">
          <cell r="F212" t="str">
            <v>007.37500.0000.1080</v>
          </cell>
          <cell r="BZ212">
            <v>7199.36</v>
          </cell>
        </row>
        <row r="213">
          <cell r="F213" t="str">
            <v>007.37501.0000.1080</v>
          </cell>
          <cell r="BZ213">
            <v>3671.56</v>
          </cell>
        </row>
        <row r="214">
          <cell r="F214" t="str">
            <v>007.37502.0000.1080</v>
          </cell>
          <cell r="BZ214">
            <v>733.63</v>
          </cell>
        </row>
        <row r="215">
          <cell r="F215" t="str">
            <v>007.37503.0000.1080</v>
          </cell>
          <cell r="BZ215">
            <v>33236.58</v>
          </cell>
        </row>
        <row r="216">
          <cell r="F216" t="str">
            <v>007.37600.0000.1080</v>
          </cell>
          <cell r="BZ216">
            <v>2769019.82</v>
          </cell>
        </row>
        <row r="217">
          <cell r="F217" t="str">
            <v>007.37601.0000.1080</v>
          </cell>
          <cell r="BZ217">
            <v>17404045.009999998</v>
          </cell>
        </row>
        <row r="218">
          <cell r="F218" t="str">
            <v>007.37602.0000.1080</v>
          </cell>
          <cell r="BZ218">
            <v>6048999.3100000015</v>
          </cell>
        </row>
        <row r="219">
          <cell r="F219" t="str">
            <v>007.37800.0000.1080</v>
          </cell>
          <cell r="BZ219">
            <v>1355688.26</v>
          </cell>
        </row>
        <row r="220">
          <cell r="F220" t="str">
            <v>007.37900.0000.1080</v>
          </cell>
          <cell r="BZ220">
            <v>69851.03</v>
          </cell>
        </row>
        <row r="221">
          <cell r="F221" t="str">
            <v>007.37905.0000.1080</v>
          </cell>
          <cell r="BZ221">
            <v>653062.93999999994</v>
          </cell>
        </row>
        <row r="222">
          <cell r="F222" t="str">
            <v>007.38000.0000.1080</v>
          </cell>
          <cell r="BZ222">
            <v>4199698.07</v>
          </cell>
        </row>
        <row r="223">
          <cell r="F223" t="str">
            <v>007.38100.0000.1080</v>
          </cell>
          <cell r="BZ223">
            <v>2222010.5499999998</v>
          </cell>
        </row>
        <row r="224">
          <cell r="F224" t="str">
            <v>007.38200.0000.1080</v>
          </cell>
          <cell r="BZ224">
            <v>815194.5</v>
          </cell>
        </row>
        <row r="225">
          <cell r="F225" t="str">
            <v>007.38300.0000.1080</v>
          </cell>
          <cell r="BZ225">
            <v>1298888.6499999999</v>
          </cell>
        </row>
        <row r="226">
          <cell r="F226" t="str">
            <v>007.38400.0000.1080</v>
          </cell>
          <cell r="BZ226">
            <v>356395.8</v>
          </cell>
        </row>
        <row r="227">
          <cell r="F227" t="str">
            <v>007.38500.0000.1080</v>
          </cell>
          <cell r="BZ227">
            <v>187058.07</v>
          </cell>
        </row>
        <row r="228">
          <cell r="F228" t="str">
            <v>007.38700.0000.1080</v>
          </cell>
          <cell r="BZ228">
            <v>32150.05</v>
          </cell>
        </row>
        <row r="229">
          <cell r="F229" t="str">
            <v>007.38900.0000.1080</v>
          </cell>
          <cell r="BZ229">
            <v>0</v>
          </cell>
        </row>
        <row r="230">
          <cell r="F230" t="str">
            <v>007.39000.0000.1080</v>
          </cell>
          <cell r="BZ230">
            <v>0</v>
          </cell>
        </row>
        <row r="231">
          <cell r="F231" t="str">
            <v>007.39001.0000.1080</v>
          </cell>
          <cell r="BZ231">
            <v>4522.8</v>
          </cell>
        </row>
        <row r="232">
          <cell r="F232" t="str">
            <v>007.39002.0000.1080</v>
          </cell>
          <cell r="BZ232">
            <v>171140.59</v>
          </cell>
        </row>
        <row r="233">
          <cell r="F233" t="str">
            <v>007.39003.0000.1080</v>
          </cell>
          <cell r="BZ233">
            <v>40783.78</v>
          </cell>
        </row>
        <row r="234">
          <cell r="F234" t="str">
            <v>007.39004.0000.1080</v>
          </cell>
          <cell r="BZ234">
            <v>10771.93</v>
          </cell>
        </row>
        <row r="235">
          <cell r="F235" t="str">
            <v>007.39009.0000.1110</v>
          </cell>
          <cell r="BZ235">
            <v>586955.22</v>
          </cell>
        </row>
        <row r="236">
          <cell r="F236" t="str">
            <v>007.39009.0000.1080</v>
          </cell>
          <cell r="BZ236">
            <v>2826.29</v>
          </cell>
        </row>
        <row r="237">
          <cell r="F237" t="str">
            <v>007.39100.0000.1080</v>
          </cell>
          <cell r="BZ237">
            <v>2100306.65</v>
          </cell>
        </row>
        <row r="238">
          <cell r="F238" t="str">
            <v>007.39103.0000.1080</v>
          </cell>
          <cell r="BZ238">
            <v>58711.03</v>
          </cell>
        </row>
        <row r="239">
          <cell r="F239" t="str">
            <v>007.39200.0000.1080</v>
          </cell>
          <cell r="BZ239">
            <v>878303.66</v>
          </cell>
        </row>
        <row r="240">
          <cell r="F240" t="str">
            <v>007.39300.0000.1080</v>
          </cell>
          <cell r="BZ240">
            <v>111740.16</v>
          </cell>
        </row>
        <row r="241">
          <cell r="F241" t="str">
            <v>007.39400.0000.1080</v>
          </cell>
          <cell r="BZ241">
            <v>1916125.92</v>
          </cell>
        </row>
        <row r="242">
          <cell r="F242" t="str">
            <v>007.39500.0000.1080</v>
          </cell>
          <cell r="BZ242">
            <v>55672.160000000003</v>
          </cell>
        </row>
        <row r="243">
          <cell r="F243" t="str">
            <v>007.39600.0000.1080</v>
          </cell>
          <cell r="BZ243">
            <v>114772.11</v>
          </cell>
        </row>
        <row r="244">
          <cell r="F244" t="str">
            <v>007.39603.0000.1080</v>
          </cell>
          <cell r="BZ244">
            <v>314744.03999999998</v>
          </cell>
        </row>
        <row r="245">
          <cell r="F245" t="str">
            <v>007.39604.0000.1080</v>
          </cell>
          <cell r="BZ245">
            <v>170277.92</v>
          </cell>
        </row>
        <row r="246">
          <cell r="F246" t="str">
            <v>007.39605.0000.1080</v>
          </cell>
          <cell r="BZ246">
            <v>18785.48</v>
          </cell>
        </row>
        <row r="247">
          <cell r="F247" t="str">
            <v>007.39700.0000.1080</v>
          </cell>
          <cell r="BZ247">
            <v>97139.39</v>
          </cell>
        </row>
        <row r="248">
          <cell r="F248" t="str">
            <v>007.39701.0000.1080</v>
          </cell>
          <cell r="BZ248">
            <v>325940.09000000003</v>
          </cell>
        </row>
        <row r="249">
          <cell r="F249" t="str">
            <v>007.39702.0000.1080</v>
          </cell>
          <cell r="BZ249">
            <v>175994.22</v>
          </cell>
        </row>
        <row r="250">
          <cell r="F250" t="str">
            <v>007.39800.0000.1080</v>
          </cell>
          <cell r="BZ250">
            <v>116244.2</v>
          </cell>
        </row>
        <row r="251">
          <cell r="F251" t="str">
            <v>007.39900.0000.1080</v>
          </cell>
          <cell r="BZ251">
            <v>30.11</v>
          </cell>
        </row>
        <row r="252">
          <cell r="F252" t="str">
            <v>007.39901.0000.1080</v>
          </cell>
          <cell r="BZ252">
            <v>870585.82</v>
          </cell>
        </row>
        <row r="253">
          <cell r="F253" t="str">
            <v>007.39902.0000.1080</v>
          </cell>
          <cell r="BZ253">
            <v>629.65</v>
          </cell>
        </row>
        <row r="254">
          <cell r="F254" t="str">
            <v>007.39902.0000.1110</v>
          </cell>
          <cell r="BZ254">
            <v>42186.49</v>
          </cell>
        </row>
        <row r="255">
          <cell r="F255" t="str">
            <v>007.39903.0000.1080</v>
          </cell>
          <cell r="BZ255">
            <v>122953.61</v>
          </cell>
        </row>
        <row r="256">
          <cell r="F256" t="str">
            <v>007.39906.0000.1080</v>
          </cell>
          <cell r="BZ256">
            <v>572503.93000000005</v>
          </cell>
        </row>
        <row r="257">
          <cell r="F257" t="str">
            <v>007.39907.0000.1080</v>
          </cell>
          <cell r="BZ257">
            <v>893.32000000002677</v>
          </cell>
        </row>
        <row r="258">
          <cell r="F258" t="str">
            <v>007.39908.0000.1080</v>
          </cell>
          <cell r="BZ258">
            <v>109658.19</v>
          </cell>
        </row>
        <row r="259">
          <cell r="F259" t="str">
            <v>007.39924.0000.1080</v>
          </cell>
          <cell r="BZ259">
            <v>0</v>
          </cell>
        </row>
        <row r="260">
          <cell r="F260" t="str">
            <v>007.39924.0000.1080</v>
          </cell>
          <cell r="BZ260">
            <v>0</v>
          </cell>
        </row>
        <row r="261">
          <cell r="F261" t="str">
            <v>008.00000.0000.1080</v>
          </cell>
          <cell r="BZ261">
            <v>14485.61</v>
          </cell>
        </row>
        <row r="262">
          <cell r="F262" t="str">
            <v>008.37402.0000.1080</v>
          </cell>
          <cell r="BZ262">
            <v>56878.03</v>
          </cell>
        </row>
        <row r="263">
          <cell r="F263" t="str">
            <v>008.37500.0000.1080</v>
          </cell>
          <cell r="BZ263">
            <v>0</v>
          </cell>
        </row>
        <row r="264">
          <cell r="F264" t="str">
            <v>008.37600.0000.1080</v>
          </cell>
          <cell r="BZ264">
            <v>111793.96</v>
          </cell>
        </row>
        <row r="265">
          <cell r="F265" t="str">
            <v>008.37601.0000.1080</v>
          </cell>
          <cell r="BZ265">
            <v>1111604.1100000001</v>
          </cell>
        </row>
        <row r="266">
          <cell r="F266" t="str">
            <v>008.37602.0000.1080</v>
          </cell>
          <cell r="BZ266">
            <v>5835315.0199999996</v>
          </cell>
        </row>
        <row r="267">
          <cell r="F267" t="str">
            <v>008.37800.0000.1080</v>
          </cell>
          <cell r="BZ267">
            <v>190815.15</v>
          </cell>
        </row>
        <row r="268">
          <cell r="F268" t="str">
            <v>008.37900.0000.1080</v>
          </cell>
          <cell r="BZ268">
            <v>0</v>
          </cell>
        </row>
        <row r="269">
          <cell r="F269" t="str">
            <v>008.38000.0000.1080</v>
          </cell>
          <cell r="BZ269">
            <v>1629584.65</v>
          </cell>
        </row>
        <row r="270">
          <cell r="F270" t="str">
            <v>008.38100.0000.1080</v>
          </cell>
          <cell r="BZ270">
            <v>7860.74</v>
          </cell>
        </row>
        <row r="271">
          <cell r="F271" t="str">
            <v>008.38200.0000.1080</v>
          </cell>
          <cell r="BZ271">
            <v>-27818.66</v>
          </cell>
        </row>
        <row r="272">
          <cell r="F272" t="str">
            <v>008.38300.0000.1080</v>
          </cell>
          <cell r="BZ272">
            <v>1377501.67</v>
          </cell>
        </row>
        <row r="273">
          <cell r="F273" t="str">
            <v>008.38400.0000.1080</v>
          </cell>
          <cell r="BZ273">
            <v>8697.08</v>
          </cell>
        </row>
        <row r="274">
          <cell r="F274" t="str">
            <v>008.39009.0000.1110</v>
          </cell>
          <cell r="BZ274">
            <v>0</v>
          </cell>
        </row>
        <row r="275">
          <cell r="F275" t="str">
            <v>008.39100.0000.1080</v>
          </cell>
          <cell r="BZ275">
            <v>0</v>
          </cell>
        </row>
        <row r="276">
          <cell r="F276" t="str">
            <v>008.39103.0000.1080</v>
          </cell>
          <cell r="BZ276">
            <v>0</v>
          </cell>
        </row>
        <row r="277">
          <cell r="F277" t="str">
            <v>008.39400.0000.1080</v>
          </cell>
          <cell r="BZ277">
            <v>2940</v>
          </cell>
        </row>
        <row r="278">
          <cell r="F278" t="str">
            <v>008.39606.0000.1080</v>
          </cell>
          <cell r="BZ278">
            <v>3645</v>
          </cell>
        </row>
        <row r="279">
          <cell r="F279" t="str">
            <v>008.39701.0000.1080</v>
          </cell>
          <cell r="BZ279">
            <v>79.319999999999709</v>
          </cell>
        </row>
        <row r="280">
          <cell r="F280" t="str">
            <v>008.39900.0000.1080</v>
          </cell>
          <cell r="BZ280">
            <v>12149.34</v>
          </cell>
        </row>
        <row r="281">
          <cell r="F281" t="str">
            <v>008.39906.0000.1080</v>
          </cell>
          <cell r="BZ281">
            <v>5247.43</v>
          </cell>
        </row>
        <row r="282">
          <cell r="F282" t="str">
            <v>009.00000.0000.1080</v>
          </cell>
          <cell r="BZ282">
            <v>133223.74</v>
          </cell>
        </row>
        <row r="283">
          <cell r="F283" t="str">
            <v>009.30100.0000.1080</v>
          </cell>
          <cell r="BZ283">
            <v>8329.7199999999993</v>
          </cell>
        </row>
        <row r="284">
          <cell r="F284" t="str">
            <v>009.30200.0000.1080</v>
          </cell>
          <cell r="BZ284">
            <v>119852.69</v>
          </cell>
        </row>
        <row r="285">
          <cell r="F285" t="str">
            <v>009.32520.0000.1080</v>
          </cell>
          <cell r="BZ285">
            <v>0</v>
          </cell>
        </row>
        <row r="286">
          <cell r="F286" t="str">
            <v>009.32540.0000.1080</v>
          </cell>
          <cell r="BZ286">
            <v>0</v>
          </cell>
        </row>
        <row r="287">
          <cell r="F287" t="str">
            <v>009.33100.0000.1080</v>
          </cell>
          <cell r="BZ287">
            <v>3492.47</v>
          </cell>
        </row>
        <row r="288">
          <cell r="F288" t="str">
            <v>009.33201.0000.1080</v>
          </cell>
          <cell r="BZ288">
            <v>47162.67</v>
          </cell>
        </row>
        <row r="289">
          <cell r="F289" t="str">
            <v>009.33202.0000.1080</v>
          </cell>
          <cell r="BZ289">
            <v>529956.16</v>
          </cell>
        </row>
        <row r="290">
          <cell r="F290" t="str">
            <v>009.33400.0000.1080</v>
          </cell>
          <cell r="BZ290">
            <v>198468.81</v>
          </cell>
        </row>
        <row r="291">
          <cell r="F291" t="str">
            <v>009.33600.0000.1080</v>
          </cell>
          <cell r="BZ291">
            <v>0</v>
          </cell>
        </row>
        <row r="292">
          <cell r="F292" t="str">
            <v>009.35010.0000.1080</v>
          </cell>
          <cell r="BZ292">
            <v>0</v>
          </cell>
        </row>
        <row r="293">
          <cell r="F293" t="str">
            <v>009.35020.0000.1110</v>
          </cell>
          <cell r="BZ293">
            <v>4644.4399999999996</v>
          </cell>
        </row>
        <row r="294">
          <cell r="F294" t="str">
            <v>009.35020.0000.1080</v>
          </cell>
          <cell r="BZ294">
            <v>3.59</v>
          </cell>
        </row>
        <row r="295">
          <cell r="F295" t="str">
            <v>009.35100.0000.1080</v>
          </cell>
          <cell r="BZ295">
            <v>1530.05</v>
          </cell>
        </row>
        <row r="296">
          <cell r="F296" t="str">
            <v>009.35102.0000.1080</v>
          </cell>
          <cell r="BZ296">
            <v>110986.05</v>
          </cell>
        </row>
        <row r="297">
          <cell r="F297" t="str">
            <v>009.35103.0000.1080</v>
          </cell>
          <cell r="BZ297">
            <v>23250.01</v>
          </cell>
        </row>
        <row r="298">
          <cell r="F298" t="str">
            <v>009.35104.0000.1080</v>
          </cell>
          <cell r="BZ298">
            <v>126235.63</v>
          </cell>
        </row>
        <row r="299">
          <cell r="F299" t="str">
            <v>009.35200.0000.1080</v>
          </cell>
          <cell r="BZ299">
            <v>32915.35</v>
          </cell>
        </row>
        <row r="300">
          <cell r="F300" t="str">
            <v>009.35201.0000.1080</v>
          </cell>
          <cell r="BZ300">
            <v>1653005.99</v>
          </cell>
        </row>
        <row r="301">
          <cell r="F301" t="str">
            <v>009.35202.0000.1080</v>
          </cell>
          <cell r="BZ301">
            <v>535557.87</v>
          </cell>
        </row>
        <row r="302">
          <cell r="F302" t="str">
            <v>009.35203.0000.1080</v>
          </cell>
          <cell r="BZ302">
            <v>29941.71</v>
          </cell>
        </row>
        <row r="303">
          <cell r="F303" t="str">
            <v>009.35210.0000.1080</v>
          </cell>
          <cell r="BZ303">
            <v>178619.35</v>
          </cell>
        </row>
        <row r="304">
          <cell r="F304" t="str">
            <v>009.35211.0000.1080</v>
          </cell>
          <cell r="BZ304">
            <v>53951.76</v>
          </cell>
        </row>
        <row r="305">
          <cell r="F305" t="str">
            <v>009.35301.0000.1080</v>
          </cell>
          <cell r="BZ305">
            <v>187019.65</v>
          </cell>
        </row>
        <row r="306">
          <cell r="F306" t="str">
            <v>009.35302.0000.1080</v>
          </cell>
          <cell r="BZ306">
            <v>210299.53</v>
          </cell>
        </row>
        <row r="307">
          <cell r="F307" t="str">
            <v>009.35400.0000.1080</v>
          </cell>
          <cell r="BZ307">
            <v>461569.75</v>
          </cell>
        </row>
        <row r="308">
          <cell r="F308" t="str">
            <v>009.35500.0000.1080</v>
          </cell>
          <cell r="BZ308">
            <v>276170.78999999998</v>
          </cell>
        </row>
        <row r="309">
          <cell r="F309" t="str">
            <v>009.35600.0000.1080</v>
          </cell>
          <cell r="BZ309">
            <v>243645.44</v>
          </cell>
        </row>
        <row r="310">
          <cell r="F310" t="str">
            <v>009.36510.0000.1080</v>
          </cell>
          <cell r="BZ310">
            <v>50.33</v>
          </cell>
        </row>
        <row r="311">
          <cell r="F311" t="str">
            <v>009.36520.0000.1080</v>
          </cell>
          <cell r="BZ311">
            <v>324699.99</v>
          </cell>
        </row>
        <row r="312">
          <cell r="F312" t="str">
            <v>009.36602.0000.1080</v>
          </cell>
          <cell r="BZ312">
            <v>8530.7199999999993</v>
          </cell>
        </row>
        <row r="313">
          <cell r="F313" t="str">
            <v>009.36603.0000.1080</v>
          </cell>
          <cell r="BZ313">
            <v>59356.4</v>
          </cell>
        </row>
        <row r="314">
          <cell r="F314" t="str">
            <v>009.36700.0000.1080</v>
          </cell>
          <cell r="BZ314">
            <v>256627.4</v>
          </cell>
        </row>
        <row r="315">
          <cell r="F315" t="str">
            <v>009.36701.0000.1080</v>
          </cell>
          <cell r="BZ315">
            <v>14830339.790000001</v>
          </cell>
        </row>
        <row r="316">
          <cell r="F316" t="str">
            <v>009.36900.0000.1080</v>
          </cell>
          <cell r="BZ316">
            <v>35690.639999999999</v>
          </cell>
        </row>
        <row r="317">
          <cell r="F317" t="str">
            <v>009.36901.0000.1080</v>
          </cell>
          <cell r="BZ317">
            <v>1800920.7</v>
          </cell>
        </row>
        <row r="318">
          <cell r="F318" t="str">
            <v>009.37400.0000.1080</v>
          </cell>
          <cell r="BZ318">
            <v>60326.18</v>
          </cell>
        </row>
        <row r="319">
          <cell r="F319" t="str">
            <v>009.37401.0000.1080</v>
          </cell>
          <cell r="BZ319">
            <v>4297.59</v>
          </cell>
        </row>
        <row r="320">
          <cell r="F320" t="str">
            <v>009.37402.0000.1080</v>
          </cell>
          <cell r="BZ320">
            <v>18900.240000000002</v>
          </cell>
        </row>
        <row r="321">
          <cell r="F321" t="str">
            <v>009.37403.0000.1080</v>
          </cell>
          <cell r="BZ321">
            <v>9.86</v>
          </cell>
        </row>
        <row r="322">
          <cell r="F322" t="str">
            <v>009.37500.0000.1080</v>
          </cell>
          <cell r="BZ322">
            <v>16212.48</v>
          </cell>
        </row>
        <row r="323">
          <cell r="F323" t="str">
            <v>009.37501.0000.1080</v>
          </cell>
          <cell r="BZ323">
            <v>76267.61</v>
          </cell>
        </row>
        <row r="324">
          <cell r="F324" t="str">
            <v>009.37502.0000.1080</v>
          </cell>
          <cell r="BZ324">
            <v>36096.89</v>
          </cell>
        </row>
        <row r="325">
          <cell r="F325" t="str">
            <v>009.37503.0000.1080</v>
          </cell>
          <cell r="BZ325">
            <v>46.09</v>
          </cell>
        </row>
        <row r="326">
          <cell r="F326" t="str">
            <v>009.37600.0000.1080</v>
          </cell>
          <cell r="BZ326">
            <v>1495270.38</v>
          </cell>
        </row>
        <row r="327">
          <cell r="F327" t="str">
            <v>009.37601.0000.1080</v>
          </cell>
          <cell r="BZ327">
            <v>36002071.379999995</v>
          </cell>
        </row>
        <row r="328">
          <cell r="F328" t="str">
            <v>009.37602.0000.1080</v>
          </cell>
          <cell r="BZ328">
            <v>7069090.6900000004</v>
          </cell>
        </row>
        <row r="329">
          <cell r="F329" t="str">
            <v>009.37800.0000.1080</v>
          </cell>
          <cell r="BZ329">
            <v>1296245.22</v>
          </cell>
        </row>
        <row r="330">
          <cell r="F330" t="str">
            <v>009.37900.0000.1080</v>
          </cell>
          <cell r="BZ330">
            <v>75363.360000000001</v>
          </cell>
        </row>
        <row r="331">
          <cell r="F331" t="str">
            <v>009.37903.0000.1080</v>
          </cell>
          <cell r="BZ331">
            <v>0</v>
          </cell>
        </row>
        <row r="332">
          <cell r="F332" t="str">
            <v>009.37905.0000.1080</v>
          </cell>
          <cell r="BZ332">
            <v>1259593.22</v>
          </cell>
        </row>
        <row r="333">
          <cell r="F333" t="str">
            <v>009.38000.0000.1080</v>
          </cell>
          <cell r="BZ333">
            <v>30141043.870000001</v>
          </cell>
        </row>
        <row r="334">
          <cell r="F334" t="str">
            <v>009.38100.0000.1080</v>
          </cell>
          <cell r="BZ334">
            <v>629205.53999999876</v>
          </cell>
        </row>
        <row r="335">
          <cell r="F335" t="str">
            <v>009.38200.0000.1080</v>
          </cell>
          <cell r="BZ335">
            <v>5153756.63</v>
          </cell>
        </row>
        <row r="336">
          <cell r="F336" t="str">
            <v>009.38300.0000.1080</v>
          </cell>
          <cell r="BZ336">
            <v>2333917.23</v>
          </cell>
        </row>
        <row r="337">
          <cell r="F337" t="str">
            <v>009.38400.0000.1080</v>
          </cell>
          <cell r="BZ337">
            <v>88158.52</v>
          </cell>
        </row>
        <row r="338">
          <cell r="F338" t="str">
            <v>009.38500.0000.1080</v>
          </cell>
          <cell r="BZ338">
            <v>1819108.12</v>
          </cell>
        </row>
        <row r="339">
          <cell r="F339" t="str">
            <v>009.38600.0000.1080</v>
          </cell>
          <cell r="BZ339">
            <v>2224.84</v>
          </cell>
        </row>
        <row r="340">
          <cell r="F340" t="str">
            <v>009.38900.0000.1080</v>
          </cell>
          <cell r="BZ340">
            <v>28531.599999999999</v>
          </cell>
        </row>
        <row r="341">
          <cell r="F341" t="str">
            <v>009.39002.0000.1080</v>
          </cell>
          <cell r="BZ341">
            <v>90600.54</v>
          </cell>
        </row>
        <row r="342">
          <cell r="F342" t="str">
            <v>009.39003.0000.1080</v>
          </cell>
          <cell r="BZ342">
            <v>120652.56</v>
          </cell>
        </row>
        <row r="343">
          <cell r="F343" t="str">
            <v>009.39004.0000.1080</v>
          </cell>
          <cell r="BZ343">
            <v>5515.69</v>
          </cell>
        </row>
        <row r="344">
          <cell r="F344" t="str">
            <v>009.39009.0000.1110</v>
          </cell>
          <cell r="BZ344">
            <v>987416.99</v>
          </cell>
        </row>
        <row r="345">
          <cell r="F345" t="str">
            <v>009.39009.0000.1080</v>
          </cell>
          <cell r="BZ345">
            <v>80321.460000000006</v>
          </cell>
        </row>
        <row r="346">
          <cell r="F346" t="str">
            <v>009.39100.0000.1080</v>
          </cell>
          <cell r="BZ346">
            <v>893646.56</v>
          </cell>
        </row>
        <row r="347">
          <cell r="F347" t="str">
            <v>009.39103.0000.1080</v>
          </cell>
          <cell r="BZ347">
            <v>-38688.49</v>
          </cell>
        </row>
        <row r="348">
          <cell r="F348" t="str">
            <v>009.39200.0000.1080</v>
          </cell>
          <cell r="BZ348">
            <v>-678272.21</v>
          </cell>
        </row>
        <row r="349">
          <cell r="F349" t="str">
            <v>009.39201.0000.1080</v>
          </cell>
          <cell r="BZ349">
            <v>48285.49</v>
          </cell>
        </row>
        <row r="350">
          <cell r="F350" t="str">
            <v>009.39202.0000.1080</v>
          </cell>
          <cell r="BZ350">
            <v>132729.63</v>
          </cell>
        </row>
        <row r="351">
          <cell r="F351" t="str">
            <v>009.39400.0000.1080</v>
          </cell>
          <cell r="BZ351">
            <v>580204.4</v>
          </cell>
        </row>
        <row r="352">
          <cell r="F352" t="str">
            <v>009.39603.0000.1080</v>
          </cell>
          <cell r="BZ352">
            <v>-98046.98</v>
          </cell>
        </row>
        <row r="353">
          <cell r="F353" t="str">
            <v>009.39604.0000.1080</v>
          </cell>
          <cell r="BZ353">
            <v>26746.1</v>
          </cell>
        </row>
        <row r="354">
          <cell r="F354" t="str">
            <v>009.39605.0000.1080</v>
          </cell>
          <cell r="BZ354">
            <v>22885.58</v>
          </cell>
        </row>
        <row r="355">
          <cell r="F355" t="str">
            <v>009.39700.0000.1080</v>
          </cell>
          <cell r="BZ355">
            <v>529218.67000000004</v>
          </cell>
        </row>
        <row r="356">
          <cell r="F356" t="str">
            <v>009.39701.0000.1080</v>
          </cell>
          <cell r="BZ356">
            <v>-19519.810000000001</v>
          </cell>
        </row>
        <row r="357">
          <cell r="F357" t="str">
            <v>009.39702.0000.1080</v>
          </cell>
          <cell r="BZ357">
            <v>2473.38</v>
          </cell>
        </row>
        <row r="358">
          <cell r="F358" t="str">
            <v>009.39705.0000.1080</v>
          </cell>
          <cell r="BZ358">
            <v>59091.41</v>
          </cell>
        </row>
        <row r="359">
          <cell r="F359" t="str">
            <v>009.39800.0000.1080</v>
          </cell>
          <cell r="BZ359">
            <v>446805.07</v>
          </cell>
        </row>
        <row r="360">
          <cell r="F360" t="str">
            <v>009.39901.0000.1080</v>
          </cell>
          <cell r="BZ360">
            <v>140765.59</v>
          </cell>
        </row>
        <row r="361">
          <cell r="F361" t="str">
            <v>009.39902.0000.1080</v>
          </cell>
          <cell r="BZ361">
            <v>5714.72</v>
          </cell>
        </row>
        <row r="362">
          <cell r="F362" t="str">
            <v>009.39902.0000.1110</v>
          </cell>
          <cell r="BZ362">
            <v>112989.26</v>
          </cell>
        </row>
        <row r="363">
          <cell r="F363" t="str">
            <v>009.39903.0000.1080</v>
          </cell>
          <cell r="BZ363">
            <v>350822.24</v>
          </cell>
        </row>
        <row r="364">
          <cell r="F364" t="str">
            <v>009.39906.0000.1080</v>
          </cell>
          <cell r="BZ364">
            <v>2234025.73</v>
          </cell>
        </row>
        <row r="365">
          <cell r="F365" t="str">
            <v>009.39907.0000.1080</v>
          </cell>
          <cell r="BZ365">
            <v>133442.26999999999</v>
          </cell>
        </row>
        <row r="366">
          <cell r="F366" t="str">
            <v>009.39908.0000.1080</v>
          </cell>
          <cell r="BZ366">
            <v>256456.51</v>
          </cell>
        </row>
        <row r="367">
          <cell r="F367" t="str">
            <v>009.39924.0000.1080</v>
          </cell>
          <cell r="BZ367">
            <v>0</v>
          </cell>
        </row>
        <row r="368">
          <cell r="F368" t="str">
            <v>009.39924.0000.1110</v>
          </cell>
          <cell r="BZ368">
            <v>0</v>
          </cell>
        </row>
        <row r="369">
          <cell r="F369" t="str">
            <v>010.39009.0000.1110</v>
          </cell>
          <cell r="BZ369">
            <v>107171.42</v>
          </cell>
        </row>
        <row r="370">
          <cell r="F370" t="str">
            <v>010.39009.0000.1080</v>
          </cell>
          <cell r="BZ370">
            <v>3328.73</v>
          </cell>
        </row>
        <row r="371">
          <cell r="F371" t="str">
            <v>010.39100.0000.1080</v>
          </cell>
          <cell r="BZ371">
            <v>149299.26999999999</v>
          </cell>
        </row>
        <row r="372">
          <cell r="F372" t="str">
            <v>010.39103.0000.1080</v>
          </cell>
          <cell r="BZ372">
            <v>37126.26</v>
          </cell>
        </row>
        <row r="373">
          <cell r="F373" t="str">
            <v>010.39200.0000.1080</v>
          </cell>
          <cell r="BZ373">
            <v>164978.17000000001</v>
          </cell>
        </row>
        <row r="374">
          <cell r="F374" t="str">
            <v>010.39400.0000.1080</v>
          </cell>
          <cell r="BZ374">
            <v>87892.4</v>
          </cell>
        </row>
        <row r="375">
          <cell r="F375" t="str">
            <v>010.39700.0000.1080</v>
          </cell>
          <cell r="BZ375">
            <v>133086.63</v>
          </cell>
        </row>
        <row r="376">
          <cell r="F376" t="str">
            <v>010.39701.0000.1080</v>
          </cell>
          <cell r="BZ376">
            <v>54.669999999999163</v>
          </cell>
        </row>
        <row r="377">
          <cell r="F377" t="str">
            <v>010.39702.0000.1080</v>
          </cell>
          <cell r="BZ377">
            <v>0</v>
          </cell>
        </row>
        <row r="378">
          <cell r="F378" t="str">
            <v>010.39705.0000.1080</v>
          </cell>
          <cell r="BZ378">
            <v>1967.85</v>
          </cell>
        </row>
        <row r="379">
          <cell r="F379" t="str">
            <v>010.39800.0000.1080</v>
          </cell>
          <cell r="BZ379">
            <v>87462.48</v>
          </cell>
        </row>
        <row r="380">
          <cell r="F380" t="str">
            <v>010.39901.0000.1080</v>
          </cell>
          <cell r="BZ380">
            <v>-62198.49</v>
          </cell>
        </row>
        <row r="381">
          <cell r="F381" t="str">
            <v>010.39902.0000.1080</v>
          </cell>
          <cell r="BZ381">
            <v>-7105.9799999999632</v>
          </cell>
        </row>
        <row r="382">
          <cell r="F382" t="str">
            <v>010.39903.0000.1080</v>
          </cell>
          <cell r="BZ382">
            <v>-273835.45</v>
          </cell>
        </row>
        <row r="383">
          <cell r="F383" t="str">
            <v>010.39905.0000.1080</v>
          </cell>
          <cell r="BZ383">
            <v>-91214.75</v>
          </cell>
        </row>
        <row r="384">
          <cell r="F384" t="str">
            <v>010.39906.0000.1080</v>
          </cell>
          <cell r="BZ384">
            <v>349419.78</v>
          </cell>
        </row>
        <row r="385">
          <cell r="F385" t="str">
            <v>010.39907.0000.1080</v>
          </cell>
          <cell r="BZ385">
            <v>-1298.5000000000159</v>
          </cell>
        </row>
        <row r="386">
          <cell r="F386" t="str">
            <v>010.39908.0000.1080</v>
          </cell>
          <cell r="BZ386">
            <v>-177336.47</v>
          </cell>
        </row>
        <row r="387">
          <cell r="F387" t="str">
            <v>010.39924.0000.1080</v>
          </cell>
          <cell r="BZ387">
            <v>0</v>
          </cell>
        </row>
        <row r="388">
          <cell r="F388" t="str">
            <v>011.00000.0000.1080</v>
          </cell>
          <cell r="BZ388">
            <v>15.9</v>
          </cell>
        </row>
        <row r="389">
          <cell r="F389" t="str">
            <v>011.36700.0000.1080</v>
          </cell>
          <cell r="BZ389">
            <v>0</v>
          </cell>
        </row>
        <row r="390">
          <cell r="F390" t="str">
            <v>011.36701.0000.1080</v>
          </cell>
          <cell r="BZ390">
            <v>71230</v>
          </cell>
        </row>
        <row r="391">
          <cell r="F391" t="str">
            <v>011.37500.0000.1080</v>
          </cell>
          <cell r="BZ391">
            <v>0</v>
          </cell>
        </row>
        <row r="392">
          <cell r="F392" t="str">
            <v>011.37900.0000.1080</v>
          </cell>
          <cell r="BZ392">
            <v>0</v>
          </cell>
        </row>
        <row r="393">
          <cell r="F393" t="str">
            <v>013.00000.0000.1080</v>
          </cell>
          <cell r="BZ393">
            <v>877.3</v>
          </cell>
        </row>
        <row r="394">
          <cell r="F394" t="str">
            <v>013.37402.0000.1080</v>
          </cell>
          <cell r="BZ394">
            <v>100.8</v>
          </cell>
        </row>
        <row r="395">
          <cell r="F395" t="str">
            <v>013.37500.0000.1080</v>
          </cell>
          <cell r="BZ395">
            <v>0</v>
          </cell>
        </row>
        <row r="396">
          <cell r="F396" t="str">
            <v>013.37600.0000.1080</v>
          </cell>
          <cell r="BZ396">
            <v>5108.7</v>
          </cell>
        </row>
        <row r="397">
          <cell r="F397" t="str">
            <v>013.37601.0000.1080</v>
          </cell>
          <cell r="BZ397">
            <v>18355.62</v>
          </cell>
        </row>
        <row r="398">
          <cell r="F398" t="str">
            <v>013.37602.0000.1080</v>
          </cell>
          <cell r="BZ398">
            <v>133249.97</v>
          </cell>
        </row>
        <row r="399">
          <cell r="F399" t="str">
            <v>013.37800.0000.1080</v>
          </cell>
          <cell r="BZ399">
            <v>10622.28</v>
          </cell>
        </row>
        <row r="400">
          <cell r="F400" t="str">
            <v>013.37900.0000.1080</v>
          </cell>
          <cell r="BZ400">
            <v>0</v>
          </cell>
        </row>
        <row r="401">
          <cell r="F401" t="str">
            <v>013.38000.0000.1080</v>
          </cell>
          <cell r="BZ401">
            <v>31533.81</v>
          </cell>
        </row>
        <row r="402">
          <cell r="F402" t="str">
            <v>013.38100.0000.1080</v>
          </cell>
          <cell r="BZ402">
            <v>0</v>
          </cell>
        </row>
        <row r="403">
          <cell r="F403" t="str">
            <v>013.38200.0000.1080</v>
          </cell>
          <cell r="BZ403">
            <v>-15362.26</v>
          </cell>
        </row>
        <row r="404">
          <cell r="F404" t="str">
            <v>013.38300.0000.1080</v>
          </cell>
          <cell r="BZ404">
            <v>1227.19</v>
          </cell>
        </row>
        <row r="405">
          <cell r="F405" t="str">
            <v>013.38400.0000.1080</v>
          </cell>
          <cell r="BZ405">
            <v>1375.12</v>
          </cell>
        </row>
        <row r="406">
          <cell r="F406" t="str">
            <v>013.39009.0000.1110</v>
          </cell>
          <cell r="BZ406">
            <v>0</v>
          </cell>
        </row>
        <row r="407">
          <cell r="F407" t="str">
            <v>013.39100.0000.1080</v>
          </cell>
          <cell r="BZ407">
            <v>0</v>
          </cell>
        </row>
        <row r="408">
          <cell r="F408" t="str">
            <v>013.39101.0000.1080</v>
          </cell>
          <cell r="BZ408">
            <v>0</v>
          </cell>
        </row>
        <row r="409">
          <cell r="F409" t="str">
            <v>013.39103.0000.1080</v>
          </cell>
          <cell r="BZ409">
            <v>0</v>
          </cell>
        </row>
        <row r="410">
          <cell r="F410" t="str">
            <v>013.39400.0000.1080</v>
          </cell>
          <cell r="BZ410">
            <v>0</v>
          </cell>
        </row>
        <row r="411">
          <cell r="F411" t="str">
            <v>014.00000.0000.1080</v>
          </cell>
          <cell r="BZ411">
            <v>105.85</v>
          </cell>
        </row>
        <row r="412">
          <cell r="F412" t="str">
            <v>015.00000.0000.1080</v>
          </cell>
          <cell r="BZ412">
            <v>85.58</v>
          </cell>
        </row>
        <row r="413">
          <cell r="F413" t="str">
            <v>016.00000.0000.1080</v>
          </cell>
          <cell r="BZ413">
            <v>19904.82</v>
          </cell>
        </row>
        <row r="414">
          <cell r="F414" t="str">
            <v>016.30200.0000.1080</v>
          </cell>
          <cell r="BZ414">
            <v>-2.8421709430404007E-14</v>
          </cell>
        </row>
        <row r="415">
          <cell r="F415" t="str">
            <v>016.37401.0000.1080</v>
          </cell>
          <cell r="BZ415">
            <v>0</v>
          </cell>
        </row>
        <row r="416">
          <cell r="F416" t="str">
            <v>016.37402.0000.1080</v>
          </cell>
          <cell r="BZ416">
            <v>13.009999999956344</v>
          </cell>
        </row>
        <row r="417">
          <cell r="F417" t="str">
            <v>016.37500.0000.1080</v>
          </cell>
          <cell r="BZ417">
            <v>365.2</v>
          </cell>
        </row>
        <row r="418">
          <cell r="F418" t="str">
            <v>016.37501.0000.1080</v>
          </cell>
          <cell r="BZ418">
            <v>-4.5474735088646412E-13</v>
          </cell>
        </row>
        <row r="419">
          <cell r="F419" t="str">
            <v>016.37502.0000.1080</v>
          </cell>
          <cell r="BZ419">
            <v>9.0949470177292824E-13</v>
          </cell>
        </row>
        <row r="420">
          <cell r="F420" t="str">
            <v>016.37503.0000.1080</v>
          </cell>
          <cell r="BZ420">
            <v>-7.2759576141834259E-12</v>
          </cell>
        </row>
        <row r="421">
          <cell r="F421" t="str">
            <v>016.37600.0000.1080</v>
          </cell>
          <cell r="BZ421">
            <v>13339.319999998836</v>
          </cell>
        </row>
        <row r="422">
          <cell r="F422" t="str">
            <v>016.37601.0000.1080</v>
          </cell>
          <cell r="BZ422">
            <v>35613.74</v>
          </cell>
        </row>
        <row r="423">
          <cell r="F423" t="str">
            <v>016.37602.0000.1080</v>
          </cell>
          <cell r="BZ423">
            <v>20361.559999998604</v>
          </cell>
        </row>
        <row r="424">
          <cell r="F424" t="str">
            <v>016.37800.0000.1080</v>
          </cell>
          <cell r="BZ424">
            <v>108.63000000244472</v>
          </cell>
        </row>
        <row r="425">
          <cell r="F425" t="str">
            <v>016.37900.0000.1080</v>
          </cell>
          <cell r="BZ425">
            <v>51.169999999995454</v>
          </cell>
        </row>
        <row r="426">
          <cell r="F426" t="str">
            <v>016.38000.0000.1080</v>
          </cell>
          <cell r="BZ426">
            <v>42699.789999996741</v>
          </cell>
        </row>
        <row r="427">
          <cell r="F427" t="str">
            <v>016.38100.0000.1080</v>
          </cell>
          <cell r="BZ427">
            <v>13741.38</v>
          </cell>
        </row>
        <row r="428">
          <cell r="F428" t="str">
            <v>016.38200.0000.1080</v>
          </cell>
          <cell r="BZ428">
            <v>32835.770000000353</v>
          </cell>
        </row>
        <row r="429">
          <cell r="F429" t="str">
            <v>016.38300.0000.1080</v>
          </cell>
          <cell r="BZ429">
            <v>7917.66</v>
          </cell>
        </row>
        <row r="430">
          <cell r="F430" t="str">
            <v>016.38400.0000.1080</v>
          </cell>
          <cell r="BZ430">
            <v>3.2014213502407074E-10</v>
          </cell>
        </row>
        <row r="431">
          <cell r="F431" t="str">
            <v>016.38500.0000.1080</v>
          </cell>
          <cell r="BZ431">
            <v>2251.0300000004659</v>
          </cell>
        </row>
        <row r="432">
          <cell r="F432" t="str">
            <v>016.38600.0000.1080</v>
          </cell>
          <cell r="BZ432">
            <v>-3.637978807091713E-12</v>
          </cell>
        </row>
        <row r="433">
          <cell r="F433" t="str">
            <v>016.38700.0000.1080</v>
          </cell>
          <cell r="BZ433">
            <v>1808.4299999996072</v>
          </cell>
        </row>
        <row r="434">
          <cell r="F434" t="str">
            <v>016.38900.0000.1080</v>
          </cell>
          <cell r="BZ434">
            <v>0</v>
          </cell>
        </row>
        <row r="435">
          <cell r="F435" t="str">
            <v>016.39004.0000.1080</v>
          </cell>
          <cell r="BZ435">
            <v>0</v>
          </cell>
        </row>
        <row r="436">
          <cell r="F436" t="str">
            <v>016.39009.0000.1080</v>
          </cell>
          <cell r="BZ436">
            <v>0</v>
          </cell>
        </row>
        <row r="437">
          <cell r="F437" t="str">
            <v>016.39009.0000.1110</v>
          </cell>
          <cell r="BZ437">
            <v>0</v>
          </cell>
        </row>
        <row r="438">
          <cell r="F438" t="str">
            <v>016.39100.0000.1080</v>
          </cell>
          <cell r="BZ438">
            <v>-5.8207660913467407E-11</v>
          </cell>
        </row>
        <row r="439">
          <cell r="F439" t="str">
            <v>016.39200.0000.1080</v>
          </cell>
          <cell r="BZ439">
            <v>0</v>
          </cell>
        </row>
        <row r="440">
          <cell r="F440" t="str">
            <v>016.39300.0000.1080</v>
          </cell>
          <cell r="BZ440">
            <v>-1.4551915228366852E-11</v>
          </cell>
        </row>
        <row r="441">
          <cell r="F441" t="str">
            <v>016.39400.0000.1080</v>
          </cell>
          <cell r="BZ441">
            <v>4.4237822294235229E-9</v>
          </cell>
        </row>
        <row r="442">
          <cell r="F442" t="str">
            <v>016.39600.0000.1080</v>
          </cell>
          <cell r="BZ442">
            <v>0</v>
          </cell>
        </row>
        <row r="443">
          <cell r="F443" t="str">
            <v>016.39603.0000.1080</v>
          </cell>
          <cell r="BZ443">
            <v>0</v>
          </cell>
        </row>
        <row r="444">
          <cell r="F444" t="str">
            <v>016.39604.0000.1080</v>
          </cell>
          <cell r="BZ444">
            <v>0</v>
          </cell>
        </row>
        <row r="445">
          <cell r="F445" t="str">
            <v>016.39605.0000.1080</v>
          </cell>
          <cell r="BZ445">
            <v>0</v>
          </cell>
        </row>
        <row r="446">
          <cell r="F446" t="str">
            <v>016.39700.0000.1080</v>
          </cell>
          <cell r="BZ446">
            <v>351.20000000004364</v>
          </cell>
        </row>
        <row r="447">
          <cell r="F447" t="str">
            <v>016.39705.0000.1080</v>
          </cell>
          <cell r="BZ447">
            <v>0</v>
          </cell>
        </row>
        <row r="448">
          <cell r="F448" t="str">
            <v>016.39800.0000.1080</v>
          </cell>
          <cell r="BZ448">
            <v>290.8899999999818</v>
          </cell>
        </row>
        <row r="449">
          <cell r="F449" t="str">
            <v>016.39906.0000.1080</v>
          </cell>
          <cell r="BZ449">
            <v>30459.03</v>
          </cell>
        </row>
        <row r="450">
          <cell r="F450" t="str">
            <v>016.39907.0000.1080</v>
          </cell>
          <cell r="BZ450">
            <v>0</v>
          </cell>
        </row>
        <row r="451">
          <cell r="F451" t="str">
            <v>016.39908.0000.1080</v>
          </cell>
          <cell r="BZ451">
            <v>0</v>
          </cell>
        </row>
        <row r="452">
          <cell r="F452" t="str">
            <v>017.00000.0000.1080</v>
          </cell>
          <cell r="BZ452">
            <v>59.28</v>
          </cell>
        </row>
        <row r="453">
          <cell r="F453" t="str">
            <v>017.37500.0000.1080</v>
          </cell>
          <cell r="BZ453">
            <v>0</v>
          </cell>
        </row>
        <row r="454">
          <cell r="F454" t="str">
            <v>017.37601.0000.1080</v>
          </cell>
          <cell r="BZ454">
            <v>0</v>
          </cell>
        </row>
        <row r="455">
          <cell r="F455" t="str">
            <v>017.37602.0000.1080</v>
          </cell>
          <cell r="BZ455">
            <v>0</v>
          </cell>
        </row>
        <row r="456">
          <cell r="F456" t="str">
            <v>017.37800.0000.1080</v>
          </cell>
          <cell r="BZ456">
            <v>56.93</v>
          </cell>
        </row>
        <row r="457">
          <cell r="F457" t="str">
            <v>017.37900.0000.1080</v>
          </cell>
          <cell r="BZ457">
            <v>0</v>
          </cell>
        </row>
        <row r="458">
          <cell r="F458" t="str">
            <v>017.38000.0000.1080</v>
          </cell>
          <cell r="BZ458">
            <v>35752.89</v>
          </cell>
        </row>
        <row r="459">
          <cell r="F459" t="str">
            <v>017.38200.0000.1080</v>
          </cell>
          <cell r="BZ459">
            <v>1924.92</v>
          </cell>
        </row>
        <row r="460">
          <cell r="F460" t="str">
            <v>017.38300.0000.1080</v>
          </cell>
          <cell r="BZ460">
            <v>7326.47</v>
          </cell>
        </row>
        <row r="461">
          <cell r="F461" t="str">
            <v>017.38400.0000.1080</v>
          </cell>
          <cell r="BZ461">
            <v>1184.3399999999999</v>
          </cell>
        </row>
        <row r="462">
          <cell r="F462" t="str">
            <v>018.00000.0000.1080</v>
          </cell>
          <cell r="BZ462">
            <v>59.28</v>
          </cell>
        </row>
        <row r="463">
          <cell r="F463" t="str">
            <v>018.37402.0000.1080</v>
          </cell>
          <cell r="BZ463">
            <v>1100.5899999999999</v>
          </cell>
        </row>
        <row r="464">
          <cell r="F464" t="str">
            <v>018.37500.0000.1080</v>
          </cell>
          <cell r="BZ464">
            <v>0</v>
          </cell>
        </row>
        <row r="465">
          <cell r="F465" t="str">
            <v>018.37600.0000.1080</v>
          </cell>
          <cell r="BZ465">
            <v>8157.15</v>
          </cell>
        </row>
        <row r="466">
          <cell r="F466" t="str">
            <v>018.37601.0000.1080</v>
          </cell>
          <cell r="BZ466">
            <v>130764.39</v>
          </cell>
        </row>
        <row r="467">
          <cell r="F467" t="str">
            <v>018.37602.0000.1080</v>
          </cell>
          <cell r="BZ467">
            <v>108614.7</v>
          </cell>
        </row>
        <row r="468">
          <cell r="F468" t="str">
            <v>018.37800.0000.1080</v>
          </cell>
          <cell r="BZ468">
            <v>15011.24</v>
          </cell>
        </row>
        <row r="469">
          <cell r="F469" t="str">
            <v>018.37900.0000.1080</v>
          </cell>
          <cell r="BZ469">
            <v>0</v>
          </cell>
        </row>
        <row r="470">
          <cell r="F470" t="str">
            <v>018.38000.0000.1080</v>
          </cell>
          <cell r="BZ470">
            <v>19772.439999999999</v>
          </cell>
        </row>
        <row r="471">
          <cell r="F471" t="str">
            <v>018.38100.0000.1080</v>
          </cell>
          <cell r="BZ471">
            <v>0</v>
          </cell>
        </row>
        <row r="472">
          <cell r="F472" t="str">
            <v>018.38200.0000.1080</v>
          </cell>
          <cell r="BZ472">
            <v>9657.94</v>
          </cell>
        </row>
        <row r="473">
          <cell r="F473" t="str">
            <v>018.38300.0000.1080</v>
          </cell>
          <cell r="BZ473">
            <v>9668.75</v>
          </cell>
        </row>
        <row r="474">
          <cell r="F474" t="str">
            <v>018.38400.0000.1080</v>
          </cell>
          <cell r="BZ474">
            <v>77.650000000000006</v>
          </cell>
        </row>
        <row r="475">
          <cell r="F475" t="str">
            <v>018.39009.0000.1110</v>
          </cell>
          <cell r="BZ475">
            <v>0</v>
          </cell>
        </row>
        <row r="476">
          <cell r="F476" t="str">
            <v>018.39100.0000.1080</v>
          </cell>
          <cell r="BZ476">
            <v>0</v>
          </cell>
        </row>
        <row r="477">
          <cell r="F477" t="str">
            <v>018.39101.0000.1080</v>
          </cell>
          <cell r="BZ477">
            <v>0</v>
          </cell>
        </row>
        <row r="478">
          <cell r="F478" t="str">
            <v>018.39103.0000.1080</v>
          </cell>
          <cell r="BZ478">
            <v>0</v>
          </cell>
        </row>
        <row r="479">
          <cell r="F479" t="str">
            <v>018.39400.0000.1080</v>
          </cell>
          <cell r="BZ479">
            <v>0</v>
          </cell>
        </row>
        <row r="480">
          <cell r="F480" t="str">
            <v>019.00000.0000.1080</v>
          </cell>
          <cell r="BZ480">
            <v>7216.9</v>
          </cell>
        </row>
        <row r="481">
          <cell r="F481" t="str">
            <v>019.00000.0000.1080</v>
          </cell>
          <cell r="BZ481">
            <v>0</v>
          </cell>
        </row>
        <row r="482">
          <cell r="F482" t="str">
            <v>019.36510.0000.1080</v>
          </cell>
          <cell r="BZ482">
            <v>0</v>
          </cell>
        </row>
        <row r="483">
          <cell r="F483" t="str">
            <v>019.36520.0000.1080</v>
          </cell>
          <cell r="BZ483">
            <v>39354.74</v>
          </cell>
        </row>
        <row r="484">
          <cell r="F484" t="str">
            <v>019.36600.0000.1080</v>
          </cell>
          <cell r="BZ484">
            <v>149.47</v>
          </cell>
        </row>
        <row r="485">
          <cell r="F485" t="str">
            <v>019.36602.0000.1080</v>
          </cell>
          <cell r="BZ485">
            <v>0</v>
          </cell>
        </row>
        <row r="486">
          <cell r="F486" t="str">
            <v>019.36603.0000.1080</v>
          </cell>
          <cell r="BZ486">
            <v>0</v>
          </cell>
        </row>
        <row r="487">
          <cell r="F487" t="str">
            <v>019.36700.0000.1080</v>
          </cell>
          <cell r="BZ487">
            <v>28461.56</v>
          </cell>
        </row>
        <row r="488">
          <cell r="F488" t="str">
            <v>019.36701.0000.1080</v>
          </cell>
          <cell r="BZ488">
            <v>580537.35</v>
          </cell>
        </row>
        <row r="489">
          <cell r="F489" t="str">
            <v>019.36800.0000.1080</v>
          </cell>
          <cell r="BZ489">
            <v>0</v>
          </cell>
        </row>
        <row r="490">
          <cell r="F490" t="str">
            <v>019.36900.0000.1080</v>
          </cell>
          <cell r="BZ490">
            <v>9877.4</v>
          </cell>
        </row>
        <row r="491">
          <cell r="F491" t="str">
            <v>019.36901.0000.1080</v>
          </cell>
          <cell r="BZ491">
            <v>0</v>
          </cell>
        </row>
        <row r="492">
          <cell r="F492" t="str">
            <v>019.37402.0000.1080</v>
          </cell>
          <cell r="BZ492">
            <v>35131.75</v>
          </cell>
        </row>
        <row r="493">
          <cell r="F493" t="str">
            <v>019.37500.0000.1080</v>
          </cell>
          <cell r="BZ493">
            <v>1512.1</v>
          </cell>
        </row>
        <row r="494">
          <cell r="F494" t="str">
            <v>019.37600.0000.1080</v>
          </cell>
          <cell r="BZ494">
            <v>45395.51</v>
          </cell>
        </row>
        <row r="495">
          <cell r="F495" t="str">
            <v>019.37601.0000.1080</v>
          </cell>
          <cell r="BZ495">
            <v>1798.96</v>
          </cell>
        </row>
        <row r="496">
          <cell r="F496" t="str">
            <v>019.37602.0000.1080</v>
          </cell>
          <cell r="BZ496">
            <v>566.65</v>
          </cell>
        </row>
        <row r="497">
          <cell r="F497" t="str">
            <v>019.37800.0000.1080</v>
          </cell>
          <cell r="BZ497">
            <v>419.24</v>
          </cell>
        </row>
        <row r="498">
          <cell r="F498" t="str">
            <v>019.37900.0000.1080</v>
          </cell>
          <cell r="BZ498">
            <v>0</v>
          </cell>
        </row>
        <row r="499">
          <cell r="F499" t="str">
            <v>019.37901.0000.1080</v>
          </cell>
          <cell r="BZ499">
            <v>0</v>
          </cell>
        </row>
        <row r="500">
          <cell r="F500" t="str">
            <v>019.37902.0000.1080</v>
          </cell>
          <cell r="BZ500">
            <v>0</v>
          </cell>
        </row>
        <row r="501">
          <cell r="F501" t="str">
            <v>019.37904.0000.1080</v>
          </cell>
          <cell r="BZ501">
            <v>0</v>
          </cell>
        </row>
        <row r="502">
          <cell r="F502" t="str">
            <v>019.37905.0000.1080</v>
          </cell>
          <cell r="BZ502">
            <v>0</v>
          </cell>
        </row>
        <row r="503">
          <cell r="F503" t="str">
            <v>019.38000.0000.1080</v>
          </cell>
          <cell r="BZ503">
            <v>497</v>
          </cell>
        </row>
        <row r="504">
          <cell r="F504" t="str">
            <v>019.38100.0000.1080</v>
          </cell>
          <cell r="BZ504">
            <v>2042.45</v>
          </cell>
        </row>
        <row r="505">
          <cell r="F505" t="str">
            <v>019.38200.0000.1080</v>
          </cell>
          <cell r="BZ505">
            <v>760.61</v>
          </cell>
        </row>
        <row r="506">
          <cell r="F506" t="str">
            <v>019.38300.0000.1080</v>
          </cell>
          <cell r="BZ506">
            <v>0</v>
          </cell>
        </row>
        <row r="507">
          <cell r="F507" t="str">
            <v>019.38500.0000.1080</v>
          </cell>
          <cell r="BZ507">
            <v>64976.01</v>
          </cell>
        </row>
        <row r="508">
          <cell r="F508" t="str">
            <v>019.39200.0000.1080</v>
          </cell>
          <cell r="BZ508">
            <v>9352.52</v>
          </cell>
        </row>
        <row r="509">
          <cell r="F509" t="str">
            <v>019.39400.0000.1080</v>
          </cell>
          <cell r="BZ509">
            <v>3328.95</v>
          </cell>
        </row>
        <row r="510">
          <cell r="F510" t="str">
            <v>019.39605.0000.1080</v>
          </cell>
          <cell r="BZ510">
            <v>1503.29</v>
          </cell>
        </row>
        <row r="511">
          <cell r="F511" t="str">
            <v>019.39702.0000.1080</v>
          </cell>
          <cell r="BZ511">
            <v>0</v>
          </cell>
        </row>
        <row r="512">
          <cell r="F512" t="str">
            <v>019.39705.0000.1080</v>
          </cell>
          <cell r="BZ512">
            <v>0</v>
          </cell>
        </row>
        <row r="513">
          <cell r="F513" t="str">
            <v>019.39906.0000.1080</v>
          </cell>
          <cell r="BZ513">
            <v>1063.54</v>
          </cell>
        </row>
        <row r="514">
          <cell r="F514" t="str">
            <v>021.00000.0000.1080</v>
          </cell>
          <cell r="BZ514">
            <v>9340.8799999999992</v>
          </cell>
        </row>
        <row r="515">
          <cell r="F515" t="str">
            <v>021.37401.0000.1080</v>
          </cell>
          <cell r="BZ515">
            <v>0</v>
          </cell>
        </row>
        <row r="516">
          <cell r="F516" t="str">
            <v>021.37402.0000.1080</v>
          </cell>
          <cell r="BZ516">
            <v>6879.9731156798998</v>
          </cell>
        </row>
        <row r="517">
          <cell r="F517" t="str">
            <v>021.37500.0000.1080</v>
          </cell>
          <cell r="BZ517">
            <v>0</v>
          </cell>
        </row>
        <row r="518">
          <cell r="F518" t="str">
            <v>021.37501.0000.1080</v>
          </cell>
          <cell r="BZ518">
            <v>1778.57</v>
          </cell>
        </row>
        <row r="519">
          <cell r="F519" t="str">
            <v>021.37503.0000.1080</v>
          </cell>
          <cell r="BZ519">
            <v>3833.7992478695701</v>
          </cell>
        </row>
        <row r="520">
          <cell r="F520" t="str">
            <v>021.37600.0000.1080</v>
          </cell>
          <cell r="BZ520">
            <v>72288.074544816365</v>
          </cell>
        </row>
        <row r="521">
          <cell r="F521" t="str">
            <v>021.37601.0000.1080</v>
          </cell>
          <cell r="BZ521">
            <v>661774.37041322794</v>
          </cell>
        </row>
        <row r="522">
          <cell r="F522" t="str">
            <v>021.37602.0000.1080</v>
          </cell>
          <cell r="BZ522">
            <v>852791.70132243598</v>
          </cell>
        </row>
        <row r="523">
          <cell r="F523" t="str">
            <v>021.37800.0000.1080</v>
          </cell>
          <cell r="BZ523">
            <v>381877.52443951397</v>
          </cell>
        </row>
        <row r="524">
          <cell r="F524" t="str">
            <v>021.37900.0000.1080</v>
          </cell>
          <cell r="BZ524">
            <v>6549.68</v>
          </cell>
        </row>
        <row r="525">
          <cell r="F525" t="str">
            <v>021.38000.0000.1080</v>
          </cell>
          <cell r="BZ525">
            <v>1021707.6509655275</v>
          </cell>
        </row>
        <row r="526">
          <cell r="F526" t="str">
            <v>021.38100.0000.1080</v>
          </cell>
          <cell r="BZ526">
            <v>12915.538601305074</v>
          </cell>
        </row>
        <row r="527">
          <cell r="F527" t="str">
            <v>021.38200.0000.1080</v>
          </cell>
          <cell r="BZ527">
            <v>-93407.456840369603</v>
          </cell>
        </row>
        <row r="528">
          <cell r="F528" t="str">
            <v>021.38300.0000.1080</v>
          </cell>
          <cell r="BZ528">
            <v>374610.71414400294</v>
          </cell>
        </row>
        <row r="529">
          <cell r="F529" t="str">
            <v>021.38400.0000.1080</v>
          </cell>
          <cell r="BZ529">
            <v>94557.33</v>
          </cell>
        </row>
        <row r="530">
          <cell r="F530" t="str">
            <v>021.39009.0000.1110</v>
          </cell>
          <cell r="BZ530">
            <v>0</v>
          </cell>
        </row>
        <row r="531">
          <cell r="F531" t="str">
            <v>021.39100.0000.1080</v>
          </cell>
          <cell r="BZ531">
            <v>0</v>
          </cell>
        </row>
        <row r="532">
          <cell r="F532" t="str">
            <v>021.39101.0000.1080</v>
          </cell>
          <cell r="BZ532">
            <v>0</v>
          </cell>
        </row>
        <row r="533">
          <cell r="F533" t="str">
            <v>021.39103.0000.1080</v>
          </cell>
          <cell r="BZ533">
            <v>0</v>
          </cell>
        </row>
        <row r="534">
          <cell r="F534" t="str">
            <v>021.39400.0000.1080</v>
          </cell>
          <cell r="BZ534">
            <v>0</v>
          </cell>
        </row>
        <row r="535">
          <cell r="F535" t="str">
            <v>022.37500.0000.1080</v>
          </cell>
          <cell r="BZ535">
            <v>0</v>
          </cell>
        </row>
        <row r="536">
          <cell r="F536" t="str">
            <v>022.37900.0000.1080</v>
          </cell>
          <cell r="BZ536">
            <v>11903.52</v>
          </cell>
        </row>
        <row r="537">
          <cell r="F537" t="str">
            <v>022.38100.0000.1080</v>
          </cell>
          <cell r="BZ537">
            <v>7176880.9500000002</v>
          </cell>
        </row>
        <row r="538">
          <cell r="F538" t="str">
            <v>022.38300.0000.1080</v>
          </cell>
          <cell r="BZ538">
            <v>124530.62</v>
          </cell>
        </row>
        <row r="539">
          <cell r="F539" t="str">
            <v>022.38500.0000.1080</v>
          </cell>
          <cell r="BZ539">
            <v>539.02</v>
          </cell>
        </row>
        <row r="540">
          <cell r="F540" t="str">
            <v>022.39009.0000.1110</v>
          </cell>
          <cell r="BZ540">
            <v>411016.86</v>
          </cell>
        </row>
        <row r="541">
          <cell r="F541" t="str">
            <v>022.39009.0000.1080</v>
          </cell>
          <cell r="BZ541">
            <v>711.61</v>
          </cell>
        </row>
        <row r="542">
          <cell r="F542" t="str">
            <v>022.39100.0000.1080</v>
          </cell>
          <cell r="BZ542">
            <v>19025.759999999998</v>
          </cell>
        </row>
        <row r="543">
          <cell r="F543" t="str">
            <v>022.39103.0000.1080</v>
          </cell>
          <cell r="BZ543">
            <v>-3336.91</v>
          </cell>
        </row>
        <row r="544">
          <cell r="F544" t="str">
            <v>022.39400.0000.1080</v>
          </cell>
          <cell r="BZ544">
            <v>53851.57</v>
          </cell>
        </row>
        <row r="545">
          <cell r="F545" t="str">
            <v>022.39906.0000.1080</v>
          </cell>
          <cell r="BZ545">
            <v>0</v>
          </cell>
        </row>
        <row r="546">
          <cell r="F546" t="str">
            <v>022.39907.0000.1080</v>
          </cell>
          <cell r="BZ546">
            <v>0</v>
          </cell>
        </row>
        <row r="547">
          <cell r="F547" t="str">
            <v>024.00000.0000.1080</v>
          </cell>
          <cell r="BZ547">
            <v>0</v>
          </cell>
        </row>
        <row r="548">
          <cell r="F548" t="str">
            <v>024.37500.0000.1080</v>
          </cell>
          <cell r="BZ548">
            <v>0</v>
          </cell>
        </row>
        <row r="549">
          <cell r="F549" t="str">
            <v>024.37800.0000.1080</v>
          </cell>
          <cell r="BZ549">
            <v>14377.45</v>
          </cell>
        </row>
        <row r="550">
          <cell r="F550" t="str">
            <v>024.37900.0000.1080</v>
          </cell>
          <cell r="BZ550">
            <v>9968.27</v>
          </cell>
        </row>
        <row r="551">
          <cell r="F551" t="str">
            <v>024.37908.0000.1080</v>
          </cell>
          <cell r="BZ551">
            <v>26301.65</v>
          </cell>
        </row>
        <row r="552">
          <cell r="F552" t="str">
            <v>024.38100.0000.1080</v>
          </cell>
          <cell r="BZ552">
            <v>8.0000000074505806E-2</v>
          </cell>
        </row>
        <row r="553">
          <cell r="F553" t="str">
            <v>024.38300.0000.1080</v>
          </cell>
          <cell r="BZ553">
            <v>141852.97</v>
          </cell>
        </row>
        <row r="554">
          <cell r="F554" t="str">
            <v>024.38900.0000.1080</v>
          </cell>
          <cell r="BZ554">
            <v>0</v>
          </cell>
        </row>
        <row r="555">
          <cell r="F555" t="str">
            <v>024.39000.0000.1080</v>
          </cell>
          <cell r="BZ555">
            <v>38027.06</v>
          </cell>
        </row>
        <row r="556">
          <cell r="F556" t="str">
            <v>024.39100.0000.1080</v>
          </cell>
          <cell r="BZ556">
            <v>717.01</v>
          </cell>
        </row>
        <row r="557">
          <cell r="F557" t="str">
            <v>024.39103.0000.1080</v>
          </cell>
          <cell r="BZ557">
            <v>-112.52</v>
          </cell>
        </row>
        <row r="558">
          <cell r="F558" t="str">
            <v>024.39200.0000.1080</v>
          </cell>
          <cell r="BZ558">
            <v>-16376.06</v>
          </cell>
        </row>
        <row r="559">
          <cell r="F559" t="str">
            <v>024.39400.0000.1080</v>
          </cell>
          <cell r="BZ559">
            <v>-29846.33</v>
          </cell>
        </row>
        <row r="560">
          <cell r="F560" t="str">
            <v>024.39700.0000.1080</v>
          </cell>
          <cell r="BZ560">
            <v>-257.19</v>
          </cell>
        </row>
        <row r="561">
          <cell r="F561" t="str">
            <v>024.39705.0000.1080</v>
          </cell>
          <cell r="BZ561">
            <v>7396.23</v>
          </cell>
        </row>
        <row r="562">
          <cell r="F562" t="str">
            <v>024.39800.0000.1080</v>
          </cell>
          <cell r="BZ562">
            <v>251.77000000000126</v>
          </cell>
        </row>
        <row r="563">
          <cell r="F563" t="str">
            <v>024.39905.0000.1080</v>
          </cell>
          <cell r="BZ563">
            <v>0</v>
          </cell>
        </row>
        <row r="564">
          <cell r="F564" t="str">
            <v>029.00000.0000.1080</v>
          </cell>
          <cell r="BZ564">
            <v>564.53</v>
          </cell>
        </row>
        <row r="565">
          <cell r="F565" t="str">
            <v>029.37400.0000.1080</v>
          </cell>
          <cell r="BZ565">
            <v>0</v>
          </cell>
        </row>
        <row r="566">
          <cell r="F566" t="str">
            <v>029.37500.0000.1080</v>
          </cell>
          <cell r="BZ566">
            <v>0</v>
          </cell>
        </row>
        <row r="567">
          <cell r="F567" t="str">
            <v>029.37600.0000.1080</v>
          </cell>
          <cell r="BZ567">
            <v>16234.32</v>
          </cell>
        </row>
        <row r="568">
          <cell r="F568" t="str">
            <v>029.37601.0000.1080</v>
          </cell>
          <cell r="BZ568">
            <v>107535.16</v>
          </cell>
        </row>
        <row r="569">
          <cell r="F569" t="str">
            <v>029.37602.0000.1080</v>
          </cell>
          <cell r="BZ569">
            <v>82141.36</v>
          </cell>
        </row>
        <row r="570">
          <cell r="F570" t="str">
            <v>029.37800.0000.1080</v>
          </cell>
          <cell r="BZ570">
            <v>8173.19</v>
          </cell>
        </row>
        <row r="571">
          <cell r="F571" t="str">
            <v>029.37900.0000.1080</v>
          </cell>
          <cell r="BZ571">
            <v>0</v>
          </cell>
        </row>
        <row r="572">
          <cell r="F572" t="str">
            <v>029.38000.0000.1080</v>
          </cell>
          <cell r="BZ572">
            <v>120970.15</v>
          </cell>
        </row>
        <row r="573">
          <cell r="F573" t="str">
            <v>029.38100.0000.1080</v>
          </cell>
          <cell r="BZ573">
            <v>14152.1</v>
          </cell>
        </row>
        <row r="574">
          <cell r="F574" t="str">
            <v>029.38200.0000.1080</v>
          </cell>
          <cell r="BZ574">
            <v>10996.67</v>
          </cell>
        </row>
        <row r="575">
          <cell r="F575" t="str">
            <v>029.38300.0000.1080</v>
          </cell>
          <cell r="BZ575">
            <v>2494.25</v>
          </cell>
        </row>
        <row r="576">
          <cell r="F576" t="str">
            <v>029.38400.0000.1080</v>
          </cell>
          <cell r="BZ576">
            <v>-290.66000000000003</v>
          </cell>
        </row>
        <row r="577">
          <cell r="F577" t="str">
            <v>030.39009.0000.1110</v>
          </cell>
          <cell r="BZ577">
            <v>0</v>
          </cell>
        </row>
        <row r="578">
          <cell r="F578" t="str">
            <v>030.39100.0000.1080</v>
          </cell>
          <cell r="BZ578">
            <v>24915.39</v>
          </cell>
        </row>
        <row r="579">
          <cell r="F579" t="str">
            <v>030.39103.0000.1080</v>
          </cell>
          <cell r="BZ579">
            <v>29410.41</v>
          </cell>
        </row>
        <row r="580">
          <cell r="F580" t="str">
            <v>030.39200.0000.1080</v>
          </cell>
          <cell r="BZ580">
            <v>-37516.639999999999</v>
          </cell>
        </row>
        <row r="581">
          <cell r="F581" t="str">
            <v>030.39400.0000.1080</v>
          </cell>
          <cell r="BZ581">
            <v>53039.71</v>
          </cell>
        </row>
        <row r="582">
          <cell r="F582" t="str">
            <v>030.39500.0000.1080</v>
          </cell>
          <cell r="BZ582">
            <v>0</v>
          </cell>
        </row>
        <row r="583">
          <cell r="F583" t="str">
            <v>030.39600.0000.1080</v>
          </cell>
          <cell r="BZ583">
            <v>0</v>
          </cell>
        </row>
        <row r="584">
          <cell r="F584" t="str">
            <v>030.39700.0000.1080</v>
          </cell>
          <cell r="BZ584">
            <v>248340.84</v>
          </cell>
        </row>
        <row r="585">
          <cell r="F585" t="str">
            <v>030.39800.0000.1080</v>
          </cell>
          <cell r="BZ585">
            <v>162020.73000000001</v>
          </cell>
        </row>
        <row r="586">
          <cell r="F586" t="str">
            <v>030.39901.0000.1080</v>
          </cell>
          <cell r="BZ586">
            <v>114700.11</v>
          </cell>
        </row>
        <row r="587">
          <cell r="F587" t="str">
            <v>030.39902.0000.1110</v>
          </cell>
          <cell r="BZ587">
            <v>11010.66</v>
          </cell>
        </row>
        <row r="588">
          <cell r="F588" t="str">
            <v>030.39902.0000.1080</v>
          </cell>
          <cell r="BZ588">
            <v>159.58000000000001</v>
          </cell>
        </row>
        <row r="589">
          <cell r="F589" t="str">
            <v>030.39903.0000.1080</v>
          </cell>
          <cell r="BZ589">
            <v>375774.24</v>
          </cell>
        </row>
        <row r="590">
          <cell r="F590" t="str">
            <v>030.39905.0000.1080</v>
          </cell>
          <cell r="BZ590">
            <v>-1919.22</v>
          </cell>
        </row>
        <row r="591">
          <cell r="F591" t="str">
            <v>030.39906.0000.1080</v>
          </cell>
          <cell r="BZ591">
            <v>667876.56999999995</v>
          </cell>
        </row>
        <row r="592">
          <cell r="F592" t="str">
            <v>030.39907.0000.1080</v>
          </cell>
          <cell r="BZ592">
            <v>31809.14</v>
          </cell>
        </row>
        <row r="593">
          <cell r="F593" t="str">
            <v>030.39908.0000.1080</v>
          </cell>
          <cell r="BZ593">
            <v>0</v>
          </cell>
        </row>
        <row r="594">
          <cell r="F594" t="str">
            <v>030.39924.0000.1110</v>
          </cell>
          <cell r="BZ594">
            <v>0</v>
          </cell>
        </row>
        <row r="595">
          <cell r="F595" t="str">
            <v>031.00000.0000.1080</v>
          </cell>
          <cell r="BZ595">
            <v>77321.960000000006</v>
          </cell>
        </row>
        <row r="596">
          <cell r="F596" t="str">
            <v>033.30100.0000.1080</v>
          </cell>
          <cell r="BZ596">
            <v>-104</v>
          </cell>
        </row>
        <row r="597">
          <cell r="F597" t="str">
            <v>033.37400.0000.1080</v>
          </cell>
          <cell r="BZ597">
            <v>74712.83</v>
          </cell>
        </row>
        <row r="598">
          <cell r="F598" t="str">
            <v>033.37500.0000.1080</v>
          </cell>
          <cell r="BZ598">
            <v>12118.6</v>
          </cell>
        </row>
        <row r="599">
          <cell r="F599" t="str">
            <v>033.37600.0000.1080</v>
          </cell>
          <cell r="BZ599">
            <v>245471.28</v>
          </cell>
        </row>
        <row r="600">
          <cell r="F600" t="str">
            <v>033.37601.0000.1080</v>
          </cell>
          <cell r="BZ600">
            <v>2155588.9300000002</v>
          </cell>
        </row>
        <row r="601">
          <cell r="F601" t="str">
            <v>033.37602.0000.1080</v>
          </cell>
          <cell r="BZ601">
            <v>4687923.1100000003</v>
          </cell>
        </row>
        <row r="602">
          <cell r="F602" t="str">
            <v>033.37800.0000.1080</v>
          </cell>
          <cell r="BZ602">
            <v>182914.43</v>
          </cell>
        </row>
        <row r="603">
          <cell r="F603" t="str">
            <v>033.37900.0000.1080</v>
          </cell>
          <cell r="BZ603">
            <v>638855.61</v>
          </cell>
        </row>
        <row r="604">
          <cell r="F604" t="str">
            <v>033.37908.0000.1080</v>
          </cell>
          <cell r="BZ604">
            <v>6850.77</v>
          </cell>
        </row>
        <row r="605">
          <cell r="F605" t="str">
            <v>033.38000.0000.1080</v>
          </cell>
          <cell r="BZ605">
            <v>3748048.43</v>
          </cell>
        </row>
        <row r="606">
          <cell r="F606" t="str">
            <v>033.38100.0000.1080</v>
          </cell>
          <cell r="BZ606">
            <v>600535.94999999995</v>
          </cell>
        </row>
        <row r="607">
          <cell r="F607" t="str">
            <v>033.38200.0000.1080</v>
          </cell>
          <cell r="BZ607">
            <v>1040882.05</v>
          </cell>
        </row>
        <row r="608">
          <cell r="F608" t="str">
            <v>033.38300.0000.1080</v>
          </cell>
          <cell r="BZ608">
            <v>411761.2</v>
          </cell>
        </row>
        <row r="609">
          <cell r="F609" t="str">
            <v>033.38500.0000.1080</v>
          </cell>
          <cell r="BZ609">
            <v>21803.84</v>
          </cell>
        </row>
        <row r="610">
          <cell r="F610" t="str">
            <v>033.38700.0000.1080</v>
          </cell>
          <cell r="BZ610">
            <v>2556.44</v>
          </cell>
        </row>
        <row r="611">
          <cell r="F611" t="str">
            <v>033.38900.0000.1080</v>
          </cell>
          <cell r="BZ611">
            <v>0</v>
          </cell>
        </row>
        <row r="612">
          <cell r="F612" t="str">
            <v>033.39000.0000.1080</v>
          </cell>
          <cell r="BZ612">
            <v>146807.75</v>
          </cell>
        </row>
        <row r="613">
          <cell r="F613" t="str">
            <v>033.39100.0000.1080</v>
          </cell>
          <cell r="BZ613">
            <v>-88676.73</v>
          </cell>
        </row>
        <row r="614">
          <cell r="F614" t="str">
            <v>033.39103.0000.1080</v>
          </cell>
          <cell r="BZ614">
            <v>23009.85</v>
          </cell>
        </row>
        <row r="615">
          <cell r="F615" t="str">
            <v>033.39200.0000.1080</v>
          </cell>
          <cell r="BZ615">
            <v>276881.63</v>
          </cell>
        </row>
        <row r="616">
          <cell r="F616" t="str">
            <v>033.39300.0000.1080</v>
          </cell>
          <cell r="BZ616">
            <v>-844.58000000000084</v>
          </cell>
        </row>
        <row r="617">
          <cell r="F617" t="str">
            <v>033.39400.0000.1080</v>
          </cell>
          <cell r="BZ617">
            <v>261803.73</v>
          </cell>
        </row>
        <row r="618">
          <cell r="F618" t="str">
            <v>033.39500.0000.1080</v>
          </cell>
          <cell r="BZ618">
            <v>47666.98</v>
          </cell>
        </row>
        <row r="619">
          <cell r="F619" t="str">
            <v>033.39600.0000.1080</v>
          </cell>
          <cell r="BZ619">
            <v>60927.82</v>
          </cell>
        </row>
        <row r="620">
          <cell r="F620" t="str">
            <v>033.39604.0000.1080</v>
          </cell>
          <cell r="BZ620">
            <v>54759.76</v>
          </cell>
        </row>
        <row r="621">
          <cell r="F621" t="str">
            <v>033.39605.0000.1080</v>
          </cell>
          <cell r="BZ621">
            <v>8874.9699999999993</v>
          </cell>
        </row>
        <row r="622">
          <cell r="F622" t="str">
            <v>033.39700.0000.1080</v>
          </cell>
          <cell r="BZ622">
            <v>-56335.44</v>
          </cell>
        </row>
        <row r="623">
          <cell r="F623" t="str">
            <v>033.39701.0000.1080</v>
          </cell>
          <cell r="BZ623">
            <v>-5888.68</v>
          </cell>
        </row>
        <row r="624">
          <cell r="F624" t="str">
            <v>033.39702.0000.1080</v>
          </cell>
          <cell r="BZ624">
            <v>38049.81</v>
          </cell>
        </row>
        <row r="625">
          <cell r="F625" t="str">
            <v>033.39800.0000.1080</v>
          </cell>
          <cell r="BZ625">
            <v>79177.75</v>
          </cell>
        </row>
        <row r="626">
          <cell r="F626" t="str">
            <v>033.39900.0000.1080</v>
          </cell>
          <cell r="BZ626">
            <v>3376.67</v>
          </cell>
        </row>
        <row r="627">
          <cell r="F627" t="str">
            <v>033.39901.0000.1080</v>
          </cell>
          <cell r="BZ627">
            <v>4581.3100000000004</v>
          </cell>
        </row>
        <row r="628">
          <cell r="F628" t="str">
            <v>033.39902.0000.1110</v>
          </cell>
          <cell r="BZ628">
            <v>7715.61</v>
          </cell>
        </row>
        <row r="629">
          <cell r="F629" t="str">
            <v>033.39902.0000.1080</v>
          </cell>
          <cell r="BZ629">
            <v>111.82</v>
          </cell>
        </row>
        <row r="630">
          <cell r="F630" t="str">
            <v>033.39905.0000.1080</v>
          </cell>
          <cell r="BZ630">
            <v>0</v>
          </cell>
        </row>
        <row r="631">
          <cell r="F631" t="str">
            <v>033.39906.0000.1080</v>
          </cell>
          <cell r="BZ631">
            <v>285605.45</v>
          </cell>
        </row>
        <row r="632">
          <cell r="F632" t="str">
            <v>033.39907.0000.1080</v>
          </cell>
          <cell r="BZ632">
            <v>31154.78</v>
          </cell>
        </row>
        <row r="633">
          <cell r="F633" t="str">
            <v>033.39908.0000.1080</v>
          </cell>
          <cell r="BZ633">
            <v>24986.43</v>
          </cell>
        </row>
        <row r="634">
          <cell r="F634" t="str">
            <v>034.30100.0000.1080</v>
          </cell>
          <cell r="BZ634">
            <v>-4511.34</v>
          </cell>
        </row>
        <row r="635">
          <cell r="F635" t="str">
            <v>034.30200.0000.1080</v>
          </cell>
          <cell r="BZ635">
            <v>-379.13</v>
          </cell>
        </row>
        <row r="636">
          <cell r="F636" t="str">
            <v>034.30300.0000.1080</v>
          </cell>
          <cell r="BZ636">
            <v>-37445</v>
          </cell>
        </row>
        <row r="637">
          <cell r="F637" t="str">
            <v>034.37400.0000.1080</v>
          </cell>
          <cell r="BZ637">
            <v>0</v>
          </cell>
        </row>
        <row r="638">
          <cell r="F638" t="str">
            <v>034.37500.0000.1080</v>
          </cell>
          <cell r="BZ638">
            <v>7542.84</v>
          </cell>
        </row>
        <row r="639">
          <cell r="F639" t="str">
            <v>034.37600.0000.1080</v>
          </cell>
          <cell r="BZ639">
            <v>31142.25</v>
          </cell>
        </row>
        <row r="640">
          <cell r="F640" t="str">
            <v>034.37601.0000.1080</v>
          </cell>
          <cell r="BZ640">
            <v>2318869.4700000002</v>
          </cell>
        </row>
        <row r="641">
          <cell r="F641" t="str">
            <v>034.37602.0000.1080</v>
          </cell>
          <cell r="BZ641">
            <v>3199178.47</v>
          </cell>
        </row>
        <row r="642">
          <cell r="F642" t="str">
            <v>034.37800.0000.1080</v>
          </cell>
          <cell r="BZ642">
            <v>113582.92</v>
          </cell>
        </row>
        <row r="643">
          <cell r="F643" t="str">
            <v>034.37900.0000.1080</v>
          </cell>
          <cell r="BZ643">
            <v>112063.57</v>
          </cell>
        </row>
        <row r="644">
          <cell r="F644" t="str">
            <v>034.38000.0000.1080</v>
          </cell>
          <cell r="BZ644">
            <v>1620337.08</v>
          </cell>
        </row>
        <row r="645">
          <cell r="F645" t="str">
            <v>034.38100.0000.1080</v>
          </cell>
          <cell r="BZ645">
            <v>518751.1</v>
          </cell>
        </row>
        <row r="646">
          <cell r="F646" t="str">
            <v>034.38200.0000.1080</v>
          </cell>
          <cell r="BZ646">
            <v>856266.36</v>
          </cell>
        </row>
        <row r="647">
          <cell r="F647" t="str">
            <v>034.38300.0000.1080</v>
          </cell>
          <cell r="BZ647">
            <v>151578.51999999999</v>
          </cell>
        </row>
        <row r="648">
          <cell r="F648" t="str">
            <v>034.38400.0000.1080</v>
          </cell>
          <cell r="BZ648">
            <v>-11.71</v>
          </cell>
        </row>
        <row r="649">
          <cell r="F649" t="str">
            <v>034.38500.0000.1080</v>
          </cell>
          <cell r="BZ649">
            <v>115818.45</v>
          </cell>
        </row>
        <row r="650">
          <cell r="F650" t="str">
            <v>034.38700.0000.1080</v>
          </cell>
          <cell r="BZ650">
            <v>7310.23</v>
          </cell>
        </row>
        <row r="651">
          <cell r="F651" t="str">
            <v>034.39000.0000.1080</v>
          </cell>
          <cell r="BZ651">
            <v>25230.91</v>
          </cell>
        </row>
        <row r="652">
          <cell r="F652" t="str">
            <v>034.39100.0000.1080</v>
          </cell>
          <cell r="BZ652">
            <v>49631.98</v>
          </cell>
        </row>
        <row r="653">
          <cell r="F653" t="str">
            <v>034.39103.0000.1080</v>
          </cell>
          <cell r="BZ653">
            <v>18450.919999999998</v>
          </cell>
        </row>
        <row r="654">
          <cell r="F654" t="str">
            <v>034.39200.0000.1080</v>
          </cell>
          <cell r="BZ654">
            <v>187741.46</v>
          </cell>
        </row>
        <row r="655">
          <cell r="F655" t="str">
            <v>034.39300.0000.1080</v>
          </cell>
          <cell r="BZ655">
            <v>-3.5527136788005009E-13</v>
          </cell>
        </row>
        <row r="656">
          <cell r="F656" t="str">
            <v>034.39400.0000.1080</v>
          </cell>
          <cell r="BZ656">
            <v>231561.27</v>
          </cell>
        </row>
        <row r="657">
          <cell r="F657" t="str">
            <v>034.39500.0000.1080</v>
          </cell>
          <cell r="BZ657">
            <v>16995.669999999998</v>
          </cell>
        </row>
        <row r="658">
          <cell r="F658" t="str">
            <v>034.39600.0000.1080</v>
          </cell>
          <cell r="BZ658">
            <v>53418.84</v>
          </cell>
        </row>
        <row r="659">
          <cell r="F659" t="str">
            <v>034.39603.0000.1080</v>
          </cell>
          <cell r="BZ659">
            <v>-20452.29</v>
          </cell>
        </row>
        <row r="660">
          <cell r="F660" t="str">
            <v>034.39604.0000.1080</v>
          </cell>
          <cell r="BZ660">
            <v>-40183.379999999997</v>
          </cell>
        </row>
        <row r="661">
          <cell r="F661" t="str">
            <v>034.39605.0000.1080</v>
          </cell>
          <cell r="BZ661">
            <v>-1124.0999999999999</v>
          </cell>
        </row>
        <row r="662">
          <cell r="F662" t="str">
            <v>034.39700.0000.1080</v>
          </cell>
          <cell r="BZ662">
            <v>10466.94</v>
          </cell>
        </row>
        <row r="663">
          <cell r="F663" t="str">
            <v>034.39701.0000.1080</v>
          </cell>
          <cell r="BZ663">
            <v>36652.31</v>
          </cell>
        </row>
        <row r="664">
          <cell r="F664" t="str">
            <v>034.39702.0000.1080</v>
          </cell>
          <cell r="BZ664">
            <v>21252.36</v>
          </cell>
        </row>
        <row r="665">
          <cell r="F665" t="str">
            <v>034.39800.0000.1080</v>
          </cell>
          <cell r="BZ665">
            <v>6855.32</v>
          </cell>
        </row>
        <row r="666">
          <cell r="F666" t="str">
            <v>034.39900.0000.1080</v>
          </cell>
          <cell r="BZ666">
            <v>-17974.07</v>
          </cell>
        </row>
        <row r="667">
          <cell r="F667" t="str">
            <v>034.39901.0000.1080</v>
          </cell>
          <cell r="BZ667">
            <v>8675.73</v>
          </cell>
        </row>
        <row r="668">
          <cell r="F668" t="str">
            <v>034.39902.0000.1110</v>
          </cell>
          <cell r="BZ668">
            <v>14396.25</v>
          </cell>
        </row>
        <row r="669">
          <cell r="F669" t="str">
            <v>034.39902.0000.1080</v>
          </cell>
          <cell r="BZ669">
            <v>208.64</v>
          </cell>
        </row>
        <row r="670">
          <cell r="F670" t="str">
            <v>034.39905.0000.1080</v>
          </cell>
          <cell r="BZ670">
            <v>0</v>
          </cell>
        </row>
        <row r="671">
          <cell r="F671" t="str">
            <v>034.39906.0000.1080</v>
          </cell>
          <cell r="BZ671">
            <v>307862.71999999997</v>
          </cell>
        </row>
        <row r="672">
          <cell r="F672" t="str">
            <v>034.39907.0000.1080</v>
          </cell>
          <cell r="BZ672">
            <v>14643.38</v>
          </cell>
        </row>
        <row r="673">
          <cell r="F673" t="str">
            <v>034.39908.0000.1080</v>
          </cell>
          <cell r="BZ673">
            <v>46621.01</v>
          </cell>
        </row>
        <row r="674">
          <cell r="F674" t="str">
            <v>035.30300.0000.1080</v>
          </cell>
          <cell r="BZ674">
            <v>-13929.91</v>
          </cell>
        </row>
        <row r="675">
          <cell r="F675" t="str">
            <v>035.32540.0000.1080</v>
          </cell>
          <cell r="BZ675">
            <v>0</v>
          </cell>
        </row>
        <row r="676">
          <cell r="F676" t="str">
            <v>035.32800.0000.1080</v>
          </cell>
          <cell r="BZ676">
            <v>-2425.1999999999998</v>
          </cell>
        </row>
        <row r="677">
          <cell r="F677" t="str">
            <v>035.32900.0000.1080</v>
          </cell>
          <cell r="BZ677">
            <v>-2673.26</v>
          </cell>
        </row>
        <row r="678">
          <cell r="F678" t="str">
            <v>035.33200.0000.1080</v>
          </cell>
          <cell r="BZ678">
            <v>567227.36</v>
          </cell>
        </row>
        <row r="679">
          <cell r="F679" t="str">
            <v>035.33300.0000.1080</v>
          </cell>
          <cell r="BZ679">
            <v>0</v>
          </cell>
        </row>
        <row r="680">
          <cell r="F680" t="str">
            <v>035.33400.0000.1080</v>
          </cell>
          <cell r="BZ680">
            <v>-5803.34</v>
          </cell>
        </row>
        <row r="681">
          <cell r="F681" t="str">
            <v>035.34000.0000.1080</v>
          </cell>
          <cell r="BZ681">
            <v>4734.9399999999996</v>
          </cell>
        </row>
        <row r="682">
          <cell r="F682" t="str">
            <v>035.34200.0000.1080</v>
          </cell>
          <cell r="BZ682">
            <v>-112747.87</v>
          </cell>
        </row>
        <row r="683">
          <cell r="F683" t="str">
            <v>035.34400.0000.1080</v>
          </cell>
          <cell r="BZ683">
            <v>-2478.64</v>
          </cell>
        </row>
        <row r="684">
          <cell r="F684" t="str">
            <v>035.34500.0000.1080</v>
          </cell>
          <cell r="BZ684">
            <v>-1589.73</v>
          </cell>
        </row>
        <row r="685">
          <cell r="F685" t="str">
            <v>035.36500.0000.1080</v>
          </cell>
          <cell r="BZ685">
            <v>0</v>
          </cell>
        </row>
        <row r="686">
          <cell r="F686" t="str">
            <v>035.36600.0000.1080</v>
          </cell>
          <cell r="BZ686">
            <v>27692.1</v>
          </cell>
        </row>
        <row r="687">
          <cell r="F687" t="str">
            <v>035.36700.0000.1080</v>
          </cell>
          <cell r="BZ687">
            <v>3328306.18</v>
          </cell>
        </row>
        <row r="688">
          <cell r="F688" t="str">
            <v>035.36701.0000.1080</v>
          </cell>
          <cell r="BZ688">
            <v>0</v>
          </cell>
        </row>
        <row r="689">
          <cell r="F689" t="str">
            <v>035.36800.0000.1080</v>
          </cell>
          <cell r="BZ689">
            <v>94050.47</v>
          </cell>
        </row>
        <row r="690">
          <cell r="F690" t="str">
            <v>035.36900.0000.1080</v>
          </cell>
          <cell r="BZ690">
            <v>773183.38</v>
          </cell>
        </row>
        <row r="691">
          <cell r="F691" t="str">
            <v>035.37100.0000.1080</v>
          </cell>
          <cell r="BZ691">
            <v>200452.15</v>
          </cell>
        </row>
        <row r="692">
          <cell r="F692" t="str">
            <v>035.37400.0000.1080</v>
          </cell>
          <cell r="BZ692">
            <v>0</v>
          </cell>
        </row>
        <row r="693">
          <cell r="F693" t="str">
            <v>035.37500.0000.1080</v>
          </cell>
          <cell r="BZ693">
            <v>19070.22</v>
          </cell>
        </row>
        <row r="694">
          <cell r="F694" t="str">
            <v>035.37600.0000.1080</v>
          </cell>
          <cell r="BZ694">
            <v>77811.13</v>
          </cell>
        </row>
        <row r="695">
          <cell r="F695" t="str">
            <v>035.37601.0000.1080</v>
          </cell>
          <cell r="BZ695">
            <v>3476051.78</v>
          </cell>
        </row>
        <row r="696">
          <cell r="F696" t="str">
            <v>035.37602.0000.1080</v>
          </cell>
          <cell r="BZ696">
            <v>4523173</v>
          </cell>
        </row>
        <row r="697">
          <cell r="F697" t="str">
            <v>035.37800.0000.1080</v>
          </cell>
          <cell r="BZ697">
            <v>208574.96</v>
          </cell>
        </row>
        <row r="698">
          <cell r="F698" t="str">
            <v>035.37900.0000.1080</v>
          </cell>
          <cell r="BZ698">
            <v>-117693.74</v>
          </cell>
        </row>
        <row r="699">
          <cell r="F699" t="str">
            <v>035.38000.0000.1080</v>
          </cell>
          <cell r="BZ699">
            <v>1384415.83</v>
          </cell>
        </row>
        <row r="700">
          <cell r="F700" t="str">
            <v>035.38100.0000.1080</v>
          </cell>
          <cell r="BZ700">
            <v>510323.85</v>
          </cell>
        </row>
        <row r="701">
          <cell r="F701" t="str">
            <v>035.38200.0000.1080</v>
          </cell>
          <cell r="BZ701">
            <v>515973.83</v>
          </cell>
        </row>
        <row r="702">
          <cell r="F702" t="str">
            <v>035.38300.0000.1080</v>
          </cell>
          <cell r="BZ702">
            <v>304511.63</v>
          </cell>
        </row>
        <row r="703">
          <cell r="F703" t="str">
            <v>035.38400.0000.1080</v>
          </cell>
          <cell r="BZ703">
            <v>7920.73</v>
          </cell>
        </row>
        <row r="704">
          <cell r="F704" t="str">
            <v>035.38500.0000.1080</v>
          </cell>
          <cell r="BZ704">
            <v>71418.7</v>
          </cell>
        </row>
        <row r="705">
          <cell r="F705" t="str">
            <v>035.39000.0000.1080</v>
          </cell>
          <cell r="BZ705">
            <v>18292.96</v>
          </cell>
        </row>
        <row r="706">
          <cell r="F706" t="str">
            <v>035.39003.0000.1080</v>
          </cell>
          <cell r="BZ706">
            <v>1179.25</v>
          </cell>
        </row>
        <row r="707">
          <cell r="F707" t="str">
            <v>035.39100.0000.1080</v>
          </cell>
          <cell r="BZ707">
            <v>-24146.560000000001</v>
          </cell>
        </row>
        <row r="708">
          <cell r="F708" t="str">
            <v>035.39103.0000.1080</v>
          </cell>
          <cell r="BZ708">
            <v>29360.87</v>
          </cell>
        </row>
        <row r="709">
          <cell r="F709" t="str">
            <v>035.39200.0000.1080</v>
          </cell>
          <cell r="BZ709">
            <v>241594.78</v>
          </cell>
        </row>
        <row r="710">
          <cell r="F710" t="str">
            <v>035.39300.0000.1080</v>
          </cell>
          <cell r="BZ710">
            <v>0</v>
          </cell>
        </row>
        <row r="711">
          <cell r="F711" t="str">
            <v>035.39400.0000.1080</v>
          </cell>
          <cell r="BZ711">
            <v>177283.47</v>
          </cell>
        </row>
        <row r="712">
          <cell r="F712" t="str">
            <v>035.39500.0000.1080</v>
          </cell>
          <cell r="BZ712">
            <v>15136.56</v>
          </cell>
        </row>
        <row r="713">
          <cell r="F713" t="str">
            <v>035.39600.0000.1080</v>
          </cell>
          <cell r="BZ713">
            <v>8839.8699999999899</v>
          </cell>
        </row>
        <row r="714">
          <cell r="F714" t="str">
            <v>035.39603.0000.1080</v>
          </cell>
          <cell r="BZ714">
            <v>91003.25</v>
          </cell>
        </row>
        <row r="715">
          <cell r="F715" t="str">
            <v>035.39604.0000.1080</v>
          </cell>
          <cell r="BZ715">
            <v>34873.14</v>
          </cell>
        </row>
        <row r="716">
          <cell r="F716" t="str">
            <v>035.39605.0000.1080</v>
          </cell>
          <cell r="BZ716">
            <v>1.0800249583553523E-12</v>
          </cell>
        </row>
        <row r="717">
          <cell r="F717" t="str">
            <v>035.39700.0000.1080</v>
          </cell>
          <cell r="BZ717">
            <v>17553.54</v>
          </cell>
        </row>
        <row r="718">
          <cell r="F718" t="str">
            <v>035.39701.0000.1080</v>
          </cell>
          <cell r="BZ718">
            <v>1391.81</v>
          </cell>
        </row>
        <row r="719">
          <cell r="F719" t="str">
            <v>035.39702.0000.1080</v>
          </cell>
          <cell r="BZ719">
            <v>4576.83</v>
          </cell>
        </row>
        <row r="720">
          <cell r="F720" t="str">
            <v>035.39800.0000.1080</v>
          </cell>
          <cell r="BZ720">
            <v>8949.0400000000009</v>
          </cell>
        </row>
        <row r="721">
          <cell r="F721" t="str">
            <v>035.39900.0000.1080</v>
          </cell>
          <cell r="BZ721">
            <v>12432.43</v>
          </cell>
        </row>
        <row r="722">
          <cell r="F722" t="str">
            <v>035.39901.0000.1080</v>
          </cell>
          <cell r="BZ722">
            <v>7314.8</v>
          </cell>
        </row>
        <row r="723">
          <cell r="F723" t="str">
            <v>035.39902.0000.1110</v>
          </cell>
          <cell r="BZ723">
            <v>12138.08</v>
          </cell>
        </row>
        <row r="724">
          <cell r="F724" t="str">
            <v>035.39902.0000.1080</v>
          </cell>
          <cell r="BZ724">
            <v>175.92</v>
          </cell>
        </row>
        <row r="725">
          <cell r="F725" t="str">
            <v>035.39905.0000.1080</v>
          </cell>
          <cell r="BZ725">
            <v>0</v>
          </cell>
        </row>
        <row r="726">
          <cell r="F726" t="str">
            <v>035.39906.0000.1080</v>
          </cell>
          <cell r="BZ726">
            <v>250512.01</v>
          </cell>
        </row>
        <row r="727">
          <cell r="F727" t="str">
            <v>035.39907.0000.1080</v>
          </cell>
          <cell r="BZ727">
            <v>16338.67</v>
          </cell>
        </row>
        <row r="728">
          <cell r="F728" t="str">
            <v>035.39908.0000.1080</v>
          </cell>
          <cell r="BZ728">
            <v>39223.32</v>
          </cell>
        </row>
        <row r="729">
          <cell r="F729" t="str">
            <v>036.32800.0000.1080</v>
          </cell>
          <cell r="BZ729">
            <v>-2299.0300000000002</v>
          </cell>
        </row>
        <row r="730">
          <cell r="F730" t="str">
            <v>036.33200.0000.1080</v>
          </cell>
          <cell r="BZ730">
            <v>-35455.14</v>
          </cell>
        </row>
        <row r="731">
          <cell r="F731" t="str">
            <v>036.33300.0000.1080</v>
          </cell>
          <cell r="BZ731">
            <v>0</v>
          </cell>
        </row>
        <row r="732">
          <cell r="F732" t="str">
            <v>036.33400.0000.1080</v>
          </cell>
          <cell r="BZ732">
            <v>27428.720000000001</v>
          </cell>
        </row>
        <row r="733">
          <cell r="F733" t="str">
            <v>036.36600.0000.1080</v>
          </cell>
          <cell r="BZ733">
            <v>1185.9000000000001</v>
          </cell>
        </row>
        <row r="734">
          <cell r="F734" t="str">
            <v>036.36701.0000.1080</v>
          </cell>
          <cell r="BZ734">
            <v>0</v>
          </cell>
        </row>
        <row r="735">
          <cell r="F735" t="str">
            <v>036.36800.0000.1080</v>
          </cell>
          <cell r="BZ735">
            <v>21177</v>
          </cell>
        </row>
        <row r="736">
          <cell r="F736" t="str">
            <v>036.36900.0000.1080</v>
          </cell>
          <cell r="BZ736">
            <v>27596.28</v>
          </cell>
        </row>
        <row r="737">
          <cell r="F737" t="str">
            <v>036.37400.0000.1080</v>
          </cell>
          <cell r="BZ737">
            <v>0</v>
          </cell>
        </row>
        <row r="738">
          <cell r="F738" t="str">
            <v>036.37500.0000.1080</v>
          </cell>
          <cell r="BZ738">
            <v>9886.9599999999991</v>
          </cell>
        </row>
        <row r="739">
          <cell r="F739" t="str">
            <v>036.37600.0000.1080</v>
          </cell>
          <cell r="BZ739">
            <v>129877.19</v>
          </cell>
        </row>
        <row r="740">
          <cell r="F740" t="str">
            <v>036.37601.0000.1080</v>
          </cell>
          <cell r="BZ740">
            <v>3556148.69</v>
          </cell>
        </row>
        <row r="741">
          <cell r="F741" t="str">
            <v>036.37602.0000.1080</v>
          </cell>
          <cell r="BZ741">
            <v>2419190.21</v>
          </cell>
        </row>
        <row r="742">
          <cell r="F742" t="str">
            <v>036.37800.0000.1080</v>
          </cell>
          <cell r="BZ742">
            <v>259313.49</v>
          </cell>
        </row>
        <row r="743">
          <cell r="F743" t="str">
            <v>036.37900.0000.1080</v>
          </cell>
          <cell r="BZ743">
            <v>81647</v>
          </cell>
        </row>
        <row r="744">
          <cell r="F744" t="str">
            <v>036.38000.0000.1080</v>
          </cell>
          <cell r="BZ744">
            <v>935637.33</v>
          </cell>
        </row>
        <row r="745">
          <cell r="F745" t="str">
            <v>036.38100.0000.1080</v>
          </cell>
          <cell r="BZ745">
            <v>335794.1</v>
          </cell>
        </row>
        <row r="746">
          <cell r="F746" t="str">
            <v>036.38200.0000.1080</v>
          </cell>
          <cell r="BZ746">
            <v>617637.15</v>
          </cell>
        </row>
        <row r="747">
          <cell r="F747" t="str">
            <v>036.38300.0000.1080</v>
          </cell>
          <cell r="BZ747">
            <v>164423.29</v>
          </cell>
        </row>
        <row r="748">
          <cell r="F748" t="str">
            <v>036.38400.0000.1080</v>
          </cell>
          <cell r="BZ748">
            <v>6621.77</v>
          </cell>
        </row>
        <row r="749">
          <cell r="F749" t="str">
            <v>036.38500.0000.1080</v>
          </cell>
          <cell r="BZ749">
            <v>61640.23</v>
          </cell>
        </row>
        <row r="750">
          <cell r="F750" t="str">
            <v>036.38700.0000.1080</v>
          </cell>
          <cell r="BZ750">
            <v>7056.16</v>
          </cell>
        </row>
        <row r="751">
          <cell r="F751" t="str">
            <v>036.39000.0000.1080</v>
          </cell>
          <cell r="BZ751">
            <v>52050.03</v>
          </cell>
        </row>
        <row r="752">
          <cell r="F752" t="str">
            <v>036.39100.0000.1080</v>
          </cell>
          <cell r="BZ752">
            <v>7217.9399999999905</v>
          </cell>
        </row>
        <row r="753">
          <cell r="F753" t="str">
            <v>036.39103.0000.1080</v>
          </cell>
          <cell r="BZ753">
            <v>8952.86</v>
          </cell>
        </row>
        <row r="754">
          <cell r="F754" t="str">
            <v>036.39200.0000.1080</v>
          </cell>
          <cell r="BZ754">
            <v>175566.69</v>
          </cell>
        </row>
        <row r="755">
          <cell r="F755" t="str">
            <v>036.39300.0000.1080</v>
          </cell>
          <cell r="BZ755">
            <v>16508.98</v>
          </cell>
        </row>
        <row r="756">
          <cell r="F756" t="str">
            <v>036.39400.0000.1080</v>
          </cell>
          <cell r="BZ756">
            <v>218898.81</v>
          </cell>
        </row>
        <row r="757">
          <cell r="F757" t="str">
            <v>036.39500.0000.1080</v>
          </cell>
          <cell r="BZ757">
            <v>2478.5</v>
          </cell>
        </row>
        <row r="758">
          <cell r="F758" t="str">
            <v>036.39600.0000.1080</v>
          </cell>
          <cell r="BZ758">
            <v>21798.28</v>
          </cell>
        </row>
        <row r="759">
          <cell r="F759" t="str">
            <v>036.39603.0000.1080</v>
          </cell>
          <cell r="BZ759">
            <v>0</v>
          </cell>
        </row>
        <row r="760">
          <cell r="F760" t="str">
            <v>036.39604.0000.1080</v>
          </cell>
          <cell r="BZ760">
            <v>-12024.77</v>
          </cell>
        </row>
        <row r="761">
          <cell r="F761" t="str">
            <v>036.39605.0000.1080</v>
          </cell>
          <cell r="BZ761">
            <v>0</v>
          </cell>
        </row>
        <row r="762">
          <cell r="F762" t="str">
            <v>036.39700.0000.1080</v>
          </cell>
          <cell r="BZ762">
            <v>3400.9000000000051</v>
          </cell>
        </row>
        <row r="763">
          <cell r="F763" t="str">
            <v>036.39701.0000.1080</v>
          </cell>
          <cell r="BZ763">
            <v>6776.33</v>
          </cell>
        </row>
        <row r="764">
          <cell r="F764" t="str">
            <v>036.39702.0000.1080</v>
          </cell>
          <cell r="BZ764">
            <v>4.010000000000268</v>
          </cell>
        </row>
        <row r="765">
          <cell r="F765" t="str">
            <v>036.39800.0000.1080</v>
          </cell>
          <cell r="BZ765">
            <v>199.38000000000363</v>
          </cell>
        </row>
        <row r="766">
          <cell r="F766" t="str">
            <v>036.39900.0000.1080</v>
          </cell>
          <cell r="BZ766">
            <v>-10751.49</v>
          </cell>
        </row>
        <row r="767">
          <cell r="F767" t="str">
            <v>036.39901.0000.1080</v>
          </cell>
          <cell r="BZ767">
            <v>4649.6899999999996</v>
          </cell>
        </row>
        <row r="768">
          <cell r="F768" t="str">
            <v>036.39902.0000.1110</v>
          </cell>
          <cell r="BZ768">
            <v>7715.61</v>
          </cell>
        </row>
        <row r="769">
          <cell r="F769" t="str">
            <v>036.39902.0000.1080</v>
          </cell>
          <cell r="BZ769">
            <v>111.82</v>
          </cell>
        </row>
        <row r="770">
          <cell r="F770" t="str">
            <v>036.39905.0000.1080</v>
          </cell>
          <cell r="BZ770">
            <v>1995.18</v>
          </cell>
        </row>
        <row r="771">
          <cell r="F771" t="str">
            <v>036.39906.0000.1080</v>
          </cell>
          <cell r="BZ771">
            <v>132668.32999999999</v>
          </cell>
        </row>
        <row r="772">
          <cell r="F772" t="str">
            <v>036.39907.0000.1080</v>
          </cell>
          <cell r="BZ772">
            <v>1515.56</v>
          </cell>
        </row>
        <row r="773">
          <cell r="F773" t="str">
            <v>036.39908.0000.1080</v>
          </cell>
          <cell r="BZ773">
            <v>24986.43</v>
          </cell>
        </row>
        <row r="774">
          <cell r="F774" t="str">
            <v>041.37601.0000.1080</v>
          </cell>
          <cell r="BZ774">
            <v>335899.95</v>
          </cell>
        </row>
        <row r="775">
          <cell r="F775" t="str">
            <v>041.37602.0000.1080</v>
          </cell>
          <cell r="BZ775">
            <v>21075.02</v>
          </cell>
        </row>
        <row r="776">
          <cell r="F776" t="str">
            <v>041.37800.0000.1080</v>
          </cell>
          <cell r="BZ776">
            <v>11036.56</v>
          </cell>
        </row>
        <row r="777">
          <cell r="F777" t="str">
            <v>041.38000.0000.1080</v>
          </cell>
          <cell r="BZ777">
            <v>29462.28</v>
          </cell>
        </row>
        <row r="778">
          <cell r="F778" t="str">
            <v>041.38100.0000.1080</v>
          </cell>
          <cell r="BZ778">
            <v>139089.59</v>
          </cell>
        </row>
        <row r="779">
          <cell r="F779" t="str">
            <v>041.38300.0000.1080</v>
          </cell>
          <cell r="BZ779">
            <v>19123.61</v>
          </cell>
        </row>
        <row r="780">
          <cell r="F780" t="str">
            <v>041.39100.0000.1080</v>
          </cell>
          <cell r="BZ780">
            <v>7049.02</v>
          </cell>
        </row>
        <row r="781">
          <cell r="F781" t="str">
            <v>041.39200.0000.1080</v>
          </cell>
          <cell r="BZ781">
            <v>79154.84</v>
          </cell>
        </row>
        <row r="782">
          <cell r="F782" t="str">
            <v>041.39400.0000.1080</v>
          </cell>
          <cell r="BZ782">
            <v>30978.99</v>
          </cell>
        </row>
        <row r="783">
          <cell r="F783" t="str">
            <v>041.39600.0000.1080</v>
          </cell>
          <cell r="BZ783">
            <v>23141.26</v>
          </cell>
        </row>
        <row r="784">
          <cell r="F784" t="str">
            <v>041.39700.0000.1080</v>
          </cell>
          <cell r="BZ784">
            <v>91.29</v>
          </cell>
        </row>
        <row r="785">
          <cell r="F785" t="str">
            <v>041.39701.0000.1080</v>
          </cell>
          <cell r="BZ785">
            <v>342.5</v>
          </cell>
        </row>
        <row r="786">
          <cell r="F786" t="str">
            <v>041.39906.0000.1080</v>
          </cell>
          <cell r="BZ786">
            <v>8002.62</v>
          </cell>
        </row>
        <row r="787">
          <cell r="F787" t="str">
            <v>041.39907.0000.1080</v>
          </cell>
          <cell r="BZ787">
            <v>10254.629999999999</v>
          </cell>
        </row>
        <row r="788">
          <cell r="F788" t="str">
            <v>052.00000.0000.1080</v>
          </cell>
          <cell r="BZ788">
            <v>-311249.99</v>
          </cell>
        </row>
        <row r="789">
          <cell r="F789" t="str">
            <v>052.36520.0000.1080</v>
          </cell>
          <cell r="BZ789">
            <v>0</v>
          </cell>
        </row>
        <row r="790">
          <cell r="F790" t="str">
            <v>052.36701.0000.1080</v>
          </cell>
          <cell r="BZ790">
            <v>0</v>
          </cell>
        </row>
        <row r="791">
          <cell r="F791" t="str">
            <v>052.37402.0000.1080</v>
          </cell>
          <cell r="BZ791">
            <v>208</v>
          </cell>
        </row>
        <row r="792">
          <cell r="F792" t="str">
            <v>052.37601.0000.1080</v>
          </cell>
          <cell r="BZ792">
            <v>7826.17</v>
          </cell>
        </row>
        <row r="793">
          <cell r="F793" t="str">
            <v>052.37602.0000.1080</v>
          </cell>
          <cell r="BZ793">
            <v>2543.4899999999998</v>
          </cell>
        </row>
        <row r="794">
          <cell r="F794" t="str">
            <v>052.37800.0000.1080</v>
          </cell>
          <cell r="BZ794">
            <v>833.59</v>
          </cell>
        </row>
        <row r="795">
          <cell r="F795" t="str">
            <v>052.37905.0000.1080</v>
          </cell>
          <cell r="BZ795">
            <v>5091.78</v>
          </cell>
        </row>
        <row r="796">
          <cell r="F796" t="str">
            <v>052.38000.0000.1080</v>
          </cell>
          <cell r="BZ796">
            <v>-7584.68</v>
          </cell>
        </row>
        <row r="797">
          <cell r="F797" t="str">
            <v>052.38200.0000.1080</v>
          </cell>
          <cell r="BZ797">
            <v>227.25</v>
          </cell>
        </row>
        <row r="798">
          <cell r="F798" t="str">
            <v>052.38400.0000.1080</v>
          </cell>
          <cell r="BZ798">
            <v>14.05</v>
          </cell>
        </row>
        <row r="799">
          <cell r="F799" t="str">
            <v>052.38500.0000.1080</v>
          </cell>
          <cell r="BZ799">
            <v>293190.14</v>
          </cell>
        </row>
        <row r="800">
          <cell r="F800" t="str">
            <v>052.39100.0000.1080</v>
          </cell>
          <cell r="BZ800">
            <v>0</v>
          </cell>
        </row>
        <row r="801">
          <cell r="F801" t="str">
            <v>056.00000.0003.1220</v>
          </cell>
          <cell r="BZ801">
            <v>-156651</v>
          </cell>
        </row>
        <row r="802">
          <cell r="F802" t="str">
            <v>056.37402.0003.1220</v>
          </cell>
          <cell r="BZ802">
            <v>15956.25</v>
          </cell>
        </row>
        <row r="803">
          <cell r="F803" t="str">
            <v>056.37601.0003.1220</v>
          </cell>
          <cell r="BZ803">
            <v>0</v>
          </cell>
        </row>
        <row r="804">
          <cell r="F804" t="str">
            <v>056.37602.0003.1220</v>
          </cell>
          <cell r="BZ804">
            <v>-473.13</v>
          </cell>
        </row>
        <row r="805">
          <cell r="F805" t="str">
            <v>056.37800.0003.1220</v>
          </cell>
          <cell r="BZ805">
            <v>0</v>
          </cell>
        </row>
        <row r="806">
          <cell r="F806" t="str">
            <v>056.37905.0003.1220</v>
          </cell>
          <cell r="BZ806">
            <v>0</v>
          </cell>
        </row>
        <row r="807">
          <cell r="F807" t="str">
            <v>056.38000.0003.1220</v>
          </cell>
          <cell r="BZ807">
            <v>37.630000000000003</v>
          </cell>
        </row>
        <row r="808">
          <cell r="F808" t="str">
            <v>056.38200.0003.1220</v>
          </cell>
          <cell r="BZ808">
            <v>112.84</v>
          </cell>
        </row>
        <row r="809">
          <cell r="F809" t="str">
            <v>056.38400.0003.1220</v>
          </cell>
          <cell r="BZ809">
            <v>0</v>
          </cell>
        </row>
        <row r="810">
          <cell r="F810" t="str">
            <v>056.38500.0003.1220</v>
          </cell>
          <cell r="BZ810">
            <v>393140.83</v>
          </cell>
        </row>
        <row r="811">
          <cell r="F811" t="str">
            <v>056.39900.0003.1220</v>
          </cell>
          <cell r="BZ811">
            <v>601.29999999999995</v>
          </cell>
        </row>
        <row r="812">
          <cell r="F812" t="str">
            <v>057.00000.0000.1080</v>
          </cell>
          <cell r="BZ812">
            <v>0</v>
          </cell>
        </row>
        <row r="813">
          <cell r="F813" t="str">
            <v>057.36520.0002.1220</v>
          </cell>
          <cell r="BZ813">
            <v>385174.67</v>
          </cell>
        </row>
        <row r="814">
          <cell r="F814" t="str">
            <v>057.36701.0002.1220</v>
          </cell>
          <cell r="BZ814">
            <v>1943981.97</v>
          </cell>
        </row>
        <row r="815">
          <cell r="F815" t="str">
            <v>057.37402.0000.1080</v>
          </cell>
          <cell r="BZ815">
            <v>0</v>
          </cell>
        </row>
        <row r="816">
          <cell r="F816" t="str">
            <v>057.37601.0002.1220</v>
          </cell>
          <cell r="BZ816">
            <v>-24.649999999987976</v>
          </cell>
        </row>
        <row r="817">
          <cell r="F817" t="str">
            <v>057.37602.0000.1080</v>
          </cell>
          <cell r="BZ817">
            <v>0</v>
          </cell>
        </row>
        <row r="818">
          <cell r="F818" t="str">
            <v>057.37800.0002.1220</v>
          </cell>
          <cell r="BZ818">
            <v>127.76</v>
          </cell>
        </row>
        <row r="819">
          <cell r="F819" t="str">
            <v>057.37905.0002.1220</v>
          </cell>
          <cell r="BZ819">
            <v>213817.11</v>
          </cell>
        </row>
        <row r="820">
          <cell r="F820" t="str">
            <v>057.38200.0000.1080</v>
          </cell>
          <cell r="BZ820">
            <v>0</v>
          </cell>
        </row>
        <row r="821">
          <cell r="F821" t="str">
            <v>057.38400.0000.1080</v>
          </cell>
          <cell r="BZ821">
            <v>0</v>
          </cell>
        </row>
        <row r="822">
          <cell r="F822" t="str">
            <v>057.38500.0002.1220</v>
          </cell>
          <cell r="BZ822">
            <v>103492.22</v>
          </cell>
        </row>
        <row r="823">
          <cell r="F823" t="str">
            <v>057.39100.0002.1220</v>
          </cell>
          <cell r="BZ823">
            <v>9883.9599999999991</v>
          </cell>
        </row>
        <row r="824">
          <cell r="F824" t="str">
            <v>059.00000.0003.1220</v>
          </cell>
          <cell r="BZ824">
            <v>474359.5</v>
          </cell>
        </row>
        <row r="825">
          <cell r="F825" t="str">
            <v>059.37402.0003.1220</v>
          </cell>
          <cell r="BZ825">
            <v>1788.88</v>
          </cell>
        </row>
        <row r="826">
          <cell r="F826" t="str">
            <v>059.37601.0003.1220</v>
          </cell>
          <cell r="BZ826">
            <v>39911.449999999997</v>
          </cell>
        </row>
        <row r="827">
          <cell r="F827" t="str">
            <v>059.37602.0003.1220</v>
          </cell>
          <cell r="BZ827">
            <v>13419.15</v>
          </cell>
        </row>
        <row r="828">
          <cell r="F828" t="str">
            <v>059.37800.0003.1220</v>
          </cell>
          <cell r="BZ828">
            <v>14405.16</v>
          </cell>
        </row>
        <row r="829">
          <cell r="F829" t="str">
            <v>059.37905.0003.1220</v>
          </cell>
          <cell r="BZ829">
            <v>22644.03</v>
          </cell>
        </row>
        <row r="830">
          <cell r="F830" t="str">
            <v>059.38000.0003.1220</v>
          </cell>
          <cell r="BZ830">
            <v>-102615.73</v>
          </cell>
        </row>
        <row r="831">
          <cell r="F831" t="str">
            <v>059.38200.0003.1220</v>
          </cell>
          <cell r="BZ831">
            <v>1127.9100000000001</v>
          </cell>
        </row>
        <row r="832">
          <cell r="F832" t="str">
            <v>059.38400.0003.1220</v>
          </cell>
          <cell r="BZ832">
            <v>64.680000000000007</v>
          </cell>
        </row>
        <row r="833">
          <cell r="F833" t="str">
            <v>059.38500.0003.1220</v>
          </cell>
          <cell r="BZ833">
            <v>334610.15999999997</v>
          </cell>
        </row>
        <row r="834">
          <cell r="F834" t="str">
            <v>059.39900.0003.1220</v>
          </cell>
          <cell r="BZ834">
            <v>0</v>
          </cell>
        </row>
        <row r="835">
          <cell r="F835" t="str">
            <v>059.39906.0003.1220</v>
          </cell>
          <cell r="BZ835">
            <v>119.7</v>
          </cell>
        </row>
        <row r="836">
          <cell r="F836" t="str">
            <v>059.38500.0000.1080</v>
          </cell>
          <cell r="BZ836">
            <v>126.38</v>
          </cell>
        </row>
        <row r="837">
          <cell r="F837" t="str">
            <v>070.00000.0000.1080</v>
          </cell>
          <cell r="BZ837">
            <v>3399.48</v>
          </cell>
        </row>
        <row r="838">
          <cell r="F838" t="str">
            <v>070.30100.0000.1080</v>
          </cell>
          <cell r="BZ838">
            <v>0</v>
          </cell>
        </row>
        <row r="839">
          <cell r="F839" t="str">
            <v>070.30200.0000.1080</v>
          </cell>
          <cell r="BZ839">
            <v>6624.75</v>
          </cell>
        </row>
        <row r="840">
          <cell r="F840" t="str">
            <v>070.30300.0000.1080</v>
          </cell>
          <cell r="BZ840">
            <v>2135.88</v>
          </cell>
        </row>
        <row r="841">
          <cell r="F841" t="str">
            <v>070.36520.0000.1080</v>
          </cell>
          <cell r="BZ841">
            <v>0</v>
          </cell>
        </row>
        <row r="842">
          <cell r="F842" t="str">
            <v>070.36700.0000.1080</v>
          </cell>
          <cell r="BZ842">
            <v>8483.99</v>
          </cell>
        </row>
        <row r="843">
          <cell r="F843" t="str">
            <v>070.36701.0000.1080</v>
          </cell>
          <cell r="BZ843">
            <v>682902.19</v>
          </cell>
        </row>
        <row r="844">
          <cell r="F844" t="str">
            <v>070.36900.0000.1080</v>
          </cell>
          <cell r="BZ844">
            <v>23388.25</v>
          </cell>
        </row>
        <row r="845">
          <cell r="F845" t="str">
            <v>070.37402.0000.1080</v>
          </cell>
          <cell r="BZ845">
            <v>0</v>
          </cell>
        </row>
        <row r="846">
          <cell r="F846" t="str">
            <v>070.37500.0000.1080</v>
          </cell>
          <cell r="BZ846">
            <v>1247.05</v>
          </cell>
        </row>
        <row r="847">
          <cell r="F847" t="str">
            <v>070.37600.0000.1080</v>
          </cell>
          <cell r="BZ847">
            <v>79599.320000000007</v>
          </cell>
        </row>
        <row r="848">
          <cell r="F848" t="str">
            <v>070.37601.0000.1080</v>
          </cell>
          <cell r="BZ848">
            <v>463281.05</v>
          </cell>
        </row>
        <row r="849">
          <cell r="F849" t="str">
            <v>070.37602.0000.1080</v>
          </cell>
          <cell r="BZ849">
            <v>320451.43</v>
          </cell>
        </row>
        <row r="850">
          <cell r="F850" t="str">
            <v>070.37800.0000.1080</v>
          </cell>
          <cell r="BZ850">
            <v>4747.51</v>
          </cell>
        </row>
        <row r="851">
          <cell r="F851" t="str">
            <v>070.37900.0000.1080</v>
          </cell>
          <cell r="BZ851">
            <v>12190.91</v>
          </cell>
        </row>
        <row r="852">
          <cell r="F852" t="str">
            <v>070.38000.0000.1080</v>
          </cell>
          <cell r="BZ852">
            <v>872299.11</v>
          </cell>
        </row>
        <row r="853">
          <cell r="F853" t="str">
            <v>070.38100.0000.1080</v>
          </cell>
          <cell r="BZ853">
            <v>185250.12</v>
          </cell>
        </row>
        <row r="854">
          <cell r="F854" t="str">
            <v>070.38200.0000.1080</v>
          </cell>
          <cell r="BZ854">
            <v>50601.82</v>
          </cell>
        </row>
        <row r="855">
          <cell r="F855" t="str">
            <v>070.38300.0000.1080</v>
          </cell>
          <cell r="BZ855">
            <v>98152.08</v>
          </cell>
        </row>
        <row r="856">
          <cell r="F856" t="str">
            <v>070.38400.0000.1080</v>
          </cell>
          <cell r="BZ856">
            <v>31491.71</v>
          </cell>
        </row>
        <row r="857">
          <cell r="F857" t="str">
            <v>070.38500.0000.1080</v>
          </cell>
          <cell r="BZ857">
            <v>10253.61</v>
          </cell>
        </row>
        <row r="858">
          <cell r="F858" t="str">
            <v>070.39000.0000.1080</v>
          </cell>
          <cell r="BZ858">
            <v>118034.69</v>
          </cell>
        </row>
        <row r="859">
          <cell r="F859" t="str">
            <v>070.39009.0000.1110</v>
          </cell>
          <cell r="BZ859">
            <v>2689.69</v>
          </cell>
        </row>
        <row r="860">
          <cell r="F860" t="str">
            <v>070.39009.0000.1080</v>
          </cell>
          <cell r="BZ860">
            <v>128.08000000000001</v>
          </cell>
        </row>
        <row r="861">
          <cell r="F861" t="str">
            <v>070.39100.0000.1080</v>
          </cell>
          <cell r="BZ861">
            <v>12367.31</v>
          </cell>
        </row>
        <row r="862">
          <cell r="F862" t="str">
            <v>070.39200.0000.1080</v>
          </cell>
          <cell r="BZ862">
            <v>5200.4399999999996</v>
          </cell>
        </row>
        <row r="863">
          <cell r="F863" t="str">
            <v>070.39300.0000.1080</v>
          </cell>
          <cell r="BZ863">
            <v>1081.3699999999999</v>
          </cell>
        </row>
        <row r="864">
          <cell r="F864" t="str">
            <v>070.39400.0000.1080</v>
          </cell>
          <cell r="BZ864">
            <v>21802.06</v>
          </cell>
        </row>
        <row r="865">
          <cell r="F865" t="str">
            <v>070.39500.0000.1080</v>
          </cell>
          <cell r="BZ865">
            <v>1032.43</v>
          </cell>
        </row>
        <row r="866">
          <cell r="F866" t="str">
            <v>070.39600.0000.1080</v>
          </cell>
          <cell r="BZ866">
            <v>-67686.75</v>
          </cell>
        </row>
        <row r="867">
          <cell r="F867" t="str">
            <v>070.39603.0000.1080</v>
          </cell>
          <cell r="BZ867">
            <v>29834.18</v>
          </cell>
        </row>
        <row r="868">
          <cell r="F868" t="str">
            <v>070.39604.0000.1080</v>
          </cell>
          <cell r="BZ868">
            <v>0</v>
          </cell>
        </row>
        <row r="869">
          <cell r="F869" t="str">
            <v>070.39700.0000.1080</v>
          </cell>
          <cell r="BZ869">
            <v>5452.83</v>
          </cell>
        </row>
        <row r="870">
          <cell r="F870" t="str">
            <v>070.39701.0000.1080</v>
          </cell>
          <cell r="BZ870">
            <v>-3584.51</v>
          </cell>
        </row>
        <row r="871">
          <cell r="F871" t="str">
            <v>070.39702.0000.1080</v>
          </cell>
          <cell r="BZ871">
            <v>-903.11</v>
          </cell>
        </row>
        <row r="872">
          <cell r="F872" t="str">
            <v>070.39705.0000.1080</v>
          </cell>
          <cell r="BZ872">
            <v>386.11</v>
          </cell>
        </row>
        <row r="873">
          <cell r="F873" t="str">
            <v>070.39800.0000.1080</v>
          </cell>
          <cell r="BZ873">
            <v>2466.2800000000002</v>
          </cell>
        </row>
        <row r="874">
          <cell r="F874" t="str">
            <v>070.39906.0000.1080</v>
          </cell>
          <cell r="BZ874">
            <v>-1013.26</v>
          </cell>
        </row>
        <row r="875">
          <cell r="F875" t="str">
            <v>070.39907.0000.1080</v>
          </cell>
          <cell r="BZ875">
            <v>0</v>
          </cell>
        </row>
        <row r="876">
          <cell r="F876" t="str">
            <v>071.00000.0000.1080</v>
          </cell>
          <cell r="BZ876">
            <v>2656.72</v>
          </cell>
        </row>
        <row r="877">
          <cell r="F877" t="str">
            <v>071.30100.0000.1080</v>
          </cell>
          <cell r="BZ877">
            <v>0</v>
          </cell>
        </row>
        <row r="878">
          <cell r="F878" t="str">
            <v>071.30200.0000.1080</v>
          </cell>
          <cell r="BZ878">
            <v>4070.68</v>
          </cell>
        </row>
        <row r="879">
          <cell r="F879" t="str">
            <v>071.30300.0000.1080</v>
          </cell>
          <cell r="BZ879">
            <v>1459.04</v>
          </cell>
        </row>
        <row r="880">
          <cell r="F880" t="str">
            <v>071.36520.0000.1080</v>
          </cell>
          <cell r="BZ880">
            <v>0</v>
          </cell>
        </row>
        <row r="881">
          <cell r="F881" t="str">
            <v>071.36600.0000.1080</v>
          </cell>
          <cell r="BZ881">
            <v>538.73</v>
          </cell>
        </row>
        <row r="882">
          <cell r="F882" t="str">
            <v>071.36700.0000.1080</v>
          </cell>
          <cell r="BZ882">
            <v>7415.11</v>
          </cell>
        </row>
        <row r="883">
          <cell r="F883" t="str">
            <v>071.36701.0000.1080</v>
          </cell>
          <cell r="BZ883">
            <v>791328.28</v>
          </cell>
        </row>
        <row r="884">
          <cell r="F884" t="str">
            <v>071.36900.0000.1080</v>
          </cell>
          <cell r="BZ884">
            <v>20073.5</v>
          </cell>
        </row>
        <row r="885">
          <cell r="F885" t="str">
            <v>071.37402.0000.1080</v>
          </cell>
          <cell r="BZ885">
            <v>0</v>
          </cell>
        </row>
        <row r="886">
          <cell r="F886" t="str">
            <v>071.37600.0000.1080</v>
          </cell>
          <cell r="BZ886">
            <v>53556.14</v>
          </cell>
        </row>
        <row r="887">
          <cell r="F887" t="str">
            <v>071.37601.0000.1080</v>
          </cell>
          <cell r="BZ887">
            <v>169284.25</v>
          </cell>
        </row>
        <row r="888">
          <cell r="F888" t="str">
            <v>071.37602.0000.1080</v>
          </cell>
          <cell r="BZ888">
            <v>387889</v>
          </cell>
        </row>
        <row r="889">
          <cell r="F889" t="str">
            <v>071.37800.0000.1080</v>
          </cell>
          <cell r="BZ889">
            <v>6634.07</v>
          </cell>
        </row>
        <row r="890">
          <cell r="F890" t="str">
            <v>071.37900.0000.1080</v>
          </cell>
          <cell r="BZ890">
            <v>18730.38</v>
          </cell>
        </row>
        <row r="891">
          <cell r="F891" t="str">
            <v>071.38000.0000.1080</v>
          </cell>
          <cell r="BZ891">
            <v>413704.23</v>
          </cell>
        </row>
        <row r="892">
          <cell r="F892" t="str">
            <v>071.38100.0000.1080</v>
          </cell>
          <cell r="BZ892">
            <v>109531.59</v>
          </cell>
        </row>
        <row r="893">
          <cell r="F893" t="str">
            <v>071.38200.0000.1080</v>
          </cell>
          <cell r="BZ893">
            <v>31321.19</v>
          </cell>
        </row>
        <row r="894">
          <cell r="F894" t="str">
            <v>071.38300.0000.1080</v>
          </cell>
          <cell r="BZ894">
            <v>62497.86</v>
          </cell>
        </row>
        <row r="895">
          <cell r="F895" t="str">
            <v>071.38400.0000.1080</v>
          </cell>
          <cell r="BZ895">
            <v>20287.89</v>
          </cell>
        </row>
        <row r="896">
          <cell r="F896" t="str">
            <v>071.38500.0000.1080</v>
          </cell>
          <cell r="BZ896">
            <v>3960.35</v>
          </cell>
        </row>
        <row r="897">
          <cell r="F897" t="str">
            <v>071.39000.0000.1080</v>
          </cell>
          <cell r="BZ897">
            <v>5107</v>
          </cell>
        </row>
        <row r="898">
          <cell r="F898" t="str">
            <v>071.39009.0000.1110</v>
          </cell>
          <cell r="BZ898">
            <v>1141.29</v>
          </cell>
        </row>
        <row r="899">
          <cell r="F899" t="str">
            <v>071.39009.0000.1080</v>
          </cell>
          <cell r="BZ899">
            <v>54.35</v>
          </cell>
        </row>
        <row r="900">
          <cell r="F900" t="str">
            <v>071.39100.0000.1080</v>
          </cell>
          <cell r="BZ900">
            <v>14384.14</v>
          </cell>
        </row>
        <row r="901">
          <cell r="F901" t="str">
            <v>071.39200.0000.1080</v>
          </cell>
          <cell r="BZ901">
            <v>45436.82</v>
          </cell>
        </row>
        <row r="902">
          <cell r="F902" t="str">
            <v>071.39300.0000.1080</v>
          </cell>
          <cell r="BZ902">
            <v>1412.49</v>
          </cell>
        </row>
        <row r="903">
          <cell r="F903" t="str">
            <v>071.39400.0000.1080</v>
          </cell>
          <cell r="BZ903">
            <v>11987.95</v>
          </cell>
        </row>
        <row r="904">
          <cell r="F904" t="str">
            <v>071.39500.0000.1080</v>
          </cell>
          <cell r="BZ904">
            <v>753.47</v>
          </cell>
        </row>
        <row r="905">
          <cell r="F905" t="str">
            <v>071.39600.0000.1080</v>
          </cell>
          <cell r="BZ905">
            <v>8715.7800000000007</v>
          </cell>
        </row>
        <row r="906">
          <cell r="F906" t="str">
            <v>071.39603.0000.1080</v>
          </cell>
          <cell r="BZ906">
            <v>55445.66</v>
          </cell>
        </row>
        <row r="907">
          <cell r="F907" t="str">
            <v>071.39604.0000.1080</v>
          </cell>
          <cell r="BZ907">
            <v>0</v>
          </cell>
        </row>
        <row r="908">
          <cell r="F908" t="str">
            <v>071.39700.0000.1080</v>
          </cell>
          <cell r="BZ908">
            <v>2135.67</v>
          </cell>
        </row>
        <row r="909">
          <cell r="F909" t="str">
            <v>071.39701.0000.1080</v>
          </cell>
          <cell r="BZ909">
            <v>3133.96</v>
          </cell>
        </row>
        <row r="910">
          <cell r="F910" t="str">
            <v>071.39702.0000.1080</v>
          </cell>
          <cell r="BZ910">
            <v>510.56</v>
          </cell>
        </row>
        <row r="911">
          <cell r="F911" t="str">
            <v>071.39705.0000.1080</v>
          </cell>
          <cell r="BZ911">
            <v>928.22</v>
          </cell>
        </row>
        <row r="912">
          <cell r="F912" t="str">
            <v>071.39800.0000.1080</v>
          </cell>
          <cell r="BZ912">
            <v>4840.1400000000003</v>
          </cell>
        </row>
        <row r="913">
          <cell r="F913" t="str">
            <v>071.39906.0000.1080</v>
          </cell>
          <cell r="BZ913">
            <v>-1239.68</v>
          </cell>
        </row>
        <row r="914">
          <cell r="F914" t="str">
            <v>071.39907.0000.1080</v>
          </cell>
          <cell r="BZ914">
            <v>0</v>
          </cell>
        </row>
        <row r="915">
          <cell r="F915" t="str">
            <v>072.00000.0000.1080</v>
          </cell>
          <cell r="BZ915">
            <v>20682.509999999998</v>
          </cell>
        </row>
        <row r="916">
          <cell r="F916" t="str">
            <v>072.30100.0000.1080</v>
          </cell>
          <cell r="BZ916">
            <v>893.75</v>
          </cell>
        </row>
        <row r="917">
          <cell r="F917" t="str">
            <v>072.30200.0000.1080</v>
          </cell>
          <cell r="BZ917">
            <v>25887.72</v>
          </cell>
        </row>
        <row r="918">
          <cell r="F918" t="str">
            <v>072.30300.0000.1080</v>
          </cell>
          <cell r="BZ918">
            <v>13989.54</v>
          </cell>
        </row>
        <row r="919">
          <cell r="F919" t="str">
            <v>072.36520.0000.1080</v>
          </cell>
          <cell r="BZ919">
            <v>0</v>
          </cell>
        </row>
        <row r="920">
          <cell r="F920" t="str">
            <v>072.36600.0000.1080</v>
          </cell>
          <cell r="BZ920">
            <v>1582.73</v>
          </cell>
        </row>
        <row r="921">
          <cell r="F921" t="str">
            <v>072.36700.0000.1080</v>
          </cell>
          <cell r="BZ921">
            <v>24223.759999999998</v>
          </cell>
        </row>
        <row r="922">
          <cell r="F922" t="str">
            <v>072.36701.0000.1080</v>
          </cell>
          <cell r="BZ922">
            <v>4859282.34</v>
          </cell>
        </row>
        <row r="923">
          <cell r="F923" t="str">
            <v>072.36702.0000.1080</v>
          </cell>
          <cell r="BZ923">
            <v>17434.3</v>
          </cell>
        </row>
        <row r="924">
          <cell r="F924" t="str">
            <v>072.36900.0000.1080</v>
          </cell>
          <cell r="BZ924">
            <v>212721.93</v>
          </cell>
        </row>
        <row r="925">
          <cell r="F925" t="str">
            <v>072.37000.0000.1080</v>
          </cell>
          <cell r="BZ925">
            <v>-559.91999999999996</v>
          </cell>
        </row>
        <row r="926">
          <cell r="F926" t="str">
            <v>072.37401.0000.1080</v>
          </cell>
          <cell r="BZ926">
            <v>120313.5</v>
          </cell>
        </row>
        <row r="927">
          <cell r="F927" t="str">
            <v>072.37402.0000.1080</v>
          </cell>
          <cell r="BZ927">
            <v>0</v>
          </cell>
        </row>
        <row r="928">
          <cell r="F928" t="str">
            <v>072.37500.0000.1080</v>
          </cell>
          <cell r="BZ928">
            <v>9989.19</v>
          </cell>
        </row>
        <row r="929">
          <cell r="F929" t="str">
            <v>072.37600.0000.1080</v>
          </cell>
          <cell r="BZ929">
            <v>194849.48</v>
          </cell>
        </row>
        <row r="930">
          <cell r="F930" t="str">
            <v>072.37601.0000.1080</v>
          </cell>
          <cell r="BZ930">
            <v>2517651.59</v>
          </cell>
        </row>
        <row r="931">
          <cell r="F931" t="str">
            <v>072.37602.0000.1080</v>
          </cell>
          <cell r="BZ931">
            <v>2252753.13</v>
          </cell>
        </row>
        <row r="932">
          <cell r="F932" t="str">
            <v>072.37800.0000.1080</v>
          </cell>
          <cell r="BZ932">
            <v>94887.79</v>
          </cell>
        </row>
        <row r="933">
          <cell r="F933" t="str">
            <v>072.37900.0000.1080</v>
          </cell>
          <cell r="BZ933">
            <v>219390.97</v>
          </cell>
        </row>
        <row r="934">
          <cell r="F934" t="str">
            <v>072.38000.0000.1080</v>
          </cell>
          <cell r="BZ934">
            <v>5330960.17</v>
          </cell>
        </row>
        <row r="935">
          <cell r="F935" t="str">
            <v>072.38100.0000.1080</v>
          </cell>
          <cell r="BZ935">
            <v>966538.25</v>
          </cell>
        </row>
        <row r="936">
          <cell r="F936" t="str">
            <v>072.38200.0000.1080</v>
          </cell>
          <cell r="BZ936">
            <v>-497086.53</v>
          </cell>
        </row>
        <row r="937">
          <cell r="F937" t="str">
            <v>072.38300.0000.1080</v>
          </cell>
          <cell r="BZ937">
            <v>569514.86</v>
          </cell>
        </row>
        <row r="938">
          <cell r="F938" t="str">
            <v>072.38400.0000.1080</v>
          </cell>
          <cell r="BZ938">
            <v>193989.81</v>
          </cell>
        </row>
        <row r="939">
          <cell r="F939" t="str">
            <v>072.38500.0000.1080</v>
          </cell>
          <cell r="BZ939">
            <v>99742.25</v>
          </cell>
        </row>
        <row r="940">
          <cell r="F940" t="str">
            <v>072.39000.0000.1080</v>
          </cell>
          <cell r="BZ940">
            <v>165766.20000000001</v>
          </cell>
        </row>
        <row r="941">
          <cell r="F941" t="str">
            <v>072.39009.0000.1110</v>
          </cell>
          <cell r="BZ941">
            <v>3242.23</v>
          </cell>
        </row>
        <row r="942">
          <cell r="F942" t="str">
            <v>072.39009.0000.1080</v>
          </cell>
          <cell r="BZ942">
            <v>87.37</v>
          </cell>
        </row>
        <row r="943">
          <cell r="F943" t="str">
            <v>072.39100.0000.1080</v>
          </cell>
          <cell r="BZ943">
            <v>85704.65</v>
          </cell>
        </row>
        <row r="944">
          <cell r="F944" t="str">
            <v>072.39200.0000.1080</v>
          </cell>
          <cell r="BZ944">
            <v>86967.91</v>
          </cell>
        </row>
        <row r="945">
          <cell r="F945" t="str">
            <v>072.39300.0000.1080</v>
          </cell>
          <cell r="BZ945">
            <v>4851.84</v>
          </cell>
        </row>
        <row r="946">
          <cell r="F946" t="str">
            <v>072.39400.0000.1080</v>
          </cell>
          <cell r="BZ946">
            <v>57506.6</v>
          </cell>
        </row>
        <row r="947">
          <cell r="F947" t="str">
            <v>072.39500.0000.1080</v>
          </cell>
          <cell r="BZ947">
            <v>9494.11</v>
          </cell>
        </row>
        <row r="948">
          <cell r="F948" t="str">
            <v>072.39600.0000.1080</v>
          </cell>
          <cell r="BZ948">
            <v>3498.4</v>
          </cell>
        </row>
        <row r="949">
          <cell r="F949" t="str">
            <v>072.39603.0000.1080</v>
          </cell>
          <cell r="BZ949">
            <v>120253.94</v>
          </cell>
        </row>
        <row r="950">
          <cell r="F950" t="str">
            <v>072.39604.0000.1080</v>
          </cell>
          <cell r="BZ950">
            <v>72512.929999999993</v>
          </cell>
        </row>
        <row r="951">
          <cell r="F951" t="str">
            <v>072.39700.0000.1080</v>
          </cell>
          <cell r="BZ951">
            <v>29961.53</v>
          </cell>
        </row>
        <row r="952">
          <cell r="F952" t="str">
            <v>072.39701.0000.1080</v>
          </cell>
          <cell r="BZ952">
            <v>2673.38</v>
          </cell>
        </row>
        <row r="953">
          <cell r="F953" t="str">
            <v>072.39702.0000.1080</v>
          </cell>
          <cell r="BZ953">
            <v>-1202.9100000000001</v>
          </cell>
        </row>
        <row r="954">
          <cell r="F954" t="str">
            <v>072.39705.0000.1080</v>
          </cell>
          <cell r="BZ954">
            <v>28724.799999999999</v>
          </cell>
        </row>
        <row r="955">
          <cell r="F955" t="str">
            <v>072.39800.0000.1080</v>
          </cell>
          <cell r="BZ955">
            <v>20031.66</v>
          </cell>
        </row>
        <row r="956">
          <cell r="F956" t="str">
            <v>072.39900.0000.1080</v>
          </cell>
          <cell r="BZ956">
            <v>1644.84</v>
          </cell>
        </row>
        <row r="957">
          <cell r="F957" t="str">
            <v>072.39906.0000.1080</v>
          </cell>
          <cell r="BZ957">
            <v>-9326</v>
          </cell>
        </row>
        <row r="958">
          <cell r="F958" t="str">
            <v>072.39907.0000.1080</v>
          </cell>
          <cell r="BZ958">
            <v>0</v>
          </cell>
        </row>
        <row r="959">
          <cell r="F959" t="str">
            <v>077.00000.0000.1080</v>
          </cell>
          <cell r="BZ959">
            <v>202538.8</v>
          </cell>
        </row>
        <row r="960">
          <cell r="F960" t="str">
            <v>077.36500.0000.1080</v>
          </cell>
          <cell r="BZ960">
            <v>26757.55</v>
          </cell>
        </row>
        <row r="961">
          <cell r="F961" t="str">
            <v>077.36520.0000.1080</v>
          </cell>
          <cell r="BZ961">
            <v>453.8</v>
          </cell>
        </row>
        <row r="962">
          <cell r="F962" t="str">
            <v>077.36602.0000.1080</v>
          </cell>
          <cell r="BZ962">
            <v>88.54</v>
          </cell>
        </row>
        <row r="963">
          <cell r="F963" t="str">
            <v>077.36603.0000.1080</v>
          </cell>
          <cell r="BZ963">
            <v>2627.4</v>
          </cell>
        </row>
        <row r="964">
          <cell r="F964" t="str">
            <v>077.36700.0000.1080</v>
          </cell>
          <cell r="BZ964">
            <v>1776.7</v>
          </cell>
        </row>
        <row r="965">
          <cell r="F965" t="str">
            <v>077.36701.0000.1080</v>
          </cell>
          <cell r="BZ965">
            <v>562098.39</v>
          </cell>
        </row>
        <row r="966">
          <cell r="F966" t="str">
            <v>077.36900.0000.1080</v>
          </cell>
          <cell r="BZ966">
            <v>2377934.1800000002</v>
          </cell>
        </row>
        <row r="967">
          <cell r="F967" t="str">
            <v>077.37400.0000.1080</v>
          </cell>
          <cell r="BZ967">
            <v>-319.2</v>
          </cell>
        </row>
        <row r="968">
          <cell r="F968" t="str">
            <v>077.37402.0000.1080</v>
          </cell>
          <cell r="BZ968">
            <v>20.55</v>
          </cell>
        </row>
        <row r="969">
          <cell r="F969" t="str">
            <v>077.37500.0000.1080</v>
          </cell>
          <cell r="BZ969">
            <v>24781.08</v>
          </cell>
        </row>
        <row r="970">
          <cell r="F970" t="str">
            <v>077.37600.0000.1080</v>
          </cell>
          <cell r="BZ970">
            <v>1713474.25</v>
          </cell>
        </row>
        <row r="971">
          <cell r="F971" t="str">
            <v>077.37601.0000.1080</v>
          </cell>
          <cell r="BZ971">
            <v>57519514.32</v>
          </cell>
        </row>
        <row r="972">
          <cell r="F972" t="str">
            <v>077.37602.0000.1080</v>
          </cell>
          <cell r="BZ972">
            <v>22503402.540000007</v>
          </cell>
        </row>
        <row r="973">
          <cell r="F973" t="str">
            <v>077.37800.0000.1080</v>
          </cell>
          <cell r="BZ973">
            <v>821814.17</v>
          </cell>
        </row>
        <row r="974">
          <cell r="F974" t="str">
            <v>077.37900.0000.1080</v>
          </cell>
          <cell r="BZ974">
            <v>2109683.12</v>
          </cell>
        </row>
        <row r="975">
          <cell r="F975" t="str">
            <v>077.38000.0000.1080</v>
          </cell>
          <cell r="BZ975">
            <v>31771651.170000006</v>
          </cell>
        </row>
        <row r="976">
          <cell r="F976" t="str">
            <v>077.38100.0000.1080</v>
          </cell>
          <cell r="BZ976">
            <v>7501001.6700000009</v>
          </cell>
        </row>
        <row r="977">
          <cell r="F977" t="str">
            <v>077.38200.0000.1080</v>
          </cell>
          <cell r="BZ977">
            <v>2435616.2200000002</v>
          </cell>
        </row>
        <row r="978">
          <cell r="F978" t="str">
            <v>077.38300.0000.1080</v>
          </cell>
          <cell r="BZ978">
            <v>3853773.32</v>
          </cell>
        </row>
        <row r="979">
          <cell r="F979" t="str">
            <v>077.38500.0000.1080</v>
          </cell>
          <cell r="BZ979">
            <v>45334.18</v>
          </cell>
        </row>
        <row r="980">
          <cell r="F980" t="str">
            <v>077.38600.0000.1080</v>
          </cell>
          <cell r="BZ980">
            <v>20264.55</v>
          </cell>
        </row>
        <row r="981">
          <cell r="F981" t="str">
            <v>077.38700.0000.1080</v>
          </cell>
          <cell r="BZ981">
            <v>730.62</v>
          </cell>
        </row>
        <row r="982">
          <cell r="F982" t="str">
            <v>077.38900.0000.1080</v>
          </cell>
          <cell r="BZ982">
            <v>11505.04</v>
          </cell>
        </row>
        <row r="983">
          <cell r="F983" t="str">
            <v>077.39000.0000.1080</v>
          </cell>
          <cell r="BZ983">
            <v>3522590.15</v>
          </cell>
        </row>
        <row r="984">
          <cell r="F984" t="str">
            <v>077.39001.0000.1080</v>
          </cell>
          <cell r="BZ984">
            <v>377927.53</v>
          </cell>
        </row>
        <row r="985">
          <cell r="F985" t="str">
            <v>077.39009.0000.1110</v>
          </cell>
          <cell r="BZ985">
            <v>22970.05</v>
          </cell>
        </row>
        <row r="986">
          <cell r="F986" t="str">
            <v>077.39009.0000.1080</v>
          </cell>
          <cell r="BZ986">
            <v>779.01</v>
          </cell>
        </row>
        <row r="987">
          <cell r="F987" t="str">
            <v>077.39100.0000.1080</v>
          </cell>
          <cell r="BZ987">
            <v>2205285.23</v>
          </cell>
        </row>
        <row r="988">
          <cell r="F988" t="str">
            <v>077.39103.0000.1080</v>
          </cell>
          <cell r="BZ988">
            <v>13645.65</v>
          </cell>
        </row>
        <row r="989">
          <cell r="F989" t="str">
            <v>077.39200.0000.1080</v>
          </cell>
          <cell r="BZ989">
            <v>2243674.4900000002</v>
          </cell>
        </row>
        <row r="990">
          <cell r="F990" t="str">
            <v>077.39300.0000.1080</v>
          </cell>
          <cell r="BZ990">
            <v>356023.2</v>
          </cell>
        </row>
        <row r="991">
          <cell r="F991" t="str">
            <v>077.39400.0000.1080</v>
          </cell>
          <cell r="BZ991">
            <v>1634768.5</v>
          </cell>
        </row>
        <row r="992">
          <cell r="F992" t="str">
            <v>077.39500.0000.1080</v>
          </cell>
          <cell r="BZ992">
            <v>303661.57</v>
          </cell>
        </row>
        <row r="993">
          <cell r="F993" t="str">
            <v>077.39600.0000.1080</v>
          </cell>
          <cell r="BZ993">
            <v>594331.91</v>
          </cell>
        </row>
        <row r="994">
          <cell r="F994" t="str">
            <v>077.39603.0000.1080</v>
          </cell>
          <cell r="BZ994">
            <v>204861.76</v>
          </cell>
        </row>
        <row r="995">
          <cell r="F995" t="str">
            <v>077.39604.0000.1080</v>
          </cell>
          <cell r="BZ995">
            <v>82570.570000000007</v>
          </cell>
        </row>
        <row r="996">
          <cell r="F996" t="str">
            <v>077.39605.0000.1080</v>
          </cell>
          <cell r="BZ996">
            <v>14601.85</v>
          </cell>
        </row>
        <row r="997">
          <cell r="F997" t="str">
            <v>077.39700.0000.1080</v>
          </cell>
          <cell r="BZ997">
            <v>1497818.36</v>
          </cell>
        </row>
        <row r="998">
          <cell r="F998" t="str">
            <v>077.39702.0000.1080</v>
          </cell>
          <cell r="BZ998">
            <v>5952.56</v>
          </cell>
        </row>
        <row r="999">
          <cell r="F999" t="str">
            <v>077.39800.0000.1080</v>
          </cell>
          <cell r="BZ999">
            <v>78403.8</v>
          </cell>
        </row>
        <row r="1000">
          <cell r="F1000" t="str">
            <v>077.39900.0000.1080</v>
          </cell>
          <cell r="BZ1000">
            <v>99.63</v>
          </cell>
        </row>
        <row r="1001">
          <cell r="F1001" t="str">
            <v>077.39901.0000.1080</v>
          </cell>
          <cell r="BZ1001">
            <v>826.25</v>
          </cell>
        </row>
        <row r="1002">
          <cell r="F1002" t="str">
            <v>077.39902.0000.1080</v>
          </cell>
          <cell r="BZ1002">
            <v>1122.25</v>
          </cell>
        </row>
        <row r="1003">
          <cell r="F1003" t="str">
            <v>077.39903.0000.1080</v>
          </cell>
          <cell r="BZ1003">
            <v>-243.75</v>
          </cell>
        </row>
        <row r="1004">
          <cell r="F1004" t="str">
            <v>077.39905.0000.1080</v>
          </cell>
          <cell r="BZ1004">
            <v>117484.63</v>
          </cell>
        </row>
        <row r="1005">
          <cell r="F1005" t="str">
            <v>077.39906.0000.1080</v>
          </cell>
          <cell r="BZ1005">
            <v>-701761.9</v>
          </cell>
        </row>
        <row r="1006">
          <cell r="F1006" t="str">
            <v>077.39907.0000.1080</v>
          </cell>
          <cell r="BZ1006">
            <v>40982.11</v>
          </cell>
        </row>
        <row r="1007">
          <cell r="F1007" t="str">
            <v>077.39908.0000.1080</v>
          </cell>
          <cell r="BZ1007">
            <v>3466316.45</v>
          </cell>
        </row>
        <row r="1008">
          <cell r="F1008" t="str">
            <v>041.00000.0000.1080</v>
          </cell>
          <cell r="BZ1008">
            <v>0</v>
          </cell>
        </row>
        <row r="1009">
          <cell r="F1009" t="str">
            <v>079.00000.0000.1080</v>
          </cell>
          <cell r="BZ1009">
            <v>2097410.19</v>
          </cell>
        </row>
        <row r="1010">
          <cell r="F1010" t="str">
            <v>080.00000.0000.1080</v>
          </cell>
          <cell r="BZ1010">
            <v>104595.46</v>
          </cell>
        </row>
        <row r="1011">
          <cell r="F1011" t="str">
            <v>080.39000.0000.1080</v>
          </cell>
          <cell r="BZ1011">
            <v>0</v>
          </cell>
        </row>
        <row r="1012">
          <cell r="F1012" t="str">
            <v>080.39906.0000.1080</v>
          </cell>
          <cell r="BZ1012">
            <v>20381.77</v>
          </cell>
        </row>
        <row r="1013">
          <cell r="F1013" t="str">
            <v>081.30100.0000.1080</v>
          </cell>
          <cell r="BZ1013">
            <v>-25000</v>
          </cell>
        </row>
        <row r="1014">
          <cell r="F1014" t="str">
            <v>081.30200.0000.1080</v>
          </cell>
          <cell r="BZ1014">
            <v>15036.24</v>
          </cell>
        </row>
        <row r="1015">
          <cell r="F1015" t="str">
            <v>081.30300.0000.1080</v>
          </cell>
          <cell r="BZ1015">
            <v>-6646.28</v>
          </cell>
        </row>
        <row r="1016">
          <cell r="F1016" t="str">
            <v>081.32540.0000.1080</v>
          </cell>
          <cell r="BZ1016">
            <v>332.42</v>
          </cell>
        </row>
        <row r="1017">
          <cell r="F1017" t="str">
            <v>081.32800.0000.1080</v>
          </cell>
          <cell r="BZ1017">
            <v>1468.77</v>
          </cell>
        </row>
        <row r="1018">
          <cell r="F1018" t="str">
            <v>081.33200.0000.1080</v>
          </cell>
          <cell r="BZ1018">
            <v>58641.07</v>
          </cell>
        </row>
        <row r="1019">
          <cell r="F1019" t="str">
            <v>081.33400.0000.1080</v>
          </cell>
          <cell r="BZ1019">
            <v>40785.08</v>
          </cell>
        </row>
        <row r="1020">
          <cell r="F1020" t="str">
            <v>081.36520.0000.1080</v>
          </cell>
          <cell r="BZ1020">
            <v>0</v>
          </cell>
        </row>
        <row r="1021">
          <cell r="F1021" t="str">
            <v>081.36601.0000.1080</v>
          </cell>
          <cell r="BZ1021">
            <v>0</v>
          </cell>
        </row>
        <row r="1022">
          <cell r="F1022" t="str">
            <v>081.36700.0000.1080</v>
          </cell>
          <cell r="BZ1022">
            <v>1035338.56</v>
          </cell>
        </row>
        <row r="1023">
          <cell r="F1023" t="str">
            <v>081.36701.0000.1080</v>
          </cell>
          <cell r="BZ1023">
            <v>0</v>
          </cell>
        </row>
        <row r="1024">
          <cell r="F1024" t="str">
            <v>081.36900.0000.1080</v>
          </cell>
          <cell r="BZ1024">
            <v>13743.07</v>
          </cell>
        </row>
        <row r="1025">
          <cell r="F1025" t="str">
            <v>081.37000.0000.1080</v>
          </cell>
          <cell r="BZ1025">
            <v>0</v>
          </cell>
        </row>
        <row r="1026">
          <cell r="F1026" t="str">
            <v>081.37100.0000.1080</v>
          </cell>
          <cell r="BZ1026">
            <v>0</v>
          </cell>
        </row>
        <row r="1027">
          <cell r="F1027" t="str">
            <v>081.37400.0000.1080</v>
          </cell>
          <cell r="BZ1027">
            <v>-672.82</v>
          </cell>
        </row>
        <row r="1028">
          <cell r="F1028" t="str">
            <v>081.37402.0000.1080</v>
          </cell>
          <cell r="BZ1028">
            <v>0</v>
          </cell>
        </row>
        <row r="1029">
          <cell r="F1029" t="str">
            <v>081.37500.0000.1080</v>
          </cell>
          <cell r="BZ1029">
            <v>47512.56</v>
          </cell>
        </row>
        <row r="1030">
          <cell r="F1030" t="str">
            <v>081.37501.0000.1080</v>
          </cell>
          <cell r="BZ1030">
            <v>0</v>
          </cell>
        </row>
        <row r="1031">
          <cell r="F1031" t="str">
            <v>081.37600.0000.1080</v>
          </cell>
          <cell r="BZ1031">
            <v>1050396.56</v>
          </cell>
        </row>
        <row r="1032">
          <cell r="F1032" t="str">
            <v>081.37601.0000.1080</v>
          </cell>
          <cell r="BZ1032">
            <v>18072352.950000003</v>
          </cell>
        </row>
        <row r="1033">
          <cell r="F1033" t="str">
            <v>081.37602.0000.1080</v>
          </cell>
          <cell r="BZ1033">
            <v>14347079.170000002</v>
          </cell>
        </row>
        <row r="1034">
          <cell r="F1034" t="str">
            <v>081.37700.0000.1080</v>
          </cell>
          <cell r="BZ1034">
            <v>-7019.19</v>
          </cell>
        </row>
        <row r="1035">
          <cell r="F1035" t="str">
            <v>081.37800.0000.1080</v>
          </cell>
          <cell r="BZ1035">
            <v>1338292.98</v>
          </cell>
        </row>
        <row r="1036">
          <cell r="F1036" t="str">
            <v>081.37900.0000.1080</v>
          </cell>
          <cell r="BZ1036">
            <v>937878.94</v>
          </cell>
        </row>
        <row r="1037">
          <cell r="F1037" t="str">
            <v>081.37905.0000.1080</v>
          </cell>
          <cell r="BZ1037">
            <v>0</v>
          </cell>
        </row>
        <row r="1038">
          <cell r="F1038" t="str">
            <v>081.38000.0000.1080</v>
          </cell>
          <cell r="BZ1038">
            <v>13756254.800000001</v>
          </cell>
        </row>
        <row r="1039">
          <cell r="F1039" t="str">
            <v>081.38100.0000.1080</v>
          </cell>
          <cell r="BZ1039">
            <v>4357304.55</v>
          </cell>
        </row>
        <row r="1040">
          <cell r="F1040" t="str">
            <v>081.38200.0000.1080</v>
          </cell>
          <cell r="BZ1040">
            <v>960590.09</v>
          </cell>
        </row>
        <row r="1041">
          <cell r="F1041" t="str">
            <v>081.38300.0000.1080</v>
          </cell>
          <cell r="BZ1041">
            <v>1139691.1200000001</v>
          </cell>
        </row>
        <row r="1042">
          <cell r="F1042" t="str">
            <v>081.38400.0000.1080</v>
          </cell>
          <cell r="BZ1042">
            <v>170179.55</v>
          </cell>
        </row>
        <row r="1043">
          <cell r="F1043" t="str">
            <v>081.38500.0000.1080</v>
          </cell>
          <cell r="BZ1043">
            <v>77532.320000000007</v>
          </cell>
        </row>
        <row r="1044">
          <cell r="F1044" t="str">
            <v>081.38700.0000.1080</v>
          </cell>
          <cell r="BZ1044">
            <v>-3338.86</v>
          </cell>
        </row>
        <row r="1045">
          <cell r="F1045" t="str">
            <v>081.38900.0000.1080</v>
          </cell>
          <cell r="BZ1045">
            <v>0</v>
          </cell>
        </row>
        <row r="1046">
          <cell r="F1046" t="str">
            <v>081.39000.0000.1080</v>
          </cell>
          <cell r="BZ1046">
            <v>8917.1</v>
          </cell>
        </row>
        <row r="1047">
          <cell r="F1047" t="str">
            <v>081.39003.0000.1080</v>
          </cell>
          <cell r="BZ1047">
            <v>438.16</v>
          </cell>
        </row>
        <row r="1048">
          <cell r="F1048" t="str">
            <v>081.39009.0000.1080</v>
          </cell>
          <cell r="BZ1048">
            <v>0</v>
          </cell>
        </row>
        <row r="1049">
          <cell r="F1049" t="str">
            <v>081.39009.0000.1110</v>
          </cell>
          <cell r="BZ1049">
            <v>11186.95</v>
          </cell>
        </row>
        <row r="1050">
          <cell r="F1050" t="str">
            <v>081.39100.0000.1080</v>
          </cell>
          <cell r="BZ1050">
            <v>2322.9499999999998</v>
          </cell>
        </row>
        <row r="1051">
          <cell r="F1051" t="str">
            <v>081.39103.0000.1080</v>
          </cell>
          <cell r="BZ1051">
            <v>11271.21</v>
          </cell>
        </row>
        <row r="1052">
          <cell r="F1052" t="str">
            <v>081.39200.0000.1080</v>
          </cell>
          <cell r="BZ1052">
            <v>293371.02</v>
          </cell>
        </row>
        <row r="1053">
          <cell r="F1053" t="str">
            <v>081.39300.0000.1080</v>
          </cell>
          <cell r="BZ1053">
            <v>11374.15</v>
          </cell>
        </row>
        <row r="1054">
          <cell r="F1054" t="str">
            <v>081.39400.0000.1080</v>
          </cell>
          <cell r="BZ1054">
            <v>289061.63</v>
          </cell>
        </row>
        <row r="1055">
          <cell r="F1055" t="str">
            <v>081.39500.0000.1080</v>
          </cell>
          <cell r="BZ1055">
            <v>13631.58</v>
          </cell>
        </row>
        <row r="1056">
          <cell r="F1056" t="str">
            <v>081.39600.0000.1080</v>
          </cell>
          <cell r="BZ1056">
            <v>111958.04</v>
          </cell>
        </row>
        <row r="1057">
          <cell r="F1057" t="str">
            <v>081.39603.0000.1080</v>
          </cell>
          <cell r="BZ1057">
            <v>70680.03</v>
          </cell>
        </row>
        <row r="1058">
          <cell r="F1058" t="str">
            <v>081.39604.0000.1080</v>
          </cell>
          <cell r="BZ1058">
            <v>41103.06</v>
          </cell>
        </row>
        <row r="1059">
          <cell r="F1059" t="str">
            <v>081.39605.0000.1080</v>
          </cell>
          <cell r="BZ1059">
            <v>304.5</v>
          </cell>
        </row>
        <row r="1060">
          <cell r="F1060" t="str">
            <v>081.39700.0000.1080</v>
          </cell>
          <cell r="BZ1060">
            <v>129535.78</v>
          </cell>
        </row>
        <row r="1061">
          <cell r="F1061" t="str">
            <v>081.39701.0000.1080</v>
          </cell>
          <cell r="BZ1061">
            <v>13010.32</v>
          </cell>
        </row>
        <row r="1062">
          <cell r="F1062" t="str">
            <v>081.39702.0000.1080</v>
          </cell>
          <cell r="BZ1062">
            <v>21766.49</v>
          </cell>
        </row>
        <row r="1063">
          <cell r="F1063" t="str">
            <v>081.39800.0000.1080</v>
          </cell>
          <cell r="BZ1063">
            <v>90264.16</v>
          </cell>
        </row>
        <row r="1064">
          <cell r="F1064" t="str">
            <v>081.39900.0000.1110</v>
          </cell>
          <cell r="BZ1064">
            <v>760.44</v>
          </cell>
        </row>
        <row r="1065">
          <cell r="F1065" t="str">
            <v>081.39900.0000.1080</v>
          </cell>
          <cell r="BZ1065">
            <v>-1346.7</v>
          </cell>
        </row>
        <row r="1066">
          <cell r="F1066" t="str">
            <v>081.39901.0000.1080</v>
          </cell>
          <cell r="BZ1066">
            <v>10610.64</v>
          </cell>
        </row>
        <row r="1067">
          <cell r="F1067" t="str">
            <v>081.39902.0000.1080</v>
          </cell>
          <cell r="BZ1067">
            <v>327.33</v>
          </cell>
        </row>
        <row r="1068">
          <cell r="F1068" t="str">
            <v>081.39902.0000.1110</v>
          </cell>
          <cell r="BZ1068">
            <v>17509.939999999999</v>
          </cell>
        </row>
        <row r="1069">
          <cell r="F1069" t="str">
            <v>081.39905.0000.1080</v>
          </cell>
          <cell r="BZ1069">
            <v>1231.0899999999999</v>
          </cell>
        </row>
        <row r="1070">
          <cell r="F1070" t="str">
            <v>081.39906.0000.1080</v>
          </cell>
          <cell r="BZ1070">
            <v>385582.3</v>
          </cell>
        </row>
        <row r="1071">
          <cell r="F1071" t="str">
            <v>081.39906.0000.1110</v>
          </cell>
          <cell r="BZ1071">
            <v>42786.86</v>
          </cell>
        </row>
        <row r="1072">
          <cell r="F1072" t="str">
            <v>081.39907.0000.1080</v>
          </cell>
          <cell r="BZ1072">
            <v>21213.3</v>
          </cell>
        </row>
        <row r="1073">
          <cell r="F1073" t="str">
            <v>081.39907.0000.1110</v>
          </cell>
          <cell r="BZ1073">
            <v>-1.2400000000002365</v>
          </cell>
        </row>
        <row r="1074">
          <cell r="F1074" t="str">
            <v>081.39908.0000.1080</v>
          </cell>
          <cell r="BZ1074">
            <v>54082.080000000002</v>
          </cell>
        </row>
        <row r="1075">
          <cell r="F1075" t="str">
            <v>081.39908.0000.1110</v>
          </cell>
          <cell r="BZ1075">
            <v>61058.219999999943</v>
          </cell>
        </row>
        <row r="1076">
          <cell r="F1076" t="str">
            <v>082.30300.0000.1080</v>
          </cell>
          <cell r="BZ1076">
            <v>0</v>
          </cell>
        </row>
        <row r="1077">
          <cell r="F1077" t="str">
            <v>082.37400.0000.1080</v>
          </cell>
          <cell r="BZ1077">
            <v>0</v>
          </cell>
        </row>
        <row r="1078">
          <cell r="F1078" t="str">
            <v>082.37500.0000.1080</v>
          </cell>
          <cell r="BZ1078">
            <v>0</v>
          </cell>
        </row>
        <row r="1079">
          <cell r="F1079" t="str">
            <v>082.37600.0000.1080</v>
          </cell>
          <cell r="BZ1079">
            <v>0</v>
          </cell>
        </row>
        <row r="1080">
          <cell r="F1080" t="str">
            <v>082.37601.0000.1080</v>
          </cell>
          <cell r="BZ1080">
            <v>0</v>
          </cell>
        </row>
        <row r="1081">
          <cell r="F1081" t="str">
            <v>082.37602.0000.1080</v>
          </cell>
          <cell r="BZ1081">
            <v>0</v>
          </cell>
        </row>
        <row r="1082">
          <cell r="F1082" t="str">
            <v>082.37800.0000.1080</v>
          </cell>
          <cell r="BZ1082">
            <v>0</v>
          </cell>
        </row>
        <row r="1083">
          <cell r="F1083" t="str">
            <v>082.37900.0000.1080</v>
          </cell>
          <cell r="BZ1083">
            <v>0</v>
          </cell>
        </row>
        <row r="1084">
          <cell r="F1084" t="str">
            <v>082.38000.0000.1080</v>
          </cell>
          <cell r="BZ1084">
            <v>0</v>
          </cell>
        </row>
        <row r="1085">
          <cell r="F1085" t="str">
            <v>082.38100.0000.1080</v>
          </cell>
          <cell r="BZ1085">
            <v>0</v>
          </cell>
        </row>
        <row r="1086">
          <cell r="F1086" t="str">
            <v>082.38200.0000.1080</v>
          </cell>
          <cell r="BZ1086">
            <v>0</v>
          </cell>
        </row>
        <row r="1087">
          <cell r="F1087" t="str">
            <v>082.38300.0000.1080</v>
          </cell>
          <cell r="BZ1087">
            <v>0</v>
          </cell>
        </row>
        <row r="1088">
          <cell r="F1088" t="str">
            <v>082.38500.0000.1080</v>
          </cell>
          <cell r="BZ1088">
            <v>0</v>
          </cell>
        </row>
        <row r="1089">
          <cell r="F1089" t="str">
            <v>082.38700.0000.1080</v>
          </cell>
          <cell r="BZ1089">
            <v>0</v>
          </cell>
        </row>
        <row r="1090">
          <cell r="F1090" t="str">
            <v>082.38800.0000.1080</v>
          </cell>
          <cell r="BZ1090">
            <v>0</v>
          </cell>
        </row>
        <row r="1091">
          <cell r="F1091" t="str">
            <v>082.39000.0000.1080</v>
          </cell>
          <cell r="BZ1091">
            <v>0</v>
          </cell>
        </row>
        <row r="1092">
          <cell r="F1092" t="str">
            <v>082.39009.0000.1110</v>
          </cell>
          <cell r="BZ1092">
            <v>0</v>
          </cell>
        </row>
        <row r="1093">
          <cell r="F1093" t="str">
            <v>082.39009.0000.1080</v>
          </cell>
          <cell r="BZ1093">
            <v>0</v>
          </cell>
        </row>
        <row r="1094">
          <cell r="F1094" t="str">
            <v>082.39100.0000.1080</v>
          </cell>
          <cell r="BZ1094">
            <v>0</v>
          </cell>
        </row>
        <row r="1095">
          <cell r="F1095" t="str">
            <v>082.39103.0000.1080</v>
          </cell>
          <cell r="BZ1095">
            <v>0</v>
          </cell>
        </row>
        <row r="1096">
          <cell r="F1096" t="str">
            <v>082.39200.0000.1080</v>
          </cell>
          <cell r="BZ1096">
            <v>0</v>
          </cell>
        </row>
        <row r="1097">
          <cell r="F1097" t="str">
            <v>082.39902.0000.1080</v>
          </cell>
          <cell r="BZ1097">
            <v>0</v>
          </cell>
        </row>
        <row r="1098">
          <cell r="F1098" t="str">
            <v>082.39300.0000.1080</v>
          </cell>
          <cell r="BZ1098">
            <v>0</v>
          </cell>
        </row>
        <row r="1099">
          <cell r="F1099" t="str">
            <v>082.39400.0000.1080</v>
          </cell>
          <cell r="BZ1099">
            <v>0</v>
          </cell>
        </row>
        <row r="1100">
          <cell r="F1100" t="str">
            <v>082.39500.0000.1080</v>
          </cell>
          <cell r="BZ1100">
            <v>0</v>
          </cell>
        </row>
        <row r="1101">
          <cell r="F1101" t="str">
            <v>082.39600.0000.1080</v>
          </cell>
          <cell r="BZ1101">
            <v>0</v>
          </cell>
        </row>
        <row r="1102">
          <cell r="F1102" t="str">
            <v>082.39603.0000.1080</v>
          </cell>
          <cell r="BZ1102">
            <v>0</v>
          </cell>
        </row>
        <row r="1103">
          <cell r="F1103" t="str">
            <v>082.39604.0000.1080</v>
          </cell>
          <cell r="BZ1103">
            <v>0</v>
          </cell>
        </row>
        <row r="1104">
          <cell r="F1104" t="str">
            <v>082.39700.0000.1080</v>
          </cell>
          <cell r="BZ1104">
            <v>1.8189894035458565E-12</v>
          </cell>
        </row>
        <row r="1105">
          <cell r="F1105" t="str">
            <v>082.39701.0000.1080</v>
          </cell>
          <cell r="BZ1105">
            <v>0</v>
          </cell>
        </row>
        <row r="1106">
          <cell r="F1106" t="str">
            <v>082.39702.0000.1080</v>
          </cell>
          <cell r="BZ1106">
            <v>0</v>
          </cell>
        </row>
        <row r="1107">
          <cell r="F1107" t="str">
            <v>082.39800.0000.1080</v>
          </cell>
          <cell r="BZ1107">
            <v>0</v>
          </cell>
        </row>
        <row r="1108">
          <cell r="F1108" t="str">
            <v>082.39900.0000.1080</v>
          </cell>
          <cell r="BZ1108">
            <v>0</v>
          </cell>
        </row>
        <row r="1109">
          <cell r="F1109" t="str">
            <v>082.39901.0000.1080</v>
          </cell>
          <cell r="BZ1109">
            <v>0</v>
          </cell>
        </row>
        <row r="1110">
          <cell r="F1110" t="str">
            <v>082.39902.0000.1110</v>
          </cell>
          <cell r="BZ1110">
            <v>0</v>
          </cell>
        </row>
        <row r="1111">
          <cell r="F1111" t="str">
            <v>082.39905.0000.1080</v>
          </cell>
          <cell r="BZ1111">
            <v>0</v>
          </cell>
        </row>
        <row r="1112">
          <cell r="F1112" t="str">
            <v>082.39906.0000.1080</v>
          </cell>
          <cell r="BZ1112">
            <v>0</v>
          </cell>
        </row>
        <row r="1113">
          <cell r="F1113" t="str">
            <v>082.39907.0000.1080</v>
          </cell>
          <cell r="BZ1113">
            <v>0</v>
          </cell>
        </row>
        <row r="1114">
          <cell r="F1114" t="str">
            <v>082.39908.0000.1080</v>
          </cell>
          <cell r="BZ1114">
            <v>0</v>
          </cell>
        </row>
        <row r="1115">
          <cell r="F1115" t="str">
            <v>083.37400.0000.1080</v>
          </cell>
          <cell r="BZ1115">
            <v>0</v>
          </cell>
        </row>
        <row r="1116">
          <cell r="F1116" t="str">
            <v>083.37500.0000.1080</v>
          </cell>
          <cell r="BZ1116">
            <v>0</v>
          </cell>
        </row>
        <row r="1117">
          <cell r="F1117" t="str">
            <v>083.37600.0000.1080</v>
          </cell>
          <cell r="BZ1117">
            <v>0</v>
          </cell>
        </row>
        <row r="1118">
          <cell r="F1118" t="str">
            <v>083.37601.0000.1080</v>
          </cell>
          <cell r="BZ1118">
            <v>0</v>
          </cell>
        </row>
        <row r="1119">
          <cell r="F1119" t="str">
            <v>083.37602.0000.1080</v>
          </cell>
          <cell r="BZ1119">
            <v>0</v>
          </cell>
        </row>
        <row r="1120">
          <cell r="F1120" t="str">
            <v>083.37800.0000.1080</v>
          </cell>
          <cell r="BZ1120">
            <v>0</v>
          </cell>
        </row>
        <row r="1121">
          <cell r="F1121" t="str">
            <v>083.37900.0000.1080</v>
          </cell>
          <cell r="BZ1121">
            <v>0</v>
          </cell>
        </row>
        <row r="1122">
          <cell r="F1122" t="str">
            <v>083.38000.0000.1080</v>
          </cell>
          <cell r="BZ1122">
            <v>0</v>
          </cell>
        </row>
        <row r="1123">
          <cell r="F1123" t="str">
            <v>083.38100.0000.1080</v>
          </cell>
          <cell r="BZ1123">
            <v>720.14</v>
          </cell>
        </row>
        <row r="1124">
          <cell r="F1124" t="str">
            <v>083.38200.0000.1080</v>
          </cell>
          <cell r="BZ1124">
            <v>-720.14000000004307</v>
          </cell>
        </row>
        <row r="1125">
          <cell r="F1125" t="str">
            <v>083.38300.0000.1080</v>
          </cell>
          <cell r="BZ1125">
            <v>0</v>
          </cell>
        </row>
        <row r="1126">
          <cell r="F1126" t="str">
            <v>083.38400.0000.1080</v>
          </cell>
          <cell r="BZ1126">
            <v>0</v>
          </cell>
        </row>
        <row r="1127">
          <cell r="F1127" t="str">
            <v>083.38500.0000.1080</v>
          </cell>
          <cell r="BZ1127">
            <v>0</v>
          </cell>
        </row>
        <row r="1128">
          <cell r="F1128" t="str">
            <v>083.38700.0000.1080</v>
          </cell>
          <cell r="BZ1128">
            <v>0</v>
          </cell>
        </row>
        <row r="1129">
          <cell r="F1129" t="str">
            <v>083.38800.0000.1080</v>
          </cell>
          <cell r="BZ1129">
            <v>0</v>
          </cell>
        </row>
        <row r="1130">
          <cell r="F1130" t="str">
            <v>083.39000.0000.1080</v>
          </cell>
          <cell r="BZ1130">
            <v>0</v>
          </cell>
        </row>
        <row r="1131">
          <cell r="F1131" t="str">
            <v>083.39100.0000.1080</v>
          </cell>
          <cell r="BZ1131">
            <v>0</v>
          </cell>
        </row>
        <row r="1132">
          <cell r="F1132" t="str">
            <v>083.39103.0000.1080</v>
          </cell>
          <cell r="BZ1132">
            <v>0</v>
          </cell>
        </row>
        <row r="1133">
          <cell r="F1133" t="str">
            <v>083.39200.0000.1080</v>
          </cell>
          <cell r="BZ1133">
            <v>0</v>
          </cell>
        </row>
        <row r="1134">
          <cell r="F1134" t="str">
            <v>083.39300.0000.1080</v>
          </cell>
          <cell r="BZ1134">
            <v>4.9737991503207013E-14</v>
          </cell>
        </row>
        <row r="1135">
          <cell r="F1135" t="str">
            <v>083.39400.0000.1080</v>
          </cell>
          <cell r="BZ1135">
            <v>0</v>
          </cell>
        </row>
        <row r="1136">
          <cell r="F1136" t="str">
            <v>083.39500.0000.1080</v>
          </cell>
          <cell r="BZ1136">
            <v>0</v>
          </cell>
        </row>
        <row r="1137">
          <cell r="F1137" t="str">
            <v>083.39600.0000.1080</v>
          </cell>
          <cell r="BZ1137">
            <v>-9.0949470177292824E-12</v>
          </cell>
        </row>
        <row r="1138">
          <cell r="F1138" t="str">
            <v>083.39603.0000.1080</v>
          </cell>
          <cell r="BZ1138">
            <v>0</v>
          </cell>
        </row>
        <row r="1139">
          <cell r="F1139" t="str">
            <v>083.39604.0000.1080</v>
          </cell>
          <cell r="BZ1139">
            <v>0</v>
          </cell>
        </row>
        <row r="1140">
          <cell r="F1140" t="str">
            <v>083.39605.0000.1080</v>
          </cell>
          <cell r="BZ1140">
            <v>0</v>
          </cell>
        </row>
        <row r="1141">
          <cell r="F1141" t="str">
            <v>083.39700.0000.1080</v>
          </cell>
          <cell r="BZ1141">
            <v>0</v>
          </cell>
        </row>
        <row r="1142">
          <cell r="F1142" t="str">
            <v>083.39701.0000.1080</v>
          </cell>
          <cell r="BZ1142">
            <v>0</v>
          </cell>
        </row>
        <row r="1143">
          <cell r="F1143" t="str">
            <v>083.39702.0000.1080</v>
          </cell>
          <cell r="BZ1143">
            <v>0</v>
          </cell>
        </row>
        <row r="1144">
          <cell r="F1144" t="str">
            <v>083.39800.0000.1080</v>
          </cell>
          <cell r="BZ1144">
            <v>0</v>
          </cell>
        </row>
        <row r="1145">
          <cell r="F1145" t="str">
            <v>083.39900.0000.1080</v>
          </cell>
          <cell r="BZ1145">
            <v>-1.4921397450962104E-12</v>
          </cell>
        </row>
        <row r="1146">
          <cell r="F1146" t="str">
            <v>083.39901.0000.1080</v>
          </cell>
          <cell r="BZ1146">
            <v>0</v>
          </cell>
        </row>
        <row r="1147">
          <cell r="F1147" t="str">
            <v>083.39902.0000.1110</v>
          </cell>
          <cell r="BZ1147">
            <v>0</v>
          </cell>
        </row>
        <row r="1148">
          <cell r="F1148" t="str">
            <v>083.39902.0000.1080</v>
          </cell>
          <cell r="BZ1148">
            <v>0</v>
          </cell>
        </row>
        <row r="1149">
          <cell r="F1149" t="str">
            <v>083.39905.0000.1080</v>
          </cell>
          <cell r="BZ1149">
            <v>0</v>
          </cell>
        </row>
        <row r="1150">
          <cell r="F1150" t="str">
            <v>083.39906.0000.1080</v>
          </cell>
          <cell r="BZ1150">
            <v>0</v>
          </cell>
        </row>
        <row r="1151">
          <cell r="F1151" t="str">
            <v>083.39907.0000.1080</v>
          </cell>
          <cell r="BZ1151">
            <v>0</v>
          </cell>
        </row>
        <row r="1152">
          <cell r="F1152" t="str">
            <v>083.39908.0000.1080</v>
          </cell>
          <cell r="BZ1152">
            <v>0</v>
          </cell>
        </row>
        <row r="1153">
          <cell r="F1153" t="str">
            <v>084.30100.0000.1080</v>
          </cell>
          <cell r="BZ1153">
            <v>0</v>
          </cell>
        </row>
        <row r="1154">
          <cell r="F1154" t="str">
            <v>084.30200.0000.1080</v>
          </cell>
          <cell r="BZ1154">
            <v>0</v>
          </cell>
        </row>
        <row r="1155">
          <cell r="F1155" t="str">
            <v>084.30300.0000.1080</v>
          </cell>
          <cell r="BZ1155">
            <v>0</v>
          </cell>
        </row>
        <row r="1156">
          <cell r="F1156" t="str">
            <v>084.36701.0000.1080</v>
          </cell>
          <cell r="BZ1156">
            <v>0</v>
          </cell>
        </row>
        <row r="1157">
          <cell r="F1157" t="str">
            <v>084.37400.0000.1080</v>
          </cell>
          <cell r="BZ1157">
            <v>0</v>
          </cell>
        </row>
        <row r="1158">
          <cell r="F1158" t="str">
            <v>084.37500.0000.1080</v>
          </cell>
          <cell r="BZ1158">
            <v>0</v>
          </cell>
        </row>
        <row r="1159">
          <cell r="F1159" t="str">
            <v>084.37600.0000.1080</v>
          </cell>
          <cell r="BZ1159">
            <v>0</v>
          </cell>
        </row>
        <row r="1160">
          <cell r="F1160" t="str">
            <v>084.37601.0000.1080</v>
          </cell>
          <cell r="BZ1160">
            <v>0</v>
          </cell>
        </row>
        <row r="1161">
          <cell r="F1161" t="str">
            <v>084.37602.0000.1080</v>
          </cell>
          <cell r="BZ1161">
            <v>0</v>
          </cell>
        </row>
        <row r="1162">
          <cell r="F1162" t="str">
            <v>084.37700.0000.1080</v>
          </cell>
          <cell r="BZ1162">
            <v>0</v>
          </cell>
        </row>
        <row r="1163">
          <cell r="F1163" t="str">
            <v>084.37800.0000.1080</v>
          </cell>
          <cell r="BZ1163">
            <v>0</v>
          </cell>
        </row>
        <row r="1164">
          <cell r="F1164" t="str">
            <v>084.37900.0000.1080</v>
          </cell>
          <cell r="BZ1164">
            <v>0</v>
          </cell>
        </row>
        <row r="1165">
          <cell r="F1165" t="str">
            <v>084.38000.0000.1080</v>
          </cell>
          <cell r="BZ1165">
            <v>0</v>
          </cell>
        </row>
        <row r="1166">
          <cell r="F1166" t="str">
            <v>084.38100.0000.1080</v>
          </cell>
          <cell r="BZ1166">
            <v>711.19</v>
          </cell>
        </row>
        <row r="1167">
          <cell r="F1167" t="str">
            <v>084.38200.0000.1080</v>
          </cell>
          <cell r="BZ1167">
            <v>-711.1899999999896</v>
          </cell>
        </row>
        <row r="1168">
          <cell r="F1168" t="str">
            <v>084.38300.0000.1080</v>
          </cell>
          <cell r="BZ1168">
            <v>0</v>
          </cell>
        </row>
        <row r="1169">
          <cell r="F1169" t="str">
            <v>084.38400.0000.1080</v>
          </cell>
          <cell r="BZ1169">
            <v>0</v>
          </cell>
        </row>
        <row r="1170">
          <cell r="F1170" t="str">
            <v>084.38500.0000.1080</v>
          </cell>
          <cell r="BZ1170">
            <v>0</v>
          </cell>
        </row>
        <row r="1171">
          <cell r="F1171" t="str">
            <v>084.38800.0000.1080</v>
          </cell>
          <cell r="BZ1171">
            <v>0</v>
          </cell>
        </row>
        <row r="1172">
          <cell r="F1172" t="str">
            <v>084.38900.0000.1080</v>
          </cell>
          <cell r="BZ1172">
            <v>0</v>
          </cell>
        </row>
        <row r="1173">
          <cell r="F1173" t="str">
            <v>084.39000.0000.1080</v>
          </cell>
          <cell r="BZ1173">
            <v>0</v>
          </cell>
        </row>
        <row r="1174">
          <cell r="F1174" t="str">
            <v>084.39003.0000.1080</v>
          </cell>
          <cell r="BZ1174">
            <v>0</v>
          </cell>
        </row>
        <row r="1175">
          <cell r="F1175" t="str">
            <v>084.39009.0000.1110</v>
          </cell>
          <cell r="BZ1175">
            <v>0</v>
          </cell>
        </row>
        <row r="1176">
          <cell r="F1176" t="str">
            <v>084.39009.0000.1080</v>
          </cell>
          <cell r="BZ1176">
            <v>0</v>
          </cell>
        </row>
        <row r="1177">
          <cell r="F1177" t="str">
            <v>084.39100.0000.1080</v>
          </cell>
          <cell r="BZ1177">
            <v>0</v>
          </cell>
        </row>
        <row r="1178">
          <cell r="F1178" t="str">
            <v>084.39103.0000.1080</v>
          </cell>
          <cell r="BZ1178">
            <v>0</v>
          </cell>
        </row>
        <row r="1179">
          <cell r="F1179" t="str">
            <v>084.39200.0000.1080</v>
          </cell>
          <cell r="BZ1179">
            <v>0</v>
          </cell>
        </row>
        <row r="1180">
          <cell r="F1180" t="str">
            <v>084.39300.0000.1080</v>
          </cell>
          <cell r="BZ1180">
            <v>0</v>
          </cell>
        </row>
        <row r="1181">
          <cell r="F1181" t="str">
            <v>084.39400.0000.1080</v>
          </cell>
          <cell r="BZ1181">
            <v>0</v>
          </cell>
        </row>
        <row r="1182">
          <cell r="F1182" t="str">
            <v>084.39500.0000.1080</v>
          </cell>
          <cell r="BZ1182">
            <v>0</v>
          </cell>
        </row>
        <row r="1183">
          <cell r="F1183" t="str">
            <v>084.39600.0000.1080</v>
          </cell>
          <cell r="BZ1183">
            <v>0</v>
          </cell>
        </row>
        <row r="1184">
          <cell r="F1184" t="str">
            <v>084.39603.0000.1080</v>
          </cell>
          <cell r="BZ1184">
            <v>1.0004441719502211E-11</v>
          </cell>
        </row>
        <row r="1185">
          <cell r="F1185" t="str">
            <v>084.39604.0000.1080</v>
          </cell>
          <cell r="BZ1185">
            <v>0</v>
          </cell>
        </row>
        <row r="1186">
          <cell r="F1186" t="str">
            <v>084.39605.0000.1080</v>
          </cell>
          <cell r="BZ1186">
            <v>0</v>
          </cell>
        </row>
        <row r="1187">
          <cell r="F1187" t="str">
            <v>084.39700.0000.1080</v>
          </cell>
          <cell r="BZ1187">
            <v>0</v>
          </cell>
        </row>
        <row r="1188">
          <cell r="F1188" t="str">
            <v>084.39701.0000.1080</v>
          </cell>
          <cell r="BZ1188">
            <v>0</v>
          </cell>
        </row>
        <row r="1189">
          <cell r="F1189" t="str">
            <v>084.39702.0000.1080</v>
          </cell>
          <cell r="BZ1189">
            <v>0</v>
          </cell>
        </row>
        <row r="1190">
          <cell r="F1190" t="str">
            <v>084.39800.0000.1080</v>
          </cell>
          <cell r="BZ1190">
            <v>0</v>
          </cell>
        </row>
        <row r="1191">
          <cell r="F1191" t="str">
            <v>084.39900.0000.1080</v>
          </cell>
          <cell r="BZ1191">
            <v>0</v>
          </cell>
        </row>
        <row r="1192">
          <cell r="F1192" t="str">
            <v>084.39901.0000.1080</v>
          </cell>
          <cell r="BZ1192">
            <v>0</v>
          </cell>
        </row>
        <row r="1193">
          <cell r="F1193" t="str">
            <v>084.39902.0000.1110</v>
          </cell>
          <cell r="BZ1193">
            <v>0</v>
          </cell>
        </row>
        <row r="1194">
          <cell r="F1194" t="str">
            <v>084.39902.0000.1080</v>
          </cell>
          <cell r="BZ1194">
            <v>0</v>
          </cell>
        </row>
        <row r="1195">
          <cell r="F1195" t="str">
            <v>084.39905.0000.1080</v>
          </cell>
          <cell r="BZ1195">
            <v>0</v>
          </cell>
        </row>
        <row r="1196">
          <cell r="F1196" t="str">
            <v>084.39906.0000.1080</v>
          </cell>
          <cell r="BZ1196">
            <v>0</v>
          </cell>
        </row>
        <row r="1197">
          <cell r="F1197" t="str">
            <v>084.39907.0000.1080</v>
          </cell>
          <cell r="BZ1197">
            <v>0</v>
          </cell>
        </row>
        <row r="1198">
          <cell r="F1198" t="str">
            <v>084.39908.0000.1080</v>
          </cell>
          <cell r="BZ1198">
            <v>0</v>
          </cell>
        </row>
        <row r="1199">
          <cell r="F1199" t="str">
            <v>085.33300.0000.1080</v>
          </cell>
          <cell r="BZ1199">
            <v>0</v>
          </cell>
        </row>
        <row r="1200">
          <cell r="F1200" t="str">
            <v>085.36500.0000.1080</v>
          </cell>
          <cell r="BZ1200">
            <v>0</v>
          </cell>
        </row>
        <row r="1201">
          <cell r="F1201" t="str">
            <v>085.36700.0000.1080</v>
          </cell>
          <cell r="BZ1201">
            <v>0</v>
          </cell>
        </row>
        <row r="1202">
          <cell r="F1202" t="str">
            <v>085.36701.0000.1080</v>
          </cell>
          <cell r="BZ1202">
            <v>0</v>
          </cell>
        </row>
        <row r="1203">
          <cell r="F1203" t="str">
            <v>085.36800.0000.1080</v>
          </cell>
          <cell r="BZ1203">
            <v>0</v>
          </cell>
        </row>
        <row r="1204">
          <cell r="F1204" t="str">
            <v>085.36900.0000.1080</v>
          </cell>
          <cell r="BZ1204">
            <v>0</v>
          </cell>
        </row>
        <row r="1205">
          <cell r="F1205" t="str">
            <v>085.37500.0000.1080</v>
          </cell>
          <cell r="BZ1205">
            <v>0</v>
          </cell>
        </row>
        <row r="1206">
          <cell r="F1206" t="str">
            <v>085.37600.0000.1080</v>
          </cell>
          <cell r="BZ1206">
            <v>0</v>
          </cell>
        </row>
        <row r="1207">
          <cell r="F1207" t="str">
            <v>085.37601.0000.1080</v>
          </cell>
          <cell r="BZ1207">
            <v>0</v>
          </cell>
        </row>
        <row r="1208">
          <cell r="F1208" t="str">
            <v>085.37602.0000.1080</v>
          </cell>
          <cell r="BZ1208">
            <v>0</v>
          </cell>
        </row>
        <row r="1209">
          <cell r="F1209" t="str">
            <v>085.37800.0000.1080</v>
          </cell>
          <cell r="BZ1209">
            <v>0</v>
          </cell>
        </row>
        <row r="1210">
          <cell r="F1210" t="str">
            <v>085.37900.0000.1080</v>
          </cell>
          <cell r="BZ1210">
            <v>0</v>
          </cell>
        </row>
        <row r="1211">
          <cell r="F1211" t="str">
            <v>085.38000.0000.1080</v>
          </cell>
          <cell r="BZ1211">
            <v>0</v>
          </cell>
        </row>
        <row r="1212">
          <cell r="F1212" t="str">
            <v>085.38200.0000.1080</v>
          </cell>
          <cell r="BZ1212">
            <v>0</v>
          </cell>
        </row>
        <row r="1213">
          <cell r="F1213" t="str">
            <v>085.38300.0000.1080</v>
          </cell>
          <cell r="BZ1213">
            <v>0</v>
          </cell>
        </row>
        <row r="1214">
          <cell r="F1214" t="str">
            <v>085.38400.0000.1080</v>
          </cell>
          <cell r="BZ1214">
            <v>0</v>
          </cell>
        </row>
        <row r="1215">
          <cell r="F1215" t="str">
            <v>085.38500.0000.1080</v>
          </cell>
          <cell r="BZ1215">
            <v>0</v>
          </cell>
        </row>
        <row r="1216">
          <cell r="F1216" t="str">
            <v>085.38700.0000.1080</v>
          </cell>
          <cell r="BZ1216">
            <v>0</v>
          </cell>
        </row>
        <row r="1217">
          <cell r="F1217" t="str">
            <v>085.38800.0000.1080</v>
          </cell>
          <cell r="BZ1217">
            <v>0</v>
          </cell>
        </row>
        <row r="1218">
          <cell r="F1218" t="str">
            <v>085.39000.0000.1080</v>
          </cell>
          <cell r="BZ1218">
            <v>0</v>
          </cell>
        </row>
        <row r="1219">
          <cell r="F1219" t="str">
            <v>085.39100.0000.1080</v>
          </cell>
          <cell r="BZ1219">
            <v>5.6843418860808015E-13</v>
          </cell>
        </row>
        <row r="1220">
          <cell r="F1220" t="str">
            <v>085.39103.0000.1080</v>
          </cell>
          <cell r="BZ1220">
            <v>0</v>
          </cell>
        </row>
        <row r="1221">
          <cell r="F1221" t="str">
            <v>085.39200.0000.1080</v>
          </cell>
          <cell r="BZ1221">
            <v>0</v>
          </cell>
        </row>
        <row r="1222">
          <cell r="F1222" t="str">
            <v>085.39400.0000.1080</v>
          </cell>
          <cell r="BZ1222">
            <v>0</v>
          </cell>
        </row>
        <row r="1223">
          <cell r="F1223" t="str">
            <v>085.39500.0000.1080</v>
          </cell>
          <cell r="BZ1223">
            <v>1.7053025658242404E-12</v>
          </cell>
        </row>
        <row r="1224">
          <cell r="F1224" t="str">
            <v>085.39600.0000.1080</v>
          </cell>
          <cell r="BZ1224">
            <v>0</v>
          </cell>
        </row>
        <row r="1225">
          <cell r="F1225" t="str">
            <v>085.39604.0000.1080</v>
          </cell>
          <cell r="BZ1225">
            <v>0</v>
          </cell>
        </row>
        <row r="1226">
          <cell r="F1226" t="str">
            <v>085.39700.0000.1080</v>
          </cell>
          <cell r="BZ1226">
            <v>0</v>
          </cell>
        </row>
        <row r="1227">
          <cell r="F1227" t="str">
            <v>085.39701.0000.1080</v>
          </cell>
          <cell r="BZ1227">
            <v>9.0949470177292824E-13</v>
          </cell>
        </row>
        <row r="1228">
          <cell r="F1228" t="str">
            <v>085.39702.0000.1080</v>
          </cell>
          <cell r="BZ1228">
            <v>0</v>
          </cell>
        </row>
        <row r="1229">
          <cell r="F1229" t="str">
            <v>085.39800.0000.1080</v>
          </cell>
          <cell r="BZ1229">
            <v>0</v>
          </cell>
        </row>
        <row r="1230">
          <cell r="F1230" t="str">
            <v>085.39905.0000.1080</v>
          </cell>
          <cell r="BZ1230">
            <v>0</v>
          </cell>
        </row>
        <row r="1231">
          <cell r="F1231" t="str">
            <v>086.32540.0000.1080</v>
          </cell>
          <cell r="BZ1231">
            <v>-98867.044999999998</v>
          </cell>
        </row>
        <row r="1232">
          <cell r="F1232" t="str">
            <v>086.32800.0000.1080</v>
          </cell>
          <cell r="BZ1232">
            <v>-2104.7188999999998</v>
          </cell>
        </row>
        <row r="1233">
          <cell r="F1233" t="str">
            <v>086.33200.0000.1080</v>
          </cell>
          <cell r="BZ1233">
            <v>-381495.37</v>
          </cell>
        </row>
        <row r="1234">
          <cell r="F1234" t="str">
            <v>086.33300.0000.1080</v>
          </cell>
          <cell r="BZ1234">
            <v>-117626.84</v>
          </cell>
        </row>
        <row r="1235">
          <cell r="F1235" t="str">
            <v>086.33400.0000.1080</v>
          </cell>
          <cell r="BZ1235">
            <v>-37814.26</v>
          </cell>
        </row>
        <row r="1236">
          <cell r="F1236" t="str">
            <v>086.36500.0000.1080</v>
          </cell>
          <cell r="BZ1236">
            <v>-20844.27</v>
          </cell>
        </row>
        <row r="1237">
          <cell r="F1237" t="str">
            <v>086.36520.0000.1080</v>
          </cell>
          <cell r="BZ1237">
            <v>0</v>
          </cell>
        </row>
        <row r="1238">
          <cell r="F1238" t="str">
            <v>086.36600.0000.1080</v>
          </cell>
          <cell r="BZ1238">
            <v>22784.560000000001</v>
          </cell>
        </row>
        <row r="1239">
          <cell r="F1239" t="str">
            <v>086.36601.0000.1080</v>
          </cell>
          <cell r="BZ1239">
            <v>0</v>
          </cell>
        </row>
        <row r="1240">
          <cell r="F1240" t="str">
            <v>086.36602.0000.1080</v>
          </cell>
          <cell r="BZ1240">
            <v>0</v>
          </cell>
        </row>
        <row r="1241">
          <cell r="F1241" t="str">
            <v>086.36603.0000.1080</v>
          </cell>
          <cell r="BZ1241">
            <v>0</v>
          </cell>
        </row>
        <row r="1242">
          <cell r="F1242" t="str">
            <v>086.36700.0000.1080</v>
          </cell>
          <cell r="BZ1242">
            <v>1823286.65</v>
          </cell>
        </row>
        <row r="1243">
          <cell r="F1243" t="str">
            <v>086.36701.0000.1080</v>
          </cell>
          <cell r="BZ1243">
            <v>159.21</v>
          </cell>
        </row>
        <row r="1244">
          <cell r="F1244" t="str">
            <v>086.36800.0000.1080</v>
          </cell>
          <cell r="BZ1244">
            <v>153063.9</v>
          </cell>
        </row>
        <row r="1245">
          <cell r="F1245" t="str">
            <v>086.36900.0000.1080</v>
          </cell>
          <cell r="BZ1245">
            <v>342108.24</v>
          </cell>
        </row>
        <row r="1246">
          <cell r="F1246" t="str">
            <v>086.37100.0000.1080</v>
          </cell>
          <cell r="BZ1246">
            <v>39167.43</v>
          </cell>
        </row>
        <row r="1247">
          <cell r="F1247" t="str">
            <v>086.37400.0000.1080</v>
          </cell>
          <cell r="BZ1247">
            <v>19187.310000000001</v>
          </cell>
        </row>
        <row r="1248">
          <cell r="F1248" t="str">
            <v>086.37500.0000.1080</v>
          </cell>
          <cell r="BZ1248">
            <v>323.33999999999997</v>
          </cell>
        </row>
        <row r="1249">
          <cell r="F1249" t="str">
            <v>086.37600.0000.1080</v>
          </cell>
          <cell r="BZ1249">
            <v>35884.49</v>
          </cell>
        </row>
        <row r="1250">
          <cell r="F1250" t="str">
            <v>086.37601.0000.1080</v>
          </cell>
          <cell r="BZ1250">
            <v>103312.06</v>
          </cell>
        </row>
        <row r="1251">
          <cell r="F1251" t="str">
            <v>086.37602.0000.1080</v>
          </cell>
          <cell r="BZ1251">
            <v>474901.58</v>
          </cell>
        </row>
        <row r="1252">
          <cell r="F1252" t="str">
            <v>086.37800.0000.1080</v>
          </cell>
          <cell r="BZ1252">
            <v>57914.15</v>
          </cell>
        </row>
        <row r="1253">
          <cell r="F1253" t="str">
            <v>086.37908.0000.1080</v>
          </cell>
          <cell r="BZ1253">
            <v>3460.01</v>
          </cell>
        </row>
        <row r="1254">
          <cell r="F1254" t="str">
            <v>086.38000.0000.1080</v>
          </cell>
          <cell r="BZ1254">
            <v>1020799.56</v>
          </cell>
        </row>
        <row r="1255">
          <cell r="F1255" t="str">
            <v>086.38100.0000.1080</v>
          </cell>
          <cell r="BZ1255">
            <v>183544.39</v>
          </cell>
        </row>
        <row r="1256">
          <cell r="F1256" t="str">
            <v>086.38200.0000.1080</v>
          </cell>
          <cell r="BZ1256">
            <v>30113.21</v>
          </cell>
        </row>
        <row r="1257">
          <cell r="F1257" t="str">
            <v>086.38300.0000.1080</v>
          </cell>
          <cell r="BZ1257">
            <v>46078.29</v>
          </cell>
        </row>
        <row r="1258">
          <cell r="F1258" t="str">
            <v>086.38400.0000.1080</v>
          </cell>
          <cell r="BZ1258">
            <v>-15348.01</v>
          </cell>
        </row>
        <row r="1259">
          <cell r="F1259" t="str">
            <v>086.38500.0000.1080</v>
          </cell>
          <cell r="BZ1259">
            <v>25168.53</v>
          </cell>
        </row>
        <row r="1260">
          <cell r="F1260" t="str">
            <v>086.38700.0000.1080</v>
          </cell>
          <cell r="BZ1260">
            <v>-3642.75</v>
          </cell>
        </row>
        <row r="1261">
          <cell r="F1261" t="str">
            <v>086.38800.0000.1080</v>
          </cell>
          <cell r="BZ1261">
            <v>0</v>
          </cell>
        </row>
        <row r="1262">
          <cell r="F1262" t="str">
            <v>086.39000.0000.1080</v>
          </cell>
          <cell r="BZ1262">
            <v>-3304.2</v>
          </cell>
        </row>
        <row r="1263">
          <cell r="F1263" t="str">
            <v>086.39004.0000.1080</v>
          </cell>
          <cell r="BZ1263">
            <v>3442.45</v>
          </cell>
        </row>
        <row r="1264">
          <cell r="F1264" t="str">
            <v>086.39009.0000.1080</v>
          </cell>
          <cell r="BZ1264">
            <v>0</v>
          </cell>
        </row>
        <row r="1265">
          <cell r="F1265" t="str">
            <v>086.39009.0000.1110</v>
          </cell>
          <cell r="BZ1265">
            <v>-4219.28</v>
          </cell>
        </row>
        <row r="1266">
          <cell r="F1266" t="str">
            <v>086.39100.0000.1080</v>
          </cell>
          <cell r="BZ1266">
            <v>-66259.59</v>
          </cell>
        </row>
        <row r="1267">
          <cell r="F1267" t="str">
            <v>086.39101.0000.1080</v>
          </cell>
          <cell r="BZ1267">
            <v>0</v>
          </cell>
        </row>
        <row r="1268">
          <cell r="F1268" t="str">
            <v>086.39103.0000.1080</v>
          </cell>
          <cell r="BZ1268">
            <v>-12667.1</v>
          </cell>
        </row>
        <row r="1269">
          <cell r="F1269" t="str">
            <v>086.39200.0000.1080</v>
          </cell>
          <cell r="BZ1269">
            <v>28454.83</v>
          </cell>
        </row>
        <row r="1270">
          <cell r="F1270" t="str">
            <v>086.39300.0000.1080</v>
          </cell>
          <cell r="BZ1270">
            <v>-2.2737367544323206E-13</v>
          </cell>
        </row>
        <row r="1271">
          <cell r="F1271" t="str">
            <v>086.39400.0000.1080</v>
          </cell>
          <cell r="BZ1271">
            <v>39870.629999999997</v>
          </cell>
        </row>
        <row r="1272">
          <cell r="F1272" t="str">
            <v>086.39500.0000.1080</v>
          </cell>
          <cell r="BZ1272">
            <v>4000.78</v>
          </cell>
        </row>
        <row r="1273">
          <cell r="F1273" t="str">
            <v>086.39600.0000.1080</v>
          </cell>
          <cell r="BZ1273">
            <v>-7726.41</v>
          </cell>
        </row>
        <row r="1274">
          <cell r="F1274" t="str">
            <v>086.39603.0000.1080</v>
          </cell>
          <cell r="BZ1274">
            <v>2217.8200000000002</v>
          </cell>
        </row>
        <row r="1275">
          <cell r="F1275" t="str">
            <v>086.39604.0000.1080</v>
          </cell>
          <cell r="BZ1275">
            <v>-8906.02</v>
          </cell>
        </row>
        <row r="1276">
          <cell r="F1276" t="str">
            <v>086.39605.0000.1080</v>
          </cell>
          <cell r="BZ1276">
            <v>0</v>
          </cell>
        </row>
        <row r="1277">
          <cell r="F1277" t="str">
            <v>086.39700.0000.1080</v>
          </cell>
          <cell r="BZ1277">
            <v>3586.65</v>
          </cell>
        </row>
        <row r="1278">
          <cell r="F1278" t="str">
            <v>086.39701.0000.1080</v>
          </cell>
          <cell r="BZ1278">
            <v>-2687.73</v>
          </cell>
        </row>
        <row r="1279">
          <cell r="F1279" t="str">
            <v>086.39702.0000.1080</v>
          </cell>
          <cell r="BZ1279">
            <v>1060.6199999999999</v>
          </cell>
        </row>
        <row r="1280">
          <cell r="F1280" t="str">
            <v>086.39800.0000.1080</v>
          </cell>
          <cell r="BZ1280">
            <v>-362.5</v>
          </cell>
        </row>
        <row r="1281">
          <cell r="F1281" t="str">
            <v>086.39901.0000.1080</v>
          </cell>
          <cell r="BZ1281">
            <v>2086.38</v>
          </cell>
        </row>
        <row r="1282">
          <cell r="F1282" t="str">
            <v>086.39902.0000.1110</v>
          </cell>
          <cell r="BZ1282">
            <v>3442.92</v>
          </cell>
        </row>
        <row r="1283">
          <cell r="F1283" t="str">
            <v>086.39902.0000.1080</v>
          </cell>
          <cell r="BZ1283">
            <v>64.36</v>
          </cell>
        </row>
        <row r="1284">
          <cell r="F1284" t="str">
            <v>086.39905.0000.1080</v>
          </cell>
          <cell r="BZ1284">
            <v>0</v>
          </cell>
        </row>
        <row r="1285">
          <cell r="F1285" t="str">
            <v>086.39906.0000.1080</v>
          </cell>
          <cell r="BZ1285">
            <v>87411.55</v>
          </cell>
        </row>
        <row r="1286">
          <cell r="F1286" t="str">
            <v>086.39907.0000.1080</v>
          </cell>
          <cell r="BZ1286">
            <v>6458.48</v>
          </cell>
        </row>
        <row r="1287">
          <cell r="F1287" t="str">
            <v>086.39908.0000.1080</v>
          </cell>
          <cell r="BZ1287">
            <v>10436.99</v>
          </cell>
        </row>
        <row r="1288">
          <cell r="F1288" t="str">
            <v>088.39003.0000.1080</v>
          </cell>
          <cell r="BZ1288">
            <v>0</v>
          </cell>
        </row>
        <row r="1289">
          <cell r="F1289" t="str">
            <v>088.39100.0000.1080</v>
          </cell>
          <cell r="BZ1289">
            <v>101990.19</v>
          </cell>
        </row>
        <row r="1290">
          <cell r="F1290" t="str">
            <v>088.39101.0000.1080</v>
          </cell>
          <cell r="BZ1290">
            <v>0</v>
          </cell>
        </row>
        <row r="1291">
          <cell r="F1291" t="str">
            <v>088.39103.0000.1080</v>
          </cell>
          <cell r="BZ1291">
            <v>0</v>
          </cell>
        </row>
        <row r="1292">
          <cell r="F1292" t="str">
            <v>088.39200.0000.1080</v>
          </cell>
          <cell r="BZ1292">
            <v>104458.06</v>
          </cell>
        </row>
        <row r="1293">
          <cell r="F1293" t="str">
            <v>088.39300.0000.1080</v>
          </cell>
          <cell r="BZ1293">
            <v>0</v>
          </cell>
        </row>
        <row r="1294">
          <cell r="F1294" t="str">
            <v>088.39400.0000.1080</v>
          </cell>
          <cell r="BZ1294">
            <v>37968.07</v>
          </cell>
        </row>
        <row r="1295">
          <cell r="F1295" t="str">
            <v>088.39500.0000.1080</v>
          </cell>
          <cell r="BZ1295">
            <v>0</v>
          </cell>
        </row>
        <row r="1296">
          <cell r="F1296" t="str">
            <v>088.39600.0000.1080</v>
          </cell>
          <cell r="BZ1296">
            <v>928.33</v>
          </cell>
        </row>
        <row r="1297">
          <cell r="F1297" t="str">
            <v>088.39700.0000.1080</v>
          </cell>
          <cell r="BZ1297">
            <v>14403.21</v>
          </cell>
        </row>
        <row r="1298">
          <cell r="F1298" t="str">
            <v>088.39701.0000.1080</v>
          </cell>
          <cell r="BZ1298">
            <v>1687.84</v>
          </cell>
        </row>
        <row r="1299">
          <cell r="F1299" t="str">
            <v>088.39702.0000.1080</v>
          </cell>
          <cell r="BZ1299">
            <v>0</v>
          </cell>
        </row>
        <row r="1300">
          <cell r="F1300" t="str">
            <v>088.39800.0000.1080</v>
          </cell>
          <cell r="BZ1300">
            <v>0</v>
          </cell>
        </row>
        <row r="1301">
          <cell r="F1301" t="str">
            <v>088.39906.0000.1080</v>
          </cell>
          <cell r="BZ1301">
            <v>0</v>
          </cell>
        </row>
        <row r="1302">
          <cell r="F1302" t="str">
            <v>088.39906.0000.1110</v>
          </cell>
          <cell r="BZ1302">
            <v>12462.84</v>
          </cell>
        </row>
        <row r="1303">
          <cell r="F1303" t="str">
            <v>088.39907.0000.1080</v>
          </cell>
          <cell r="BZ1303">
            <v>0</v>
          </cell>
        </row>
        <row r="1304">
          <cell r="F1304" t="str">
            <v>088.39907.0000.1110</v>
          </cell>
          <cell r="BZ1304">
            <v>3364.48</v>
          </cell>
        </row>
        <row r="1305">
          <cell r="F1305" t="str">
            <v>090.38900.0000.1080</v>
          </cell>
          <cell r="BZ1305">
            <v>0</v>
          </cell>
        </row>
        <row r="1306">
          <cell r="F1306" t="str">
            <v>090.39000.0000.1080</v>
          </cell>
          <cell r="BZ1306">
            <v>0</v>
          </cell>
        </row>
        <row r="1307">
          <cell r="F1307" t="str">
            <v>090.39001.0000.1080</v>
          </cell>
          <cell r="BZ1307">
            <v>0</v>
          </cell>
        </row>
        <row r="1308">
          <cell r="F1308" t="str">
            <v>090.39100.0000.1080</v>
          </cell>
          <cell r="BZ1308">
            <v>19258.22</v>
          </cell>
        </row>
        <row r="1309">
          <cell r="F1309" t="str">
            <v>090.39101.0000.1080</v>
          </cell>
          <cell r="BZ1309">
            <v>398.82</v>
          </cell>
        </row>
        <row r="1310">
          <cell r="F1310" t="str">
            <v>090.39103.0000.1080</v>
          </cell>
          <cell r="BZ1310">
            <v>-13105.64</v>
          </cell>
        </row>
        <row r="1311">
          <cell r="F1311" t="str">
            <v>090.39200.0000.1080</v>
          </cell>
          <cell r="BZ1311">
            <v>0</v>
          </cell>
        </row>
        <row r="1312">
          <cell r="F1312" t="str">
            <v>090.39300.0000.1080</v>
          </cell>
          <cell r="BZ1312">
            <v>0</v>
          </cell>
        </row>
        <row r="1313">
          <cell r="F1313" t="str">
            <v>090.39400.0000.1080</v>
          </cell>
          <cell r="BZ1313">
            <v>0</v>
          </cell>
        </row>
        <row r="1314">
          <cell r="F1314" t="str">
            <v>090.39500.0000.1080</v>
          </cell>
          <cell r="BZ1314">
            <v>0</v>
          </cell>
        </row>
        <row r="1315">
          <cell r="F1315" t="str">
            <v>090.39600.0000.1080</v>
          </cell>
          <cell r="BZ1315">
            <v>0</v>
          </cell>
        </row>
        <row r="1316">
          <cell r="F1316" t="str">
            <v>090.39700.0000.1080</v>
          </cell>
          <cell r="BZ1316">
            <v>14954.74</v>
          </cell>
        </row>
        <row r="1317">
          <cell r="F1317" t="str">
            <v>090.39701.0000.1080</v>
          </cell>
          <cell r="BZ1317">
            <v>0</v>
          </cell>
        </row>
        <row r="1318">
          <cell r="F1318" t="str">
            <v>090.39702.0000.1080</v>
          </cell>
          <cell r="BZ1318">
            <v>0</v>
          </cell>
        </row>
        <row r="1319">
          <cell r="F1319" t="str">
            <v>090.39800.0000.1080</v>
          </cell>
          <cell r="BZ1319">
            <v>231.66</v>
          </cell>
        </row>
        <row r="1320">
          <cell r="F1320" t="str">
            <v>090.39900.0000.1080</v>
          </cell>
          <cell r="BZ1320">
            <v>0</v>
          </cell>
        </row>
        <row r="1321">
          <cell r="F1321" t="str">
            <v>090.39906.0000.1080</v>
          </cell>
          <cell r="BZ1321">
            <v>0</v>
          </cell>
        </row>
        <row r="1322">
          <cell r="F1322" t="str">
            <v>090.39906.0000.1110</v>
          </cell>
          <cell r="BZ1322">
            <v>7873.25</v>
          </cell>
        </row>
        <row r="1323">
          <cell r="F1323" t="str">
            <v>091.30100.0000.1080</v>
          </cell>
          <cell r="BZ1323">
            <v>0</v>
          </cell>
        </row>
        <row r="1324">
          <cell r="F1324" t="str">
            <v>091.30300.0000.1080</v>
          </cell>
          <cell r="BZ1324">
            <v>277.39</v>
          </cell>
        </row>
        <row r="1325">
          <cell r="F1325" t="str">
            <v>091.37600.0000.1080</v>
          </cell>
          <cell r="BZ1325">
            <v>0</v>
          </cell>
        </row>
        <row r="1326">
          <cell r="F1326" t="str">
            <v>091.37601.0000.1080</v>
          </cell>
          <cell r="BZ1326">
            <v>0</v>
          </cell>
        </row>
        <row r="1327">
          <cell r="F1327" t="str">
            <v>091.37602.0000.1080</v>
          </cell>
          <cell r="BZ1327">
            <v>0</v>
          </cell>
        </row>
        <row r="1328">
          <cell r="F1328" t="str">
            <v>091.39001.0000.1080</v>
          </cell>
          <cell r="BZ1328">
            <v>9721.09</v>
          </cell>
        </row>
        <row r="1329">
          <cell r="F1329" t="str">
            <v>091.39002.0000.1080</v>
          </cell>
          <cell r="BZ1329">
            <v>0</v>
          </cell>
        </row>
        <row r="1330">
          <cell r="F1330" t="str">
            <v>091.39003.0000.1080</v>
          </cell>
          <cell r="BZ1330">
            <v>0</v>
          </cell>
        </row>
        <row r="1331">
          <cell r="F1331" t="str">
            <v>091.39004.0000.1080</v>
          </cell>
          <cell r="BZ1331">
            <v>5771</v>
          </cell>
        </row>
        <row r="1332">
          <cell r="F1332" t="str">
            <v>091.39009.0000.1110</v>
          </cell>
          <cell r="BZ1332">
            <v>47943.32</v>
          </cell>
        </row>
        <row r="1333">
          <cell r="F1333" t="str">
            <v>091.39100.0000.1080</v>
          </cell>
          <cell r="BZ1333">
            <v>1236184.3999999999</v>
          </cell>
        </row>
        <row r="1334">
          <cell r="F1334" t="str">
            <v>091.39101.0000.1080</v>
          </cell>
          <cell r="BZ1334">
            <v>0</v>
          </cell>
        </row>
        <row r="1335">
          <cell r="F1335" t="str">
            <v>091.39103.0000.1080</v>
          </cell>
          <cell r="BZ1335">
            <v>46787.9</v>
          </cell>
        </row>
        <row r="1336">
          <cell r="F1336" t="str">
            <v>091.39200.0000.1080</v>
          </cell>
          <cell r="BZ1336">
            <v>77891.67</v>
          </cell>
        </row>
        <row r="1337">
          <cell r="F1337" t="str">
            <v>091.39300.0000.1080</v>
          </cell>
          <cell r="BZ1337">
            <v>6277.09</v>
          </cell>
        </row>
        <row r="1338">
          <cell r="F1338" t="str">
            <v>091.39400.0000.1080</v>
          </cell>
          <cell r="BZ1338">
            <v>29290.84</v>
          </cell>
        </row>
        <row r="1339">
          <cell r="F1339" t="str">
            <v>091.39500.0000.1080</v>
          </cell>
          <cell r="BZ1339">
            <v>0</v>
          </cell>
        </row>
        <row r="1340">
          <cell r="F1340" t="str">
            <v>091.39600.0000.1080</v>
          </cell>
          <cell r="BZ1340">
            <v>7824.24</v>
          </cell>
        </row>
        <row r="1341">
          <cell r="F1341" t="str">
            <v>091.39700.0000.1080</v>
          </cell>
          <cell r="BZ1341">
            <v>80746.539999999994</v>
          </cell>
        </row>
        <row r="1342">
          <cell r="F1342" t="str">
            <v>091.39701.0000.1080</v>
          </cell>
          <cell r="BZ1342">
            <v>0</v>
          </cell>
        </row>
        <row r="1343">
          <cell r="F1343" t="str">
            <v>091.39702.0000.1080</v>
          </cell>
          <cell r="BZ1343">
            <v>0</v>
          </cell>
        </row>
        <row r="1344">
          <cell r="F1344" t="str">
            <v>091.39800.0000.1080</v>
          </cell>
          <cell r="BZ1344">
            <v>94335.21</v>
          </cell>
        </row>
        <row r="1345">
          <cell r="F1345" t="str">
            <v>091.39900.0000.1080</v>
          </cell>
          <cell r="BZ1345">
            <v>2913.36</v>
          </cell>
        </row>
        <row r="1346">
          <cell r="F1346" t="str">
            <v>091.39900.0000.1110</v>
          </cell>
          <cell r="BZ1346">
            <v>25606.02</v>
          </cell>
        </row>
        <row r="1347">
          <cell r="F1347" t="str">
            <v>091.39901.0000.1080</v>
          </cell>
          <cell r="BZ1347">
            <v>42712.45</v>
          </cell>
        </row>
        <row r="1348">
          <cell r="F1348" t="str">
            <v>091.39902.0000.1110</v>
          </cell>
          <cell r="BZ1348">
            <v>11517.21</v>
          </cell>
        </row>
        <row r="1349">
          <cell r="F1349" t="str">
            <v>091.39903.0000.1080</v>
          </cell>
          <cell r="BZ1349">
            <v>142257.95000000001</v>
          </cell>
        </row>
        <row r="1350">
          <cell r="F1350" t="str">
            <v>091.39904.0000.1080</v>
          </cell>
          <cell r="BZ1350">
            <v>0</v>
          </cell>
        </row>
        <row r="1351">
          <cell r="F1351" t="str">
            <v>091.39906.0000.1080</v>
          </cell>
          <cell r="BZ1351">
            <v>17053.439999999999</v>
          </cell>
        </row>
        <row r="1352">
          <cell r="F1352" t="str">
            <v>091.39906.0000.1110</v>
          </cell>
          <cell r="BZ1352">
            <v>111604.92</v>
          </cell>
        </row>
        <row r="1353">
          <cell r="F1353" t="str">
            <v>091.39907.0000.1080</v>
          </cell>
          <cell r="BZ1353">
            <v>-31743.599999999999</v>
          </cell>
        </row>
        <row r="1354">
          <cell r="F1354" t="str">
            <v>091.39907.0000.1110</v>
          </cell>
          <cell r="BZ1354">
            <v>119940.19</v>
          </cell>
        </row>
        <row r="1355">
          <cell r="F1355" t="str">
            <v>091.39908.0000.1080</v>
          </cell>
          <cell r="BZ1355">
            <v>0</v>
          </cell>
        </row>
        <row r="1356">
          <cell r="F1356" t="str">
            <v>091.39908.0000.1110</v>
          </cell>
          <cell r="BZ1356">
            <v>1782414.25</v>
          </cell>
        </row>
        <row r="1357">
          <cell r="F1357" t="str">
            <v>091.39924.0000.1080</v>
          </cell>
          <cell r="BZ1357">
            <v>0</v>
          </cell>
        </row>
        <row r="1358">
          <cell r="F1358" t="str">
            <v>091.39924.0000.1080</v>
          </cell>
          <cell r="BZ1358">
            <v>0</v>
          </cell>
        </row>
        <row r="1359">
          <cell r="F1359" t="str">
            <v>092.00000.0000.1080</v>
          </cell>
          <cell r="BZ1359">
            <v>20368.28</v>
          </cell>
        </row>
        <row r="1360">
          <cell r="F1360" t="str">
            <v>092.30100.0000.1080</v>
          </cell>
          <cell r="BZ1360">
            <v>0</v>
          </cell>
        </row>
        <row r="1361">
          <cell r="F1361" t="str">
            <v>092.30200.0000.1080</v>
          </cell>
          <cell r="BZ1361">
            <v>87004.3</v>
          </cell>
        </row>
        <row r="1362">
          <cell r="F1362" t="str">
            <v>092.30300.0000.1080</v>
          </cell>
          <cell r="BZ1362">
            <v>4.42</v>
          </cell>
        </row>
        <row r="1363">
          <cell r="F1363" t="str">
            <v>092.30400.0000.1080</v>
          </cell>
          <cell r="BZ1363">
            <v>-26500.1</v>
          </cell>
        </row>
        <row r="1364">
          <cell r="F1364" t="str">
            <v>092.30500.0000.1080</v>
          </cell>
          <cell r="BZ1364">
            <v>-724.38000000000102</v>
          </cell>
        </row>
        <row r="1365">
          <cell r="F1365" t="str">
            <v>092.31100.0000.1080</v>
          </cell>
          <cell r="BZ1365">
            <v>0</v>
          </cell>
        </row>
        <row r="1366">
          <cell r="F1366" t="str">
            <v>092.31900.0000.1080</v>
          </cell>
          <cell r="BZ1366">
            <v>-103398.11</v>
          </cell>
        </row>
        <row r="1367">
          <cell r="F1367" t="str">
            <v>092.36500.0000.1080</v>
          </cell>
          <cell r="BZ1367">
            <v>16694.919999999998</v>
          </cell>
        </row>
        <row r="1368">
          <cell r="F1368" t="str">
            <v>092.36520.0000.1080</v>
          </cell>
          <cell r="BZ1368">
            <v>32806.85</v>
          </cell>
        </row>
        <row r="1369">
          <cell r="F1369" t="str">
            <v>092.36600.0000.1080</v>
          </cell>
          <cell r="BZ1369">
            <v>534.04999999999995</v>
          </cell>
        </row>
        <row r="1370">
          <cell r="F1370" t="str">
            <v>092.36601.0000.1080</v>
          </cell>
          <cell r="BZ1370">
            <v>0</v>
          </cell>
        </row>
        <row r="1371">
          <cell r="F1371" t="str">
            <v>092.36602.0000.1080</v>
          </cell>
          <cell r="BZ1371">
            <v>0</v>
          </cell>
        </row>
        <row r="1372">
          <cell r="F1372" t="str">
            <v>092.36700.0000.1080</v>
          </cell>
          <cell r="BZ1372">
            <v>0</v>
          </cell>
        </row>
        <row r="1373">
          <cell r="F1373" t="str">
            <v>092.36701.0000.1080</v>
          </cell>
          <cell r="BZ1373">
            <v>664013.39</v>
          </cell>
        </row>
        <row r="1374">
          <cell r="F1374" t="str">
            <v>092.36900.0000.1080</v>
          </cell>
          <cell r="BZ1374">
            <v>105351.09</v>
          </cell>
        </row>
        <row r="1375">
          <cell r="F1375" t="str">
            <v>092.37400.0000.1080</v>
          </cell>
          <cell r="BZ1375">
            <v>50706.91</v>
          </cell>
        </row>
        <row r="1376">
          <cell r="F1376" t="str">
            <v>092.37402.0000.1080</v>
          </cell>
          <cell r="BZ1376">
            <v>0</v>
          </cell>
        </row>
        <row r="1377">
          <cell r="F1377" t="str">
            <v>092.37500.0000.1080</v>
          </cell>
          <cell r="BZ1377">
            <v>2148.8000000000002</v>
          </cell>
        </row>
        <row r="1378">
          <cell r="F1378" t="str">
            <v>092.37501.0000.1080</v>
          </cell>
          <cell r="BZ1378">
            <v>0</v>
          </cell>
        </row>
        <row r="1379">
          <cell r="F1379" t="str">
            <v>092.37600.0000.1080</v>
          </cell>
          <cell r="BZ1379">
            <v>-67673.17</v>
          </cell>
        </row>
        <row r="1380">
          <cell r="F1380" t="str">
            <v>092.37601.0000.1080</v>
          </cell>
          <cell r="BZ1380">
            <v>4342126.24</v>
          </cell>
        </row>
        <row r="1381">
          <cell r="F1381" t="str">
            <v>092.37602.0000.1080</v>
          </cell>
          <cell r="BZ1381">
            <v>2283889.83</v>
          </cell>
        </row>
        <row r="1382">
          <cell r="F1382" t="str">
            <v>092.37800.0000.1080</v>
          </cell>
          <cell r="BZ1382">
            <v>393602.24</v>
          </cell>
        </row>
        <row r="1383">
          <cell r="F1383" t="str">
            <v>092.37900.0000.1080</v>
          </cell>
          <cell r="BZ1383">
            <v>36231.379999999997</v>
          </cell>
        </row>
        <row r="1384">
          <cell r="F1384" t="str">
            <v>092.37903.0000.1080</v>
          </cell>
          <cell r="BZ1384">
            <v>0</v>
          </cell>
        </row>
        <row r="1385">
          <cell r="F1385" t="str">
            <v>092.38000.0000.1080</v>
          </cell>
          <cell r="BZ1385">
            <v>5481625.5</v>
          </cell>
        </row>
        <row r="1386">
          <cell r="F1386" t="str">
            <v>092.38100.0000.1080</v>
          </cell>
          <cell r="BZ1386">
            <v>951861.71</v>
          </cell>
        </row>
        <row r="1387">
          <cell r="F1387" t="str">
            <v>092.38200.0000.1080</v>
          </cell>
          <cell r="BZ1387">
            <v>1290482.8400000001</v>
          </cell>
        </row>
        <row r="1388">
          <cell r="F1388" t="str">
            <v>092.38300.0000.1080</v>
          </cell>
          <cell r="BZ1388">
            <v>413433.93</v>
          </cell>
        </row>
        <row r="1389">
          <cell r="F1389" t="str">
            <v>092.38500.0000.1080</v>
          </cell>
          <cell r="BZ1389">
            <v>32719.29</v>
          </cell>
        </row>
        <row r="1390">
          <cell r="F1390" t="str">
            <v>092.38600.0000.1080</v>
          </cell>
          <cell r="BZ1390">
            <v>0</v>
          </cell>
        </row>
        <row r="1391">
          <cell r="F1391" t="str">
            <v>092.38700.0000.1080</v>
          </cell>
          <cell r="BZ1391">
            <v>5976.71</v>
          </cell>
        </row>
        <row r="1392">
          <cell r="F1392" t="str">
            <v>092.38900.0000.1080</v>
          </cell>
          <cell r="BZ1392">
            <v>86478.63</v>
          </cell>
        </row>
        <row r="1393">
          <cell r="F1393" t="str">
            <v>092.39000.0000.1080</v>
          </cell>
          <cell r="BZ1393">
            <v>541106.38</v>
          </cell>
        </row>
        <row r="1394">
          <cell r="F1394" t="str">
            <v>092.39001.0000.1080</v>
          </cell>
          <cell r="BZ1394">
            <v>46703.59</v>
          </cell>
        </row>
        <row r="1395">
          <cell r="F1395" t="str">
            <v>092.39003.0000.1110</v>
          </cell>
          <cell r="BZ1395">
            <v>189025.55</v>
          </cell>
        </row>
        <row r="1396">
          <cell r="F1396" t="str">
            <v>092.39100.0000.1080</v>
          </cell>
          <cell r="BZ1396">
            <v>61735.46</v>
          </cell>
        </row>
        <row r="1397">
          <cell r="F1397" t="str">
            <v>092.39200.0000.1080</v>
          </cell>
          <cell r="BZ1397">
            <v>222006.97</v>
          </cell>
        </row>
        <row r="1398">
          <cell r="F1398" t="str">
            <v>092.39300.0000.1080</v>
          </cell>
          <cell r="BZ1398">
            <v>9863.27</v>
          </cell>
        </row>
        <row r="1399">
          <cell r="F1399" t="str">
            <v>092.39400.0000.1080</v>
          </cell>
          <cell r="BZ1399">
            <v>204563.64</v>
          </cell>
        </row>
        <row r="1400">
          <cell r="F1400" t="str">
            <v>092.39500.0000.1080</v>
          </cell>
          <cell r="BZ1400">
            <v>-269.35000000000002</v>
          </cell>
        </row>
        <row r="1401">
          <cell r="F1401" t="str">
            <v>092.39600.0000.1080</v>
          </cell>
          <cell r="BZ1401">
            <v>50431.98</v>
          </cell>
        </row>
        <row r="1402">
          <cell r="F1402" t="str">
            <v>092.39603.0000.1080</v>
          </cell>
          <cell r="BZ1402">
            <v>13423.79</v>
          </cell>
        </row>
        <row r="1403">
          <cell r="F1403" t="str">
            <v>092.39604.0000.1080</v>
          </cell>
          <cell r="BZ1403">
            <v>64001.46</v>
          </cell>
        </row>
        <row r="1404">
          <cell r="F1404" t="str">
            <v>092.39605.0000.1080</v>
          </cell>
          <cell r="BZ1404">
            <v>1132.72</v>
          </cell>
        </row>
        <row r="1405">
          <cell r="F1405" t="str">
            <v>092.39700.0000.1080</v>
          </cell>
          <cell r="BZ1405">
            <v>10155.42</v>
          </cell>
        </row>
        <row r="1406">
          <cell r="F1406" t="str">
            <v>092.39701.0000.1080</v>
          </cell>
          <cell r="BZ1406">
            <v>33333.25</v>
          </cell>
        </row>
        <row r="1407">
          <cell r="F1407" t="str">
            <v>092.39800.0000.1080</v>
          </cell>
          <cell r="BZ1407">
            <v>3938.86</v>
          </cell>
        </row>
        <row r="1408">
          <cell r="F1408" t="str">
            <v>092.39906.0000.1080</v>
          </cell>
          <cell r="BZ1408">
            <v>2744.74</v>
          </cell>
        </row>
        <row r="1409">
          <cell r="F1409" t="str">
            <v>092.39906.0000.1110</v>
          </cell>
          <cell r="BZ1409">
            <v>153962.97</v>
          </cell>
        </row>
        <row r="1410">
          <cell r="F1410" t="str">
            <v>092.39907.0000.1080</v>
          </cell>
          <cell r="BZ1410">
            <v>888.48</v>
          </cell>
        </row>
        <row r="1411">
          <cell r="F1411" t="str">
            <v>092.39907.0000.1110</v>
          </cell>
          <cell r="BZ1411">
            <v>51531.58</v>
          </cell>
        </row>
        <row r="1412">
          <cell r="F1412" t="str">
            <v>093.00000.0000.1080</v>
          </cell>
          <cell r="BZ1412">
            <v>136807.44</v>
          </cell>
        </row>
        <row r="1413">
          <cell r="F1413" t="str">
            <v>093.30100.0000.1080</v>
          </cell>
          <cell r="BZ1413">
            <v>0</v>
          </cell>
        </row>
        <row r="1414">
          <cell r="F1414" t="str">
            <v>093.30200.0000.1080</v>
          </cell>
          <cell r="BZ1414">
            <v>217031.62</v>
          </cell>
        </row>
        <row r="1415">
          <cell r="F1415" t="str">
            <v>093.30300.0000.1080</v>
          </cell>
          <cell r="BZ1415">
            <v>0</v>
          </cell>
        </row>
        <row r="1416">
          <cell r="F1416" t="str">
            <v>093.30400.0000.1080</v>
          </cell>
          <cell r="BZ1416">
            <v>7044.09</v>
          </cell>
        </row>
        <row r="1417">
          <cell r="F1417" t="str">
            <v>093.30500.0000.1080</v>
          </cell>
          <cell r="BZ1417">
            <v>1128.21</v>
          </cell>
        </row>
        <row r="1418">
          <cell r="F1418" t="str">
            <v>093.31900.0000.1080</v>
          </cell>
          <cell r="BZ1418">
            <v>-227483.74</v>
          </cell>
        </row>
        <row r="1419">
          <cell r="F1419" t="str">
            <v>093.36510.0000.1080</v>
          </cell>
          <cell r="BZ1419">
            <v>729628.74</v>
          </cell>
        </row>
        <row r="1420">
          <cell r="F1420" t="str">
            <v>093.36520.0000.1080</v>
          </cell>
          <cell r="BZ1420">
            <v>34978.17</v>
          </cell>
        </row>
        <row r="1421">
          <cell r="F1421" t="str">
            <v>093.36600.0000.1080</v>
          </cell>
          <cell r="BZ1421">
            <v>1100.31</v>
          </cell>
        </row>
        <row r="1422">
          <cell r="F1422" t="str">
            <v>093.36601.0000.1080</v>
          </cell>
          <cell r="BZ1422">
            <v>0</v>
          </cell>
        </row>
        <row r="1423">
          <cell r="F1423" t="str">
            <v>093.36602.0000.1080</v>
          </cell>
          <cell r="BZ1423">
            <v>-5.999999999994543E-2</v>
          </cell>
        </row>
        <row r="1424">
          <cell r="F1424" t="str">
            <v>093.36700.0000.1080</v>
          </cell>
          <cell r="BZ1424">
            <v>0</v>
          </cell>
        </row>
        <row r="1425">
          <cell r="F1425" t="str">
            <v>093.36701.0000.1080</v>
          </cell>
          <cell r="BZ1425">
            <v>1953272.5</v>
          </cell>
        </row>
        <row r="1426">
          <cell r="F1426" t="str">
            <v>093.36900.0000.1080</v>
          </cell>
          <cell r="BZ1426">
            <v>333664.40999999997</v>
          </cell>
        </row>
        <row r="1427">
          <cell r="F1427" t="str">
            <v>093.37400.0000.1080</v>
          </cell>
          <cell r="BZ1427">
            <v>535518.34</v>
          </cell>
        </row>
        <row r="1428">
          <cell r="F1428" t="str">
            <v>093.37402.0000.1080</v>
          </cell>
          <cell r="BZ1428">
            <v>0</v>
          </cell>
        </row>
        <row r="1429">
          <cell r="F1429" t="str">
            <v>093.37500.0000.1080</v>
          </cell>
          <cell r="BZ1429">
            <v>228930.09</v>
          </cell>
        </row>
        <row r="1430">
          <cell r="F1430" t="str">
            <v>093.37501.0000.1080</v>
          </cell>
          <cell r="BZ1430">
            <v>0</v>
          </cell>
        </row>
        <row r="1431">
          <cell r="F1431" t="str">
            <v>093.37600.0000.1080</v>
          </cell>
          <cell r="BZ1431">
            <v>115532.09</v>
          </cell>
        </row>
        <row r="1432">
          <cell r="F1432" t="str">
            <v>093.37601.0000.1080</v>
          </cell>
          <cell r="BZ1432">
            <v>13766612.510000002</v>
          </cell>
        </row>
        <row r="1433">
          <cell r="F1433" t="str">
            <v>093.37602.0000.1080</v>
          </cell>
          <cell r="BZ1433">
            <v>48608088.539999999</v>
          </cell>
        </row>
        <row r="1434">
          <cell r="F1434" t="str">
            <v>093.37800.0000.1080</v>
          </cell>
          <cell r="BZ1434">
            <v>3245579.35</v>
          </cell>
        </row>
        <row r="1435">
          <cell r="F1435" t="str">
            <v>093.37900.0000.1080</v>
          </cell>
          <cell r="BZ1435">
            <v>666698.31000000006</v>
          </cell>
        </row>
        <row r="1436">
          <cell r="F1436" t="str">
            <v>093.37903.0000.1080</v>
          </cell>
          <cell r="BZ1436">
            <v>0</v>
          </cell>
        </row>
        <row r="1437">
          <cell r="F1437" t="str">
            <v>093.37905.0000.1080</v>
          </cell>
          <cell r="BZ1437">
            <v>0</v>
          </cell>
        </row>
        <row r="1438">
          <cell r="F1438" t="str">
            <v>093.38000.0000.1080</v>
          </cell>
          <cell r="BZ1438">
            <v>24953335.389999997</v>
          </cell>
        </row>
        <row r="1439">
          <cell r="F1439" t="str">
            <v>093.38100.0000.1080</v>
          </cell>
          <cell r="BZ1439">
            <v>5640843.3899999997</v>
          </cell>
        </row>
        <row r="1440">
          <cell r="F1440" t="str">
            <v>093.38200.0000.1080</v>
          </cell>
          <cell r="BZ1440">
            <v>6712598.9099999992</v>
          </cell>
        </row>
        <row r="1441">
          <cell r="F1441" t="str">
            <v>093.38300.0000.1080</v>
          </cell>
          <cell r="BZ1441">
            <v>1643158.08</v>
          </cell>
        </row>
        <row r="1442">
          <cell r="F1442" t="str">
            <v>093.38500.0000.1080</v>
          </cell>
          <cell r="BZ1442">
            <v>26160.11</v>
          </cell>
        </row>
        <row r="1443">
          <cell r="F1443" t="str">
            <v>093.38600.0000.1080</v>
          </cell>
          <cell r="BZ1443">
            <v>0</v>
          </cell>
        </row>
        <row r="1444">
          <cell r="F1444" t="str">
            <v>093.38700.0000.1080</v>
          </cell>
          <cell r="BZ1444">
            <v>126.63</v>
          </cell>
        </row>
        <row r="1445">
          <cell r="F1445" t="str">
            <v>093.38900.0000.1080</v>
          </cell>
          <cell r="BZ1445">
            <v>10050.89</v>
          </cell>
        </row>
        <row r="1446">
          <cell r="F1446" t="str">
            <v>093.39000.0000.1080</v>
          </cell>
          <cell r="BZ1446">
            <v>324169.8</v>
          </cell>
        </row>
        <row r="1447">
          <cell r="F1447" t="str">
            <v>093.39003.0000.1110</v>
          </cell>
          <cell r="BZ1447">
            <v>17678.95</v>
          </cell>
        </row>
        <row r="1448">
          <cell r="F1448" t="str">
            <v>093.39003.0000.1080</v>
          </cell>
          <cell r="BZ1448">
            <v>410.65</v>
          </cell>
        </row>
        <row r="1449">
          <cell r="F1449" t="str">
            <v>093.39009.0000.1110</v>
          </cell>
          <cell r="BZ1449">
            <v>385816.69</v>
          </cell>
        </row>
        <row r="1450">
          <cell r="F1450" t="str">
            <v>093.39100.0000.1080</v>
          </cell>
          <cell r="BZ1450">
            <v>241133.69</v>
          </cell>
        </row>
        <row r="1451">
          <cell r="F1451" t="str">
            <v>093.39200.0000.1080</v>
          </cell>
          <cell r="BZ1451">
            <v>1106020.6399999999</v>
          </cell>
        </row>
        <row r="1452">
          <cell r="F1452" t="str">
            <v>093.39300.0000.1080</v>
          </cell>
          <cell r="BZ1452">
            <v>23487.02</v>
          </cell>
        </row>
        <row r="1453">
          <cell r="F1453" t="str">
            <v>093.39400.0000.1080</v>
          </cell>
          <cell r="BZ1453">
            <v>-3628.0000000000509</v>
          </cell>
        </row>
        <row r="1454">
          <cell r="F1454" t="str">
            <v>093.39600.0000.1080</v>
          </cell>
          <cell r="BZ1454">
            <v>630692.47</v>
          </cell>
        </row>
        <row r="1455">
          <cell r="F1455" t="str">
            <v>093.39603.0000.1080</v>
          </cell>
          <cell r="BZ1455">
            <v>141595.93</v>
          </cell>
        </row>
        <row r="1456">
          <cell r="F1456" t="str">
            <v>093.39604.0000.1080</v>
          </cell>
          <cell r="BZ1456">
            <v>9539.1</v>
          </cell>
        </row>
        <row r="1457">
          <cell r="F1457" t="str">
            <v>093.39605.0000.1080</v>
          </cell>
          <cell r="BZ1457">
            <v>1018.79</v>
          </cell>
        </row>
        <row r="1458">
          <cell r="F1458" t="str">
            <v>093.39700.0000.1080</v>
          </cell>
          <cell r="BZ1458">
            <v>106384.89</v>
          </cell>
        </row>
        <row r="1459">
          <cell r="F1459" t="str">
            <v>093.39701.0000.1080</v>
          </cell>
          <cell r="BZ1459">
            <v>98166.87</v>
          </cell>
        </row>
        <row r="1460">
          <cell r="F1460" t="str">
            <v>093.39702.0000.1080</v>
          </cell>
          <cell r="BZ1460">
            <v>74388.62</v>
          </cell>
        </row>
        <row r="1461">
          <cell r="F1461" t="str">
            <v>093.39705.0000.1080</v>
          </cell>
          <cell r="BZ1461">
            <v>14488.98</v>
          </cell>
        </row>
        <row r="1462">
          <cell r="F1462" t="str">
            <v>093.39800.0000.1080</v>
          </cell>
          <cell r="BZ1462">
            <v>31628.41</v>
          </cell>
        </row>
        <row r="1463">
          <cell r="F1463" t="str">
            <v>093.39900.0000.1110</v>
          </cell>
          <cell r="BZ1463">
            <v>6733.18</v>
          </cell>
        </row>
        <row r="1464">
          <cell r="F1464" t="str">
            <v>093.39900.0000.1080</v>
          </cell>
          <cell r="BZ1464">
            <v>285.5</v>
          </cell>
        </row>
        <row r="1465">
          <cell r="F1465" t="str">
            <v>093.39901.0000.1080</v>
          </cell>
          <cell r="BZ1465">
            <v>871.53</v>
          </cell>
        </row>
        <row r="1466">
          <cell r="F1466" t="str">
            <v>093.39906.0000.1080</v>
          </cell>
          <cell r="BZ1466">
            <v>0</v>
          </cell>
        </row>
        <row r="1467">
          <cell r="F1467" t="str">
            <v>093.39906.0000.1110</v>
          </cell>
          <cell r="BZ1467">
            <v>1212542.52</v>
          </cell>
        </row>
        <row r="1468">
          <cell r="F1468" t="str">
            <v>093.39907.0000.1080</v>
          </cell>
          <cell r="BZ1468">
            <v>0</v>
          </cell>
        </row>
        <row r="1469">
          <cell r="F1469" t="str">
            <v>093.39907.0000.1110</v>
          </cell>
          <cell r="BZ1469">
            <v>487699.65</v>
          </cell>
        </row>
        <row r="1470">
          <cell r="F1470" t="str">
            <v>094.36510.0000.1080</v>
          </cell>
          <cell r="BZ1470">
            <v>0</v>
          </cell>
        </row>
        <row r="1471">
          <cell r="F1471" t="str">
            <v>094.36520.0000.1080</v>
          </cell>
          <cell r="BZ1471">
            <v>0</v>
          </cell>
        </row>
        <row r="1472">
          <cell r="F1472" t="str">
            <v>094.36601.0000.1080</v>
          </cell>
          <cell r="BZ1472">
            <v>0</v>
          </cell>
        </row>
        <row r="1473">
          <cell r="F1473" t="str">
            <v>094.36602.0000.1080</v>
          </cell>
          <cell r="BZ1473">
            <v>0</v>
          </cell>
        </row>
        <row r="1474">
          <cell r="F1474" t="str">
            <v>094.36700.0000.1080</v>
          </cell>
          <cell r="BZ1474">
            <v>0</v>
          </cell>
        </row>
        <row r="1475">
          <cell r="F1475" t="str">
            <v>094.36701.0000.1080</v>
          </cell>
          <cell r="BZ1475">
            <v>0</v>
          </cell>
        </row>
        <row r="1476">
          <cell r="F1476" t="str">
            <v>094.36900.0000.1080</v>
          </cell>
          <cell r="BZ1476">
            <v>0</v>
          </cell>
        </row>
        <row r="1477">
          <cell r="F1477" t="str">
            <v>094.37402.0000.1080</v>
          </cell>
          <cell r="BZ1477">
            <v>0</v>
          </cell>
        </row>
        <row r="1478">
          <cell r="F1478" t="str">
            <v>094.37500.0000.1080</v>
          </cell>
          <cell r="BZ1478">
            <v>3.5527136788005009E-14</v>
          </cell>
        </row>
        <row r="1479">
          <cell r="F1479" t="str">
            <v>094.37501.0000.1080</v>
          </cell>
          <cell r="BZ1479">
            <v>0</v>
          </cell>
        </row>
        <row r="1480">
          <cell r="F1480" t="str">
            <v>094.37600.0000.1080</v>
          </cell>
          <cell r="BZ1480">
            <v>0</v>
          </cell>
        </row>
        <row r="1481">
          <cell r="F1481" t="str">
            <v>094.37601.0000.1080</v>
          </cell>
          <cell r="BZ1481">
            <v>0</v>
          </cell>
        </row>
        <row r="1482">
          <cell r="F1482" t="str">
            <v>094.37602.0000.1080</v>
          </cell>
          <cell r="BZ1482">
            <v>0</v>
          </cell>
        </row>
        <row r="1483">
          <cell r="F1483" t="str">
            <v>094.37800.0000.1080</v>
          </cell>
          <cell r="BZ1483">
            <v>0</v>
          </cell>
        </row>
        <row r="1484">
          <cell r="F1484" t="str">
            <v>094.37900.0000.1080</v>
          </cell>
          <cell r="BZ1484">
            <v>0</v>
          </cell>
        </row>
        <row r="1485">
          <cell r="F1485" t="str">
            <v>094.37905.0000.1080</v>
          </cell>
          <cell r="BZ1485">
            <v>0</v>
          </cell>
        </row>
        <row r="1486">
          <cell r="F1486" t="str">
            <v>094.38000.0000.1080</v>
          </cell>
          <cell r="BZ1486">
            <v>0</v>
          </cell>
        </row>
        <row r="1487">
          <cell r="F1487" t="str">
            <v>094.38100.0000.1080</v>
          </cell>
          <cell r="BZ1487">
            <v>0</v>
          </cell>
        </row>
        <row r="1488">
          <cell r="F1488" t="str">
            <v>094.38200.0000.1080</v>
          </cell>
          <cell r="BZ1488">
            <v>0</v>
          </cell>
        </row>
        <row r="1489">
          <cell r="F1489" t="str">
            <v>094.38300.0000.1080</v>
          </cell>
          <cell r="BZ1489">
            <v>0</v>
          </cell>
        </row>
        <row r="1490">
          <cell r="F1490" t="str">
            <v>094.38500.0000.1080</v>
          </cell>
          <cell r="BZ1490">
            <v>0</v>
          </cell>
        </row>
        <row r="1491">
          <cell r="F1491" t="str">
            <v>094.39003.0000.1080</v>
          </cell>
          <cell r="BZ1491">
            <v>0</v>
          </cell>
        </row>
        <row r="1492">
          <cell r="F1492" t="str">
            <v>094.39003.0000.1110</v>
          </cell>
          <cell r="BZ1492">
            <v>0</v>
          </cell>
        </row>
        <row r="1493">
          <cell r="F1493" t="str">
            <v>094.39004.0000.1080</v>
          </cell>
          <cell r="BZ1493">
            <v>0</v>
          </cell>
        </row>
        <row r="1494">
          <cell r="F1494" t="str">
            <v>094.39100.0000.1080</v>
          </cell>
          <cell r="BZ1494">
            <v>0</v>
          </cell>
        </row>
        <row r="1495">
          <cell r="F1495" t="str">
            <v>094.39300.0000.1080</v>
          </cell>
          <cell r="BZ1495">
            <v>0</v>
          </cell>
        </row>
        <row r="1496">
          <cell r="F1496" t="str">
            <v>094.39400.0000.1080</v>
          </cell>
          <cell r="BZ1496">
            <v>0</v>
          </cell>
        </row>
        <row r="1497">
          <cell r="F1497" t="str">
            <v>094.39600.0000.1080</v>
          </cell>
          <cell r="BZ1497">
            <v>0</v>
          </cell>
        </row>
        <row r="1498">
          <cell r="F1498" t="str">
            <v>094.39604.0000.1080</v>
          </cell>
          <cell r="BZ1498">
            <v>0</v>
          </cell>
        </row>
        <row r="1499">
          <cell r="F1499" t="str">
            <v>094.39700.0000.1080</v>
          </cell>
          <cell r="BZ1499">
            <v>0</v>
          </cell>
        </row>
        <row r="1500">
          <cell r="F1500" t="str">
            <v>094.39701.0000.1080</v>
          </cell>
          <cell r="BZ1500">
            <v>0</v>
          </cell>
        </row>
        <row r="1501">
          <cell r="F1501" t="str">
            <v>094.39906.0000.1080</v>
          </cell>
          <cell r="BZ1501">
            <v>0</v>
          </cell>
        </row>
        <row r="1502">
          <cell r="F1502" t="str">
            <v>094.39906.0000.1110</v>
          </cell>
          <cell r="BZ1502">
            <v>0</v>
          </cell>
        </row>
        <row r="1503">
          <cell r="F1503" t="str">
            <v>094.39907.0000.1080</v>
          </cell>
          <cell r="BZ1503">
            <v>0</v>
          </cell>
        </row>
        <row r="1504">
          <cell r="F1504" t="str">
            <v>094.39907.0000.1110</v>
          </cell>
          <cell r="BZ1504">
            <v>0</v>
          </cell>
        </row>
        <row r="1505">
          <cell r="F1505" t="str">
            <v>095.00000.0000.1080</v>
          </cell>
          <cell r="BZ1505">
            <v>54020.23</v>
          </cell>
        </row>
        <row r="1506">
          <cell r="F1506" t="str">
            <v>095.30200.0000.1080</v>
          </cell>
          <cell r="BZ1506">
            <v>18249.11</v>
          </cell>
        </row>
        <row r="1507">
          <cell r="F1507" t="str">
            <v>095.30400.0000.1080</v>
          </cell>
          <cell r="BZ1507">
            <v>68816.460000000006</v>
          </cell>
        </row>
        <row r="1508">
          <cell r="F1508" t="str">
            <v>095.30500.0000.1080</v>
          </cell>
          <cell r="BZ1508">
            <v>5188.25</v>
          </cell>
        </row>
        <row r="1509">
          <cell r="F1509" t="str">
            <v>095.31100.0000.1080</v>
          </cell>
          <cell r="BZ1509">
            <v>327438.23</v>
          </cell>
        </row>
        <row r="1510">
          <cell r="F1510" t="str">
            <v>095.31105.0000.1080</v>
          </cell>
          <cell r="BZ1510">
            <v>0</v>
          </cell>
        </row>
        <row r="1511">
          <cell r="F1511" t="str">
            <v>095.31900.0000.1080</v>
          </cell>
          <cell r="BZ1511">
            <v>0</v>
          </cell>
        </row>
        <row r="1512">
          <cell r="F1512" t="str">
            <v>095.36100.0000.1080</v>
          </cell>
          <cell r="BZ1512">
            <v>260344.7</v>
          </cell>
        </row>
        <row r="1513">
          <cell r="F1513" t="str">
            <v>095.36200.0000.1080</v>
          </cell>
          <cell r="BZ1513">
            <v>1466052.28</v>
          </cell>
        </row>
        <row r="1514">
          <cell r="F1514" t="str">
            <v>095.36310.0000.1080</v>
          </cell>
          <cell r="BZ1514">
            <v>1358122.8</v>
          </cell>
        </row>
        <row r="1515">
          <cell r="F1515" t="str">
            <v>095.36320.0000.1080</v>
          </cell>
          <cell r="BZ1515">
            <v>1409785.43</v>
          </cell>
        </row>
        <row r="1516">
          <cell r="F1516" t="str">
            <v>095.36350.0000.1080</v>
          </cell>
          <cell r="BZ1516">
            <v>152051.85999999999</v>
          </cell>
        </row>
        <row r="1517">
          <cell r="F1517" t="str">
            <v>095.36510.0000.1080</v>
          </cell>
          <cell r="BZ1517">
            <v>4502.3</v>
          </cell>
        </row>
        <row r="1518">
          <cell r="F1518" t="str">
            <v>095.36520.0000.1080</v>
          </cell>
          <cell r="BZ1518">
            <v>46982.18</v>
          </cell>
        </row>
        <row r="1519">
          <cell r="F1519" t="str">
            <v>095.36600.0000.1080</v>
          </cell>
          <cell r="BZ1519">
            <v>11492.89</v>
          </cell>
        </row>
        <row r="1520">
          <cell r="F1520" t="str">
            <v>095.36601.0000.1080</v>
          </cell>
          <cell r="BZ1520">
            <v>0</v>
          </cell>
        </row>
        <row r="1521">
          <cell r="F1521" t="str">
            <v>095.36602.0000.1080</v>
          </cell>
          <cell r="BZ1521">
            <v>0</v>
          </cell>
        </row>
        <row r="1522">
          <cell r="F1522" t="str">
            <v>095.36700.0000.1080</v>
          </cell>
          <cell r="BZ1522">
            <v>165.77</v>
          </cell>
        </row>
        <row r="1523">
          <cell r="F1523" t="str">
            <v>095.36701.0000.1080</v>
          </cell>
          <cell r="BZ1523">
            <v>2711952.86</v>
          </cell>
        </row>
        <row r="1524">
          <cell r="F1524" t="str">
            <v>095.36900.0000.1080</v>
          </cell>
          <cell r="BZ1524">
            <v>93662.71</v>
          </cell>
        </row>
        <row r="1525">
          <cell r="F1525" t="str">
            <v>095.37000.0000.1080</v>
          </cell>
          <cell r="BZ1525">
            <v>28203.02</v>
          </cell>
        </row>
        <row r="1526">
          <cell r="F1526" t="str">
            <v>095.37400.0000.1080</v>
          </cell>
          <cell r="BZ1526">
            <v>126078.58</v>
          </cell>
        </row>
        <row r="1527">
          <cell r="F1527" t="str">
            <v>095.37402.0000.1080</v>
          </cell>
          <cell r="BZ1527">
            <v>0</v>
          </cell>
        </row>
        <row r="1528">
          <cell r="F1528" t="str">
            <v>095.37500.0000.1080</v>
          </cell>
          <cell r="BZ1528">
            <v>20394.97</v>
          </cell>
        </row>
        <row r="1529">
          <cell r="F1529" t="str">
            <v>095.37501.0000.1080</v>
          </cell>
          <cell r="BZ1529">
            <v>0</v>
          </cell>
        </row>
        <row r="1530">
          <cell r="F1530" t="str">
            <v>095.37600.0000.1080</v>
          </cell>
          <cell r="BZ1530">
            <v>72710.86</v>
          </cell>
        </row>
        <row r="1531">
          <cell r="F1531" t="str">
            <v>095.37601.0000.1080</v>
          </cell>
          <cell r="BZ1531">
            <v>8446705.620000001</v>
          </cell>
        </row>
        <row r="1532">
          <cell r="F1532" t="str">
            <v>095.37602.0000.1080</v>
          </cell>
          <cell r="BZ1532">
            <v>5092348.9000000004</v>
          </cell>
        </row>
        <row r="1533">
          <cell r="F1533" t="str">
            <v>095.37800.0000.1080</v>
          </cell>
          <cell r="BZ1533">
            <v>294117.34999999998</v>
          </cell>
        </row>
        <row r="1534">
          <cell r="F1534" t="str">
            <v>095.37900.0000.1080</v>
          </cell>
          <cell r="BZ1534">
            <v>65846.73</v>
          </cell>
        </row>
        <row r="1535">
          <cell r="F1535" t="str">
            <v>095.37903.0000.1080</v>
          </cell>
          <cell r="BZ1535">
            <v>0</v>
          </cell>
        </row>
        <row r="1536">
          <cell r="F1536" t="str">
            <v>095.37905.0000.1080</v>
          </cell>
          <cell r="BZ1536">
            <v>0</v>
          </cell>
        </row>
        <row r="1537">
          <cell r="F1537" t="str">
            <v>095.38000.0000.1080</v>
          </cell>
          <cell r="BZ1537">
            <v>13496562.779999999</v>
          </cell>
        </row>
        <row r="1538">
          <cell r="F1538" t="str">
            <v>095.38100.0000.1080</v>
          </cell>
          <cell r="BZ1538">
            <v>3332816.16</v>
          </cell>
        </row>
        <row r="1539">
          <cell r="F1539" t="str">
            <v>095.38200.0000.1080</v>
          </cell>
          <cell r="BZ1539">
            <v>707645.9</v>
          </cell>
        </row>
        <row r="1540">
          <cell r="F1540" t="str">
            <v>095.38300.0000.1080</v>
          </cell>
          <cell r="BZ1540">
            <v>919653.2</v>
          </cell>
        </row>
        <row r="1541">
          <cell r="F1541" t="str">
            <v>095.38500.0000.1080</v>
          </cell>
          <cell r="BZ1541">
            <v>1909.18</v>
          </cell>
        </row>
        <row r="1542">
          <cell r="F1542" t="str">
            <v>095.38900.0000.1080</v>
          </cell>
          <cell r="BZ1542">
            <v>157771.71</v>
          </cell>
        </row>
        <row r="1543">
          <cell r="F1543" t="str">
            <v>095.39000.0000.1080</v>
          </cell>
          <cell r="BZ1543">
            <v>392034.21</v>
          </cell>
        </row>
        <row r="1544">
          <cell r="F1544" t="str">
            <v>095.39003.0000.1110</v>
          </cell>
          <cell r="BZ1544">
            <v>15222.75</v>
          </cell>
        </row>
        <row r="1545">
          <cell r="F1545" t="str">
            <v>095.39003.0000.1080</v>
          </cell>
          <cell r="BZ1545">
            <v>535.94000000000005</v>
          </cell>
        </row>
        <row r="1546">
          <cell r="F1546" t="str">
            <v>095.39004.0000.1080</v>
          </cell>
          <cell r="BZ1546">
            <v>2070.16</v>
          </cell>
        </row>
        <row r="1547">
          <cell r="F1547" t="str">
            <v>095.39009.0000.1110</v>
          </cell>
          <cell r="BZ1547">
            <v>217845.31</v>
          </cell>
        </row>
        <row r="1548">
          <cell r="F1548" t="str">
            <v>095.39100.0000.1080</v>
          </cell>
          <cell r="BZ1548">
            <v>332980.27</v>
          </cell>
        </row>
        <row r="1549">
          <cell r="F1549" t="str">
            <v>095.39103.0000.1080</v>
          </cell>
          <cell r="BZ1549">
            <v>0</v>
          </cell>
        </row>
        <row r="1550">
          <cell r="F1550" t="str">
            <v>095.39200.0000.1080</v>
          </cell>
          <cell r="BZ1550">
            <v>28117.3</v>
          </cell>
        </row>
        <row r="1551">
          <cell r="F1551" t="str">
            <v>095.39300.0000.1080</v>
          </cell>
          <cell r="BZ1551">
            <v>3883.75</v>
          </cell>
        </row>
        <row r="1552">
          <cell r="F1552" t="str">
            <v>095.39400.0000.1080</v>
          </cell>
          <cell r="BZ1552">
            <v>-189654.21</v>
          </cell>
        </row>
        <row r="1553">
          <cell r="F1553" t="str">
            <v>095.39600.0000.1080</v>
          </cell>
          <cell r="BZ1553">
            <v>238025.08</v>
          </cell>
        </row>
        <row r="1554">
          <cell r="F1554" t="str">
            <v>095.39603.0000.1080</v>
          </cell>
          <cell r="BZ1554">
            <v>63420.05</v>
          </cell>
        </row>
        <row r="1555">
          <cell r="F1555" t="str">
            <v>095.39604.0000.1080</v>
          </cell>
          <cell r="BZ1555">
            <v>54933.51</v>
          </cell>
        </row>
        <row r="1556">
          <cell r="F1556" t="str">
            <v>095.39605.0000.1080</v>
          </cell>
          <cell r="BZ1556">
            <v>1521.63</v>
          </cell>
        </row>
        <row r="1557">
          <cell r="F1557" t="str">
            <v>095.39700.0000.1080</v>
          </cell>
          <cell r="BZ1557">
            <v>8211.51</v>
          </cell>
        </row>
        <row r="1558">
          <cell r="F1558" t="str">
            <v>095.39701.0000.1080</v>
          </cell>
          <cell r="BZ1558">
            <v>-78592.06</v>
          </cell>
        </row>
        <row r="1559">
          <cell r="F1559" t="str">
            <v>095.39800.0000.1080</v>
          </cell>
          <cell r="BZ1559">
            <v>62001.37</v>
          </cell>
        </row>
        <row r="1560">
          <cell r="F1560" t="str">
            <v>095.39902.0000.1080</v>
          </cell>
          <cell r="BZ1560">
            <v>0</v>
          </cell>
        </row>
        <row r="1561">
          <cell r="F1561" t="str">
            <v>095.39902.0000.1110</v>
          </cell>
          <cell r="BZ1561">
            <v>0</v>
          </cell>
        </row>
        <row r="1562">
          <cell r="F1562" t="str">
            <v>095.39903.0000.1080</v>
          </cell>
          <cell r="BZ1562">
            <v>307325.83</v>
          </cell>
        </row>
        <row r="1563">
          <cell r="F1563" t="str">
            <v>095.39906.0000.1080</v>
          </cell>
          <cell r="BZ1563">
            <v>0</v>
          </cell>
        </row>
        <row r="1564">
          <cell r="F1564" t="str">
            <v>095.39906.0000.1110</v>
          </cell>
          <cell r="BZ1564">
            <v>166987.85</v>
          </cell>
        </row>
        <row r="1565">
          <cell r="F1565" t="str">
            <v>095.39907.0000.1080</v>
          </cell>
          <cell r="BZ1565">
            <v>0</v>
          </cell>
        </row>
        <row r="1566">
          <cell r="F1566" t="str">
            <v>095.39907.0000.1110</v>
          </cell>
          <cell r="BZ1566">
            <v>38857.120000000003</v>
          </cell>
        </row>
        <row r="1567">
          <cell r="F1567" t="str">
            <v>095.39909.0000.1110</v>
          </cell>
          <cell r="BZ1567">
            <v>157661.74</v>
          </cell>
        </row>
        <row r="1568">
          <cell r="F1568" t="str">
            <v>095.39924.0000.1110</v>
          </cell>
          <cell r="BZ1568">
            <v>2293.3000000000002</v>
          </cell>
        </row>
        <row r="1569">
          <cell r="F1569" t="str">
            <v>096.00000.0000.1080</v>
          </cell>
          <cell r="BZ1569">
            <v>43068.3</v>
          </cell>
        </row>
        <row r="1570">
          <cell r="F1570" t="str">
            <v>096.30100.0000.1080</v>
          </cell>
          <cell r="BZ1570">
            <v>0</v>
          </cell>
        </row>
        <row r="1571">
          <cell r="F1571" t="str">
            <v>096.30200.0000.1080</v>
          </cell>
          <cell r="BZ1571">
            <v>459.8</v>
          </cell>
        </row>
        <row r="1572">
          <cell r="F1572" t="str">
            <v>096.30400.0000.1080</v>
          </cell>
          <cell r="BZ1572">
            <v>288380.58</v>
          </cell>
        </row>
        <row r="1573">
          <cell r="F1573" t="str">
            <v>096.30500.0000.1080</v>
          </cell>
          <cell r="BZ1573">
            <v>-658382.04</v>
          </cell>
        </row>
        <row r="1574">
          <cell r="F1574" t="str">
            <v>096.31100.0000.1080</v>
          </cell>
          <cell r="BZ1574">
            <v>49122.33</v>
          </cell>
        </row>
        <row r="1575">
          <cell r="F1575" t="str">
            <v>096.31105.0000.1080</v>
          </cell>
          <cell r="BZ1575">
            <v>0</v>
          </cell>
        </row>
        <row r="1576">
          <cell r="F1576" t="str">
            <v>096.31900.0000.1080</v>
          </cell>
          <cell r="BZ1576">
            <v>545333.13</v>
          </cell>
        </row>
        <row r="1577">
          <cell r="F1577" t="str">
            <v>096.36100.0000.1080</v>
          </cell>
          <cell r="BZ1577">
            <v>1934.68</v>
          </cell>
        </row>
        <row r="1578">
          <cell r="F1578" t="str">
            <v>096.36200.0000.1080</v>
          </cell>
          <cell r="BZ1578">
            <v>411466.04</v>
          </cell>
        </row>
        <row r="1579">
          <cell r="F1579" t="str">
            <v>096.36510.0000.1080</v>
          </cell>
          <cell r="BZ1579">
            <v>0</v>
          </cell>
        </row>
        <row r="1580">
          <cell r="F1580" t="str">
            <v>096.36520.0000.1080</v>
          </cell>
          <cell r="BZ1580">
            <v>0</v>
          </cell>
        </row>
        <row r="1581">
          <cell r="F1581" t="str">
            <v>096.36700.0000.1080</v>
          </cell>
          <cell r="BZ1581">
            <v>-5386.01</v>
          </cell>
        </row>
        <row r="1582">
          <cell r="F1582" t="str">
            <v>096.36701.0000.1080</v>
          </cell>
          <cell r="BZ1582">
            <v>341261.88</v>
          </cell>
        </row>
        <row r="1583">
          <cell r="F1583" t="str">
            <v>096.36900.0000.1080</v>
          </cell>
          <cell r="BZ1583">
            <v>64794.78</v>
          </cell>
        </row>
        <row r="1584">
          <cell r="F1584" t="str">
            <v>096.37400.0000.1080</v>
          </cell>
          <cell r="BZ1584">
            <v>53188.45</v>
          </cell>
        </row>
        <row r="1585">
          <cell r="F1585" t="str">
            <v>096.37402.0000.1080</v>
          </cell>
          <cell r="BZ1585">
            <v>0</v>
          </cell>
        </row>
        <row r="1586">
          <cell r="F1586" t="str">
            <v>096.37500.0000.1080</v>
          </cell>
          <cell r="BZ1586">
            <v>702.19</v>
          </cell>
        </row>
        <row r="1587">
          <cell r="F1587" t="str">
            <v>096.37501.0000.1080</v>
          </cell>
          <cell r="BZ1587">
            <v>0</v>
          </cell>
        </row>
        <row r="1588">
          <cell r="F1588" t="str">
            <v>096.37600.0000.1080</v>
          </cell>
          <cell r="BZ1588">
            <v>-81008.87</v>
          </cell>
        </row>
        <row r="1589">
          <cell r="F1589" t="str">
            <v>096.37601.0000.1080</v>
          </cell>
          <cell r="BZ1589">
            <v>3430541.53</v>
          </cell>
        </row>
        <row r="1590">
          <cell r="F1590" t="str">
            <v>096.37602.0000.1080</v>
          </cell>
          <cell r="BZ1590">
            <v>4828484.13</v>
          </cell>
        </row>
        <row r="1591">
          <cell r="F1591" t="str">
            <v>096.37800.0000.1080</v>
          </cell>
          <cell r="BZ1591">
            <v>231929.47</v>
          </cell>
        </row>
        <row r="1592">
          <cell r="F1592" t="str">
            <v>096.37900.0000.1080</v>
          </cell>
          <cell r="BZ1592">
            <v>117897.16</v>
          </cell>
        </row>
        <row r="1593">
          <cell r="F1593" t="str">
            <v>096.37903.0000.1080</v>
          </cell>
          <cell r="BZ1593">
            <v>0</v>
          </cell>
        </row>
        <row r="1594">
          <cell r="F1594" t="str">
            <v>096.37905.0000.1080</v>
          </cell>
          <cell r="BZ1594">
            <v>0</v>
          </cell>
        </row>
        <row r="1595">
          <cell r="F1595" t="str">
            <v>096.38000.0000.1080</v>
          </cell>
          <cell r="BZ1595">
            <v>3990999.82</v>
          </cell>
        </row>
        <row r="1596">
          <cell r="F1596" t="str">
            <v>096.38100.0000.1080</v>
          </cell>
          <cell r="BZ1596">
            <v>633607.11</v>
          </cell>
        </row>
        <row r="1597">
          <cell r="F1597" t="str">
            <v>096.38200.0000.1080</v>
          </cell>
          <cell r="BZ1597">
            <v>1919167.87</v>
          </cell>
        </row>
        <row r="1598">
          <cell r="F1598" t="str">
            <v>096.38300.0000.1080</v>
          </cell>
          <cell r="BZ1598">
            <v>411176.98</v>
          </cell>
        </row>
        <row r="1599">
          <cell r="F1599" t="str">
            <v>096.38500.0000.1080</v>
          </cell>
          <cell r="BZ1599">
            <v>12511.75</v>
          </cell>
        </row>
        <row r="1600">
          <cell r="F1600" t="str">
            <v>096.38600.0000.1080</v>
          </cell>
          <cell r="BZ1600">
            <v>0</v>
          </cell>
        </row>
        <row r="1601">
          <cell r="F1601" t="str">
            <v>096.38700.0000.1080</v>
          </cell>
          <cell r="BZ1601">
            <v>1929.54</v>
          </cell>
        </row>
        <row r="1602">
          <cell r="F1602" t="str">
            <v>096.39000.0000.1080</v>
          </cell>
          <cell r="BZ1602">
            <v>33145.15</v>
          </cell>
        </row>
        <row r="1603">
          <cell r="F1603" t="str">
            <v>096.39001.0000.1080</v>
          </cell>
          <cell r="BZ1603">
            <v>59501.919999999998</v>
          </cell>
        </row>
        <row r="1604">
          <cell r="F1604" t="str">
            <v>096.39003.0000.1110</v>
          </cell>
          <cell r="BZ1604">
            <v>10911.03</v>
          </cell>
        </row>
        <row r="1605">
          <cell r="F1605" t="str">
            <v>096.39003.0000.1080</v>
          </cell>
          <cell r="BZ1605">
            <v>556.89</v>
          </cell>
        </row>
        <row r="1606">
          <cell r="F1606" t="str">
            <v>096.39100.0000.1080</v>
          </cell>
          <cell r="BZ1606">
            <v>62161.919999999998</v>
          </cell>
        </row>
        <row r="1607">
          <cell r="F1607" t="str">
            <v>096.39200.0000.1080</v>
          </cell>
          <cell r="BZ1607">
            <v>190337.29</v>
          </cell>
        </row>
        <row r="1608">
          <cell r="F1608" t="str">
            <v>096.39300.0000.1080</v>
          </cell>
          <cell r="BZ1608">
            <v>1427.09</v>
          </cell>
        </row>
        <row r="1609">
          <cell r="F1609" t="str">
            <v>096.39400.0000.1080</v>
          </cell>
          <cell r="BZ1609">
            <v>37970.75</v>
          </cell>
        </row>
        <row r="1610">
          <cell r="F1610" t="str">
            <v>096.39600.0000.1080</v>
          </cell>
          <cell r="BZ1610">
            <v>86170.49</v>
          </cell>
        </row>
        <row r="1611">
          <cell r="F1611" t="str">
            <v>096.39603.0000.1080</v>
          </cell>
          <cell r="BZ1611">
            <v>185466.03</v>
          </cell>
        </row>
        <row r="1612">
          <cell r="F1612" t="str">
            <v>096.39604.0000.1080</v>
          </cell>
          <cell r="BZ1612">
            <v>-7452.54</v>
          </cell>
        </row>
        <row r="1613">
          <cell r="F1613" t="str">
            <v>096.39605.0000.1080</v>
          </cell>
          <cell r="BZ1613">
            <v>10126.719999999999</v>
          </cell>
        </row>
        <row r="1614">
          <cell r="F1614" t="str">
            <v>096.39700.0000.1080</v>
          </cell>
          <cell r="BZ1614">
            <v>17457.04</v>
          </cell>
        </row>
        <row r="1615">
          <cell r="F1615" t="str">
            <v>096.39701.0000.1080</v>
          </cell>
          <cell r="BZ1615">
            <v>-23952.58</v>
          </cell>
        </row>
        <row r="1616">
          <cell r="F1616" t="str">
            <v>096.39800.0000.1080</v>
          </cell>
          <cell r="BZ1616">
            <v>-30873.37</v>
          </cell>
        </row>
        <row r="1617">
          <cell r="F1617" t="str">
            <v>096.39906.0000.1080</v>
          </cell>
          <cell r="BZ1617">
            <v>17440.23</v>
          </cell>
        </row>
        <row r="1618">
          <cell r="F1618" t="str">
            <v>096.39906.0000.1110</v>
          </cell>
          <cell r="BZ1618">
            <v>107921.82</v>
          </cell>
        </row>
        <row r="1619">
          <cell r="F1619" t="str">
            <v>096.39907.0000.1080</v>
          </cell>
          <cell r="BZ1619">
            <v>-2496.52</v>
          </cell>
        </row>
        <row r="1620">
          <cell r="F1620" t="str">
            <v>096.39907.0000.1110</v>
          </cell>
          <cell r="BZ1620">
            <v>18762.259999999998</v>
          </cell>
        </row>
        <row r="1621">
          <cell r="F1621" t="str">
            <v>096.39908.0000.1110</v>
          </cell>
          <cell r="BZ1621">
            <v>27338.77</v>
          </cell>
        </row>
        <row r="1622">
          <cell r="F1622" t="str">
            <v>096.39908.0000.1080</v>
          </cell>
          <cell r="BZ1622">
            <v>68.849999999999994</v>
          </cell>
        </row>
        <row r="1623">
          <cell r="F1623" t="str">
            <v>097.00000.0000.1080</v>
          </cell>
          <cell r="BZ1623">
            <v>16797.41</v>
          </cell>
        </row>
        <row r="1624">
          <cell r="F1624" t="str">
            <v>097.30100.0000.1080</v>
          </cell>
          <cell r="BZ1624">
            <v>0</v>
          </cell>
        </row>
        <row r="1625">
          <cell r="F1625" t="str">
            <v>097.30200.0000.1080</v>
          </cell>
          <cell r="BZ1625">
            <v>39680.5</v>
          </cell>
        </row>
        <row r="1626">
          <cell r="F1626" t="str">
            <v>097.31100.0000.1080</v>
          </cell>
          <cell r="BZ1626">
            <v>574535.94999999995</v>
          </cell>
        </row>
        <row r="1627">
          <cell r="F1627" t="str">
            <v>097.31105.0000.1080</v>
          </cell>
          <cell r="BZ1627">
            <v>0</v>
          </cell>
        </row>
        <row r="1628">
          <cell r="F1628" t="str">
            <v>097.36510.0000.1080</v>
          </cell>
          <cell r="BZ1628">
            <v>200</v>
          </cell>
        </row>
        <row r="1629">
          <cell r="F1629" t="str">
            <v>097.36520.0000.1080</v>
          </cell>
          <cell r="BZ1629">
            <v>0.56999999999999995</v>
          </cell>
        </row>
        <row r="1630">
          <cell r="F1630" t="str">
            <v>097.36700.0000.1080</v>
          </cell>
          <cell r="BZ1630">
            <v>0</v>
          </cell>
        </row>
        <row r="1631">
          <cell r="F1631" t="str">
            <v>097.36701.0000.1080</v>
          </cell>
          <cell r="BZ1631">
            <v>57681.71</v>
          </cell>
        </row>
        <row r="1632">
          <cell r="F1632" t="str">
            <v>097.36900.0000.1080</v>
          </cell>
          <cell r="BZ1632">
            <v>3080.93</v>
          </cell>
        </row>
        <row r="1633">
          <cell r="F1633" t="str">
            <v>097.37400.0000.1080</v>
          </cell>
          <cell r="BZ1633">
            <v>167431.19</v>
          </cell>
        </row>
        <row r="1634">
          <cell r="F1634" t="str">
            <v>097.37402.0000.1080</v>
          </cell>
          <cell r="BZ1634">
            <v>0</v>
          </cell>
        </row>
        <row r="1635">
          <cell r="F1635" t="str">
            <v>097.37500.0000.1080</v>
          </cell>
          <cell r="BZ1635">
            <v>47663.14</v>
          </cell>
        </row>
        <row r="1636">
          <cell r="F1636" t="str">
            <v>097.37501.0000.1080</v>
          </cell>
          <cell r="BZ1636">
            <v>0</v>
          </cell>
        </row>
        <row r="1637">
          <cell r="F1637" t="str">
            <v>097.37600.0000.1080</v>
          </cell>
          <cell r="BZ1637">
            <v>15588.99</v>
          </cell>
        </row>
        <row r="1638">
          <cell r="F1638" t="str">
            <v>097.37601.0000.1080</v>
          </cell>
          <cell r="BZ1638">
            <v>3586000.78</v>
          </cell>
        </row>
        <row r="1639">
          <cell r="F1639" t="str">
            <v>097.37602.0000.1080</v>
          </cell>
          <cell r="BZ1639">
            <v>2363755.35</v>
          </cell>
        </row>
        <row r="1640">
          <cell r="F1640" t="str">
            <v>097.37800.0000.1080</v>
          </cell>
          <cell r="BZ1640">
            <v>212150.99</v>
          </cell>
        </row>
        <row r="1641">
          <cell r="F1641" t="str">
            <v>097.37900.0000.1080</v>
          </cell>
          <cell r="BZ1641">
            <v>184404.62</v>
          </cell>
        </row>
        <row r="1642">
          <cell r="F1642" t="str">
            <v>097.37903.0000.1080</v>
          </cell>
          <cell r="BZ1642">
            <v>0</v>
          </cell>
        </row>
        <row r="1643">
          <cell r="F1643" t="str">
            <v>097.37905.0000.1080</v>
          </cell>
          <cell r="BZ1643">
            <v>0</v>
          </cell>
        </row>
        <row r="1644">
          <cell r="F1644" t="str">
            <v>097.38000.0000.1080</v>
          </cell>
          <cell r="BZ1644">
            <v>4304615.28</v>
          </cell>
        </row>
        <row r="1645">
          <cell r="F1645" t="str">
            <v>097.38100.0000.1080</v>
          </cell>
          <cell r="BZ1645">
            <v>62368.78</v>
          </cell>
        </row>
        <row r="1646">
          <cell r="F1646" t="str">
            <v>097.38200.0000.1080</v>
          </cell>
          <cell r="BZ1646">
            <v>726750.78</v>
          </cell>
        </row>
        <row r="1647">
          <cell r="F1647" t="str">
            <v>097.38300.0000.1080</v>
          </cell>
          <cell r="BZ1647">
            <v>97021.52</v>
          </cell>
        </row>
        <row r="1648">
          <cell r="F1648" t="str">
            <v>097.38500.0000.1080</v>
          </cell>
          <cell r="BZ1648">
            <v>-1903.47</v>
          </cell>
        </row>
        <row r="1649">
          <cell r="F1649" t="str">
            <v>097.38600.0000.1080</v>
          </cell>
          <cell r="BZ1649">
            <v>0</v>
          </cell>
        </row>
        <row r="1650">
          <cell r="F1650" t="str">
            <v>097.38700.0000.1080</v>
          </cell>
          <cell r="BZ1650">
            <v>15802.92</v>
          </cell>
        </row>
        <row r="1651">
          <cell r="F1651" t="str">
            <v>097.38900.0000.1080</v>
          </cell>
          <cell r="BZ1651">
            <v>9015.5</v>
          </cell>
        </row>
        <row r="1652">
          <cell r="F1652" t="str">
            <v>097.39000.0000.1080</v>
          </cell>
          <cell r="BZ1652">
            <v>33419.74</v>
          </cell>
        </row>
        <row r="1653">
          <cell r="F1653" t="str">
            <v>097.39001.0000.1080</v>
          </cell>
          <cell r="BZ1653">
            <v>9669.0300000000007</v>
          </cell>
        </row>
        <row r="1654">
          <cell r="F1654" t="str">
            <v>097.39003.0000.1080</v>
          </cell>
          <cell r="BZ1654">
            <v>0</v>
          </cell>
        </row>
        <row r="1655">
          <cell r="F1655" t="str">
            <v>097.39003.0000.1110</v>
          </cell>
          <cell r="BZ1655">
            <v>10320</v>
          </cell>
        </row>
        <row r="1656">
          <cell r="F1656" t="str">
            <v>097.39100.0000.1080</v>
          </cell>
          <cell r="BZ1656">
            <v>23190.6</v>
          </cell>
        </row>
        <row r="1657">
          <cell r="F1657" t="str">
            <v>097.39200.0000.1080</v>
          </cell>
          <cell r="BZ1657">
            <v>275565.25</v>
          </cell>
        </row>
        <row r="1658">
          <cell r="F1658" t="str">
            <v>097.39300.0000.1080</v>
          </cell>
          <cell r="BZ1658">
            <v>10512.73</v>
          </cell>
        </row>
        <row r="1659">
          <cell r="F1659" t="str">
            <v>097.39400.0000.1080</v>
          </cell>
          <cell r="BZ1659">
            <v>16446.439999999999</v>
          </cell>
        </row>
        <row r="1660">
          <cell r="F1660" t="str">
            <v>097.39500.0000.1080</v>
          </cell>
          <cell r="BZ1660">
            <v>120.66</v>
          </cell>
        </row>
        <row r="1661">
          <cell r="F1661" t="str">
            <v>097.39600.0000.1080</v>
          </cell>
          <cell r="BZ1661">
            <v>86353.8</v>
          </cell>
        </row>
        <row r="1662">
          <cell r="F1662" t="str">
            <v>097.39603.0000.1080</v>
          </cell>
          <cell r="BZ1662">
            <v>81931.45</v>
          </cell>
        </row>
        <row r="1663">
          <cell r="F1663" t="str">
            <v>097.39604.0000.1080</v>
          </cell>
          <cell r="BZ1663">
            <v>67182.81</v>
          </cell>
        </row>
        <row r="1664">
          <cell r="F1664" t="str">
            <v>097.39700.0000.1080</v>
          </cell>
          <cell r="BZ1664">
            <v>21548.720000000001</v>
          </cell>
        </row>
        <row r="1665">
          <cell r="F1665" t="str">
            <v>097.39701.0000.1080</v>
          </cell>
          <cell r="BZ1665">
            <v>34211.99</v>
          </cell>
        </row>
        <row r="1666">
          <cell r="F1666" t="str">
            <v>097.39702.0000.1080</v>
          </cell>
          <cell r="BZ1666">
            <v>28531.94</v>
          </cell>
        </row>
        <row r="1667">
          <cell r="F1667" t="str">
            <v>097.39705.0000.1080</v>
          </cell>
          <cell r="BZ1667">
            <v>8330.0499999999993</v>
          </cell>
        </row>
        <row r="1668">
          <cell r="F1668" t="str">
            <v>097.39800.0000.1080</v>
          </cell>
          <cell r="BZ1668">
            <v>13108.42</v>
          </cell>
        </row>
        <row r="1669">
          <cell r="F1669" t="str">
            <v>097.39903.0000.1080</v>
          </cell>
          <cell r="BZ1669">
            <v>76159.22</v>
          </cell>
        </row>
        <row r="1670">
          <cell r="F1670" t="str">
            <v>097.39906.0000.1080</v>
          </cell>
          <cell r="BZ1670">
            <v>0</v>
          </cell>
        </row>
        <row r="1671">
          <cell r="F1671" t="str">
            <v>097.39906.0000.1110</v>
          </cell>
          <cell r="BZ1671">
            <v>36646.959999999999</v>
          </cell>
        </row>
        <row r="1672">
          <cell r="F1672" t="str">
            <v>097.39907.0000.1080</v>
          </cell>
          <cell r="BZ1672">
            <v>0</v>
          </cell>
        </row>
        <row r="1673">
          <cell r="F1673" t="str">
            <v>097.39907.0000.1110</v>
          </cell>
          <cell r="BZ1673">
            <v>7914.32</v>
          </cell>
        </row>
        <row r="1674">
          <cell r="F1674" t="str">
            <v>097.39909.0000.1110</v>
          </cell>
          <cell r="BZ1674">
            <v>44434.46</v>
          </cell>
        </row>
        <row r="1675">
          <cell r="F1675" t="str">
            <v>098.00000.0000.1080</v>
          </cell>
          <cell r="BZ1675">
            <v>6199.05</v>
          </cell>
        </row>
        <row r="1676">
          <cell r="F1676" t="str">
            <v>098.30100.0000.1080</v>
          </cell>
          <cell r="BZ1676">
            <v>0</v>
          </cell>
        </row>
        <row r="1677">
          <cell r="F1677" t="str">
            <v>098.30300.0000.1080</v>
          </cell>
          <cell r="BZ1677">
            <v>18126.71</v>
          </cell>
        </row>
        <row r="1678">
          <cell r="F1678" t="str">
            <v>098.30500.0000.1080</v>
          </cell>
          <cell r="BZ1678">
            <v>0</v>
          </cell>
        </row>
        <row r="1679">
          <cell r="F1679" t="str">
            <v>098.36510.0000.1080</v>
          </cell>
          <cell r="BZ1679">
            <v>14760.98</v>
          </cell>
        </row>
        <row r="1680">
          <cell r="F1680" t="str">
            <v>098.36520.0000.1080</v>
          </cell>
          <cell r="BZ1680">
            <v>0</v>
          </cell>
        </row>
        <row r="1681">
          <cell r="F1681" t="str">
            <v>098.36601.0000.1080</v>
          </cell>
          <cell r="BZ1681">
            <v>0</v>
          </cell>
        </row>
        <row r="1682">
          <cell r="F1682" t="str">
            <v>098.36602.0000.1080</v>
          </cell>
          <cell r="BZ1682">
            <v>0</v>
          </cell>
        </row>
        <row r="1683">
          <cell r="F1683" t="str">
            <v>098.36603.0000.1080</v>
          </cell>
          <cell r="BZ1683">
            <v>18395.07</v>
          </cell>
        </row>
        <row r="1684">
          <cell r="F1684" t="str">
            <v>098.36700.0000.1080</v>
          </cell>
          <cell r="BZ1684">
            <v>246.34</v>
          </cell>
        </row>
        <row r="1685">
          <cell r="F1685" t="str">
            <v>098.36701.0000.1080</v>
          </cell>
          <cell r="BZ1685">
            <v>373560.86</v>
          </cell>
        </row>
        <row r="1686">
          <cell r="F1686" t="str">
            <v>098.36900.0000.1080</v>
          </cell>
          <cell r="BZ1686">
            <v>40968.1</v>
          </cell>
        </row>
        <row r="1687">
          <cell r="F1687" t="str">
            <v>098.37400.0000.1080</v>
          </cell>
          <cell r="BZ1687">
            <v>10696.95</v>
          </cell>
        </row>
        <row r="1688">
          <cell r="F1688" t="str">
            <v>098.37402.0000.1080</v>
          </cell>
          <cell r="BZ1688">
            <v>0</v>
          </cell>
        </row>
        <row r="1689">
          <cell r="F1689" t="str">
            <v>098.37500.0000.1080</v>
          </cell>
          <cell r="BZ1689">
            <v>3488.11</v>
          </cell>
        </row>
        <row r="1690">
          <cell r="F1690" t="str">
            <v>098.37501.0000.1080</v>
          </cell>
          <cell r="BZ1690">
            <v>0</v>
          </cell>
        </row>
        <row r="1691">
          <cell r="F1691" t="str">
            <v>098.37600.0000.1080</v>
          </cell>
          <cell r="BZ1691">
            <v>1104.97</v>
          </cell>
        </row>
        <row r="1692">
          <cell r="F1692" t="str">
            <v>098.37601.0000.1080</v>
          </cell>
          <cell r="BZ1692">
            <v>1961881.69</v>
          </cell>
        </row>
        <row r="1693">
          <cell r="F1693" t="str">
            <v>098.37602.0000.1080</v>
          </cell>
          <cell r="BZ1693">
            <v>985727.72</v>
          </cell>
        </row>
        <row r="1694">
          <cell r="F1694" t="str">
            <v>098.37800.0000.1080</v>
          </cell>
          <cell r="BZ1694">
            <v>124972.85</v>
          </cell>
        </row>
        <row r="1695">
          <cell r="F1695" t="str">
            <v>098.37900.0000.1080</v>
          </cell>
          <cell r="BZ1695">
            <v>121188.41</v>
          </cell>
        </row>
        <row r="1696">
          <cell r="F1696" t="str">
            <v>098.37903.0000.1080</v>
          </cell>
          <cell r="BZ1696">
            <v>0</v>
          </cell>
        </row>
        <row r="1697">
          <cell r="F1697" t="str">
            <v>098.37905.0000.1080</v>
          </cell>
          <cell r="BZ1697">
            <v>0</v>
          </cell>
        </row>
        <row r="1698">
          <cell r="F1698" t="str">
            <v>098.38000.0000.1080</v>
          </cell>
          <cell r="BZ1698">
            <v>2494649.19</v>
          </cell>
        </row>
        <row r="1699">
          <cell r="F1699" t="str">
            <v>098.38100.0000.1080</v>
          </cell>
          <cell r="BZ1699">
            <v>317754.71000000002</v>
          </cell>
        </row>
        <row r="1700">
          <cell r="F1700" t="str">
            <v>098.38200.0000.1080</v>
          </cell>
          <cell r="BZ1700">
            <v>609602.16</v>
          </cell>
        </row>
        <row r="1701">
          <cell r="F1701" t="str">
            <v>098.38300.0000.1080</v>
          </cell>
          <cell r="BZ1701">
            <v>29200.080000000002</v>
          </cell>
        </row>
        <row r="1702">
          <cell r="F1702" t="str">
            <v>098.38500.0000.1080</v>
          </cell>
          <cell r="BZ1702">
            <v>-1542.54</v>
          </cell>
        </row>
        <row r="1703">
          <cell r="F1703" t="str">
            <v>098.38700.0000.1080</v>
          </cell>
          <cell r="BZ1703">
            <v>41821.089999999997</v>
          </cell>
        </row>
        <row r="1704">
          <cell r="F1704" t="str">
            <v>098.38900.0000.1080</v>
          </cell>
          <cell r="BZ1704">
            <v>0</v>
          </cell>
        </row>
        <row r="1705">
          <cell r="F1705" t="str">
            <v>098.39000.0000.1080</v>
          </cell>
          <cell r="BZ1705">
            <v>84398.19</v>
          </cell>
        </row>
        <row r="1706">
          <cell r="F1706" t="str">
            <v>098.39003.0000.1080</v>
          </cell>
          <cell r="BZ1706">
            <v>600.63</v>
          </cell>
        </row>
        <row r="1707">
          <cell r="F1707" t="str">
            <v>098.39100.0000.1080</v>
          </cell>
          <cell r="BZ1707">
            <v>30352.33</v>
          </cell>
        </row>
        <row r="1708">
          <cell r="F1708" t="str">
            <v>098.39200.0000.1080</v>
          </cell>
          <cell r="BZ1708">
            <v>68076.13</v>
          </cell>
        </row>
        <row r="1709">
          <cell r="F1709" t="str">
            <v>098.39300.0000.1080</v>
          </cell>
          <cell r="BZ1709">
            <v>6259.93</v>
          </cell>
        </row>
        <row r="1710">
          <cell r="F1710" t="str">
            <v>098.39400.0000.1080</v>
          </cell>
          <cell r="BZ1710">
            <v>4681.9799999999996</v>
          </cell>
        </row>
        <row r="1711">
          <cell r="F1711" t="str">
            <v>098.39500.0000.1080</v>
          </cell>
          <cell r="BZ1711">
            <v>24218.04</v>
          </cell>
        </row>
        <row r="1712">
          <cell r="F1712" t="str">
            <v>098.39600.0000.1080</v>
          </cell>
          <cell r="BZ1712">
            <v>14377.21</v>
          </cell>
        </row>
        <row r="1713">
          <cell r="F1713" t="str">
            <v>098.39603.0000.1080</v>
          </cell>
          <cell r="BZ1713">
            <v>45520.78</v>
          </cell>
        </row>
        <row r="1714">
          <cell r="F1714" t="str">
            <v>098.39604.0000.1080</v>
          </cell>
          <cell r="BZ1714">
            <v>8388.56</v>
          </cell>
        </row>
        <row r="1715">
          <cell r="F1715" t="str">
            <v>098.39605.0000.1080</v>
          </cell>
          <cell r="BZ1715">
            <v>1264.79</v>
          </cell>
        </row>
        <row r="1716">
          <cell r="F1716" t="str">
            <v>098.39700.0000.1080</v>
          </cell>
          <cell r="BZ1716">
            <v>35336.239999999998</v>
          </cell>
        </row>
        <row r="1717">
          <cell r="F1717" t="str">
            <v>098.39702.0000.1080</v>
          </cell>
          <cell r="BZ1717">
            <v>13162.1</v>
          </cell>
        </row>
        <row r="1718">
          <cell r="F1718" t="str">
            <v>098.39800.0000.1080</v>
          </cell>
          <cell r="BZ1718">
            <v>22494.95</v>
          </cell>
        </row>
        <row r="1719">
          <cell r="F1719" t="str">
            <v>098.39901.0000.1080</v>
          </cell>
          <cell r="BZ1719">
            <v>1117.48</v>
          </cell>
        </row>
        <row r="1720">
          <cell r="F1720" t="str">
            <v>098.39902.0000.1110</v>
          </cell>
          <cell r="BZ1720">
            <v>1820.54</v>
          </cell>
        </row>
        <row r="1721">
          <cell r="F1721" t="str">
            <v>098.39902.0000.1080</v>
          </cell>
          <cell r="BZ1721">
            <v>27.32</v>
          </cell>
        </row>
        <row r="1722">
          <cell r="F1722" t="str">
            <v>098.39906.0000.1080</v>
          </cell>
          <cell r="BZ1722">
            <v>0</v>
          </cell>
        </row>
        <row r="1723">
          <cell r="F1723" t="str">
            <v>098.39906.0000.1110</v>
          </cell>
          <cell r="BZ1723">
            <v>31700.400000000001</v>
          </cell>
        </row>
        <row r="1724">
          <cell r="F1724" t="str">
            <v>098.39907.0000.1080</v>
          </cell>
          <cell r="BZ1724">
            <v>636.69000000000005</v>
          </cell>
        </row>
        <row r="1725">
          <cell r="F1725" t="str">
            <v>098.39907.0000.1110</v>
          </cell>
          <cell r="BZ1725">
            <v>35720.71</v>
          </cell>
        </row>
        <row r="1726">
          <cell r="F1726" t="str">
            <v>107.39000.0000.1080</v>
          </cell>
          <cell r="BZ1726">
            <v>19433.830000000002</v>
          </cell>
        </row>
        <row r="1727">
          <cell r="F1727" t="str">
            <v>107.39009.0000.1080</v>
          </cell>
          <cell r="BZ1727">
            <v>2846.86</v>
          </cell>
        </row>
        <row r="1728">
          <cell r="F1728" t="str">
            <v>107.39009.0000.1110</v>
          </cell>
          <cell r="BZ1728">
            <v>145128.6</v>
          </cell>
        </row>
        <row r="1729">
          <cell r="F1729" t="str">
            <v>107.39100.0000.1080</v>
          </cell>
          <cell r="BZ1729">
            <v>58053.71</v>
          </cell>
        </row>
        <row r="1730">
          <cell r="F1730" t="str">
            <v>107.39103.0000.1080</v>
          </cell>
          <cell r="BZ1730">
            <v>0</v>
          </cell>
        </row>
        <row r="1731">
          <cell r="F1731" t="str">
            <v>107.39200.0000.1080</v>
          </cell>
          <cell r="BZ1731">
            <v>75385.179999999993</v>
          </cell>
        </row>
        <row r="1732">
          <cell r="F1732" t="str">
            <v>107.39300.0000.1080</v>
          </cell>
          <cell r="BZ1732">
            <v>0</v>
          </cell>
        </row>
        <row r="1733">
          <cell r="F1733" t="str">
            <v>107.39400.0000.1080</v>
          </cell>
          <cell r="BZ1733">
            <v>213.24</v>
          </cell>
        </row>
        <row r="1734">
          <cell r="F1734" t="str">
            <v>107.39500.0000.1080</v>
          </cell>
          <cell r="BZ1734">
            <v>0</v>
          </cell>
        </row>
        <row r="1735">
          <cell r="F1735" t="str">
            <v>107.39700.0000.1080</v>
          </cell>
          <cell r="BZ1735">
            <v>0</v>
          </cell>
        </row>
        <row r="1736">
          <cell r="F1736" t="str">
            <v>107.39701.0000.1080</v>
          </cell>
          <cell r="BZ1736">
            <v>0</v>
          </cell>
        </row>
        <row r="1737">
          <cell r="F1737" t="str">
            <v>107.39702.0000.1080</v>
          </cell>
          <cell r="BZ1737">
            <v>0</v>
          </cell>
        </row>
        <row r="1738">
          <cell r="F1738" t="str">
            <v>107.39705.0000.1080</v>
          </cell>
          <cell r="BZ1738">
            <v>0</v>
          </cell>
        </row>
        <row r="1739">
          <cell r="F1739" t="str">
            <v>107.39800.0000.1080</v>
          </cell>
          <cell r="BZ1739">
            <v>752.58</v>
          </cell>
        </row>
        <row r="1740">
          <cell r="F1740" t="str">
            <v>107.39901.0000.1080</v>
          </cell>
          <cell r="BZ1740">
            <v>0</v>
          </cell>
        </row>
        <row r="1741">
          <cell r="F1741" t="str">
            <v>107.39906.0000.1080</v>
          </cell>
          <cell r="BZ1741">
            <v>44734.02</v>
          </cell>
        </row>
        <row r="1742">
          <cell r="F1742" t="str">
            <v>107.39907.0000.1080</v>
          </cell>
          <cell r="BZ1742">
            <v>3769.46</v>
          </cell>
        </row>
        <row r="1743">
          <cell r="F1743" t="str">
            <v>170.00000.0000.1080</v>
          </cell>
          <cell r="BZ1743">
            <v>-282267.75</v>
          </cell>
        </row>
        <row r="1744">
          <cell r="F1744" t="str">
            <v>170.00000.0000.1080</v>
          </cell>
          <cell r="BZ1744">
            <v>0</v>
          </cell>
        </row>
        <row r="1745">
          <cell r="F1745" t="str">
            <v>170.30100.0000.1080</v>
          </cell>
          <cell r="BZ1745">
            <v>0</v>
          </cell>
        </row>
        <row r="1746">
          <cell r="F1746" t="str">
            <v>170.30200.0000.1080</v>
          </cell>
          <cell r="BZ1746">
            <v>7334.3799999999919</v>
          </cell>
        </row>
        <row r="1747">
          <cell r="F1747" t="str">
            <v>170.32520.0000.1080</v>
          </cell>
          <cell r="BZ1747">
            <v>0</v>
          </cell>
        </row>
        <row r="1748">
          <cell r="F1748" t="str">
            <v>170.32540.0000.1080</v>
          </cell>
          <cell r="BZ1748">
            <v>0</v>
          </cell>
        </row>
        <row r="1749">
          <cell r="F1749" t="str">
            <v>170.33100.0000.1080</v>
          </cell>
          <cell r="BZ1749">
            <v>0</v>
          </cell>
        </row>
        <row r="1750">
          <cell r="F1750" t="str">
            <v>170.33201.0000.1080</v>
          </cell>
          <cell r="BZ1750">
            <v>0</v>
          </cell>
        </row>
        <row r="1751">
          <cell r="F1751" t="str">
            <v>170.33202.0000.1080</v>
          </cell>
          <cell r="BZ1751">
            <v>0</v>
          </cell>
        </row>
        <row r="1752">
          <cell r="F1752" t="str">
            <v>170.33400.0000.1080</v>
          </cell>
          <cell r="BZ1752">
            <v>0</v>
          </cell>
        </row>
        <row r="1753">
          <cell r="F1753" t="str">
            <v>170.33600.0000.1080</v>
          </cell>
          <cell r="BZ1753">
            <v>0</v>
          </cell>
        </row>
        <row r="1754">
          <cell r="F1754" t="str">
            <v>170.35010.0000.1080</v>
          </cell>
          <cell r="BZ1754">
            <v>0</v>
          </cell>
        </row>
        <row r="1755">
          <cell r="F1755" t="str">
            <v>170.35020.0000.1110</v>
          </cell>
          <cell r="BZ1755">
            <v>0</v>
          </cell>
        </row>
        <row r="1756">
          <cell r="F1756" t="str">
            <v>170.35100.0000.1080</v>
          </cell>
          <cell r="BZ1756">
            <v>-6941.11</v>
          </cell>
        </row>
        <row r="1757">
          <cell r="F1757" t="str">
            <v>170.35102.0000.1080</v>
          </cell>
          <cell r="BZ1757">
            <v>0</v>
          </cell>
        </row>
        <row r="1758">
          <cell r="F1758" t="str">
            <v>170.35103.0000.1080</v>
          </cell>
          <cell r="BZ1758">
            <v>0</v>
          </cell>
        </row>
        <row r="1759">
          <cell r="F1759" t="str">
            <v>170.35104.0000.1080</v>
          </cell>
          <cell r="BZ1759">
            <v>0</v>
          </cell>
        </row>
        <row r="1760">
          <cell r="F1760" t="str">
            <v>170.35200.0000.1080</v>
          </cell>
          <cell r="BZ1760">
            <v>0</v>
          </cell>
        </row>
        <row r="1761">
          <cell r="F1761" t="str">
            <v>170.35201.0000.1080</v>
          </cell>
          <cell r="BZ1761">
            <v>0</v>
          </cell>
        </row>
        <row r="1762">
          <cell r="F1762" t="str">
            <v>170.35202.0000.1080</v>
          </cell>
          <cell r="BZ1762">
            <v>0</v>
          </cell>
        </row>
        <row r="1763">
          <cell r="F1763" t="str">
            <v>170.35203.0000.1080</v>
          </cell>
          <cell r="BZ1763">
            <v>0</v>
          </cell>
        </row>
        <row r="1764">
          <cell r="F1764" t="str">
            <v>170.35210.0000.1080</v>
          </cell>
          <cell r="BZ1764">
            <v>0</v>
          </cell>
        </row>
        <row r="1765">
          <cell r="F1765" t="str">
            <v>170.35211.0000.1080</v>
          </cell>
          <cell r="BZ1765">
            <v>0</v>
          </cell>
        </row>
        <row r="1766">
          <cell r="F1766" t="str">
            <v>170.35301.0000.1080</v>
          </cell>
          <cell r="BZ1766">
            <v>0</v>
          </cell>
        </row>
        <row r="1767">
          <cell r="F1767" t="str">
            <v>170.35302.0000.1080</v>
          </cell>
          <cell r="BZ1767">
            <v>0</v>
          </cell>
        </row>
        <row r="1768">
          <cell r="F1768" t="str">
            <v>170.35400.0000.1080</v>
          </cell>
          <cell r="BZ1768">
            <v>0</v>
          </cell>
        </row>
        <row r="1769">
          <cell r="F1769" t="str">
            <v>170.36100.0000.1080</v>
          </cell>
          <cell r="BZ1769">
            <v>24474.06</v>
          </cell>
        </row>
        <row r="1770">
          <cell r="F1770" t="str">
            <v>170.36200.0000.1080</v>
          </cell>
          <cell r="BZ1770">
            <v>6630.41</v>
          </cell>
        </row>
        <row r="1771">
          <cell r="F1771" t="str">
            <v>170.36350.0000.1080</v>
          </cell>
          <cell r="BZ1771">
            <v>1133123.17</v>
          </cell>
        </row>
        <row r="1772">
          <cell r="F1772" t="str">
            <v>170.36520.0000.1080</v>
          </cell>
          <cell r="BZ1772">
            <v>6899.7</v>
          </cell>
        </row>
        <row r="1773">
          <cell r="F1773" t="str">
            <v>170.36602.0000.1080</v>
          </cell>
          <cell r="BZ1773">
            <v>0</v>
          </cell>
        </row>
        <row r="1774">
          <cell r="F1774" t="str">
            <v>170.36603.0000.1080</v>
          </cell>
          <cell r="BZ1774">
            <v>138852.71</v>
          </cell>
        </row>
        <row r="1775">
          <cell r="F1775" t="str">
            <v>170.36700.0000.1080</v>
          </cell>
          <cell r="BZ1775">
            <v>2556.61</v>
          </cell>
        </row>
        <row r="1776">
          <cell r="F1776" t="str">
            <v>170.36701.0000.1080</v>
          </cell>
          <cell r="BZ1776">
            <v>11980122.810000001</v>
          </cell>
        </row>
        <row r="1777">
          <cell r="F1777" t="str">
            <v>170.36800.0000.1080</v>
          </cell>
          <cell r="BZ1777">
            <v>32852.370000000003</v>
          </cell>
        </row>
        <row r="1778">
          <cell r="F1778" t="str">
            <v>170.36900.0000.1080</v>
          </cell>
          <cell r="BZ1778">
            <v>913766.31</v>
          </cell>
        </row>
        <row r="1779">
          <cell r="F1779" t="str">
            <v>170.37000.0000.1080</v>
          </cell>
          <cell r="BZ1779">
            <v>144669.04999999999</v>
          </cell>
        </row>
        <row r="1780">
          <cell r="F1780" t="str">
            <v>170.37100.0000.1080</v>
          </cell>
          <cell r="BZ1780">
            <v>791.24</v>
          </cell>
        </row>
        <row r="1781">
          <cell r="F1781" t="str">
            <v>170.37400.0000.1080</v>
          </cell>
          <cell r="BZ1781">
            <v>0</v>
          </cell>
        </row>
        <row r="1782">
          <cell r="F1782" t="str">
            <v>170.37401.0000.1080</v>
          </cell>
          <cell r="BZ1782">
            <v>1629.58</v>
          </cell>
        </row>
        <row r="1783">
          <cell r="F1783" t="str">
            <v>170.37402.0000.1080</v>
          </cell>
          <cell r="BZ1783">
            <v>0.44</v>
          </cell>
        </row>
        <row r="1784">
          <cell r="F1784" t="str">
            <v>170.37403.0000.1080</v>
          </cell>
          <cell r="BZ1784">
            <v>0</v>
          </cell>
        </row>
        <row r="1785">
          <cell r="F1785" t="str">
            <v>170.37500.0000.1080</v>
          </cell>
          <cell r="BZ1785">
            <v>165103.69</v>
          </cell>
        </row>
        <row r="1786">
          <cell r="F1786" t="str">
            <v>170.37501.0000.1080</v>
          </cell>
          <cell r="BZ1786">
            <v>0</v>
          </cell>
        </row>
        <row r="1787">
          <cell r="F1787" t="str">
            <v>170.37502.0000.1080</v>
          </cell>
          <cell r="BZ1787">
            <v>0</v>
          </cell>
        </row>
        <row r="1788">
          <cell r="F1788" t="str">
            <v>170.37503.0000.1080</v>
          </cell>
          <cell r="BZ1788">
            <v>0</v>
          </cell>
        </row>
        <row r="1789">
          <cell r="F1789" t="str">
            <v>170.37600.0000.1080</v>
          </cell>
          <cell r="BZ1789">
            <v>1289474.3799999999</v>
          </cell>
        </row>
        <row r="1790">
          <cell r="F1790" t="str">
            <v>170.37601.0000.1080</v>
          </cell>
          <cell r="BZ1790">
            <v>28084840.310000002</v>
          </cell>
        </row>
        <row r="1791">
          <cell r="F1791" t="str">
            <v>170.37602.0000.1080</v>
          </cell>
          <cell r="BZ1791">
            <v>26285602.750000004</v>
          </cell>
        </row>
        <row r="1792">
          <cell r="F1792" t="str">
            <v>170.37800.0000.1080</v>
          </cell>
          <cell r="BZ1792">
            <v>1340514.07</v>
          </cell>
        </row>
        <row r="1793">
          <cell r="F1793" t="str">
            <v>170.37900.0000.1080</v>
          </cell>
          <cell r="BZ1793">
            <v>1092832.75</v>
          </cell>
        </row>
        <row r="1794">
          <cell r="F1794" t="str">
            <v>170.37903.0000.1080</v>
          </cell>
          <cell r="BZ1794">
            <v>0</v>
          </cell>
        </row>
        <row r="1795">
          <cell r="F1795" t="str">
            <v>170.37905.0000.1080</v>
          </cell>
          <cell r="BZ1795">
            <v>0</v>
          </cell>
        </row>
        <row r="1796">
          <cell r="F1796" t="str">
            <v>170.38000.0000.1080</v>
          </cell>
          <cell r="BZ1796">
            <v>31546382.180000007</v>
          </cell>
        </row>
        <row r="1797">
          <cell r="F1797" t="str">
            <v>170.38100.0000.1080</v>
          </cell>
          <cell r="BZ1797">
            <v>7497911.4700000007</v>
          </cell>
        </row>
        <row r="1798">
          <cell r="F1798" t="str">
            <v>170.38200.0000.1080</v>
          </cell>
          <cell r="BZ1798">
            <v>4026356.08</v>
          </cell>
        </row>
        <row r="1799">
          <cell r="F1799" t="str">
            <v>170.38300.0000.1080</v>
          </cell>
          <cell r="BZ1799">
            <v>5166370.2699999996</v>
          </cell>
        </row>
        <row r="1800">
          <cell r="F1800" t="str">
            <v>170.38400.0000.1080</v>
          </cell>
          <cell r="BZ1800">
            <v>0</v>
          </cell>
        </row>
        <row r="1801">
          <cell r="F1801" t="str">
            <v>170.38500.0000.1080</v>
          </cell>
          <cell r="BZ1801">
            <v>743237.13</v>
          </cell>
        </row>
        <row r="1802">
          <cell r="F1802" t="str">
            <v>170.38600.0000.1080</v>
          </cell>
          <cell r="BZ1802">
            <v>188713.12</v>
          </cell>
        </row>
        <row r="1803">
          <cell r="F1803" t="str">
            <v>170.38700.0000.1080</v>
          </cell>
          <cell r="BZ1803">
            <v>101980.2</v>
          </cell>
        </row>
        <row r="1804">
          <cell r="F1804" t="str">
            <v>170.38900.0000.1080</v>
          </cell>
          <cell r="BZ1804">
            <v>199670.94</v>
          </cell>
        </row>
        <row r="1805">
          <cell r="F1805" t="str">
            <v>170.39000.0000.1080</v>
          </cell>
          <cell r="BZ1805">
            <v>2439361.9700000002</v>
          </cell>
        </row>
        <row r="1806">
          <cell r="F1806" t="str">
            <v>170.39003.0000.1080</v>
          </cell>
          <cell r="BZ1806">
            <v>0</v>
          </cell>
        </row>
        <row r="1807">
          <cell r="F1807" t="str">
            <v>170.39004.0000.1080</v>
          </cell>
          <cell r="BZ1807">
            <v>0</v>
          </cell>
        </row>
        <row r="1808">
          <cell r="F1808" t="str">
            <v>170.39009.0000.1110</v>
          </cell>
          <cell r="BZ1808">
            <v>0</v>
          </cell>
        </row>
        <row r="1809">
          <cell r="F1809" t="str">
            <v>170.39100.0000.1080</v>
          </cell>
          <cell r="BZ1809">
            <v>407891.01</v>
          </cell>
        </row>
        <row r="1810">
          <cell r="F1810" t="str">
            <v>170.39103.0000.1080</v>
          </cell>
          <cell r="BZ1810">
            <v>0</v>
          </cell>
        </row>
        <row r="1811">
          <cell r="F1811" t="str">
            <v>170.39200.0000.1080</v>
          </cell>
          <cell r="BZ1811">
            <v>4056356.26</v>
          </cell>
        </row>
        <row r="1812">
          <cell r="F1812" t="str">
            <v>170.39201.0000.1080</v>
          </cell>
          <cell r="BZ1812">
            <v>0</v>
          </cell>
        </row>
        <row r="1813">
          <cell r="F1813" t="str">
            <v>170.39300.0000.1080</v>
          </cell>
          <cell r="BZ1813">
            <v>89724.3</v>
          </cell>
        </row>
        <row r="1814">
          <cell r="F1814" t="str">
            <v>170.39400.0000.1080</v>
          </cell>
          <cell r="BZ1814">
            <v>836501.67</v>
          </cell>
        </row>
        <row r="1815">
          <cell r="F1815" t="str">
            <v>170.39500.0000.1080</v>
          </cell>
          <cell r="BZ1815">
            <v>5976.27</v>
          </cell>
        </row>
        <row r="1816">
          <cell r="F1816" t="str">
            <v>170.39600.0000.1080</v>
          </cell>
          <cell r="BZ1816">
            <v>234704.77</v>
          </cell>
        </row>
        <row r="1817">
          <cell r="F1817" t="str">
            <v>170.39604.0000.1080</v>
          </cell>
          <cell r="BZ1817">
            <v>4272.55</v>
          </cell>
        </row>
        <row r="1818">
          <cell r="F1818" t="str">
            <v>170.39605.0000.1080</v>
          </cell>
          <cell r="BZ1818">
            <v>0</v>
          </cell>
        </row>
        <row r="1819">
          <cell r="F1819" t="str">
            <v>170.39700.0000.1080</v>
          </cell>
          <cell r="BZ1819">
            <v>206047.08</v>
          </cell>
        </row>
        <row r="1820">
          <cell r="F1820" t="str">
            <v>170.39701.0000.1080</v>
          </cell>
          <cell r="BZ1820">
            <v>0</v>
          </cell>
        </row>
        <row r="1821">
          <cell r="F1821" t="str">
            <v>170.39702.0000.1080</v>
          </cell>
          <cell r="BZ1821">
            <v>64.63</v>
          </cell>
        </row>
        <row r="1822">
          <cell r="F1822" t="str">
            <v>170.39705.0000.1080</v>
          </cell>
          <cell r="BZ1822">
            <v>263647.34000000003</v>
          </cell>
        </row>
        <row r="1823">
          <cell r="F1823" t="str">
            <v>170.39800.0000.1080</v>
          </cell>
          <cell r="BZ1823">
            <v>61061.61</v>
          </cell>
        </row>
        <row r="1824">
          <cell r="F1824" t="str">
            <v>170.39900.0000.1080</v>
          </cell>
          <cell r="BZ1824">
            <v>377.55</v>
          </cell>
        </row>
        <row r="1825">
          <cell r="F1825" t="str">
            <v>170.39901.0000.1080</v>
          </cell>
          <cell r="BZ1825">
            <v>0</v>
          </cell>
        </row>
        <row r="1826">
          <cell r="F1826" t="str">
            <v>170.39902.0000.1080</v>
          </cell>
          <cell r="BZ1826">
            <v>0</v>
          </cell>
        </row>
        <row r="1827">
          <cell r="F1827" t="str">
            <v>170.39902.0000.1110</v>
          </cell>
          <cell r="BZ1827">
            <v>0</v>
          </cell>
        </row>
        <row r="1828">
          <cell r="F1828" t="str">
            <v>170.39903.0000.1080</v>
          </cell>
          <cell r="BZ1828">
            <v>0</v>
          </cell>
        </row>
        <row r="1829">
          <cell r="F1829" t="str">
            <v>170.39906.0000.1080</v>
          </cell>
          <cell r="BZ1829">
            <v>-153815.73000000001</v>
          </cell>
        </row>
        <row r="1830">
          <cell r="F1830" t="str">
            <v>170.39907.0000.1080</v>
          </cell>
          <cell r="BZ1830">
            <v>-704431.32</v>
          </cell>
        </row>
        <row r="1831">
          <cell r="F1831" t="str">
            <v>170.39908.0000.1080</v>
          </cell>
          <cell r="BZ1831">
            <v>796.55</v>
          </cell>
        </row>
        <row r="1832">
          <cell r="F1832" t="str">
            <v>170.39924.0000.1110</v>
          </cell>
          <cell r="BZ1832">
            <v>518514.57</v>
          </cell>
        </row>
        <row r="1833">
          <cell r="F1833" t="str">
            <v>890.38400.0000.1220</v>
          </cell>
          <cell r="BZ1833">
            <v>0</v>
          </cell>
        </row>
        <row r="1834">
          <cell r="F1834" t="str">
            <v>890.39801.0000.1220</v>
          </cell>
          <cell r="BZ1834">
            <v>0</v>
          </cell>
        </row>
        <row r="1835">
          <cell r="F1835" t="str">
            <v>890.39802.0000.1220</v>
          </cell>
          <cell r="BZ1835">
            <v>0</v>
          </cell>
        </row>
        <row r="1836">
          <cell r="F1836" t="str">
            <v>890.39803.0000.1220</v>
          </cell>
          <cell r="BZ1836">
            <v>0</v>
          </cell>
        </row>
        <row r="1837">
          <cell r="F1837" t="str">
            <v>890.39804.0000.1220</v>
          </cell>
          <cell r="BZ1837">
            <v>0</v>
          </cell>
        </row>
        <row r="1838">
          <cell r="F1838" t="str">
            <v>890.39805.0000.1220</v>
          </cell>
          <cell r="BZ1838">
            <v>0</v>
          </cell>
        </row>
        <row r="1839">
          <cell r="F1839" t="str">
            <v>890.39806.0000.1220</v>
          </cell>
          <cell r="BZ1839">
            <v>0</v>
          </cell>
        </row>
        <row r="1840">
          <cell r="F1840" t="str">
            <v>890.39807.0000.1220</v>
          </cell>
          <cell r="BZ1840">
            <v>0</v>
          </cell>
        </row>
        <row r="1841">
          <cell r="F1841" t="str">
            <v>890.39906.0000.1220</v>
          </cell>
          <cell r="BZ1841">
            <v>334.75</v>
          </cell>
        </row>
        <row r="1842">
          <cell r="F1842" t="str">
            <v>840.00000.0000.1080</v>
          </cell>
          <cell r="BZ1842">
            <v>-0.21</v>
          </cell>
        </row>
        <row r="1843">
          <cell r="F1843" t="str">
            <v>840.38800.0000.1080</v>
          </cell>
          <cell r="BZ1843">
            <v>0</v>
          </cell>
        </row>
        <row r="1844">
          <cell r="F1844" t="str">
            <v>840.39000.0000.1080</v>
          </cell>
          <cell r="BZ1844">
            <v>0</v>
          </cell>
        </row>
        <row r="1845">
          <cell r="F1845" t="str">
            <v>190.00000.0000.1080</v>
          </cell>
          <cell r="BZ1845">
            <v>759443465.73999989</v>
          </cell>
        </row>
        <row r="1846">
          <cell r="F1846" t="str">
            <v>190.30200.0000.1080</v>
          </cell>
          <cell r="BZ1846">
            <v>0</v>
          </cell>
        </row>
        <row r="1847">
          <cell r="F1847" t="str">
            <v>190.30300.0000.1080</v>
          </cell>
          <cell r="BZ1847">
            <v>0</v>
          </cell>
        </row>
        <row r="1848">
          <cell r="F1848" t="str">
            <v>190.37400.0000.1080</v>
          </cell>
          <cell r="BZ1848">
            <v>0</v>
          </cell>
        </row>
        <row r="1849">
          <cell r="F1849" t="str">
            <v>190.37500.0000.1080</v>
          </cell>
          <cell r="BZ1849">
            <v>0</v>
          </cell>
        </row>
        <row r="1850">
          <cell r="F1850" t="str">
            <v>190.37600.0000.1080</v>
          </cell>
          <cell r="BZ1850">
            <v>0</v>
          </cell>
        </row>
        <row r="1851">
          <cell r="F1851" t="str">
            <v>190.37800.0000.1080</v>
          </cell>
          <cell r="BZ1851">
            <v>0</v>
          </cell>
        </row>
        <row r="1852">
          <cell r="F1852" t="str">
            <v>190.37900.0000.1080</v>
          </cell>
          <cell r="BZ1852">
            <v>0</v>
          </cell>
        </row>
        <row r="1853">
          <cell r="F1853" t="str">
            <v>190.38000.0000.1080</v>
          </cell>
          <cell r="BZ1853">
            <v>0</v>
          </cell>
        </row>
        <row r="1854">
          <cell r="F1854" t="str">
            <v>190.38100.0000.1080</v>
          </cell>
          <cell r="BZ1854">
            <v>0</v>
          </cell>
        </row>
        <row r="1855">
          <cell r="F1855" t="str">
            <v>190.38300.0000.1080</v>
          </cell>
          <cell r="BZ1855">
            <v>0</v>
          </cell>
        </row>
        <row r="1856">
          <cell r="F1856" t="str">
            <v>190.38900.0000.1080</v>
          </cell>
          <cell r="BZ1856">
            <v>0</v>
          </cell>
        </row>
        <row r="1857">
          <cell r="F1857" t="str">
            <v>190.39000.0000.1080</v>
          </cell>
          <cell r="BZ1857">
            <v>0</v>
          </cell>
        </row>
        <row r="1858">
          <cell r="F1858" t="str">
            <v>190.39100.0000.1080</v>
          </cell>
          <cell r="BZ1858">
            <v>0</v>
          </cell>
        </row>
        <row r="1859">
          <cell r="F1859" t="str">
            <v>190.39200.0000.1080</v>
          </cell>
          <cell r="BZ1859">
            <v>0</v>
          </cell>
        </row>
        <row r="1860">
          <cell r="F1860" t="str">
            <v>190.39300.0000.1080</v>
          </cell>
          <cell r="BZ1860">
            <v>0</v>
          </cell>
        </row>
        <row r="1861">
          <cell r="F1861" t="str">
            <v>190.39400.0000.1080</v>
          </cell>
          <cell r="BZ1861">
            <v>0</v>
          </cell>
        </row>
        <row r="1862">
          <cell r="F1862" t="str">
            <v>190.39500.0000.1080</v>
          </cell>
          <cell r="BZ1862">
            <v>0</v>
          </cell>
        </row>
        <row r="1863">
          <cell r="F1863" t="str">
            <v>190.39600.0000.1080</v>
          </cell>
          <cell r="BZ1863">
            <v>0</v>
          </cell>
        </row>
        <row r="1864">
          <cell r="F1864" t="str">
            <v>190.39700.0000.1080</v>
          </cell>
          <cell r="BZ1864">
            <v>0</v>
          </cell>
        </row>
        <row r="1865">
          <cell r="F1865" t="str">
            <v>190.39800.0000.1080</v>
          </cell>
          <cell r="BZ1865">
            <v>0</v>
          </cell>
        </row>
        <row r="1866">
          <cell r="F1866" t="str">
            <v>190.39900.0000.1080</v>
          </cell>
          <cell r="BZ1866">
            <v>0</v>
          </cell>
        </row>
        <row r="1867">
          <cell r="F1867" t="str">
            <v>700.00000.0000.1080</v>
          </cell>
          <cell r="BZ1867">
            <v>358177053.89999998</v>
          </cell>
        </row>
        <row r="1868">
          <cell r="F1868" t="str">
            <v>700.30300.0000.1080</v>
          </cell>
          <cell r="BZ1868">
            <v>0</v>
          </cell>
        </row>
        <row r="1869">
          <cell r="F1869" t="str">
            <v>700.32500.0000.1080</v>
          </cell>
          <cell r="BZ1869">
            <v>0</v>
          </cell>
        </row>
        <row r="1870">
          <cell r="F1870" t="str">
            <v>700.32700.0000.1080</v>
          </cell>
          <cell r="BZ1870">
            <v>0</v>
          </cell>
        </row>
        <row r="1871">
          <cell r="F1871" t="str">
            <v>700.32800.0000.1080</v>
          </cell>
          <cell r="BZ1871">
            <v>0</v>
          </cell>
        </row>
        <row r="1872">
          <cell r="F1872" t="str">
            <v>700.32900.0000.1080</v>
          </cell>
          <cell r="BZ1872">
            <v>0</v>
          </cell>
        </row>
        <row r="1873">
          <cell r="F1873" t="str">
            <v>700.33200.0000.1080</v>
          </cell>
          <cell r="BZ1873">
            <v>0</v>
          </cell>
        </row>
        <row r="1874">
          <cell r="F1874" t="str">
            <v>700.33300.0000.1080</v>
          </cell>
          <cell r="BZ1874">
            <v>0</v>
          </cell>
        </row>
        <row r="1875">
          <cell r="F1875" t="str">
            <v>700.33400.0000.1080</v>
          </cell>
          <cell r="BZ1875">
            <v>0</v>
          </cell>
        </row>
        <row r="1876">
          <cell r="F1876" t="str">
            <v>700.33600.0000.1080</v>
          </cell>
          <cell r="BZ1876">
            <v>0</v>
          </cell>
        </row>
        <row r="1877">
          <cell r="F1877" t="str">
            <v>700.33700.0000.1080</v>
          </cell>
          <cell r="BZ1877">
            <v>0</v>
          </cell>
        </row>
        <row r="1878">
          <cell r="F1878" t="str">
            <v>700.35000.0000.1080</v>
          </cell>
          <cell r="BZ1878">
            <v>0</v>
          </cell>
        </row>
        <row r="1879">
          <cell r="F1879" t="str">
            <v>700.35100.0000.1080</v>
          </cell>
          <cell r="BZ1879">
            <v>0</v>
          </cell>
        </row>
        <row r="1880">
          <cell r="F1880" t="str">
            <v>700.35200.0000.1080</v>
          </cell>
          <cell r="BZ1880">
            <v>0</v>
          </cell>
        </row>
        <row r="1881">
          <cell r="F1881" t="str">
            <v>700.35300.0000.1080</v>
          </cell>
          <cell r="BZ1881">
            <v>0</v>
          </cell>
        </row>
        <row r="1882">
          <cell r="F1882" t="str">
            <v>700.35400.0000.1080</v>
          </cell>
          <cell r="BZ1882">
            <v>0</v>
          </cell>
        </row>
        <row r="1883">
          <cell r="F1883" t="str">
            <v>700.35500.0000.1080</v>
          </cell>
          <cell r="BZ1883">
            <v>0</v>
          </cell>
        </row>
        <row r="1884">
          <cell r="F1884" t="str">
            <v>700.35600.0000.1080</v>
          </cell>
          <cell r="BZ1884">
            <v>0</v>
          </cell>
        </row>
        <row r="1885">
          <cell r="F1885" t="str">
            <v>700.35700.0000.1080</v>
          </cell>
          <cell r="BZ1885">
            <v>0</v>
          </cell>
        </row>
        <row r="1886">
          <cell r="F1886" t="str">
            <v>700.36500.0000.1080</v>
          </cell>
          <cell r="BZ1886">
            <v>0</v>
          </cell>
        </row>
        <row r="1887">
          <cell r="F1887" t="str">
            <v>700.36600.0000.1080</v>
          </cell>
          <cell r="BZ1887">
            <v>0</v>
          </cell>
        </row>
        <row r="1888">
          <cell r="F1888" t="str">
            <v>700.36700.0000.1080</v>
          </cell>
          <cell r="BZ1888">
            <v>0</v>
          </cell>
        </row>
        <row r="1889">
          <cell r="F1889" t="str">
            <v>700.36800.0000.1080</v>
          </cell>
          <cell r="BZ1889">
            <v>0</v>
          </cell>
        </row>
        <row r="1890">
          <cell r="F1890" t="str">
            <v>700.36900.0000.1080</v>
          </cell>
          <cell r="BZ1890">
            <v>0</v>
          </cell>
        </row>
        <row r="1891">
          <cell r="F1891" t="str">
            <v>700.37100.0000.1080</v>
          </cell>
          <cell r="BZ1891">
            <v>0</v>
          </cell>
        </row>
        <row r="1892">
          <cell r="F1892" t="str">
            <v>700.38800.0000.1080</v>
          </cell>
          <cell r="BZ1892">
            <v>0</v>
          </cell>
        </row>
        <row r="1893">
          <cell r="F1893" t="str">
            <v>700.38900.0000.1080</v>
          </cell>
          <cell r="BZ1893">
            <v>0</v>
          </cell>
        </row>
        <row r="1894">
          <cell r="F1894" t="str">
            <v>700.39000.0000.1080</v>
          </cell>
          <cell r="BZ1894">
            <v>0</v>
          </cell>
        </row>
        <row r="1895">
          <cell r="F1895" t="str">
            <v>700.39100.0000.1080</v>
          </cell>
          <cell r="BZ1895">
            <v>0</v>
          </cell>
        </row>
        <row r="1896">
          <cell r="F1896" t="str">
            <v>700.39200.0000.1080</v>
          </cell>
          <cell r="BZ1896">
            <v>0</v>
          </cell>
        </row>
        <row r="1897">
          <cell r="F1897" t="str">
            <v>700.39300.0000.1080</v>
          </cell>
          <cell r="BZ1897">
            <v>0</v>
          </cell>
        </row>
        <row r="1898">
          <cell r="F1898" t="str">
            <v>700.39500.0000.1080</v>
          </cell>
          <cell r="BZ1898">
            <v>0</v>
          </cell>
        </row>
        <row r="1899">
          <cell r="F1899" t="str">
            <v>700.39600.0000.1080</v>
          </cell>
          <cell r="BZ1899">
            <v>0</v>
          </cell>
        </row>
        <row r="1900">
          <cell r="F1900" t="str">
            <v>700.39700.0000.1080</v>
          </cell>
          <cell r="BZ1900">
            <v>0</v>
          </cell>
        </row>
        <row r="1901">
          <cell r="F1901" t="str">
            <v>700.39800.0000.1080</v>
          </cell>
          <cell r="BZ1901">
            <v>0</v>
          </cell>
        </row>
      </sheetData>
      <sheetData sheetId="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IP Engine"/>
      <sheetName val="IP-IS"/>
      <sheetName val="IP-BS"/>
      <sheetName val="IP-CF"/>
      <sheetName val="Trans Engine"/>
      <sheetName val="Adj Engine"/>
      <sheetName val="Adj-IS"/>
      <sheetName val="Adj-BS"/>
      <sheetName val="Adj-CF"/>
      <sheetName val="Utilico Engine"/>
      <sheetName val="UtiliCo-IS"/>
      <sheetName val="UtiliCo-BS"/>
      <sheetName val="UtiliCo-CF"/>
      <sheetName val="UtiliCo-DCF"/>
      <sheetName val="UtiliCo-Metrics"/>
      <sheetName val="HoldCo Engine"/>
      <sheetName val="HoldCo-IS"/>
      <sheetName val="HoldCo-BS"/>
      <sheetName val="HoldCo-CF"/>
      <sheetName val="UtiliCo-Rev Req"/>
      <sheetName val="IP-Go Gets"/>
      <sheetName val="UtiliCo-Cost of Capital"/>
      <sheetName val="UtiliCo-Allocation"/>
      <sheetName val="UtiliCo-Reg Amort"/>
      <sheetName val="IP-Income Tax"/>
      <sheetName val="IP-Def Tax"/>
      <sheetName val="IP-Def Gain"/>
      <sheetName val="IP-MTP"/>
      <sheetName val="IP-Working Capital"/>
      <sheetName val="IP-Pref Stock"/>
      <sheetName val="IP-Secure Adj"/>
      <sheetName val="IP-TFI's"/>
      <sheetName val="DCC-Cap Ex"/>
      <sheetName val="Trans-Alloc"/>
      <sheetName val="Competisoft-IS"/>
      <sheetName val="Competisoft-BS"/>
      <sheetName val="Competisoft-CF"/>
      <sheetName val="Competisoft- Misc"/>
      <sheetName val="ROE Ceilings 2001"/>
      <sheetName val="S&amp;P Credit Rating"/>
      <sheetName val="ILN-DCF"/>
      <sheetName val="Module1"/>
      <sheetName val="Module2"/>
      <sheetName val="Module4"/>
    </sheetNames>
    <sheetDataSet>
      <sheetData sheetId="0" refreshError="1">
        <row r="31">
          <cell r="H31">
            <v>0.69791048536135014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"/>
      <sheetName val="A-2-1"/>
      <sheetName val="A-2-2"/>
      <sheetName val="A-3"/>
      <sheetName val="A-4"/>
      <sheetName val="A-5"/>
      <sheetName val="A-6"/>
      <sheetName val="WP A-6-1 P1"/>
      <sheetName val="WP A-6-1 P2"/>
      <sheetName val="WP A-6-1 P3"/>
      <sheetName val="B-1.1"/>
      <sheetName val="B-1.2"/>
      <sheetName val="B-1.2 p2"/>
      <sheetName val="B-1.2-1"/>
      <sheetName val="B-1.2-2"/>
      <sheetName val="B-1.2-3 Weather"/>
      <sheetName val="B-1.2-3-1"/>
      <sheetName val="B-1.2-3-2"/>
      <sheetName val="B-1.2-4 "/>
      <sheetName val="B-1.2-5"/>
      <sheetName val="B-1.3"/>
      <sheetName val="B-1.3 expl"/>
      <sheetName val="WP B-1.3"/>
      <sheetName val="WP B-1.3-1 Adj"/>
      <sheetName val="B1.3-2 Adj"/>
      <sheetName val="B1.3-3 Adj"/>
      <sheetName val="B1.3-4 Adj"/>
      <sheetName val="WP B1.3-4a Bad Debt"/>
      <sheetName val="B1.3-5 Adj"/>
      <sheetName val="B1.3.6 Adj"/>
      <sheetName val="B1.3.7 Adj"/>
      <sheetName val="B1.3.8 Adj"/>
      <sheetName val="B1.3-9 Adj"/>
      <sheetName val="B1.3-10 Adj "/>
      <sheetName val="B1.3-11 Adj"/>
      <sheetName val="B1.3-12 Adj"/>
      <sheetName val="B1.3-13 Adj"/>
      <sheetName val="B1.3-14 Adj"/>
      <sheetName val="B1.3-15 Adj"/>
      <sheetName val="B1.3-16"/>
      <sheetName val="B-2"/>
      <sheetName val="B-3"/>
      <sheetName val="B-4"/>
      <sheetName val="B-5"/>
      <sheetName val="B-6"/>
      <sheetName val="B-7"/>
      <sheetName val="B-8"/>
      <sheetName val="B-9 PG1"/>
      <sheetName val="B-9 PG2"/>
      <sheetName val="WP B9-1"/>
      <sheetName val="WP B9-2"/>
      <sheetName val="WP B9-3"/>
      <sheetName val="B-10&amp;11"/>
      <sheetName val="B-12"/>
      <sheetName val="C-1"/>
      <sheetName val="C-2"/>
      <sheetName val="WP C-2"/>
      <sheetName val="C-3"/>
      <sheetName val="WP C-3 "/>
      <sheetName val="C-4"/>
      <sheetName val="D-1-(a)"/>
      <sheetName val="D-1-(a)-1 LTD Calc"/>
      <sheetName val="D-1-(a)-2 STD Calc"/>
      <sheetName val="D-1-(b)"/>
      <sheetName val="WP D1b-1 Plant"/>
      <sheetName val="WP D1b-1-1 Plant Bal"/>
      <sheetName val="WP D1b-1-2 Additions"/>
      <sheetName val="WP D1b-1-3 Retire"/>
      <sheetName val="WP D1b-1-4 Gross Plant"/>
      <sheetName val="WP D1b-2 Reserve"/>
      <sheetName val="WP D1b-2-1Reserve"/>
      <sheetName val="WP D1b-3 CWIP"/>
      <sheetName val="WP D1b-3-1CWIP"/>
      <sheetName val="WP D1b-3-2 CWIP RWIP"/>
      <sheetName val=" WP D1b-4"/>
      <sheetName val="WP D1b-4-1"/>
      <sheetName val="WP D1b-4-2"/>
      <sheetName val="WP D1b-4-3"/>
      <sheetName val="WP D1b-4-4"/>
      <sheetName val="WP D1b-4-5"/>
      <sheetName val="WP D1b-6 Storage Gas"/>
      <sheetName val="WP D1b-6-1 Storage Gas"/>
      <sheetName val="Wp D1b-6-1-2 Storage Gas"/>
      <sheetName val="WP D1b-7 Cust Dep"/>
      <sheetName val="WP D1b-7-1 Cust Dep"/>
      <sheetName val="WP D1b-8 ADIT"/>
      <sheetName val="WP D1b-8-1 ADIT"/>
      <sheetName val="WP D1b-8-2 ADIT 02"/>
      <sheetName val="WP D1b-8-3 ADIT 12"/>
      <sheetName val="WP D1b-8-4 ADIT 91"/>
      <sheetName val="WP D1b-8-5 ADIT 95"/>
      <sheetName val="WP D1b-9 Injuries &amp; Damages"/>
      <sheetName val="WP D1b-9-1 Injs &amp; Dmgs"/>
      <sheetName val="D-1(d)"/>
      <sheetName val="D-1-(e)"/>
      <sheetName val="D-2"/>
      <sheetName val="D-3"/>
      <sheetName val="D-4"/>
      <sheetName val="E-1"/>
      <sheetName val="E-2"/>
      <sheetName val="E-3"/>
      <sheetName val="F-1"/>
      <sheetName val="F-2"/>
      <sheetName val="F-3"/>
      <sheetName val="Net Plant"/>
      <sheetName val="Addtl Workpapers - Plant"/>
      <sheetName val="Addtl Workpapers Capital Bud"/>
      <sheetName val="Status"/>
      <sheetName val="B-1.2-4"/>
      <sheetName val="WP B-1.3.2 Bad Debt"/>
      <sheetName val="B1.3-8 Adj"/>
      <sheetName val="WP B-1.4"/>
      <sheetName val="WP D1b-5 Injuries &amp; Damages"/>
      <sheetName val="Addtl WPS -1"/>
      <sheetName val="Addtl WPS-2"/>
      <sheetName val="Addtl WPs 3"/>
      <sheetName val="Addtl WPs 4"/>
      <sheetName val="Addtl WPS-5 "/>
      <sheetName val="Addtl WPS-6"/>
      <sheetName val="Addtl Wps-7"/>
      <sheetName val="WP B-1.3.1"/>
      <sheetName val="B1.3-1 Adj"/>
      <sheetName val="B1.3-10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alation"/>
      <sheetName val="CPI index"/>
      <sheetName val="Div 2 retrieve"/>
      <sheetName val="Div 12 retrieve"/>
      <sheetName val="Div 91 retrieve"/>
      <sheetName val="Div 9 retrieve"/>
      <sheetName val="Div 2 forecast"/>
      <sheetName val="Div 12 forecast"/>
      <sheetName val="Div 91 forecast"/>
      <sheetName val="O&amp;M Comparison"/>
      <sheetName val="Div 9 forecast"/>
    </sheetNames>
    <sheetDataSet>
      <sheetData sheetId="0" refreshError="1">
        <row r="6">
          <cell r="C6">
            <v>0.03</v>
          </cell>
        </row>
        <row r="7">
          <cell r="C7">
            <v>2.7E-2</v>
          </cell>
        </row>
        <row r="8">
          <cell r="C8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TB Input"/>
      <sheetName val="Balance Sheet"/>
      <sheetName val="Income Statement"/>
      <sheetName val="INDEX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"/>
      <sheetName val="WP 10-5"/>
      <sheetName val="WP 10-6"/>
      <sheetName val="WP10-7"/>
      <sheetName val="WP 10-8"/>
      <sheetName val="WP 10-9"/>
      <sheetName val="WP 10-10"/>
      <sheetName val="Sch 11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4"/>
      <sheetName val="ADJ 12-15 "/>
      <sheetName val="ADJ 12-16"/>
      <sheetName val="ADJ 12-17"/>
      <sheetName val="ADJ 12-18"/>
      <sheetName val="ADJ 12-19"/>
      <sheetName val="ADJ 12-20"/>
      <sheetName val="ADJ 12-21"/>
      <sheetName val="ADJ 12-22"/>
      <sheetName val="Sch 13"/>
      <sheetName val="Sch 14 "/>
      <sheetName val="Sch 15"/>
      <sheetName val="WP 15-1"/>
      <sheetName val="WP 15-2"/>
      <sheetName val="WP 15-3"/>
      <sheetName val="WP 15-4"/>
      <sheetName val="WP 15-5"/>
      <sheetName val="WP 15-5-1"/>
      <sheetName val="WP 15-6"/>
      <sheetName val="WP15-7"/>
      <sheetName val="WP 15-8"/>
      <sheetName val="WP 15-9"/>
      <sheetName val="WP 15-10"/>
      <sheetName val="Sch 16"/>
      <sheetName val="Sch 17"/>
      <sheetName val="MARGIN ANALYSIS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ADJ 17-13"/>
      <sheetName val="WP 17-13"/>
      <sheetName val="ADJ 17-14"/>
      <sheetName val="WP 17-14"/>
      <sheetName val="ADJ 17-15"/>
      <sheetName val="WP 17-15-1"/>
      <sheetName val="Wp 17-15-2"/>
      <sheetName val="Wp 17-15-3"/>
      <sheetName val="Wp 17-15-4"/>
      <sheetName val="ADJ 17-16"/>
      <sheetName val="ADJ 17-17"/>
      <sheetName val="ADJ 17-18"/>
      <sheetName val="ADJ 17-19"/>
      <sheetName val="ADJ 17-20"/>
      <sheetName val="ADJ 17-21"/>
      <sheetName val="ADJ 17-22A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Sch 19"/>
      <sheetName val="Sch 20"/>
      <sheetName val="Sch 21"/>
      <sheetName val="Sch 25"/>
      <sheetName val="Sch 30"/>
      <sheetName val="WP 30-1"/>
      <sheetName val="WP 30-2(Meter Cost)"/>
      <sheetName val=" WP 30-3(Peak Load)"/>
      <sheetName val="ADJ 21"/>
      <sheetName val="WP 17-34"/>
    </sheetNames>
    <sheetDataSet>
      <sheetData sheetId="0" refreshError="1">
        <row r="43">
          <cell r="D43">
            <v>1.2800000000000001E-2</v>
          </cell>
        </row>
        <row r="51">
          <cell r="D51">
            <v>7.0400000000000004E-2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heet3"/>
      <sheetName val="Summary"/>
      <sheetName val="080 - April 1080 activity"/>
    </sheetNames>
    <sheetDataSet>
      <sheetData sheetId="0"/>
      <sheetData sheetId="1"/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&amp;M Comparison"/>
      <sheetName val="Div 91 for schedule I"/>
      <sheetName val="Adjustments"/>
      <sheetName val="Escalation"/>
      <sheetName val="CPI index"/>
      <sheetName val="091retreive"/>
      <sheetName val="091 bud"/>
      <sheetName val="009retrieve"/>
      <sheetName val="009 bud"/>
      <sheetName val="002retrieve"/>
      <sheetName val="Sheet1"/>
      <sheetName val="002 bud"/>
      <sheetName val="012retreive"/>
      <sheetName val="012 bud"/>
      <sheetName val="SSU by cost center summary"/>
      <sheetName val="SSU by cost center Labor"/>
      <sheetName val="Labor"/>
      <sheetName val="Rent"/>
      <sheetName val="Billed to Div 009"/>
      <sheetName val="SSU By cost Center"/>
      <sheetName val="Summary 02 and 12"/>
      <sheetName val="010"/>
    </sheetNames>
    <sheetDataSet>
      <sheetData sheetId="0"/>
      <sheetData sheetId="1"/>
      <sheetData sheetId="2"/>
      <sheetData sheetId="3"/>
      <sheetData sheetId="4">
        <row r="23">
          <cell r="B23">
            <v>3.3255750665127426E-2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CG"/>
      <sheetName val="Short Summary"/>
    </sheetNames>
    <sheetDataSet>
      <sheetData sheetId="0"/>
      <sheetData sheetId="1" refreshError="1">
        <row r="7">
          <cell r="C7" t="str">
            <v>0050000</v>
          </cell>
          <cell r="D7" t="str">
            <v xml:space="preserve">Chairman </v>
          </cell>
          <cell r="E7" t="str">
            <v>Residual</v>
          </cell>
        </row>
        <row r="8">
          <cell r="C8" t="str">
            <v>0052200</v>
          </cell>
          <cell r="D8" t="str">
            <v>Governmental Affairs</v>
          </cell>
          <cell r="E8" t="str">
            <v>Residual</v>
          </cell>
        </row>
        <row r="9">
          <cell r="C9" t="str">
            <v>0052100</v>
          </cell>
          <cell r="D9" t="str">
            <v>Operations</v>
          </cell>
          <cell r="E9" t="str">
            <v>Cust, Capital Adds, Employees, O&amp;M</v>
          </cell>
        </row>
        <row r="10">
          <cell r="C10" t="str">
            <v>0050500</v>
          </cell>
          <cell r="D10" t="str">
            <v>President &amp; COO</v>
          </cell>
          <cell r="E10" t="str">
            <v>Residual</v>
          </cell>
        </row>
        <row r="11">
          <cell r="C11" t="str">
            <v>0113000</v>
          </cell>
          <cell r="D11" t="str">
            <v>Assistant Controller General Acctg</v>
          </cell>
          <cell r="E11" t="str">
            <v>Avg WLC #108,109,110,&amp;111</v>
          </cell>
        </row>
        <row r="12">
          <cell r="C12" t="str">
            <v>0112900</v>
          </cell>
          <cell r="D12" t="str">
            <v>VP &amp; Controller</v>
          </cell>
          <cell r="E12" t="str">
            <v>Avg all Accounting WLC's</v>
          </cell>
        </row>
        <row r="13">
          <cell r="C13" t="str">
            <v>0113500</v>
          </cell>
          <cell r="D13" t="str">
            <v>Assistant Controller, Utility Acctg</v>
          </cell>
          <cell r="E13" t="str">
            <v>50% Cust, 17% Gas Purch Vol, 33% Cap Adds</v>
          </cell>
        </row>
        <row r="14">
          <cell r="C14" t="str">
            <v>0113100</v>
          </cell>
          <cell r="D14" t="str">
            <v>General Accounting</v>
          </cell>
          <cell r="E14" t="str">
            <v>Residual</v>
          </cell>
        </row>
        <row r="15">
          <cell r="C15" t="str">
            <v>0113200</v>
          </cell>
          <cell r="D15" t="str">
            <v>Payroll Accounting</v>
          </cell>
          <cell r="E15" t="str">
            <v>Employees</v>
          </cell>
        </row>
        <row r="16">
          <cell r="C16" t="str">
            <v>0113300</v>
          </cell>
          <cell r="D16" t="str">
            <v>Accounts Payable</v>
          </cell>
          <cell r="E16" t="str">
            <v>Purchase Orders</v>
          </cell>
        </row>
        <row r="17">
          <cell r="C17" t="str">
            <v>0113400</v>
          </cell>
          <cell r="D17" t="str">
            <v>Accounting Systems</v>
          </cell>
          <cell r="E17" t="str">
            <v>Employees</v>
          </cell>
        </row>
        <row r="18">
          <cell r="C18" t="str">
            <v>0113600</v>
          </cell>
          <cell r="D18" t="str">
            <v>Plant Accounting</v>
          </cell>
          <cell r="E18" t="str">
            <v>Capital Additions</v>
          </cell>
        </row>
        <row r="19">
          <cell r="C19" t="str">
            <v>0113700</v>
          </cell>
          <cell r="D19" t="str">
            <v>Gas Accounting</v>
          </cell>
          <cell r="E19" t="str">
            <v>%'s provided by department</v>
          </cell>
        </row>
        <row r="20">
          <cell r="C20" t="str">
            <v>0113800</v>
          </cell>
          <cell r="D20" t="str">
            <v>Customer Billing</v>
          </cell>
          <cell r="E20" t="str">
            <v>%'s provided by department</v>
          </cell>
        </row>
        <row r="21">
          <cell r="C21" t="str">
            <v>0113900</v>
          </cell>
          <cell r="D21" t="str">
            <v>Financial Reporting</v>
          </cell>
          <cell r="E21" t="str">
            <v>Residual</v>
          </cell>
        </row>
        <row r="22">
          <cell r="C22" t="str">
            <v>0052000</v>
          </cell>
          <cell r="D22" t="str">
            <v>Legal</v>
          </cell>
          <cell r="E22" t="str">
            <v>Residual</v>
          </cell>
        </row>
        <row r="23">
          <cell r="C23" t="str">
            <v>0057900</v>
          </cell>
          <cell r="D23" t="str">
            <v>Corporate Secretary</v>
          </cell>
          <cell r="E23" t="str">
            <v>Residual</v>
          </cell>
        </row>
        <row r="24">
          <cell r="C24" t="str">
            <v>0052500</v>
          </cell>
          <cell r="D24" t="str">
            <v>Utility Services</v>
          </cell>
          <cell r="E24" t="str">
            <v>Customers,Gross Plant, &amp; Employees</v>
          </cell>
        </row>
        <row r="25">
          <cell r="C25" t="str">
            <v>0054000</v>
          </cell>
          <cell r="D25" t="str">
            <v>Rates &amp; Regulatory Affairs</v>
          </cell>
          <cell r="E25" t="str">
            <v>%'s provided by department</v>
          </cell>
        </row>
        <row r="26">
          <cell r="C26" t="str">
            <v>0051600</v>
          </cell>
          <cell r="D26" t="str">
            <v>Intrastate Gas Supply</v>
          </cell>
          <cell r="E26" t="str">
            <v>%'s provided by department</v>
          </cell>
        </row>
        <row r="27">
          <cell r="C27" t="str">
            <v>0114300</v>
          </cell>
          <cell r="D27" t="str">
            <v>Budget &amp; Planning</v>
          </cell>
          <cell r="E27" t="str">
            <v>Residual</v>
          </cell>
        </row>
        <row r="28">
          <cell r="C28" t="str">
            <v>0054400</v>
          </cell>
          <cell r="D28" t="str">
            <v>Financial Planning</v>
          </cell>
          <cell r="E28" t="str">
            <v>Residual</v>
          </cell>
        </row>
        <row r="29">
          <cell r="C29" t="str">
            <v>0052400</v>
          </cell>
          <cell r="D29" t="str">
            <v>Public Affairs</v>
          </cell>
          <cell r="E29" t="str">
            <v>Residual</v>
          </cell>
        </row>
        <row r="30">
          <cell r="C30" t="str">
            <v>0054700</v>
          </cell>
          <cell r="D30" t="str">
            <v>Chief Financial Officer</v>
          </cell>
          <cell r="E30" t="str">
            <v>Residual</v>
          </cell>
        </row>
        <row r="31">
          <cell r="C31" t="str">
            <v>0114800</v>
          </cell>
          <cell r="D31" t="str">
            <v>Dallas Treasurer</v>
          </cell>
          <cell r="E31" t="str">
            <v>Residual</v>
          </cell>
        </row>
        <row r="32">
          <cell r="C32" t="str">
            <v>0054900</v>
          </cell>
          <cell r="D32" t="str">
            <v>Investor Relations</v>
          </cell>
          <cell r="E32" t="str">
            <v>Residual</v>
          </cell>
        </row>
        <row r="33">
          <cell r="C33" t="str">
            <v>0114600</v>
          </cell>
          <cell r="D33" t="str">
            <v>Dallas Taxation</v>
          </cell>
          <cell r="E33" t="str">
            <v>Residual</v>
          </cell>
        </row>
        <row r="34">
          <cell r="C34" t="str">
            <v>0114500</v>
          </cell>
          <cell r="D34" t="str">
            <v>Dallas Treasury</v>
          </cell>
          <cell r="E34" t="str">
            <v>Customers &amp; Gas Purchase Volumes</v>
          </cell>
        </row>
        <row r="35">
          <cell r="C35" t="str">
            <v>0056000</v>
          </cell>
          <cell r="D35" t="str">
            <v>Marketing</v>
          </cell>
          <cell r="E35" t="str">
            <v>Resident./Comm. Cust's</v>
          </cell>
        </row>
        <row r="36">
          <cell r="C36" t="str">
            <v>0056200</v>
          </cell>
          <cell r="D36" t="str">
            <v>Technical Services</v>
          </cell>
          <cell r="E36" t="str">
            <v>Capital Additions and O&amp;M Expenses</v>
          </cell>
        </row>
        <row r="37">
          <cell r="C37" t="str">
            <v>0116400</v>
          </cell>
          <cell r="D37" t="str">
            <v>Internal Audit</v>
          </cell>
          <cell r="E37" t="str">
            <v>Residual</v>
          </cell>
        </row>
        <row r="38">
          <cell r="C38" t="str">
            <v>0051900</v>
          </cell>
          <cell r="D38" t="str">
            <v>Gas Supply</v>
          </cell>
          <cell r="E38" t="str">
            <v>%'s provided by department</v>
          </cell>
        </row>
        <row r="39">
          <cell r="C39" t="str">
            <v>0051500</v>
          </cell>
          <cell r="D39" t="str">
            <v>Interstate Gas Supply</v>
          </cell>
          <cell r="E39" t="str">
            <v>%'s provided by department</v>
          </cell>
        </row>
        <row r="40">
          <cell r="C40" t="str">
            <v>0056100</v>
          </cell>
          <cell r="D40" t="str">
            <v>Professional Development</v>
          </cell>
          <cell r="E40" t="str">
            <v>Capital Additions and O&amp;M Expenses</v>
          </cell>
        </row>
        <row r="41">
          <cell r="C41" t="str">
            <v>0117100</v>
          </cell>
          <cell r="D41" t="str">
            <v>Corporate Services</v>
          </cell>
          <cell r="E41" t="str">
            <v>Residual</v>
          </cell>
        </row>
        <row r="42">
          <cell r="C42" t="str">
            <v>0117200</v>
          </cell>
          <cell r="D42" t="str">
            <v>Compensation &amp; Employment</v>
          </cell>
          <cell r="E42" t="str">
            <v>Employees</v>
          </cell>
        </row>
        <row r="43">
          <cell r="C43" t="str">
            <v>0117300</v>
          </cell>
          <cell r="D43" t="str">
            <v>Human Resources</v>
          </cell>
          <cell r="E43" t="str">
            <v>Employees</v>
          </cell>
        </row>
        <row r="44">
          <cell r="C44" t="str">
            <v>0117500</v>
          </cell>
          <cell r="D44" t="str">
            <v>Employee Benefits</v>
          </cell>
          <cell r="E44" t="str">
            <v>Employees</v>
          </cell>
        </row>
        <row r="45">
          <cell r="C45" t="str">
            <v>0117600</v>
          </cell>
          <cell r="D45" t="str">
            <v>Purchasing</v>
          </cell>
          <cell r="E45" t="str">
            <v>Purchase Orders</v>
          </cell>
        </row>
        <row r="46">
          <cell r="C46" t="str">
            <v>0117700</v>
          </cell>
          <cell r="D46" t="str">
            <v>Corp. &amp; Employee Communications</v>
          </cell>
          <cell r="E46" t="str">
            <v>Customers &amp; Employees</v>
          </cell>
        </row>
        <row r="47">
          <cell r="C47" t="str">
            <v>0115000</v>
          </cell>
          <cell r="D47" t="str">
            <v>Information Services</v>
          </cell>
          <cell r="E47" t="str">
            <v>Avg of all IS Departments (Customers)</v>
          </cell>
        </row>
        <row r="48">
          <cell r="C48" t="str">
            <v>0118000</v>
          </cell>
          <cell r="D48" t="str">
            <v>Remittance Processing</v>
          </cell>
          <cell r="E48" t="str">
            <v>Customers</v>
          </cell>
        </row>
        <row r="49">
          <cell r="C49" t="str">
            <v>0118100</v>
          </cell>
          <cell r="D49" t="str">
            <v>Employee Development</v>
          </cell>
          <cell r="E49" t="str">
            <v>Employees</v>
          </cell>
        </row>
        <row r="50">
          <cell r="C50" t="str">
            <v>0118200</v>
          </cell>
          <cell r="D50" t="str">
            <v>Central Records</v>
          </cell>
          <cell r="E50" t="str">
            <v>Customers</v>
          </cell>
        </row>
        <row r="51">
          <cell r="C51" t="str">
            <v>0118300</v>
          </cell>
          <cell r="D51" t="str">
            <v>Stores</v>
          </cell>
          <cell r="E51" t="str">
            <v>None</v>
          </cell>
        </row>
        <row r="52">
          <cell r="C52" t="str">
            <v>0115600</v>
          </cell>
          <cell r="D52" t="str">
            <v>Telecommunication Services</v>
          </cell>
          <cell r="E52" t="str">
            <v>Customers</v>
          </cell>
        </row>
        <row r="53">
          <cell r="C53" t="str">
            <v>0115400</v>
          </cell>
          <cell r="D53" t="str">
            <v>Information Support</v>
          </cell>
          <cell r="E53" t="str">
            <v>Customers</v>
          </cell>
        </row>
        <row r="54">
          <cell r="C54" t="str">
            <v>0115300</v>
          </cell>
          <cell r="D54" t="str">
            <v>Development Services</v>
          </cell>
          <cell r="E54" t="str">
            <v>Customers</v>
          </cell>
        </row>
        <row r="55">
          <cell r="C55" t="str">
            <v>0115100</v>
          </cell>
          <cell r="D55" t="str">
            <v>Production Services</v>
          </cell>
          <cell r="E55" t="str">
            <v>Customers</v>
          </cell>
        </row>
        <row r="56">
          <cell r="C56" t="str">
            <v>0118600</v>
          </cell>
          <cell r="D56" t="str">
            <v>Purchasing &amp; Stores</v>
          </cell>
          <cell r="E56" t="str">
            <v>Purchase Orders &amp; Residual</v>
          </cell>
        </row>
        <row r="57">
          <cell r="C57" t="str">
            <v>0118500</v>
          </cell>
          <cell r="D57" t="str">
            <v>Mail &amp; Supply</v>
          </cell>
          <cell r="E57" t="str">
            <v>Employees</v>
          </cell>
        </row>
        <row r="58">
          <cell r="C58" t="str">
            <v>0115500</v>
          </cell>
          <cell r="D58" t="str">
            <v>Office Systems</v>
          </cell>
          <cell r="E58" t="str">
            <v>Customers</v>
          </cell>
        </row>
        <row r="59">
          <cell r="C59" t="str">
            <v>0119000</v>
          </cell>
          <cell r="D59" t="str">
            <v>Employee Relocation Expense</v>
          </cell>
          <cell r="E59" t="str">
            <v>Residual for 02/Direct for others</v>
          </cell>
        </row>
        <row r="60">
          <cell r="C60" t="str">
            <v>0119200</v>
          </cell>
          <cell r="D60" t="str">
            <v>Controller Miscellaneous</v>
          </cell>
          <cell r="E60" t="str">
            <v>Residual</v>
          </cell>
        </row>
        <row r="61">
          <cell r="C61" t="str">
            <v>0119600</v>
          </cell>
          <cell r="D61" t="str">
            <v>Retirement Cost</v>
          </cell>
          <cell r="E61" t="str">
            <v>Residual</v>
          </cell>
        </row>
        <row r="62">
          <cell r="C62" t="str">
            <v>0119210</v>
          </cell>
          <cell r="D62" t="str">
            <v>Performance Plan</v>
          </cell>
          <cell r="E62" t="str">
            <v>Residual</v>
          </cell>
        </row>
        <row r="63">
          <cell r="C63" t="str">
            <v>0119800</v>
          </cell>
          <cell r="D63" t="str">
            <v>A&amp;G O/H Capitl'd (Div 02)</v>
          </cell>
          <cell r="E63" t="str">
            <v>Residual</v>
          </cell>
        </row>
        <row r="64">
          <cell r="C64" t="str">
            <v>0119800</v>
          </cell>
          <cell r="D64" t="str">
            <v>A&amp;G O/H Capitalized</v>
          </cell>
          <cell r="E64" t="str">
            <v>% of Capital Expenditures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INPUT"/>
      <sheetName val="TB SUMMARY"/>
      <sheetName val="DTB INPUT"/>
      <sheetName val="BS INPUT"/>
      <sheetName val="IS INPUT"/>
      <sheetName val="STOCK DATA INPUT"/>
      <sheetName val="Sch 1"/>
      <sheetName val="Wp 1-1"/>
      <sheetName val="Sch 2"/>
      <sheetName val="Wp 2-1"/>
      <sheetName val="Sch 3"/>
      <sheetName val="Sch 4"/>
      <sheetName val="Wp 4-1"/>
      <sheetName val="Sch 5"/>
      <sheetName val="Sch 6"/>
      <sheetName val="Sch 7"/>
      <sheetName val="Sch 8"/>
      <sheetName val="WP 8-1"/>
      <sheetName val="WP 8-2"/>
      <sheetName val="WP 8-3"/>
      <sheetName val="Sch 9"/>
      <sheetName val="Wp 9-1"/>
      <sheetName val="Wp 9-2"/>
      <sheetName val="Wp 9-3"/>
      <sheetName val="Wp 9-4"/>
      <sheetName val="Wp 9-5"/>
      <sheetName val="Wp 9-6"/>
      <sheetName val="Wp 9-7"/>
      <sheetName val="WP 9-7-1"/>
      <sheetName val="WP 9-8"/>
      <sheetName val="Sch 10"/>
      <sheetName val="WP 10-1"/>
      <sheetName val="WP 10-2"/>
      <sheetName val="Wp 10-3"/>
      <sheetName val="WP 10-4 "/>
      <sheetName val="WP 10-5"/>
      <sheetName val="WP 10-6"/>
      <sheetName val="WP10-7"/>
      <sheetName val="WP 10-8"/>
      <sheetName val="WP 10-9 "/>
      <sheetName val="WP 10-9 HISTORY"/>
      <sheetName val="WP 10-10"/>
      <sheetName val="Sch 11"/>
      <sheetName val="WP 11-1"/>
      <sheetName val="WP 11-2 "/>
      <sheetName val="Sch 12"/>
      <sheetName val="ADJ 12-1"/>
      <sheetName val="ADJ 12-2"/>
      <sheetName val="ADJ 12-3"/>
      <sheetName val="ADJ 12-4"/>
      <sheetName val="ADJ 12-5"/>
      <sheetName val="ADJ 12-6"/>
      <sheetName val="ADJ 12-7"/>
      <sheetName val="ADJ 12-8"/>
      <sheetName val="ADJ 12-9"/>
      <sheetName val="ADJ 12-10"/>
      <sheetName val="ADJ 12-11"/>
      <sheetName val="ADJ 12-12"/>
      <sheetName val="ADJ 12-13"/>
      <sheetName val="ADJ 12-14"/>
      <sheetName val="ADJ 12-15"/>
      <sheetName val="ADJ 12-16"/>
      <sheetName val="ADJ 12-17"/>
      <sheetName val="ADJ 12-5 CSI"/>
      <sheetName val="ADJ 12-14 CSI"/>
      <sheetName val="ADJ 12-16 CSI"/>
      <sheetName val="ADJ 12-19 CSI"/>
      <sheetName val="Sch 13"/>
      <sheetName val="Sch 14 "/>
      <sheetName val="Sch 15"/>
      <sheetName val="WP 15-1"/>
      <sheetName val="WP 15-1-1"/>
      <sheetName val="WP 15-2"/>
      <sheetName val="WP 15-3"/>
      <sheetName val="WP 15-4"/>
      <sheetName val="WP 15-5"/>
      <sheetName val="Sch 16"/>
      <sheetName val="WP 16-2"/>
      <sheetName val="WP 16-3"/>
      <sheetName val="WP 16-4"/>
      <sheetName val="WP 16-5"/>
      <sheetName val="WP16-6"/>
      <sheetName val="WP 16-7"/>
      <sheetName val="WP 16-8"/>
      <sheetName val="WP 16-9"/>
      <sheetName val="Sch 17"/>
      <sheetName val="ADJ 17-1"/>
      <sheetName val="WP 17-1"/>
      <sheetName val="WP 17-1-1"/>
      <sheetName val="WP 17-1-2 "/>
      <sheetName val="WP 17-1-3"/>
      <sheetName val="ADJ 17- 2"/>
      <sheetName val="Wp 17-2"/>
      <sheetName val="WP 17-2-1"/>
      <sheetName val="Wp 17-2-2"/>
      <sheetName val="ADJ 17-3"/>
      <sheetName val="WP 17-3"/>
      <sheetName val="WP 17-3 (2)"/>
      <sheetName val="WP 17-3-1"/>
      <sheetName val="ADJ 17-4"/>
      <sheetName val="ADJ 17-5"/>
      <sheetName val="ADJ 17-6"/>
      <sheetName val="ADJ 17-7"/>
      <sheetName val="Wp 17-7"/>
      <sheetName val="ADJ 17-8"/>
      <sheetName val="WP 17-8"/>
      <sheetName val="ADJ 17-9"/>
      <sheetName val="ADJ 17-10"/>
      <sheetName val="ADJ 17-11"/>
      <sheetName val="ADJ 17-12"/>
      <sheetName val="WP 17-12"/>
      <sheetName val="ADJ 17-13"/>
      <sheetName val="ADJ 17-14"/>
      <sheetName val="ADJ 17-15"/>
      <sheetName val="ADJ 17-16"/>
      <sheetName val="ADJ 17-17"/>
      <sheetName val="WP 17-17-1"/>
      <sheetName val="Wp 17-17-2"/>
      <sheetName val="Wp 17-17-3"/>
      <sheetName val="Wp 17-17-4"/>
      <sheetName val="ADJ 17-18"/>
      <sheetName val="ADJ 17-19"/>
      <sheetName val="ADJ 17-20"/>
      <sheetName val="ADJ 17-21"/>
      <sheetName val="ADJ 17-22"/>
      <sheetName val="ADJ 17-23"/>
      <sheetName val="ADJ 17-24"/>
      <sheetName val="ADJ 17-25"/>
      <sheetName val="ADJ 17-26"/>
      <sheetName val="ADJ 17-27"/>
      <sheetName val="ADJ 17-28"/>
      <sheetName val="ADJ 17-29"/>
      <sheetName val="ADJ 17-30"/>
      <sheetName val="ADJ 17-31"/>
      <sheetName val="ADJ 17-32"/>
      <sheetName val="ADJ 17-33"/>
      <sheetName val="ADJ 17-34"/>
      <sheetName val="ADJ 17-35"/>
      <sheetName val="ADJ 17-36"/>
      <sheetName val="ADJ 17-14 CSI"/>
      <sheetName val="ADJ 17-24 CSI"/>
      <sheetName val="ADJ 17-26 CSI"/>
      <sheetName val="ADJ 17-28 CSI"/>
      <sheetName val="Sch 19"/>
      <sheetName val="Sch 20"/>
      <sheetName val="Sch 21"/>
      <sheetName val="Sch 25"/>
      <sheetName val="Sch 30"/>
      <sheetName val="WP 30-1"/>
      <sheetName val=" WP 30-2 PEAK DAYS"/>
      <sheetName val=" WP 30-3 METER SIZE"/>
      <sheetName val="WP 30-4 BF BY CLASS"/>
      <sheetName val="BF DIFF"/>
    </sheetNames>
    <sheetDataSet>
      <sheetData sheetId="0" refreshError="1">
        <row r="45">
          <cell r="D45">
            <v>1.54E-2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asonableness test"/>
      <sheetName val="Comparison All"/>
      <sheetName val="Jurisdiction Input"/>
      <sheetName val="Effect of 1% HDD change"/>
      <sheetName val="High Level Summary"/>
      <sheetName val="Weather Sensitive"/>
      <sheetName val="Data"/>
      <sheetName val="Analysis2"/>
      <sheetName val="Analysis vs 03Bud"/>
      <sheetName val="Analysis vs 03Proj"/>
      <sheetName val="5yr Plan Other Inputs"/>
      <sheetName val="PLANIT Paste no format"/>
      <sheetName val="PLANIT Summary"/>
      <sheetName val="Model Billed"/>
      <sheetName val="Model Calendar"/>
      <sheetName val="Declining Usage"/>
      <sheetName val="bload hload factors"/>
      <sheetName val="Model Growth"/>
      <sheetName val="degree day info"/>
      <sheetName val="Other Revenue"/>
      <sheetName val="PA IND IRR TRA"/>
      <sheetName val="Margin Rates"/>
      <sheetName val="WNA Billed"/>
      <sheetName val="WNA Calendar"/>
      <sheetName val="IL graph"/>
      <sheetName val="TN graph"/>
      <sheetName val="GA graph"/>
      <sheetName val="VA graph"/>
      <sheetName val="MO graph"/>
      <sheetName val="Iowa graph"/>
      <sheetName val="Jurisdiction 7"/>
      <sheetName val="Chart Data"/>
      <sheetName val="Monthly BL HL"/>
      <sheetName val="Growth Customers"/>
      <sheetName val="Customer Data"/>
      <sheetName val="Meter Data"/>
      <sheetName val="Volume Data"/>
      <sheetName val="Actual Billed HDD Data"/>
      <sheetName val="Actual Calendar HDD Data"/>
      <sheetName val="Normal Billed HDD Data"/>
      <sheetName val="Normal Calendar HDD Data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Georgia 95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/>
      <sheetData sheetId="38"/>
      <sheetData sheetId="39" refreshError="1"/>
      <sheetData sheetId="40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Allocation"/>
      <sheetName val="Cover A"/>
      <sheetName val="A.1"/>
      <sheetName val="Cover B"/>
      <sheetName val="B.1 B"/>
      <sheetName val="B.1 F "/>
      <sheetName val="B.2 B"/>
      <sheetName val="B.2 F"/>
      <sheetName val="B.3 B"/>
      <sheetName val="B.3 F"/>
      <sheetName val="B.3.1 F"/>
      <sheetName val="B.4 B"/>
      <sheetName val="B.4 F"/>
      <sheetName val="B.4.1 B"/>
      <sheetName val="B.4.1 F"/>
      <sheetName val="B.4.2 B"/>
      <sheetName val="B.4.2 F"/>
      <sheetName val="B.5 B"/>
      <sheetName val="B.5 F"/>
      <sheetName val="B.6 B"/>
      <sheetName val="B.6 F"/>
      <sheetName val="WP B.4.1B"/>
      <sheetName val="WP B.4.1F"/>
      <sheetName val="WP B.5 B"/>
      <sheetName val="WP B.5 B1"/>
      <sheetName val="WP B.5 F"/>
      <sheetName val="WP B.5 F1"/>
      <sheetName val="WP B.6 B"/>
      <sheetName val="WP B.6 F"/>
      <sheetName val="Cover C"/>
      <sheetName val="C.1"/>
      <sheetName val="C.2"/>
      <sheetName val="C.2.1 B"/>
      <sheetName val="C.2.1 F"/>
      <sheetName val="C.2.2 B 09"/>
      <sheetName val="C.2.2 B 02"/>
      <sheetName val="C.2.2 B 12"/>
      <sheetName val="C.2.2 B 91"/>
      <sheetName val="C.2.2-F 09"/>
      <sheetName val="C.2.2-F 02"/>
      <sheetName val="C.2.2-F 12"/>
      <sheetName val="C.2.2-F 91"/>
      <sheetName val="C.2.3 B"/>
      <sheetName val="C.2.3 F"/>
      <sheetName val="Cover D"/>
      <sheetName val="D.1"/>
      <sheetName val="D.2.1"/>
      <sheetName val="D.2.2"/>
      <sheetName val="D.2.3"/>
      <sheetName val="Cover E"/>
      <sheetName val="E"/>
      <sheetName val="Cover F"/>
      <sheetName val="F.1"/>
      <sheetName val="F.2.1"/>
      <sheetName val="F.2.2"/>
      <sheetName val="F.2.3"/>
      <sheetName val="F.3"/>
      <sheetName val="F.4"/>
      <sheetName val="F.5"/>
      <sheetName val="F.6"/>
      <sheetName val="F.7"/>
      <sheetName val="F.8"/>
      <sheetName val="F.9"/>
      <sheetName val="F.10"/>
      <sheetName val="F.11"/>
      <sheetName val="F.12"/>
      <sheetName val="WP F.12"/>
      <sheetName val="G.1"/>
      <sheetName val="G.2"/>
      <sheetName val="G.3"/>
      <sheetName val="H.1"/>
      <sheetName val="I.1"/>
      <sheetName val="I.2"/>
      <sheetName val="I.3"/>
      <sheetName val="J-1 Base"/>
      <sheetName val="J.1"/>
      <sheetName val="J-2 B"/>
      <sheetName val="J-3 B"/>
      <sheetName val="J-4"/>
      <sheetName val="J-1 F"/>
      <sheetName val="J-3 F"/>
      <sheetName val="J-2 F"/>
      <sheetName val="K"/>
    </sheetNames>
    <sheetDataSet>
      <sheetData sheetId="0" refreshError="1"/>
      <sheetData sheetId="1">
        <row r="14">
          <cell r="E14">
            <v>4.9714119999999994E-2</v>
          </cell>
        </row>
        <row r="15">
          <cell r="E15">
            <v>5.5573860000000003E-2</v>
          </cell>
        </row>
        <row r="17">
          <cell r="E17">
            <v>0.50419999999999998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>
        <row r="19">
          <cell r="F19">
            <v>29047435.409500755</v>
          </cell>
        </row>
      </sheetData>
      <sheetData sheetId="32">
        <row r="18">
          <cell r="D18">
            <v>0</v>
          </cell>
          <cell r="K18">
            <v>0</v>
          </cell>
        </row>
        <row r="19">
          <cell r="D19">
            <v>742884.54297584889</v>
          </cell>
          <cell r="K19">
            <v>755657.54861435352</v>
          </cell>
        </row>
        <row r="20">
          <cell r="D20">
            <v>201245.43671156355</v>
          </cell>
          <cell r="K20">
            <v>206350.34876901674</v>
          </cell>
        </row>
        <row r="21">
          <cell r="D21">
            <v>9060381.4914577212</v>
          </cell>
          <cell r="K21">
            <v>9199699.3907355051</v>
          </cell>
        </row>
        <row r="22">
          <cell r="D22">
            <v>2888691.1579940091</v>
          </cell>
          <cell r="K22">
            <v>2399512.7759451522</v>
          </cell>
        </row>
        <row r="23">
          <cell r="D23">
            <v>170525.99226331359</v>
          </cell>
          <cell r="K23">
            <v>175131.3105771456</v>
          </cell>
        </row>
        <row r="24">
          <cell r="D24">
            <v>323515.5802244044</v>
          </cell>
          <cell r="K24">
            <v>327673.66417090327</v>
          </cell>
        </row>
        <row r="25">
          <cell r="D25">
            <v>17924415.234955449</v>
          </cell>
          <cell r="K25">
            <v>18106621.358910035</v>
          </cell>
        </row>
      </sheetData>
      <sheetData sheetId="33">
        <row r="159">
          <cell r="D159">
            <v>15178190.516582308</v>
          </cell>
        </row>
      </sheetData>
      <sheetData sheetId="34">
        <row r="154">
          <cell r="D154">
            <v>15463672.796832643</v>
          </cell>
        </row>
      </sheetData>
      <sheetData sheetId="35">
        <row r="122">
          <cell r="P122">
            <v>16133468.920000004</v>
          </cell>
        </row>
      </sheetData>
      <sheetData sheetId="36">
        <row r="45">
          <cell r="P45">
            <v>5.0031230137501E-2</v>
          </cell>
        </row>
        <row r="46">
          <cell r="P46">
            <v>-7221904.2855644701</v>
          </cell>
        </row>
      </sheetData>
      <sheetData sheetId="37">
        <row r="33">
          <cell r="P33">
            <v>5.4322216229595287E-2</v>
          </cell>
        </row>
        <row r="34">
          <cell r="P34">
            <v>-2721602.4262978383</v>
          </cell>
        </row>
      </sheetData>
      <sheetData sheetId="38">
        <row r="64">
          <cell r="P64">
            <v>0.50420000128951981</v>
          </cell>
        </row>
        <row r="65">
          <cell r="P65">
            <v>-5234683.8047199994</v>
          </cell>
        </row>
      </sheetData>
      <sheetData sheetId="39">
        <row r="94">
          <cell r="D94">
            <v>41107.817545294769</v>
          </cell>
          <cell r="E94">
            <v>40000.662845096675</v>
          </cell>
          <cell r="F94">
            <v>20551.671420996903</v>
          </cell>
          <cell r="G94">
            <v>24203.898315526527</v>
          </cell>
          <cell r="H94">
            <v>14923.04904227185</v>
          </cell>
          <cell r="I94">
            <v>23241.875915875236</v>
          </cell>
          <cell r="J94">
            <v>24428.463923156731</v>
          </cell>
          <cell r="K94">
            <v>25781.872778714853</v>
          </cell>
          <cell r="L94">
            <v>23856.596280470407</v>
          </cell>
          <cell r="M94">
            <v>31795.068249348788</v>
          </cell>
          <cell r="N94">
            <v>41736.503270258632</v>
          </cell>
          <cell r="O94">
            <v>51830.402322597605</v>
          </cell>
        </row>
        <row r="102">
          <cell r="D102">
            <v>1090878.6181110744</v>
          </cell>
          <cell r="E102">
            <v>1023854.7360053363</v>
          </cell>
          <cell r="F102">
            <v>1199348.3631700487</v>
          </cell>
          <cell r="G102">
            <v>1227443.4440062188</v>
          </cell>
          <cell r="H102">
            <v>1362182.5005613882</v>
          </cell>
          <cell r="I102">
            <v>1200161.734564479</v>
          </cell>
          <cell r="J102">
            <v>1310187.7858706554</v>
          </cell>
          <cell r="K102">
            <v>1155444.5284203952</v>
          </cell>
          <cell r="L102">
            <v>2791199.9127810965</v>
          </cell>
          <cell r="M102">
            <v>1148673.0479170671</v>
          </cell>
          <cell r="N102">
            <v>844701.17138431198</v>
          </cell>
          <cell r="O102">
            <v>1109596.9540405683</v>
          </cell>
        </row>
        <row r="122">
          <cell r="P122">
            <v>15706973.600889474</v>
          </cell>
        </row>
      </sheetData>
      <sheetData sheetId="40">
        <row r="43">
          <cell r="O43">
            <v>4.9714119999999994E-2</v>
          </cell>
        </row>
        <row r="44">
          <cell r="P44">
            <v>-7204419.5539999995</v>
          </cell>
        </row>
      </sheetData>
      <sheetData sheetId="41">
        <row r="33">
          <cell r="O33">
            <v>5.5573860000000003E-2</v>
          </cell>
        </row>
        <row r="34">
          <cell r="P34">
            <v>-2876450.8118159622</v>
          </cell>
        </row>
      </sheetData>
      <sheetData sheetId="42">
        <row r="62">
          <cell r="P62">
            <v>0.50420000000000009</v>
          </cell>
        </row>
        <row r="63">
          <cell r="P63">
            <v>-5382802.431016678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>
        <row r="93">
          <cell r="H93">
            <v>-9877.5891600000014</v>
          </cell>
        </row>
      </sheetData>
      <sheetData sheetId="54" refreshError="1"/>
      <sheetData sheetId="55">
        <row r="20">
          <cell r="J20">
            <v>0</v>
          </cell>
        </row>
      </sheetData>
      <sheetData sheetId="56" refreshError="1"/>
      <sheetData sheetId="57" refreshError="1"/>
      <sheetData sheetId="58">
        <row r="18">
          <cell r="K18">
            <v>150929.97000000003</v>
          </cell>
        </row>
        <row r="21">
          <cell r="K21">
            <v>9857.9268039999988</v>
          </cell>
        </row>
        <row r="24">
          <cell r="K24">
            <v>10339.9567962196</v>
          </cell>
        </row>
        <row r="27">
          <cell r="K27">
            <v>1421.2019922905999</v>
          </cell>
        </row>
      </sheetData>
      <sheetData sheetId="59" refreshError="1"/>
      <sheetData sheetId="60">
        <row r="152">
          <cell r="D152">
            <v>161140.83583333332</v>
          </cell>
        </row>
      </sheetData>
      <sheetData sheetId="61" refreshError="1"/>
      <sheetData sheetId="62">
        <row r="16">
          <cell r="I16">
            <v>29135.08</v>
          </cell>
        </row>
        <row r="18">
          <cell r="I18">
            <v>11689.992966</v>
          </cell>
        </row>
        <row r="20">
          <cell r="I20">
            <v>10933.98093095701</v>
          </cell>
        </row>
        <row r="22">
          <cell r="I22">
            <v>1135.5128944499997</v>
          </cell>
        </row>
      </sheetData>
      <sheetData sheetId="63">
        <row r="15">
          <cell r="F15">
            <v>67600.984661490467</v>
          </cell>
        </row>
        <row r="17">
          <cell r="F17">
            <v>20703.924264000005</v>
          </cell>
        </row>
      </sheetData>
      <sheetData sheetId="64">
        <row r="15">
          <cell r="F15">
            <v>614149.28268525202</v>
          </cell>
        </row>
        <row r="17">
          <cell r="F17">
            <v>0</v>
          </cell>
        </row>
        <row r="19">
          <cell r="F19">
            <v>556703.66804716701</v>
          </cell>
        </row>
        <row r="27">
          <cell r="F27">
            <v>0</v>
          </cell>
        </row>
        <row r="28">
          <cell r="F28">
            <v>200883.76164425802</v>
          </cell>
        </row>
        <row r="30">
          <cell r="F30">
            <v>0</v>
          </cell>
        </row>
        <row r="31">
          <cell r="F31">
            <v>9598.1445369291723</v>
          </cell>
        </row>
        <row r="33">
          <cell r="F33">
            <v>0</v>
          </cell>
        </row>
        <row r="34">
          <cell r="F34">
            <v>46797.466427047904</v>
          </cell>
        </row>
        <row r="36">
          <cell r="F36">
            <v>0</v>
          </cell>
        </row>
        <row r="37">
          <cell r="F37">
            <v>15424.379630879039</v>
          </cell>
        </row>
      </sheetData>
      <sheetData sheetId="65">
        <row r="19">
          <cell r="F19">
            <v>517169.00061374815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"/>
      <sheetName val="consol"/>
      <sheetName val="unconsol"/>
      <sheetName val="Adjustment"/>
      <sheetName val="Summary"/>
      <sheetName val="Merchant Upside"/>
    </sheetNames>
    <sheetDataSet>
      <sheetData sheetId="0" refreshError="1">
        <row r="4">
          <cell r="D4" t="str">
            <v>Base Case</v>
          </cell>
        </row>
        <row r="20">
          <cell r="G20">
            <v>1.7985063093615111E-2</v>
          </cell>
        </row>
        <row r="21">
          <cell r="G21">
            <v>3.4894337662567082E-2</v>
          </cell>
        </row>
        <row r="22">
          <cell r="G22">
            <v>0.15229997782126831</v>
          </cell>
        </row>
        <row r="23">
          <cell r="G23">
            <v>2.267937853033334E-2</v>
          </cell>
        </row>
        <row r="24">
          <cell r="G24">
            <v>5.1124208907558942E-2</v>
          </cell>
        </row>
        <row r="29">
          <cell r="G29">
            <v>0</v>
          </cell>
        </row>
        <row r="30">
          <cell r="G30">
            <v>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6">
          <cell r="G36">
            <v>0</v>
          </cell>
        </row>
        <row r="37">
          <cell r="G37">
            <v>0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0</v>
          </cell>
        </row>
        <row r="43">
          <cell r="G43">
            <v>3.0099999999999998E-2</v>
          </cell>
        </row>
        <row r="44">
          <cell r="G44">
            <v>5.8400000000000001E-2</v>
          </cell>
        </row>
        <row r="45">
          <cell r="G45">
            <v>5.4</v>
          </cell>
        </row>
        <row r="46">
          <cell r="G46">
            <v>1.063326839039509</v>
          </cell>
        </row>
        <row r="52">
          <cell r="G52">
            <v>2.1999999999999999E-2</v>
          </cell>
          <cell r="H52">
            <v>2.1999999999999999E-2</v>
          </cell>
          <cell r="I52">
            <v>2.1999999999999999E-2</v>
          </cell>
          <cell r="J52">
            <v>2.1999999999999999E-2</v>
          </cell>
          <cell r="K52">
            <v>2.1999999999999999E-2</v>
          </cell>
        </row>
        <row r="53">
          <cell r="G53">
            <v>2E-3</v>
          </cell>
          <cell r="H53">
            <v>5.0000000000000001E-3</v>
          </cell>
          <cell r="I53">
            <v>7.0000000000000001E-3</v>
          </cell>
          <cell r="J53">
            <v>7.0000000000000001E-3</v>
          </cell>
          <cell r="K53">
            <v>7.0000000000000001E-3</v>
          </cell>
        </row>
        <row r="54">
          <cell r="G54">
            <v>-0.15859999999999999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G55">
            <v>2.1000000000000001E-2</v>
          </cell>
          <cell r="H55">
            <v>2.1000000000000001E-2</v>
          </cell>
          <cell r="I55">
            <v>2.1000000000000001E-2</v>
          </cell>
          <cell r="J55">
            <v>2.1000000000000001E-2</v>
          </cell>
          <cell r="K55">
            <v>2.1000000000000001E-2</v>
          </cell>
        </row>
        <row r="56">
          <cell r="G56">
            <v>1.4E-2</v>
          </cell>
          <cell r="H56">
            <v>1.4999999999999999E-2</v>
          </cell>
          <cell r="I56">
            <v>1.6E-2</v>
          </cell>
          <cell r="J56">
            <v>1.6E-2</v>
          </cell>
          <cell r="K56">
            <v>1.6E-2</v>
          </cell>
        </row>
        <row r="57">
          <cell r="G57">
            <v>-0.15859999999999999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G58">
            <v>-0.20669999999999999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G59">
            <v>-0.20669999999999999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G60">
            <v>-0.20669999999999999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G61">
            <v>-0.20669999999999999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G62">
            <v>-0.20669999999999999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G63">
            <v>-0.20669999999999999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6">
          <cell r="G66" t="str">
            <v>DISTRIBUTION: New Serve Sustaining</v>
          </cell>
        </row>
        <row r="67">
          <cell r="G67">
            <v>2004</v>
          </cell>
          <cell r="H67">
            <v>2005</v>
          </cell>
          <cell r="I67">
            <v>2006</v>
          </cell>
          <cell r="J67">
            <v>2007</v>
          </cell>
          <cell r="K67">
            <v>2008</v>
          </cell>
        </row>
        <row r="68"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G69">
            <v>60500</v>
          </cell>
          <cell r="H69">
            <v>54500</v>
          </cell>
          <cell r="I69">
            <v>59500</v>
          </cell>
          <cell r="J69">
            <v>59500</v>
          </cell>
          <cell r="K69">
            <v>59500</v>
          </cell>
        </row>
        <row r="70"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G72">
            <v>500</v>
          </cell>
          <cell r="H72">
            <v>500</v>
          </cell>
          <cell r="I72">
            <v>500</v>
          </cell>
          <cell r="J72">
            <v>500</v>
          </cell>
          <cell r="K72">
            <v>500</v>
          </cell>
        </row>
        <row r="74">
          <cell r="G74">
            <v>61000</v>
          </cell>
          <cell r="H74">
            <v>55000</v>
          </cell>
          <cell r="I74">
            <v>60000</v>
          </cell>
          <cell r="J74">
            <v>60000</v>
          </cell>
          <cell r="K74">
            <v>60000</v>
          </cell>
        </row>
        <row r="77">
          <cell r="G77" t="str">
            <v>PIPELINE: Sustaining + Uplift Capital</v>
          </cell>
        </row>
        <row r="78">
          <cell r="G78">
            <v>2004</v>
          </cell>
          <cell r="H78">
            <v>2005</v>
          </cell>
          <cell r="I78">
            <v>2006</v>
          </cell>
          <cell r="J78">
            <v>2007</v>
          </cell>
          <cell r="K78">
            <v>2008</v>
          </cell>
        </row>
        <row r="79">
          <cell r="G79">
            <v>57500</v>
          </cell>
          <cell r="H79">
            <v>25000</v>
          </cell>
          <cell r="I79">
            <v>20000</v>
          </cell>
          <cell r="J79">
            <v>20000</v>
          </cell>
          <cell r="K79">
            <v>20000</v>
          </cell>
        </row>
        <row r="80"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5">
          <cell r="G85">
            <v>57500</v>
          </cell>
          <cell r="H85">
            <v>25000</v>
          </cell>
          <cell r="I85">
            <v>20000</v>
          </cell>
          <cell r="J85">
            <v>20000</v>
          </cell>
          <cell r="K85">
            <v>20000</v>
          </cell>
        </row>
        <row r="92">
          <cell r="G92">
            <v>9</v>
          </cell>
          <cell r="I92">
            <v>1.2390000000000001</v>
          </cell>
          <cell r="J92">
            <v>0.98899999999999999</v>
          </cell>
        </row>
        <row r="93">
          <cell r="G93">
            <v>15.5</v>
          </cell>
          <cell r="H93">
            <v>0</v>
          </cell>
          <cell r="I93">
            <v>0.78939999999999999</v>
          </cell>
          <cell r="J93">
            <v>0.53939999999999999</v>
          </cell>
          <cell r="K93">
            <v>0.28939999999999999</v>
          </cell>
        </row>
        <row r="94">
          <cell r="G94">
            <v>150</v>
          </cell>
          <cell r="H94">
            <v>0</v>
          </cell>
          <cell r="I94">
            <v>0.48820000000000002</v>
          </cell>
          <cell r="J94">
            <v>0.3382</v>
          </cell>
          <cell r="K94">
            <v>0.18820000000000001</v>
          </cell>
          <cell r="L94">
            <v>3.8199999999999998E-2</v>
          </cell>
        </row>
        <row r="95">
          <cell r="G95">
            <v>65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>
            <v>26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>
            <v>20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>
            <v>19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>
            <v>125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1">
          <cell r="G101" t="str">
            <v>Examiner's Report</v>
          </cell>
        </row>
        <row r="102">
          <cell r="G102" t="str">
            <v>Customer
Charges</v>
          </cell>
          <cell r="H102" t="str">
            <v>Demand
Charge per MDU</v>
          </cell>
          <cell r="I102" t="str">
            <v>Volume-based charges ($/Mcf)</v>
          </cell>
        </row>
        <row r="103">
          <cell r="I103" t="str">
            <v>Block 1</v>
          </cell>
          <cell r="J103" t="str">
            <v>Block 2</v>
          </cell>
          <cell r="K103" t="str">
            <v>Block 3</v>
          </cell>
          <cell r="L103" t="str">
            <v>Block 4</v>
          </cell>
        </row>
        <row r="106">
          <cell r="G106">
            <v>200</v>
          </cell>
          <cell r="H106">
            <v>0.99880000000000002</v>
          </cell>
          <cell r="I106">
            <v>0.21032000000000001</v>
          </cell>
          <cell r="J106">
            <v>0.21032000000000001</v>
          </cell>
          <cell r="K106">
            <v>0.21032000000000001</v>
          </cell>
          <cell r="L106">
            <v>0.21032000000000001</v>
          </cell>
        </row>
        <row r="107">
          <cell r="G107">
            <v>200</v>
          </cell>
          <cell r="I107">
            <v>0.1739</v>
          </cell>
          <cell r="J107">
            <v>0.15790000000000001</v>
          </cell>
        </row>
        <row r="108">
          <cell r="G108">
            <v>200</v>
          </cell>
          <cell r="I108">
            <v>0.1739</v>
          </cell>
          <cell r="J108">
            <v>0.15790000000000001</v>
          </cell>
        </row>
        <row r="111">
          <cell r="G111" t="str">
            <v>2003 Actuals or Rate Case</v>
          </cell>
        </row>
        <row r="112">
          <cell r="G112" t="str">
            <v>Customer-
based</v>
          </cell>
          <cell r="H112" t="str">
            <v>Demand-
based</v>
          </cell>
          <cell r="I112" t="str">
            <v>Volume-based charges</v>
          </cell>
        </row>
        <row r="113">
          <cell r="I113" t="str">
            <v>Block 1</v>
          </cell>
          <cell r="J113" t="str">
            <v>Block 2</v>
          </cell>
          <cell r="K113" t="str">
            <v>Block 3</v>
          </cell>
          <cell r="L113" t="str">
            <v>Block 4</v>
          </cell>
        </row>
        <row r="114">
          <cell r="G114">
            <v>1343101</v>
          </cell>
          <cell r="H114">
            <v>0</v>
          </cell>
          <cell r="I114">
            <v>34311611.412519649</v>
          </cell>
          <cell r="J114">
            <v>50209231.587480351</v>
          </cell>
          <cell r="K114">
            <v>0</v>
          </cell>
          <cell r="L114">
            <v>0</v>
          </cell>
        </row>
        <row r="115">
          <cell r="G115">
            <v>122799</v>
          </cell>
          <cell r="H115">
            <v>0</v>
          </cell>
          <cell r="I115">
            <v>15101344.291445252</v>
          </cell>
          <cell r="J115">
            <v>28287891.792343389</v>
          </cell>
          <cell r="K115">
            <v>9333277.9162113629</v>
          </cell>
          <cell r="L115">
            <v>0</v>
          </cell>
        </row>
        <row r="116">
          <cell r="G116">
            <v>1319</v>
          </cell>
          <cell r="H116">
            <v>0</v>
          </cell>
          <cell r="I116">
            <v>8935784</v>
          </cell>
          <cell r="J116">
            <v>12905297</v>
          </cell>
          <cell r="K116">
            <v>25863736</v>
          </cell>
          <cell r="L116">
            <v>13936083</v>
          </cell>
        </row>
        <row r="117">
          <cell r="G117">
            <v>173932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>
            <v>35676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>
            <v>13289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>
            <v>88477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>
            <v>624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4">
          <cell r="G124" t="str">
            <v>2003 Actuals or Rate Case</v>
          </cell>
        </row>
        <row r="125">
          <cell r="G125" t="str">
            <v>Customer-
based</v>
          </cell>
          <cell r="H125" t="str">
            <v>Demand-
based</v>
          </cell>
          <cell r="I125" t="str">
            <v>Volume-based revenues</v>
          </cell>
        </row>
        <row r="126">
          <cell r="I126" t="str">
            <v>Block 1</v>
          </cell>
          <cell r="J126" t="str">
            <v>Block 2</v>
          </cell>
          <cell r="K126" t="str">
            <v>Block 3</v>
          </cell>
          <cell r="L126" t="str">
            <v>Block 4</v>
          </cell>
        </row>
        <row r="127"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</row>
        <row r="128"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>
            <v>773</v>
          </cell>
          <cell r="H129">
            <v>29398.244999999999</v>
          </cell>
          <cell r="I129">
            <v>200688573</v>
          </cell>
          <cell r="J129">
            <v>0</v>
          </cell>
          <cell r="K129">
            <v>0</v>
          </cell>
          <cell r="L129">
            <v>0</v>
          </cell>
        </row>
        <row r="130">
          <cell r="G130">
            <v>37</v>
          </cell>
          <cell r="H130">
            <v>4786506</v>
          </cell>
          <cell r="I130">
            <v>41247190</v>
          </cell>
          <cell r="J130">
            <v>17794272</v>
          </cell>
          <cell r="K130">
            <v>0</v>
          </cell>
          <cell r="L130">
            <v>0</v>
          </cell>
        </row>
        <row r="131">
          <cell r="G131">
            <v>174</v>
          </cell>
          <cell r="H131">
            <v>9358235</v>
          </cell>
          <cell r="I131">
            <v>78057330</v>
          </cell>
          <cell r="J131">
            <v>26023822</v>
          </cell>
          <cell r="K131">
            <v>0</v>
          </cell>
          <cell r="L131">
            <v>0</v>
          </cell>
        </row>
        <row r="143">
          <cell r="G143">
            <v>0.35</v>
          </cell>
        </row>
      </sheetData>
      <sheetData sheetId="1" refreshError="1">
        <row r="3">
          <cell r="B3" t="str">
            <v>CONSOLIDATED PIPELINE AND DISTRIBUTION</v>
          </cell>
          <cell r="I3" t="str">
            <v>Base Case</v>
          </cell>
          <cell r="K3" t="str">
            <v>DISTRIBUTION SYSTEMS</v>
          </cell>
          <cell r="R3" t="str">
            <v>Base Case</v>
          </cell>
          <cell r="T3" t="str">
            <v>CORE PIPELINE</v>
          </cell>
          <cell r="AA3" t="str">
            <v>Base Case</v>
          </cell>
        </row>
        <row r="4">
          <cell r="B4" t="str">
            <v>INCOME STATEMENT</v>
          </cell>
          <cell r="I4" t="str">
            <v>DRAFT - CONFIDENTIAL</v>
          </cell>
          <cell r="K4" t="str">
            <v>INCOME STATEMENT</v>
          </cell>
          <cell r="R4" t="str">
            <v>DRAFT - CONFIDENTIAL</v>
          </cell>
          <cell r="T4" t="str">
            <v>INCOME STATEMENT</v>
          </cell>
          <cell r="AA4" t="str">
            <v>DRAFT - CONFIDENTIAL</v>
          </cell>
        </row>
        <row r="5">
          <cell r="B5" t="str">
            <v>(Dollar amounts in thousands)</v>
          </cell>
          <cell r="K5" t="str">
            <v>(Dollar amounts in thousands)</v>
          </cell>
          <cell r="T5" t="str">
            <v>(Dollar amounts in thousands)</v>
          </cell>
        </row>
        <row r="6">
          <cell r="C6" t="str">
            <v>Pro forma</v>
          </cell>
          <cell r="E6" t="str">
            <v xml:space="preserve">P r o j e c t i o n </v>
          </cell>
          <cell r="L6" t="str">
            <v>Pro forma</v>
          </cell>
          <cell r="N6" t="str">
            <v xml:space="preserve">P r o j e c t i o n </v>
          </cell>
          <cell r="U6" t="str">
            <v>Pro forma</v>
          </cell>
          <cell r="W6" t="str">
            <v xml:space="preserve">P r o j e c t i o n </v>
          </cell>
        </row>
        <row r="7">
          <cell r="C7">
            <v>2002</v>
          </cell>
          <cell r="D7">
            <v>2003</v>
          </cell>
          <cell r="E7">
            <v>2004</v>
          </cell>
          <cell r="F7">
            <v>2005</v>
          </cell>
          <cell r="G7">
            <v>2006</v>
          </cell>
          <cell r="H7">
            <v>2007</v>
          </cell>
          <cell r="I7">
            <v>2008</v>
          </cell>
          <cell r="L7">
            <v>2002</v>
          </cell>
          <cell r="M7">
            <v>2003</v>
          </cell>
          <cell r="N7">
            <v>2004</v>
          </cell>
          <cell r="O7">
            <v>2005</v>
          </cell>
          <cell r="P7">
            <v>2006</v>
          </cell>
          <cell r="Q7">
            <v>2007</v>
          </cell>
          <cell r="R7">
            <v>2008</v>
          </cell>
          <cell r="U7">
            <v>2002</v>
          </cell>
          <cell r="V7">
            <v>2003</v>
          </cell>
          <cell r="W7">
            <v>2004</v>
          </cell>
          <cell r="X7">
            <v>2005</v>
          </cell>
          <cell r="Y7">
            <v>2006</v>
          </cell>
          <cell r="Z7">
            <v>2007</v>
          </cell>
          <cell r="AA7">
            <v>2008</v>
          </cell>
        </row>
        <row r="8">
          <cell r="B8" t="str">
            <v>OPERATING REVENUES</v>
          </cell>
          <cell r="K8" t="str">
            <v>OPERATING REVENUES</v>
          </cell>
          <cell r="T8" t="str">
            <v>OPERATING REVENUES</v>
          </cell>
        </row>
        <row r="9">
          <cell r="B9" t="str">
            <v>Tariff-based revenue</v>
          </cell>
          <cell r="C9">
            <v>308260.22099999996</v>
          </cell>
          <cell r="D9">
            <v>334191.91399999993</v>
          </cell>
          <cell r="E9">
            <v>331769.01189141581</v>
          </cell>
          <cell r="F9">
            <v>337575.53682673903</v>
          </cell>
          <cell r="G9">
            <v>343579.45720314397</v>
          </cell>
          <cell r="H9">
            <v>349708.07873380888</v>
          </cell>
          <cell r="I9">
            <v>355964.0383298301</v>
          </cell>
          <cell r="K9" t="str">
            <v>Tariff-based revenue</v>
          </cell>
          <cell r="L9">
            <v>289681.68599999999</v>
          </cell>
          <cell r="M9">
            <v>319066.36399999994</v>
          </cell>
          <cell r="N9">
            <v>316571.61585047905</v>
          </cell>
          <cell r="O9">
            <v>322378.14078580227</v>
          </cell>
          <cell r="P9">
            <v>328382.06116220722</v>
          </cell>
          <cell r="Q9">
            <v>334510.68269287213</v>
          </cell>
          <cell r="R9">
            <v>340766.64228889334</v>
          </cell>
          <cell r="T9" t="str">
            <v>Transport tariff revenue</v>
          </cell>
          <cell r="U9">
            <v>18578.535</v>
          </cell>
          <cell r="V9">
            <v>15125.55</v>
          </cell>
          <cell r="W9">
            <v>15197.396040936746</v>
          </cell>
          <cell r="X9">
            <v>15197.396040936746</v>
          </cell>
          <cell r="Y9">
            <v>15197.396040936746</v>
          </cell>
          <cell r="Z9">
            <v>15197.396040936746</v>
          </cell>
          <cell r="AA9">
            <v>15197.396040936746</v>
          </cell>
        </row>
        <row r="10">
          <cell r="B10" t="str">
            <v>Service charges</v>
          </cell>
          <cell r="C10">
            <v>83558.926050000009</v>
          </cell>
          <cell r="D10">
            <v>83722.185419999994</v>
          </cell>
          <cell r="E10">
            <v>87503.687850048475</v>
          </cell>
          <cell r="F10">
            <v>88819.213224934007</v>
          </cell>
          <cell r="G10">
            <v>90181.506558770983</v>
          </cell>
          <cell r="H10">
            <v>91571.0834729075</v>
          </cell>
          <cell r="I10">
            <v>92988.497695031663</v>
          </cell>
          <cell r="K10" t="str">
            <v>Service charges</v>
          </cell>
          <cell r="L10">
            <v>35070.565049999997</v>
          </cell>
          <cell r="M10">
            <v>35948.203419999998</v>
          </cell>
          <cell r="N10">
            <v>40097.879483216966</v>
          </cell>
          <cell r="O10">
            <v>40766.688316612301</v>
          </cell>
          <cell r="P10">
            <v>41456.450184588721</v>
          </cell>
          <cell r="Q10">
            <v>42160.446408094918</v>
          </cell>
          <cell r="R10">
            <v>42878.973864075073</v>
          </cell>
          <cell r="T10" t="str">
            <v>City gate charges to Distribution</v>
          </cell>
          <cell r="U10">
            <v>48488.361000000004</v>
          </cell>
          <cell r="V10">
            <v>47773.982000000004</v>
          </cell>
          <cell r="W10">
            <v>47405.808366831508</v>
          </cell>
          <cell r="X10">
            <v>48052.524908321699</v>
          </cell>
          <cell r="Y10">
            <v>48725.056374182255</v>
          </cell>
          <cell r="Z10">
            <v>49410.637064812581</v>
          </cell>
          <cell r="AA10">
            <v>50109.523830956598</v>
          </cell>
        </row>
        <row r="11">
          <cell r="B11" t="str">
            <v>Interim tariff updates</v>
          </cell>
          <cell r="C11">
            <v>0</v>
          </cell>
          <cell r="D11">
            <v>0</v>
          </cell>
          <cell r="E11">
            <v>0</v>
          </cell>
          <cell r="F11">
            <v>9355.1427363626208</v>
          </cell>
          <cell r="G11">
            <v>11960.700801536907</v>
          </cell>
          <cell r="H11">
            <v>11058.222198965976</v>
          </cell>
          <cell r="I11">
            <v>9765.9869449886664</v>
          </cell>
          <cell r="K11" t="str">
            <v>Interim tariff updates</v>
          </cell>
          <cell r="L11">
            <v>0</v>
          </cell>
          <cell r="M11">
            <v>0</v>
          </cell>
          <cell r="N11">
            <v>0</v>
          </cell>
          <cell r="O11">
            <v>1832.1242584166807</v>
          </cell>
          <cell r="P11">
            <v>1164.9745102531904</v>
          </cell>
          <cell r="Q11">
            <v>-149.56065711906399</v>
          </cell>
          <cell r="R11">
            <v>-1609.0575642643676</v>
          </cell>
          <cell r="T11" t="str">
            <v>Interim tariff updates</v>
          </cell>
          <cell r="U11">
            <v>0</v>
          </cell>
          <cell r="V11">
            <v>0</v>
          </cell>
          <cell r="W11">
            <v>0</v>
          </cell>
          <cell r="X11">
            <v>7523.0184779459405</v>
          </cell>
          <cell r="Y11">
            <v>10795.726291283716</v>
          </cell>
          <cell r="Z11">
            <v>11207.782856085039</v>
          </cell>
          <cell r="AA11">
            <v>11375.044509253034</v>
          </cell>
        </row>
        <row r="12">
          <cell r="B12" t="str">
            <v>Gas cost recovery - commodity</v>
          </cell>
          <cell r="C12">
            <v>544642.24355799996</v>
          </cell>
          <cell r="D12">
            <v>840664.11675400008</v>
          </cell>
          <cell r="E12">
            <v>883172.33668401209</v>
          </cell>
          <cell r="F12">
            <v>898283.53770597791</v>
          </cell>
          <cell r="G12">
            <v>913997.931141468</v>
          </cell>
          <cell r="H12">
            <v>930017.23321316275</v>
          </cell>
          <cell r="I12">
            <v>946347.44550440658</v>
          </cell>
          <cell r="K12" t="str">
            <v>Gas cost recovery - commodity</v>
          </cell>
          <cell r="L12">
            <v>544642.24355799996</v>
          </cell>
          <cell r="M12">
            <v>840664.11675400008</v>
          </cell>
          <cell r="N12">
            <v>883172.33668401209</v>
          </cell>
          <cell r="O12">
            <v>898283.53770597791</v>
          </cell>
          <cell r="P12">
            <v>913997.931141468</v>
          </cell>
          <cell r="Q12">
            <v>930017.23321316275</v>
          </cell>
          <cell r="R12">
            <v>946347.44550440658</v>
          </cell>
          <cell r="T12" t="str">
            <v>Gas cost recovery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E13">
            <v>26583.487334188761</v>
          </cell>
          <cell r="F13">
            <v>27038.334484949934</v>
          </cell>
          <cell r="G13">
            <v>27511.337727358186</v>
          </cell>
          <cell r="H13">
            <v>27993.518719716198</v>
          </cell>
          <cell r="I13">
            <v>28485.058109682635</v>
          </cell>
          <cell r="K13" t="str">
            <v>LUG recovery</v>
          </cell>
          <cell r="L13">
            <v>15113.402441999999</v>
          </cell>
          <cell r="M13">
            <v>23327.781246000002</v>
          </cell>
          <cell r="N13">
            <v>26583.487334188761</v>
          </cell>
          <cell r="O13">
            <v>27038.334484949934</v>
          </cell>
          <cell r="P13">
            <v>27511.337727358186</v>
          </cell>
          <cell r="Q13">
            <v>27993.518719716198</v>
          </cell>
          <cell r="R13">
            <v>28485.058109682635</v>
          </cell>
          <cell r="T13" t="str">
            <v>LUG recovery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E14">
            <v>72050.848105262237</v>
          </cell>
          <cell r="F14">
            <v>73317.72806278411</v>
          </cell>
          <cell r="G14">
            <v>74632.834543903402</v>
          </cell>
          <cell r="H14">
            <v>75973.987155816183</v>
          </cell>
          <cell r="I14">
            <v>77341.710197066524</v>
          </cell>
          <cell r="K14" t="str">
            <v>Tax recovery</v>
          </cell>
          <cell r="L14">
            <v>49266.432999999997</v>
          </cell>
          <cell r="M14">
            <v>65952.759000000005</v>
          </cell>
          <cell r="N14">
            <v>72050.848105262237</v>
          </cell>
          <cell r="O14">
            <v>73317.72806278411</v>
          </cell>
          <cell r="P14">
            <v>74632.834543903402</v>
          </cell>
          <cell r="Q14">
            <v>75973.987155816183</v>
          </cell>
          <cell r="R14">
            <v>77341.710197066524</v>
          </cell>
          <cell r="T14" t="str">
            <v>Tax recovery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B15" t="str">
            <v>Other gas revenue</v>
          </cell>
          <cell r="C15">
            <v>32412.352749999991</v>
          </cell>
          <cell r="D15">
            <v>33853.467449999996</v>
          </cell>
          <cell r="E15">
            <v>39181.467449999996</v>
          </cell>
          <cell r="F15">
            <v>55911.467449999996</v>
          </cell>
          <cell r="G15">
            <v>55911.467449999996</v>
          </cell>
          <cell r="H15">
            <v>55911.467449999996</v>
          </cell>
          <cell r="I15">
            <v>55911.467449999996</v>
          </cell>
          <cell r="K15" t="str">
            <v>Other gas revenue</v>
          </cell>
          <cell r="L15">
            <v>17199.001309999996</v>
          </cell>
          <cell r="M15">
            <v>17517.14745</v>
          </cell>
          <cell r="N15">
            <v>17517.14745</v>
          </cell>
          <cell r="O15">
            <v>17517.14745</v>
          </cell>
          <cell r="P15">
            <v>17517.14745</v>
          </cell>
          <cell r="Q15">
            <v>17517.14745</v>
          </cell>
          <cell r="R15">
            <v>17517.14745</v>
          </cell>
          <cell r="T15" t="str">
            <v>Other gas revenue</v>
          </cell>
          <cell r="U15">
            <v>15213.351439999997</v>
          </cell>
          <cell r="V15">
            <v>16336.32</v>
          </cell>
          <cell r="W15">
            <v>21664.32</v>
          </cell>
          <cell r="X15">
            <v>38394.32</v>
          </cell>
          <cell r="Y15">
            <v>38394.32</v>
          </cell>
          <cell r="Z15">
            <v>38394.32</v>
          </cell>
          <cell r="AA15">
            <v>38394.32</v>
          </cell>
        </row>
        <row r="16">
          <cell r="B16" t="str">
            <v>Other revenue</v>
          </cell>
          <cell r="C16">
            <v>210.02199999999999</v>
          </cell>
          <cell r="D16">
            <v>12.967000000000001</v>
          </cell>
          <cell r="E16">
            <v>2312.9670000000001</v>
          </cell>
          <cell r="F16">
            <v>2312.9670000000001</v>
          </cell>
          <cell r="G16">
            <v>2312.9670000000001</v>
          </cell>
          <cell r="H16">
            <v>2312.9670000000001</v>
          </cell>
          <cell r="I16">
            <v>2312.9670000000001</v>
          </cell>
          <cell r="K16" t="str">
            <v>Other revenue</v>
          </cell>
          <cell r="L16">
            <v>0</v>
          </cell>
          <cell r="M16">
            <v>0</v>
          </cell>
          <cell r="N16">
            <v>2300</v>
          </cell>
          <cell r="O16">
            <v>2300</v>
          </cell>
          <cell r="P16">
            <v>2300</v>
          </cell>
          <cell r="Q16">
            <v>2300</v>
          </cell>
          <cell r="R16">
            <v>2300</v>
          </cell>
          <cell r="T16" t="str">
            <v>Other revenue</v>
          </cell>
          <cell r="U16">
            <v>210.02199999999999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Y16">
            <v>12.967000000000001</v>
          </cell>
          <cell r="Z16">
            <v>12.967000000000001</v>
          </cell>
          <cell r="AA16">
            <v>12.967000000000001</v>
          </cell>
        </row>
        <row r="17">
          <cell r="B17" t="str">
            <v>Surcharges</v>
          </cell>
          <cell r="C17">
            <v>0</v>
          </cell>
          <cell r="D17">
            <v>0</v>
          </cell>
          <cell r="E17">
            <v>6847</v>
          </cell>
          <cell r="F17">
            <v>6847</v>
          </cell>
          <cell r="G17">
            <v>6847</v>
          </cell>
          <cell r="H17">
            <v>0</v>
          </cell>
          <cell r="I17">
            <v>0</v>
          </cell>
          <cell r="K17" t="str">
            <v>Surcharges</v>
          </cell>
          <cell r="L17">
            <v>0</v>
          </cell>
          <cell r="M17">
            <v>0</v>
          </cell>
          <cell r="N17">
            <v>6847</v>
          </cell>
          <cell r="O17">
            <v>6847</v>
          </cell>
          <cell r="P17">
            <v>6847</v>
          </cell>
          <cell r="Q17">
            <v>0</v>
          </cell>
          <cell r="R17">
            <v>0</v>
          </cell>
          <cell r="T17" t="str">
            <v>Surcharges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</row>
        <row r="18">
          <cell r="B18" t="str">
            <v>Less: Jan-Jun 2004 at prior tariff rates</v>
          </cell>
          <cell r="C18">
            <v>0</v>
          </cell>
          <cell r="D18">
            <v>0</v>
          </cell>
          <cell r="E18">
            <v>-6000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K18" t="str">
            <v>Less: Jan-Jun 2004 at prior tariff rates</v>
          </cell>
          <cell r="L18">
            <v>0</v>
          </cell>
          <cell r="M18">
            <v>0</v>
          </cell>
          <cell r="N18">
            <v>-5500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T18" t="str">
            <v>Less: Jan-Jun 2004 at prior tariff rates</v>
          </cell>
          <cell r="U18">
            <v>0</v>
          </cell>
          <cell r="V18">
            <v>0</v>
          </cell>
          <cell r="W18">
            <v>-500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B19" t="str">
            <v>Total operating revenues</v>
          </cell>
          <cell r="C19">
            <v>1033463.6007999998</v>
          </cell>
          <cell r="D19">
            <v>1381725.1908699998</v>
          </cell>
          <cell r="E19">
            <v>1443420.8063149273</v>
          </cell>
          <cell r="F19">
            <v>1499460.9274917475</v>
          </cell>
          <cell r="G19">
            <v>1526935.2024261814</v>
          </cell>
          <cell r="H19">
            <v>1544546.5579443777</v>
          </cell>
          <cell r="I19">
            <v>1569117.171231006</v>
          </cell>
          <cell r="K19" t="str">
            <v>Total operating revenues</v>
          </cell>
          <cell r="L19">
            <v>950973.33135999984</v>
          </cell>
          <cell r="M19">
            <v>1302476.3718700001</v>
          </cell>
          <cell r="N19">
            <v>1359640.3149071592</v>
          </cell>
          <cell r="O19">
            <v>1390280.7010645433</v>
          </cell>
          <cell r="P19">
            <v>1413809.7367197787</v>
          </cell>
          <cell r="Q19">
            <v>1430323.4549825434</v>
          </cell>
          <cell r="R19">
            <v>1454027.9198498596</v>
          </cell>
          <cell r="T19" t="str">
            <v>Total operating revenues</v>
          </cell>
          <cell r="U19">
            <v>82490.269440000004</v>
          </cell>
          <cell r="V19">
            <v>79248.819000000018</v>
          </cell>
          <cell r="W19">
            <v>83780.491407768248</v>
          </cell>
          <cell r="X19">
            <v>109180.22642720438</v>
          </cell>
          <cell r="Y19">
            <v>113125.46570640273</v>
          </cell>
          <cell r="Z19">
            <v>114223.10296183437</v>
          </cell>
          <cell r="AA19">
            <v>115089.25138114637</v>
          </cell>
        </row>
        <row r="21">
          <cell r="B21" t="str">
            <v>DIRECT COSTS AND EXPENSES</v>
          </cell>
          <cell r="K21" t="str">
            <v>DIRECT COSTS AND EXPENSES</v>
          </cell>
          <cell r="T21" t="str">
            <v>DIRECT COSTS AND EXPENSES</v>
          </cell>
        </row>
        <row r="22">
          <cell r="B22" t="str">
            <v>Gas purchases (retention)</v>
          </cell>
          <cell r="C22">
            <v>557616.00999999989</v>
          </cell>
          <cell r="D22">
            <v>845809.44400000002</v>
          </cell>
          <cell r="E22">
            <v>899928.82401820086</v>
          </cell>
          <cell r="F22">
            <v>915503.87219092785</v>
          </cell>
          <cell r="G22">
            <v>931833.26886882621</v>
          </cell>
          <cell r="H22">
            <v>948429.75193287898</v>
          </cell>
          <cell r="I22">
            <v>965297.50361408922</v>
          </cell>
          <cell r="K22" t="str">
            <v>Gas purchases (retention)</v>
          </cell>
          <cell r="L22">
            <v>559754.64599999995</v>
          </cell>
          <cell r="M22">
            <v>863991.89800000004</v>
          </cell>
          <cell r="N22">
            <v>909755.82401820086</v>
          </cell>
          <cell r="O22">
            <v>925321.87219092785</v>
          </cell>
          <cell r="P22">
            <v>941509.26886882621</v>
          </cell>
          <cell r="Q22">
            <v>958010.75193287898</v>
          </cell>
          <cell r="R22">
            <v>974832.50361408922</v>
          </cell>
          <cell r="T22" t="str">
            <v>Gas purchases (retention)</v>
          </cell>
          <cell r="U22">
            <v>-2138.636</v>
          </cell>
          <cell r="V22">
            <v>-18182.454000000002</v>
          </cell>
          <cell r="W22">
            <v>-9827</v>
          </cell>
          <cell r="X22">
            <v>-9818</v>
          </cell>
          <cell r="Y22">
            <v>-9676</v>
          </cell>
          <cell r="Z22">
            <v>-9581</v>
          </cell>
          <cell r="AA22">
            <v>-9535</v>
          </cell>
        </row>
        <row r="23">
          <cell r="B23" t="str">
            <v>Operating costs</v>
          </cell>
          <cell r="C23">
            <v>151983.35600000003</v>
          </cell>
          <cell r="D23">
            <v>158157.04200000002</v>
          </cell>
          <cell r="E23">
            <v>155701</v>
          </cell>
          <cell r="F23">
            <v>155704.5</v>
          </cell>
          <cell r="G23">
            <v>155705.70000000001</v>
          </cell>
          <cell r="H23">
            <v>155706.9</v>
          </cell>
          <cell r="I23">
            <v>155708.1</v>
          </cell>
          <cell r="K23" t="str">
            <v>Operating costs</v>
          </cell>
          <cell r="L23">
            <v>120224.21488000001</v>
          </cell>
          <cell r="M23">
            <v>126503.3444</v>
          </cell>
          <cell r="N23">
            <v>123020.52</v>
          </cell>
          <cell r="O23">
            <v>123024.02</v>
          </cell>
          <cell r="P23">
            <v>123025.22</v>
          </cell>
          <cell r="Q23">
            <v>123026.42</v>
          </cell>
          <cell r="R23">
            <v>123027.62000000001</v>
          </cell>
          <cell r="T23" t="str">
            <v>Operating costs</v>
          </cell>
          <cell r="U23">
            <v>31759.14112</v>
          </cell>
          <cell r="V23">
            <v>31653.6976</v>
          </cell>
          <cell r="W23">
            <v>32680.48</v>
          </cell>
          <cell r="X23">
            <v>32680.48</v>
          </cell>
          <cell r="Y23">
            <v>32680.48</v>
          </cell>
          <cell r="Z23">
            <v>32680.48</v>
          </cell>
          <cell r="AA23">
            <v>32680.48</v>
          </cell>
        </row>
        <row r="24">
          <cell r="B24" t="str">
            <v>Depreciation and other amortization</v>
          </cell>
          <cell r="C24">
            <v>65967.784</v>
          </cell>
          <cell r="D24">
            <v>72413.728000000003</v>
          </cell>
          <cell r="E24">
            <v>80324.252463533179</v>
          </cell>
          <cell r="F24">
            <v>83080.732760786166</v>
          </cell>
          <cell r="G24">
            <v>85519.106179725568</v>
          </cell>
          <cell r="H24">
            <v>87996.230019552168</v>
          </cell>
          <cell r="I24">
            <v>90473.353859378753</v>
          </cell>
          <cell r="K24" t="str">
            <v>Depreciation and other amortization</v>
          </cell>
          <cell r="L24">
            <v>57808.356</v>
          </cell>
          <cell r="M24">
            <v>63707.023000000001</v>
          </cell>
          <cell r="N24">
            <v>69606.709048959397</v>
          </cell>
          <cell r="O24">
            <v>71630.012883962263</v>
          </cell>
          <cell r="P24">
            <v>73651.821888862061</v>
          </cell>
          <cell r="Q24">
            <v>75753.597084238587</v>
          </cell>
          <cell r="R24">
            <v>77855.372279615112</v>
          </cell>
          <cell r="T24" t="str">
            <v>Depreciation and other amortization</v>
          </cell>
          <cell r="U24">
            <v>8159.4279999999999</v>
          </cell>
          <cell r="V24">
            <v>8706.7049999999999</v>
          </cell>
          <cell r="W24">
            <v>10717.543414573776</v>
          </cell>
          <cell r="X24">
            <v>11450.7198768239</v>
          </cell>
          <cell r="Y24">
            <v>11867.284290863503</v>
          </cell>
          <cell r="Z24">
            <v>12242.632935313573</v>
          </cell>
          <cell r="AA24">
            <v>12617.981579763644</v>
          </cell>
        </row>
        <row r="25">
          <cell r="B25" t="str">
            <v>Total direct costs and expenses</v>
          </cell>
          <cell r="C25">
            <v>775567.14999999991</v>
          </cell>
          <cell r="D25">
            <v>1076380.2140000002</v>
          </cell>
          <cell r="E25">
            <v>1135954.0764817339</v>
          </cell>
          <cell r="F25">
            <v>1154289.1049517139</v>
          </cell>
          <cell r="G25">
            <v>1173058.0750485519</v>
          </cell>
          <cell r="H25">
            <v>1192132.8819524311</v>
          </cell>
          <cell r="I25">
            <v>1211478.957473468</v>
          </cell>
          <cell r="K25" t="str">
            <v>Total direct costs and expenses</v>
          </cell>
          <cell r="L25">
            <v>737787.21687999996</v>
          </cell>
          <cell r="M25">
            <v>1054202.2654000001</v>
          </cell>
          <cell r="N25">
            <v>1102383.0530671603</v>
          </cell>
          <cell r="O25">
            <v>1119975.9050748902</v>
          </cell>
          <cell r="P25">
            <v>1138186.3107576882</v>
          </cell>
          <cell r="Q25">
            <v>1156790.7690171176</v>
          </cell>
          <cell r="R25">
            <v>1175715.4958937045</v>
          </cell>
          <cell r="T25" t="str">
            <v>Total direct costs and expenses</v>
          </cell>
          <cell r="U25">
            <v>37779.933120000002</v>
          </cell>
          <cell r="V25">
            <v>22177.948599999996</v>
          </cell>
          <cell r="W25">
            <v>33571.023414573778</v>
          </cell>
          <cell r="X25">
            <v>34313.199876823899</v>
          </cell>
          <cell r="Y25">
            <v>34871.764290863503</v>
          </cell>
          <cell r="Z25">
            <v>35342.112935313577</v>
          </cell>
          <cell r="AA25">
            <v>35763.461579763643</v>
          </cell>
        </row>
        <row r="26">
          <cell r="B26" t="str">
            <v>GROSS MARGIN</v>
          </cell>
          <cell r="C26">
            <v>257896.45079999988</v>
          </cell>
          <cell r="D26">
            <v>305344.97686999966</v>
          </cell>
          <cell r="E26">
            <v>307466.72983319336</v>
          </cell>
          <cell r="F26">
            <v>345171.82254003361</v>
          </cell>
          <cell r="G26">
            <v>353877.12737762951</v>
          </cell>
          <cell r="H26">
            <v>352413.6759919466</v>
          </cell>
          <cell r="I26">
            <v>357638.213757538</v>
          </cell>
          <cell r="K26" t="str">
            <v>GROSS MARGIN</v>
          </cell>
          <cell r="L26">
            <v>213186.11447999987</v>
          </cell>
          <cell r="M26">
            <v>248274.10647</v>
          </cell>
          <cell r="N26">
            <v>257257.26183999889</v>
          </cell>
          <cell r="O26">
            <v>270304.7959896531</v>
          </cell>
          <cell r="P26">
            <v>275623.42596209049</v>
          </cell>
          <cell r="Q26">
            <v>273532.6859654258</v>
          </cell>
          <cell r="R26">
            <v>278312.42395615508</v>
          </cell>
          <cell r="T26" t="str">
            <v>GROSS MARGIN</v>
          </cell>
          <cell r="U26">
            <v>44710.336320000002</v>
          </cell>
          <cell r="V26">
            <v>57070.870400000022</v>
          </cell>
          <cell r="W26">
            <v>50209.46799319447</v>
          </cell>
          <cell r="X26">
            <v>74867.026550380484</v>
          </cell>
          <cell r="Y26">
            <v>78253.701415539224</v>
          </cell>
          <cell r="Z26">
            <v>78880.990026520798</v>
          </cell>
          <cell r="AA26">
            <v>79325.789801382722</v>
          </cell>
        </row>
        <row r="27">
          <cell r="B27" t="str">
            <v>OTHER COSTS AND EXPENSES</v>
          </cell>
          <cell r="K27" t="str">
            <v>OTHER COSTS AND EXPENSES</v>
          </cell>
          <cell r="T27" t="str">
            <v>OTHER COSTS AND EXPENSES</v>
          </cell>
        </row>
        <row r="28">
          <cell r="B28" t="str">
            <v>Selling, general and administrative</v>
          </cell>
          <cell r="C28">
            <v>123830.91</v>
          </cell>
          <cell r="D28">
            <v>126809.89100000002</v>
          </cell>
          <cell r="E28">
            <v>110928</v>
          </cell>
          <cell r="F28">
            <v>96891</v>
          </cell>
          <cell r="G28">
            <v>96892</v>
          </cell>
          <cell r="H28">
            <v>96892</v>
          </cell>
          <cell r="I28">
            <v>96893</v>
          </cell>
          <cell r="K28" t="str">
            <v>Selling, general and administrative</v>
          </cell>
          <cell r="L28">
            <v>109958.47744</v>
          </cell>
          <cell r="M28">
            <v>114431.81060000001</v>
          </cell>
          <cell r="N28">
            <v>102800.72</v>
          </cell>
          <cell r="O28">
            <v>91255.72</v>
          </cell>
          <cell r="P28">
            <v>91256.72</v>
          </cell>
          <cell r="Q28">
            <v>91256.72</v>
          </cell>
          <cell r="R28">
            <v>91257.72</v>
          </cell>
          <cell r="T28" t="str">
            <v>Selling, general and administrative</v>
          </cell>
          <cell r="U28">
            <v>13872.432560000001</v>
          </cell>
          <cell r="V28">
            <v>12378.080400000001</v>
          </cell>
          <cell r="W28">
            <v>8127.28</v>
          </cell>
          <cell r="X28">
            <v>5635.28</v>
          </cell>
          <cell r="Y28">
            <v>5635.28</v>
          </cell>
          <cell r="Z28">
            <v>5635.28</v>
          </cell>
          <cell r="AA28">
            <v>5635.28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E29">
            <v>8533</v>
          </cell>
          <cell r="F29">
            <v>8533</v>
          </cell>
          <cell r="G29">
            <v>8533</v>
          </cell>
          <cell r="H29">
            <v>2162</v>
          </cell>
          <cell r="I29">
            <v>2162</v>
          </cell>
          <cell r="K29" t="str">
            <v>Non-operating depreciation and other amortization</v>
          </cell>
          <cell r="L29">
            <v>761.56200000000001</v>
          </cell>
          <cell r="M29">
            <v>745.53300000000002</v>
          </cell>
          <cell r="N29">
            <v>8233</v>
          </cell>
          <cell r="O29">
            <v>8233</v>
          </cell>
          <cell r="P29">
            <v>8233</v>
          </cell>
          <cell r="Q29">
            <v>1862</v>
          </cell>
          <cell r="R29">
            <v>1862</v>
          </cell>
          <cell r="T29" t="str">
            <v>Non-operating depreciation and other amortization</v>
          </cell>
          <cell r="U29">
            <v>0</v>
          </cell>
          <cell r="V29">
            <v>0</v>
          </cell>
          <cell r="W29">
            <v>300</v>
          </cell>
          <cell r="X29">
            <v>300</v>
          </cell>
          <cell r="Y29">
            <v>300</v>
          </cell>
          <cell r="Z29">
            <v>300</v>
          </cell>
          <cell r="AA29">
            <v>300</v>
          </cell>
        </row>
        <row r="30">
          <cell r="B30" t="str">
            <v>Franchise and revenue-based taxes</v>
          </cell>
          <cell r="C30">
            <v>49581.957999999999</v>
          </cell>
          <cell r="D30">
            <v>67625.365000000005</v>
          </cell>
          <cell r="E30">
            <v>73723.454105262237</v>
          </cell>
          <cell r="F30">
            <v>74990.33406278411</v>
          </cell>
          <cell r="G30">
            <v>76305.440543903402</v>
          </cell>
          <cell r="H30">
            <v>77646.593155816183</v>
          </cell>
          <cell r="I30">
            <v>79014.316197066524</v>
          </cell>
          <cell r="K30" t="str">
            <v>Franchise and revenue-based taxes</v>
          </cell>
          <cell r="L30">
            <v>49405.263999999996</v>
          </cell>
          <cell r="M30">
            <v>66688.70564</v>
          </cell>
          <cell r="N30">
            <v>72786.794745262232</v>
          </cell>
          <cell r="O30">
            <v>74053.674702784105</v>
          </cell>
          <cell r="P30">
            <v>75368.781183903397</v>
          </cell>
          <cell r="Q30">
            <v>76709.933795816178</v>
          </cell>
          <cell r="R30">
            <v>78077.656837066519</v>
          </cell>
          <cell r="T30" t="str">
            <v>Franchise and revenue-based taxes</v>
          </cell>
          <cell r="U30">
            <v>176.69399999999999</v>
          </cell>
          <cell r="V30">
            <v>936.65935999999999</v>
          </cell>
          <cell r="W30">
            <v>936.65935999999999</v>
          </cell>
          <cell r="X30">
            <v>936.65935999999999</v>
          </cell>
          <cell r="Y30">
            <v>936.65935999999999</v>
          </cell>
          <cell r="Z30">
            <v>936.65935999999999</v>
          </cell>
          <cell r="AA30">
            <v>936.65935999999999</v>
          </cell>
        </row>
        <row r="31">
          <cell r="B31" t="str">
            <v>Other (income) / deductions</v>
          </cell>
          <cell r="C31">
            <v>-5237.1718099999998</v>
          </cell>
          <cell r="D31">
            <v>-945.33485999999994</v>
          </cell>
          <cell r="E31">
            <v>-435.01049999999998</v>
          </cell>
          <cell r="F31">
            <v>-435.01050000000015</v>
          </cell>
          <cell r="G31">
            <v>-435.01050000000015</v>
          </cell>
          <cell r="H31">
            <v>-435.01050000000015</v>
          </cell>
          <cell r="I31">
            <v>-435.01050000000015</v>
          </cell>
          <cell r="K31" t="str">
            <v>Other (income) / deductions</v>
          </cell>
          <cell r="L31">
            <v>-1593.40824</v>
          </cell>
          <cell r="M31">
            <v>-686.01138000000003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T31" t="str">
            <v>Other (income) / deductions</v>
          </cell>
          <cell r="U31">
            <v>-3643.7635700000001</v>
          </cell>
          <cell r="V31">
            <v>-259.32347999999996</v>
          </cell>
          <cell r="W31">
            <v>-435.01049999999998</v>
          </cell>
          <cell r="X31">
            <v>-435.01050000000015</v>
          </cell>
          <cell r="Y31">
            <v>-435.01050000000015</v>
          </cell>
          <cell r="Z31">
            <v>-435.01050000000015</v>
          </cell>
          <cell r="AA31">
            <v>-435.01050000000015</v>
          </cell>
        </row>
        <row r="32">
          <cell r="B32" t="str">
            <v>Interest income</v>
          </cell>
          <cell r="C32">
            <v>1239.9129</v>
          </cell>
          <cell r="D32">
            <v>-1671.3816899999999</v>
          </cell>
          <cell r="E32">
            <v>-115.25451</v>
          </cell>
          <cell r="F32">
            <v>-115.25451</v>
          </cell>
          <cell r="G32">
            <v>-115.25451</v>
          </cell>
          <cell r="H32">
            <v>-115.25451</v>
          </cell>
          <cell r="I32">
            <v>-115.25451</v>
          </cell>
          <cell r="K32" t="str">
            <v>Interest income</v>
          </cell>
          <cell r="L32">
            <v>1248.6274800000001</v>
          </cell>
          <cell r="M32">
            <v>-1556.12718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T32" t="str">
            <v>Interest income</v>
          </cell>
          <cell r="U32">
            <v>-8.7145799999999998</v>
          </cell>
          <cell r="V32">
            <v>-115.25451</v>
          </cell>
          <cell r="W32">
            <v>-115.25451</v>
          </cell>
          <cell r="X32">
            <v>-115.25451</v>
          </cell>
          <cell r="Y32">
            <v>-115.25451</v>
          </cell>
          <cell r="Z32">
            <v>-115.25451</v>
          </cell>
          <cell r="AA32">
            <v>-115.25451</v>
          </cell>
        </row>
        <row r="33">
          <cell r="B33" t="str">
            <v>Interest expense and other charges: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K33" t="str">
            <v>Interest expense and other charges:</v>
          </cell>
          <cell r="T33" t="str">
            <v>Interest expense and other charges:</v>
          </cell>
        </row>
        <row r="34">
          <cell r="B34" t="str">
            <v xml:space="preserve">  Interest expense</v>
          </cell>
          <cell r="C34">
            <v>43376.151691814375</v>
          </cell>
          <cell r="D34">
            <v>42940.174833792567</v>
          </cell>
          <cell r="E34">
            <v>42903.623151525549</v>
          </cell>
          <cell r="F34">
            <v>43556.24917862119</v>
          </cell>
          <cell r="G34">
            <v>43911.536679359786</v>
          </cell>
          <cell r="H34">
            <v>44072.684204208977</v>
          </cell>
          <cell r="I34">
            <v>44156.947489569517</v>
          </cell>
          <cell r="K34" t="str">
            <v xml:space="preserve">  Interest expense</v>
          </cell>
          <cell r="L34">
            <v>37433.571052924715</v>
          </cell>
          <cell r="M34">
            <v>35680.128990443191</v>
          </cell>
          <cell r="N34">
            <v>35523.729184038406</v>
          </cell>
          <cell r="O34">
            <v>35127.546619633089</v>
          </cell>
          <cell r="P34">
            <v>35004.129223217598</v>
          </cell>
          <cell r="Q34">
            <v>34841.243405389891</v>
          </cell>
          <cell r="R34">
            <v>34613.552347305638</v>
          </cell>
          <cell r="T34" t="str">
            <v xml:space="preserve">  Interest expense</v>
          </cell>
          <cell r="U34">
            <v>5942.5806388896635</v>
          </cell>
          <cell r="V34">
            <v>7260.0458433493741</v>
          </cell>
          <cell r="W34">
            <v>7379.8939674871463</v>
          </cell>
          <cell r="X34">
            <v>8428.7025589881014</v>
          </cell>
          <cell r="Y34">
            <v>8907.4074561421858</v>
          </cell>
          <cell r="Z34">
            <v>9231.4407988190887</v>
          </cell>
          <cell r="AA34">
            <v>9543.395142263882</v>
          </cell>
        </row>
        <row r="35">
          <cell r="B35" t="str">
            <v xml:space="preserve">  Allowance for borrowed funds used during constr.</v>
          </cell>
          <cell r="C35">
            <v>-216.32423</v>
          </cell>
          <cell r="D35">
            <v>-424.1927</v>
          </cell>
          <cell r="E35">
            <v>-435.01049999999998</v>
          </cell>
          <cell r="F35">
            <v>-435.01050000000015</v>
          </cell>
          <cell r="G35">
            <v>-435.01050000000015</v>
          </cell>
          <cell r="H35">
            <v>-435.01050000000015</v>
          </cell>
          <cell r="I35">
            <v>-435.01050000000015</v>
          </cell>
          <cell r="K35" t="str">
            <v xml:space="preserve">  Allowance for borrowed funds used during constr.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 t="str">
            <v xml:space="preserve">  Allowance for borrowed funds used during constr.</v>
          </cell>
          <cell r="U35">
            <v>-216.32423</v>
          </cell>
          <cell r="V35">
            <v>-424.1927</v>
          </cell>
          <cell r="W35">
            <v>-435.01049999999998</v>
          </cell>
          <cell r="X35">
            <v>-435.01050000000015</v>
          </cell>
          <cell r="Y35">
            <v>-435.01050000000015</v>
          </cell>
          <cell r="Z35">
            <v>-435.01050000000015</v>
          </cell>
          <cell r="AA35">
            <v>-435.01050000000015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K36" t="str">
            <v xml:space="preserve">  Amortization of debt expense and loss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T36" t="str">
            <v xml:space="preserve">  Amortization of debt expense and loss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B37" t="str">
            <v xml:space="preserve">  Preferred stock dividends of subsidiaries</v>
          </cell>
          <cell r="C37">
            <v>771.03863341605097</v>
          </cell>
          <cell r="D37">
            <v>763.28886798737653</v>
          </cell>
          <cell r="E37">
            <v>762.63913863046048</v>
          </cell>
          <cell r="F37">
            <v>774.23998057786912</v>
          </cell>
          <cell r="G37">
            <v>780.55544145567205</v>
          </cell>
          <cell r="H37">
            <v>783.41994101342266</v>
          </cell>
          <cell r="I37">
            <v>784.91777440475744</v>
          </cell>
          <cell r="K37" t="str">
            <v xml:space="preserve">  Preferred stock dividends of subsidiaries</v>
          </cell>
          <cell r="L37">
            <v>665.08244269583292</v>
          </cell>
          <cell r="M37">
            <v>772.462982331425</v>
          </cell>
          <cell r="N37">
            <v>690.50061346186476</v>
          </cell>
          <cell r="O37">
            <v>624.41444167975214</v>
          </cell>
          <cell r="P37">
            <v>622.2206191076607</v>
          </cell>
          <cell r="Q37">
            <v>619.32522028867265</v>
          </cell>
          <cell r="R37">
            <v>615.27786718289997</v>
          </cell>
          <cell r="T37" t="str">
            <v xml:space="preserve">  Preferred stock dividends of subsidiaries</v>
          </cell>
          <cell r="U37">
            <v>105.95619072021805</v>
          </cell>
          <cell r="V37">
            <v>-9.1741143440485189</v>
          </cell>
          <cell r="W37">
            <v>72.13852516859572</v>
          </cell>
          <cell r="X37">
            <v>149.82553889811692</v>
          </cell>
          <cell r="Y37">
            <v>158.33482234801133</v>
          </cell>
          <cell r="Z37">
            <v>164.09472072474995</v>
          </cell>
          <cell r="AA37">
            <v>169.63990722185753</v>
          </cell>
        </row>
        <row r="38">
          <cell r="B38" t="str">
            <v xml:space="preserve">  Interest expense and other charges</v>
          </cell>
          <cell r="C38">
            <v>43930.866095230427</v>
          </cell>
          <cell r="D38">
            <v>43279.271001779947</v>
          </cell>
          <cell r="E38">
            <v>43231.251790156013</v>
          </cell>
          <cell r="F38">
            <v>43895.478659199063</v>
          </cell>
          <cell r="G38">
            <v>44257.081620815465</v>
          </cell>
          <cell r="H38">
            <v>44421.093645222405</v>
          </cell>
          <cell r="I38">
            <v>44506.854763974276</v>
          </cell>
          <cell r="K38" t="str">
            <v xml:space="preserve">  Interest expense and other charges</v>
          </cell>
          <cell r="L38">
            <v>38098.653495620551</v>
          </cell>
          <cell r="M38">
            <v>36452.591972774615</v>
          </cell>
          <cell r="N38">
            <v>36214.229797500273</v>
          </cell>
          <cell r="O38">
            <v>35751.961061312839</v>
          </cell>
          <cell r="P38">
            <v>35626.34984232526</v>
          </cell>
          <cell r="Q38">
            <v>35460.568625678563</v>
          </cell>
          <cell r="R38">
            <v>35228.830214488538</v>
          </cell>
          <cell r="T38" t="str">
            <v xml:space="preserve">  Interest expense and other charges</v>
          </cell>
          <cell r="U38">
            <v>5832.2125996098812</v>
          </cell>
          <cell r="V38">
            <v>6826.6790290053259</v>
          </cell>
          <cell r="W38">
            <v>7017.021992655742</v>
          </cell>
          <cell r="X38">
            <v>8143.517597886218</v>
          </cell>
          <cell r="Y38">
            <v>8630.731778490197</v>
          </cell>
          <cell r="Z38">
            <v>8960.5250195438384</v>
          </cell>
          <cell r="AA38">
            <v>9278.024549485739</v>
          </cell>
        </row>
        <row r="39">
          <cell r="B39" t="str">
            <v>Total other costs and expenses</v>
          </cell>
          <cell r="C39">
            <v>214108.03718523044</v>
          </cell>
          <cell r="D39">
            <v>235843.34345177995</v>
          </cell>
          <cell r="E39">
            <v>235865.44088541824</v>
          </cell>
          <cell r="F39">
            <v>223759.54771198315</v>
          </cell>
          <cell r="G39">
            <v>225437.25715471886</v>
          </cell>
          <cell r="H39">
            <v>220571.42179103859</v>
          </cell>
          <cell r="I39">
            <v>222025.90595104077</v>
          </cell>
          <cell r="K39" t="str">
            <v>Total other costs and expenses</v>
          </cell>
          <cell r="L39">
            <v>197879.17617562055</v>
          </cell>
          <cell r="M39">
            <v>216076.50265277462</v>
          </cell>
          <cell r="N39">
            <v>220034.74454276249</v>
          </cell>
          <cell r="O39">
            <v>209294.35576409695</v>
          </cell>
          <cell r="P39">
            <v>210484.85102622866</v>
          </cell>
          <cell r="Q39">
            <v>205289.22242149475</v>
          </cell>
          <cell r="R39">
            <v>206426.20705155504</v>
          </cell>
          <cell r="T39" t="str">
            <v>Total other costs and expenses</v>
          </cell>
          <cell r="U39">
            <v>16228.861009609884</v>
          </cell>
          <cell r="V39">
            <v>19766.840799005327</v>
          </cell>
          <cell r="W39">
            <v>15830.696342655739</v>
          </cell>
          <cell r="X39">
            <v>14465.191947886216</v>
          </cell>
          <cell r="Y39">
            <v>14952.406128490196</v>
          </cell>
          <cell r="Z39">
            <v>15282.199369543838</v>
          </cell>
          <cell r="AA39">
            <v>15599.698899485738</v>
          </cell>
        </row>
        <row r="40">
          <cell r="B40" t="str">
            <v>EARNINGS BEFORE TAXES</v>
          </cell>
          <cell r="C40">
            <v>43788.413614769437</v>
          </cell>
          <cell r="D40">
            <v>69501.633418219717</v>
          </cell>
          <cell r="E40">
            <v>71601.288947775116</v>
          </cell>
          <cell r="F40">
            <v>121412.27482805046</v>
          </cell>
          <cell r="G40">
            <v>128439.87022291066</v>
          </cell>
          <cell r="H40">
            <v>131842.25420090801</v>
          </cell>
          <cell r="I40">
            <v>135612.30780649724</v>
          </cell>
          <cell r="K40" t="str">
            <v>EARNINGS BEFORE TAXES</v>
          </cell>
          <cell r="L40">
            <v>15306.93830437932</v>
          </cell>
          <cell r="M40">
            <v>32197.603817225376</v>
          </cell>
          <cell r="N40">
            <v>37222.517297236394</v>
          </cell>
          <cell r="O40">
            <v>61010.440225556144</v>
          </cell>
          <cell r="P40">
            <v>65138.574935861834</v>
          </cell>
          <cell r="Q40">
            <v>68243.463543931051</v>
          </cell>
          <cell r="R40">
            <v>71886.216904600034</v>
          </cell>
          <cell r="T40" t="str">
            <v>EARNINGS BEFORE TAXES</v>
          </cell>
          <cell r="U40">
            <v>28481.475310390117</v>
          </cell>
          <cell r="V40">
            <v>37304.029600994691</v>
          </cell>
          <cell r="W40">
            <v>34378.771650538729</v>
          </cell>
          <cell r="X40">
            <v>60401.834602494266</v>
          </cell>
          <cell r="Y40">
            <v>63301.295287049026</v>
          </cell>
          <cell r="Z40">
            <v>63598.790656976962</v>
          </cell>
          <cell r="AA40">
            <v>63726.090901896983</v>
          </cell>
        </row>
        <row r="41">
          <cell r="B41" t="str">
            <v>Net income tax expense (benefit)</v>
          </cell>
          <cell r="C41">
            <v>16510.093901669359</v>
          </cell>
          <cell r="D41">
            <v>24772.521758877017</v>
          </cell>
          <cell r="E41">
            <v>24899.891131721328</v>
          </cell>
          <cell r="F41">
            <v>42333.73618981766</v>
          </cell>
          <cell r="G41">
            <v>44793.394578018822</v>
          </cell>
          <cell r="H41">
            <v>45984.22897031781</v>
          </cell>
          <cell r="I41">
            <v>47303.747732274096</v>
          </cell>
          <cell r="K41" t="str">
            <v>Net income tax expense (benefit)</v>
          </cell>
          <cell r="L41">
            <v>5908.3884425328188</v>
          </cell>
          <cell r="M41">
            <v>11207.437298528885</v>
          </cell>
          <cell r="N41">
            <v>12894.68105403277</v>
          </cell>
          <cell r="O41">
            <v>21220.454078944669</v>
          </cell>
          <cell r="P41">
            <v>22665.301227551659</v>
          </cell>
          <cell r="Q41">
            <v>23752.012240375869</v>
          </cell>
          <cell r="R41">
            <v>25026.975916610147</v>
          </cell>
          <cell r="T41" t="str">
            <v>Net income tax expense (benefit)</v>
          </cell>
          <cell r="U41">
            <v>10601.705459136541</v>
          </cell>
          <cell r="V41">
            <v>13565.084460348133</v>
          </cell>
          <cell r="W41">
            <v>12005.21007768856</v>
          </cell>
          <cell r="X41">
            <v>21113.282110872995</v>
          </cell>
          <cell r="Y41">
            <v>22128.093350467163</v>
          </cell>
          <cell r="Z41">
            <v>22232.216729941938</v>
          </cell>
          <cell r="AA41">
            <v>22276.771815663949</v>
          </cell>
        </row>
        <row r="42">
          <cell r="B42" t="str">
            <v>NET INCOME (LOSS)</v>
          </cell>
          <cell r="C42">
            <v>27278.319713100078</v>
          </cell>
          <cell r="D42">
            <v>44729.1116593427</v>
          </cell>
          <cell r="E42">
            <v>46701.397816053788</v>
          </cell>
          <cell r="F42">
            <v>79078.5386382328</v>
          </cell>
          <cell r="G42">
            <v>83646.475644891834</v>
          </cell>
          <cell r="H42">
            <v>85858.025230590196</v>
          </cell>
          <cell r="I42">
            <v>88308.560074223147</v>
          </cell>
          <cell r="K42" t="str">
            <v>NET INCOME (LOSS)</v>
          </cell>
          <cell r="L42">
            <v>9398.5498618465026</v>
          </cell>
          <cell r="M42">
            <v>20990.166518696489</v>
          </cell>
          <cell r="N42">
            <v>24327.836243203623</v>
          </cell>
          <cell r="O42">
            <v>39789.986146611474</v>
          </cell>
          <cell r="P42">
            <v>42473.273708310175</v>
          </cell>
          <cell r="Q42">
            <v>44491.451303555179</v>
          </cell>
          <cell r="R42">
            <v>46859.240987989891</v>
          </cell>
          <cell r="T42" t="str">
            <v>NET INCOME (LOSS)</v>
          </cell>
          <cell r="U42">
            <v>17879.769851253575</v>
          </cell>
          <cell r="V42">
            <v>23738.94514064656</v>
          </cell>
          <cell r="W42">
            <v>22373.561572850169</v>
          </cell>
          <cell r="X42">
            <v>39288.552491621274</v>
          </cell>
          <cell r="Y42">
            <v>41173.201936581863</v>
          </cell>
          <cell r="Z42">
            <v>41366.573927035024</v>
          </cell>
          <cell r="AA42">
            <v>41449.319086233038</v>
          </cell>
        </row>
        <row r="44">
          <cell r="B44" t="str">
            <v>NOTE: EBITDA</v>
          </cell>
          <cell r="C44">
            <v>155688.53860999984</v>
          </cell>
          <cell r="D44">
            <v>184268.78372999979</v>
          </cell>
          <cell r="E44">
            <v>203574.5386914642</v>
          </cell>
          <cell r="F44">
            <v>256806.2317380356</v>
          </cell>
          <cell r="G44">
            <v>266633.80351345177</v>
          </cell>
          <cell r="H44">
            <v>266306.32335568243</v>
          </cell>
          <cell r="I44">
            <v>272639.26191985031</v>
          </cell>
          <cell r="K44" t="str">
            <v>NOTE: EBITDA</v>
          </cell>
          <cell r="L44">
            <v>113224.13727999992</v>
          </cell>
          <cell r="M44">
            <v>131546.62461000009</v>
          </cell>
          <cell r="N44">
            <v>151276.45614369609</v>
          </cell>
          <cell r="O44">
            <v>176625.41417083135</v>
          </cell>
          <cell r="P44">
            <v>182649.74666704916</v>
          </cell>
          <cell r="Q44">
            <v>181319.62925384822</v>
          </cell>
          <cell r="R44">
            <v>186832.41939870385</v>
          </cell>
          <cell r="T44" t="str">
            <v>NOTE: EBITDA</v>
          </cell>
          <cell r="U44">
            <v>42464.401330000001</v>
          </cell>
          <cell r="V44">
            <v>52722.159120000018</v>
          </cell>
          <cell r="W44">
            <v>52298.082547768252</v>
          </cell>
          <cell r="X44">
            <v>80180.817567204387</v>
          </cell>
          <cell r="Y44">
            <v>83984.056846402731</v>
          </cell>
          <cell r="Z44">
            <v>84986.694101834379</v>
          </cell>
          <cell r="AA44">
            <v>85806.842521146376</v>
          </cell>
        </row>
        <row r="46">
          <cell r="B46" t="str">
            <v>CONSOLIDATED PIPELINE AND DISTRIBUTION</v>
          </cell>
          <cell r="K46" t="str">
            <v>DISTRIBUTION SYSTEMS</v>
          </cell>
          <cell r="R46" t="str">
            <v>Base Case</v>
          </cell>
          <cell r="T46" t="str">
            <v>CORE PIPELINE</v>
          </cell>
          <cell r="AA46" t="str">
            <v>Base Case</v>
          </cell>
        </row>
        <row r="47">
          <cell r="B47" t="str">
            <v>BALANCE SHEET</v>
          </cell>
          <cell r="K47" t="str">
            <v>BALANCE SHEET</v>
          </cell>
          <cell r="R47" t="str">
            <v>DRAFT - CONFIDENTIAL</v>
          </cell>
          <cell r="T47" t="str">
            <v>BALANCE SHEET</v>
          </cell>
          <cell r="AA47" t="str">
            <v>DRAFT - CONFIDENTIAL</v>
          </cell>
        </row>
        <row r="48">
          <cell r="B48" t="str">
            <v>(Dollar amounts in thousands)</v>
          </cell>
          <cell r="K48" t="str">
            <v>(Dollar amounts in thousands)</v>
          </cell>
          <cell r="T48" t="str">
            <v>(Dollar amounts in thousands)</v>
          </cell>
        </row>
        <row r="50">
          <cell r="C50">
            <v>2002</v>
          </cell>
          <cell r="D50">
            <v>2003</v>
          </cell>
          <cell r="L50">
            <v>2002</v>
          </cell>
          <cell r="M50">
            <v>2003</v>
          </cell>
          <cell r="U50">
            <v>2002</v>
          </cell>
          <cell r="V50">
            <v>2003</v>
          </cell>
        </row>
        <row r="51">
          <cell r="B51" t="str">
            <v>ASSETS</v>
          </cell>
          <cell r="K51" t="str">
            <v>ASSETS</v>
          </cell>
          <cell r="T51" t="str">
            <v>ASSETS</v>
          </cell>
        </row>
        <row r="52">
          <cell r="B52" t="str">
            <v>Current assets</v>
          </cell>
          <cell r="K52" t="str">
            <v>Current assets</v>
          </cell>
          <cell r="T52" t="str">
            <v>Current assets</v>
          </cell>
        </row>
        <row r="53">
          <cell r="B53" t="str">
            <v>Cash and cash equivalents</v>
          </cell>
          <cell r="C53">
            <v>4280.5686100000003</v>
          </cell>
          <cell r="D53">
            <v>3408.6190000000001</v>
          </cell>
          <cell r="K53" t="str">
            <v>Cash and cash equivalents</v>
          </cell>
          <cell r="L53">
            <v>4280.5686100000003</v>
          </cell>
          <cell r="M53">
            <v>3408.6190000000001</v>
          </cell>
          <cell r="T53" t="str">
            <v>Cash and cash equivalents</v>
          </cell>
          <cell r="U53">
            <v>0</v>
          </cell>
          <cell r="V53">
            <v>0</v>
          </cell>
        </row>
        <row r="54">
          <cell r="B54" t="str">
            <v>Accounts receivable</v>
          </cell>
          <cell r="C54">
            <v>113489.71441000002</v>
          </cell>
          <cell r="D54">
            <v>117259.484</v>
          </cell>
          <cell r="K54" t="str">
            <v>Accounts receivable</v>
          </cell>
          <cell r="L54">
            <v>105780.54241000001</v>
          </cell>
          <cell r="M54">
            <v>116061.484</v>
          </cell>
          <cell r="T54" t="str">
            <v>Accounts receivable</v>
          </cell>
          <cell r="U54">
            <v>7709.1720000000005</v>
          </cell>
          <cell r="V54">
            <v>1198</v>
          </cell>
        </row>
        <row r="55">
          <cell r="B55" t="str">
            <v>Notes and temporary cash advances</v>
          </cell>
          <cell r="C55">
            <v>18</v>
          </cell>
          <cell r="D55">
            <v>18</v>
          </cell>
          <cell r="K55" t="str">
            <v>Notes and temporary cash advances</v>
          </cell>
          <cell r="L55">
            <v>18</v>
          </cell>
          <cell r="M55">
            <v>18</v>
          </cell>
          <cell r="T55" t="str">
            <v>Notes and temporary cash advances</v>
          </cell>
          <cell r="U55">
            <v>0</v>
          </cell>
          <cell r="V55">
            <v>0</v>
          </cell>
        </row>
        <row r="56">
          <cell r="B56" t="str">
            <v>Inventories</v>
          </cell>
          <cell r="C56">
            <v>7151.15949</v>
          </cell>
          <cell r="D56">
            <v>5108.7409100000004</v>
          </cell>
          <cell r="K56" t="str">
            <v>Inventories</v>
          </cell>
          <cell r="L56">
            <v>7152.5774899999997</v>
          </cell>
          <cell r="M56">
            <v>5157.8809099999999</v>
          </cell>
          <cell r="T56" t="str">
            <v>Inventories</v>
          </cell>
          <cell r="U56">
            <v>-1.4180000000001201</v>
          </cell>
          <cell r="V56">
            <v>-49.139999999999873</v>
          </cell>
        </row>
        <row r="57">
          <cell r="B57" t="str">
            <v>Gas Stored Underground</v>
          </cell>
          <cell r="C57">
            <v>118140.35652999999</v>
          </cell>
          <cell r="D57">
            <v>139061.01808000001</v>
          </cell>
          <cell r="K57" t="str">
            <v>Gas Stored Underground</v>
          </cell>
          <cell r="L57">
            <v>118140.35652999999</v>
          </cell>
          <cell r="M57">
            <v>139061.01808000001</v>
          </cell>
          <cell r="T57" t="str">
            <v>Gas Stored Underground</v>
          </cell>
          <cell r="U57">
            <v>0</v>
          </cell>
          <cell r="V57">
            <v>0</v>
          </cell>
        </row>
        <row r="58">
          <cell r="B58" t="str">
            <v>Prepayments</v>
          </cell>
          <cell r="C58">
            <v>2596.1056600000002</v>
          </cell>
          <cell r="D58">
            <v>3533.54585</v>
          </cell>
          <cell r="K58" t="str">
            <v>Prepayments</v>
          </cell>
          <cell r="L58">
            <v>2459.2126600000001</v>
          </cell>
          <cell r="M58">
            <v>3533.54585</v>
          </cell>
          <cell r="T58" t="str">
            <v>Prepayments</v>
          </cell>
          <cell r="U58">
            <v>136.893</v>
          </cell>
          <cell r="V58">
            <v>0</v>
          </cell>
        </row>
        <row r="59">
          <cell r="B59" t="str">
            <v>Other current assets</v>
          </cell>
          <cell r="C59">
            <v>8354.3094799999999</v>
          </cell>
          <cell r="D59">
            <v>3077.6184499999999</v>
          </cell>
          <cell r="K59" t="str">
            <v>Other current assets</v>
          </cell>
          <cell r="L59">
            <v>8354.3094799999999</v>
          </cell>
          <cell r="M59">
            <v>3077.6184499999999</v>
          </cell>
          <cell r="T59" t="str">
            <v>Other current assets</v>
          </cell>
          <cell r="U59">
            <v>0</v>
          </cell>
          <cell r="V59">
            <v>0</v>
          </cell>
        </row>
        <row r="60">
          <cell r="B60" t="str">
            <v>Total current assets</v>
          </cell>
          <cell r="C60">
            <v>254030.21418000001</v>
          </cell>
          <cell r="D60">
            <v>271467.02629000001</v>
          </cell>
          <cell r="K60" t="str">
            <v>Total current assets</v>
          </cell>
          <cell r="L60">
            <v>246185.56717999998</v>
          </cell>
          <cell r="M60">
            <v>270318.16629000002</v>
          </cell>
          <cell r="T60" t="str">
            <v>Total current assets</v>
          </cell>
          <cell r="U60">
            <v>7844.6470000000008</v>
          </cell>
          <cell r="V60">
            <v>1148.8600000000001</v>
          </cell>
        </row>
        <row r="61">
          <cell r="B61" t="str">
            <v>Investments</v>
          </cell>
          <cell r="C61">
            <v>2963.893</v>
          </cell>
          <cell r="D61">
            <v>4195.2406499999997</v>
          </cell>
          <cell r="K61" t="str">
            <v>Investments</v>
          </cell>
          <cell r="L61">
            <v>2540.3870000000002</v>
          </cell>
          <cell r="M61">
            <v>4016.0165850000003</v>
          </cell>
          <cell r="T61" t="str">
            <v>Investments</v>
          </cell>
          <cell r="U61">
            <v>423.50599999999986</v>
          </cell>
          <cell r="V61">
            <v>179.22406499999988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K62" t="str">
            <v>Goodwill</v>
          </cell>
          <cell r="L62">
            <v>0</v>
          </cell>
          <cell r="M62">
            <v>0</v>
          </cell>
          <cell r="T62" t="str">
            <v>Goodwill</v>
          </cell>
          <cell r="U62">
            <v>0</v>
          </cell>
          <cell r="V62">
            <v>0</v>
          </cell>
        </row>
        <row r="63">
          <cell r="B63" t="str">
            <v>Property, Plant and Equipment</v>
          </cell>
          <cell r="K63" t="str">
            <v>Property, Plant and Equipment</v>
          </cell>
          <cell r="T63" t="str">
            <v>Property, Plant and Equipment</v>
          </cell>
        </row>
        <row r="64">
          <cell r="B64" t="str">
            <v>Gross plant in service</v>
          </cell>
          <cell r="C64">
            <v>2362573.1591099999</v>
          </cell>
          <cell r="D64">
            <v>2457531.92</v>
          </cell>
          <cell r="K64" t="str">
            <v>Gross plant in service</v>
          </cell>
          <cell r="L64">
            <v>1923168.0001099999</v>
          </cell>
          <cell r="M64">
            <v>2018230.6710000001</v>
          </cell>
          <cell r="T64" t="str">
            <v>Gross plant in service</v>
          </cell>
          <cell r="U64">
            <v>439405.15899999999</v>
          </cell>
          <cell r="V64">
            <v>439301.24900000007</v>
          </cell>
        </row>
        <row r="65">
          <cell r="B65" t="str">
            <v>Accumulated deprec and amort</v>
          </cell>
          <cell r="C65">
            <v>-898881.54663</v>
          </cell>
          <cell r="D65">
            <v>-963597.49100000004</v>
          </cell>
          <cell r="K65" t="str">
            <v>Accumulated deprec and amort</v>
          </cell>
          <cell r="L65">
            <v>-697898.47962999996</v>
          </cell>
          <cell r="M65">
            <v>-754068.00100000005</v>
          </cell>
          <cell r="T65" t="str">
            <v>Accumulated deprec and amort</v>
          </cell>
          <cell r="U65">
            <v>-200983.06700000001</v>
          </cell>
          <cell r="V65">
            <v>-209529.48999999996</v>
          </cell>
        </row>
        <row r="66">
          <cell r="B66" t="str">
            <v>Net plant in service</v>
          </cell>
          <cell r="C66">
            <v>1463691.6124799999</v>
          </cell>
          <cell r="D66">
            <v>1493934.429</v>
          </cell>
          <cell r="K66" t="str">
            <v>Net plant in service</v>
          </cell>
          <cell r="L66">
            <v>1225269.5204799999</v>
          </cell>
          <cell r="M66">
            <v>1264162.67</v>
          </cell>
          <cell r="T66" t="str">
            <v>Net plant in service</v>
          </cell>
          <cell r="U66">
            <v>238422.09199999998</v>
          </cell>
          <cell r="V66">
            <v>229771.75900000011</v>
          </cell>
        </row>
        <row r="67">
          <cell r="B67" t="str">
            <v xml:space="preserve">  Construction work in progress</v>
          </cell>
          <cell r="C67">
            <v>39391.420559999999</v>
          </cell>
          <cell r="D67">
            <v>46289.5</v>
          </cell>
          <cell r="K67" t="str">
            <v xml:space="preserve">  Construction work in progress</v>
          </cell>
          <cell r="L67">
            <v>30358.167559999998</v>
          </cell>
          <cell r="M67">
            <v>39591.377999999997</v>
          </cell>
          <cell r="T67" t="str">
            <v xml:space="preserve">  Construction work in progress</v>
          </cell>
          <cell r="U67">
            <v>9033.2530000000006</v>
          </cell>
          <cell r="V67">
            <v>6698.1219999999994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K68" t="str">
            <v xml:space="preserve">  Plant held for future use</v>
          </cell>
          <cell r="L68">
            <v>0</v>
          </cell>
          <cell r="M68">
            <v>0</v>
          </cell>
          <cell r="T68" t="str">
            <v xml:space="preserve">  Plant held for future use</v>
          </cell>
          <cell r="U68">
            <v>0</v>
          </cell>
          <cell r="V68">
            <v>0</v>
          </cell>
        </row>
        <row r="69">
          <cell r="B69" t="str">
            <v>Net Plant</v>
          </cell>
          <cell r="C69">
            <v>1503083.0330399999</v>
          </cell>
          <cell r="D69">
            <v>1540223.929</v>
          </cell>
          <cell r="K69" t="str">
            <v>Net Plant</v>
          </cell>
          <cell r="L69">
            <v>1255627.6880399999</v>
          </cell>
          <cell r="M69">
            <v>1303754.048</v>
          </cell>
          <cell r="T69" t="str">
            <v>Net Plant</v>
          </cell>
          <cell r="U69">
            <v>247455.34499999997</v>
          </cell>
          <cell r="V69">
            <v>236469.88100000011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K70" t="str">
            <v>Unamortized debt expense</v>
          </cell>
          <cell r="L70">
            <v>0</v>
          </cell>
          <cell r="M70">
            <v>0</v>
          </cell>
          <cell r="T70" t="str">
            <v>Unamortized debt expense</v>
          </cell>
          <cell r="U70">
            <v>0</v>
          </cell>
          <cell r="V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K71" t="str">
            <v>Deferred AMT asset</v>
          </cell>
          <cell r="L71">
            <v>0</v>
          </cell>
          <cell r="M71">
            <v>0</v>
          </cell>
          <cell r="T71" t="str">
            <v>Deferred AMT asset</v>
          </cell>
          <cell r="U71">
            <v>0</v>
          </cell>
          <cell r="V71">
            <v>0</v>
          </cell>
        </row>
        <row r="72">
          <cell r="B72" t="str">
            <v>Regulatory assets</v>
          </cell>
          <cell r="C72">
            <v>91031.132910000015</v>
          </cell>
          <cell r="D72">
            <v>32320.454999999998</v>
          </cell>
          <cell r="K72" t="str">
            <v>Regulatory assets</v>
          </cell>
          <cell r="L72">
            <v>88436.399910000007</v>
          </cell>
          <cell r="M72">
            <v>32031.254999999997</v>
          </cell>
          <cell r="T72" t="str">
            <v>Regulatory assets</v>
          </cell>
          <cell r="U72">
            <v>2594.7330000000002</v>
          </cell>
          <cell r="V72">
            <v>289.19999999999982</v>
          </cell>
        </row>
        <row r="73">
          <cell r="B73" t="str">
            <v>Other assets</v>
          </cell>
          <cell r="C73">
            <v>6949.0067300000001</v>
          </cell>
          <cell r="D73">
            <v>12049.945</v>
          </cell>
          <cell r="K73" t="str">
            <v>Other assets</v>
          </cell>
          <cell r="L73">
            <v>6937.4347299999999</v>
          </cell>
          <cell r="M73">
            <v>12049.945</v>
          </cell>
          <cell r="T73" t="str">
            <v>Other assets</v>
          </cell>
          <cell r="U73">
            <v>11.572000000000116</v>
          </cell>
          <cell r="V73">
            <v>0</v>
          </cell>
        </row>
        <row r="74">
          <cell r="B74" t="str">
            <v>TOTAL ASSETS</v>
          </cell>
          <cell r="C74">
            <v>1858057.2798599999</v>
          </cell>
          <cell r="D74">
            <v>1860256.5959400001</v>
          </cell>
          <cell r="K74" t="str">
            <v>TOTAL ASSETS</v>
          </cell>
          <cell r="L74">
            <v>1599727.4768599998</v>
          </cell>
          <cell r="M74">
            <v>1622169.4308749998</v>
          </cell>
          <cell r="T74" t="str">
            <v>TOTAL ASSETS</v>
          </cell>
          <cell r="U74">
            <v>258329.80299999996</v>
          </cell>
          <cell r="V74">
            <v>238087.16506500012</v>
          </cell>
        </row>
        <row r="76">
          <cell r="B76" t="str">
            <v>LIABILITIES</v>
          </cell>
          <cell r="K76" t="str">
            <v>LIABILITIES</v>
          </cell>
          <cell r="T76" t="str">
            <v>LIABILITIES</v>
          </cell>
        </row>
        <row r="77">
          <cell r="B77" t="str">
            <v>Current Liabilities</v>
          </cell>
          <cell r="K77" t="str">
            <v>Current Liabilities</v>
          </cell>
          <cell r="T77" t="str">
            <v>Current Liabilities</v>
          </cell>
        </row>
        <row r="78">
          <cell r="B78" t="str">
            <v>Accounts payable</v>
          </cell>
          <cell r="C78">
            <v>168821.45125000001</v>
          </cell>
          <cell r="D78">
            <v>170731.09899999999</v>
          </cell>
          <cell r="K78" t="str">
            <v>Accounts payable</v>
          </cell>
          <cell r="L78">
            <v>162791.58225000001</v>
          </cell>
          <cell r="M78">
            <v>168844.59899999999</v>
          </cell>
          <cell r="T78" t="str">
            <v>Accounts payable</v>
          </cell>
          <cell r="U78">
            <v>6029.8689999999988</v>
          </cell>
          <cell r="V78">
            <v>1886.5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K79" t="str">
            <v>Notes and advances payable</v>
          </cell>
          <cell r="L79">
            <v>0</v>
          </cell>
          <cell r="M79">
            <v>0</v>
          </cell>
          <cell r="T79" t="str">
            <v>Notes and advances payable</v>
          </cell>
          <cell r="U79">
            <v>0</v>
          </cell>
          <cell r="V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K80" t="str">
            <v>Accrued Interest</v>
          </cell>
          <cell r="L80">
            <v>5959.3973699999997</v>
          </cell>
          <cell r="M80">
            <v>6439</v>
          </cell>
          <cell r="T80" t="str">
            <v>Accrued Interest</v>
          </cell>
          <cell r="U80">
            <v>0</v>
          </cell>
          <cell r="V80">
            <v>0</v>
          </cell>
        </row>
        <row r="81">
          <cell r="B81" t="str">
            <v>Federal income taxes accrued</v>
          </cell>
          <cell r="C81">
            <v>-8444.2220600000001</v>
          </cell>
          <cell r="D81">
            <v>11735</v>
          </cell>
          <cell r="K81" t="str">
            <v>Federal income taxes accrued</v>
          </cell>
          <cell r="L81">
            <v>195.16993999999977</v>
          </cell>
          <cell r="M81">
            <v>11735</v>
          </cell>
          <cell r="T81" t="str">
            <v>Federal income taxes accrued</v>
          </cell>
          <cell r="U81">
            <v>-8639.3919999999998</v>
          </cell>
          <cell r="V81">
            <v>0</v>
          </cell>
        </row>
        <row r="82">
          <cell r="B82" t="str">
            <v>Accrued taxes other than income taxes</v>
          </cell>
          <cell r="C82">
            <v>20912.388650000001</v>
          </cell>
          <cell r="D82">
            <v>20572</v>
          </cell>
          <cell r="K82" t="str">
            <v>Accrued taxes other than income taxes</v>
          </cell>
          <cell r="L82">
            <v>17839.601650000001</v>
          </cell>
          <cell r="M82">
            <v>30239.7</v>
          </cell>
          <cell r="T82" t="str">
            <v>Accrued taxes other than income taxes</v>
          </cell>
          <cell r="U82">
            <v>3072.7869999999998</v>
          </cell>
          <cell r="V82">
            <v>-9667.7000000000007</v>
          </cell>
        </row>
        <row r="83">
          <cell r="B83" t="str">
            <v>Other current liabilities</v>
          </cell>
          <cell r="C83">
            <v>29817.012390000004</v>
          </cell>
          <cell r="D83">
            <v>47558.995999999999</v>
          </cell>
          <cell r="K83" t="str">
            <v>Other current liabilities</v>
          </cell>
          <cell r="L83">
            <v>28670.269390000001</v>
          </cell>
          <cell r="M83">
            <v>46563.595999999998</v>
          </cell>
          <cell r="T83" t="str">
            <v>Other current liabilities</v>
          </cell>
          <cell r="U83">
            <v>1146.7430000000004</v>
          </cell>
          <cell r="V83">
            <v>995.39999999999964</v>
          </cell>
        </row>
        <row r="84">
          <cell r="B84" t="str">
            <v>Total Current Liabilities</v>
          </cell>
          <cell r="C84">
            <v>217066.02760000003</v>
          </cell>
          <cell r="D84">
            <v>257036.09499999997</v>
          </cell>
          <cell r="K84" t="str">
            <v>Total Current Liabilities</v>
          </cell>
          <cell r="L84">
            <v>215456.02059999999</v>
          </cell>
          <cell r="M84">
            <v>263821.89500000002</v>
          </cell>
          <cell r="T84" t="str">
            <v>Total Current Liabilities</v>
          </cell>
          <cell r="U84">
            <v>1610.0069999999992</v>
          </cell>
          <cell r="V84">
            <v>-6785.8000000000011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K85" t="str">
            <v>Unamortized premium or discount on debt</v>
          </cell>
          <cell r="L85">
            <v>0</v>
          </cell>
          <cell r="M85">
            <v>0</v>
          </cell>
          <cell r="T85" t="str">
            <v>Unamortized premium or discount on debt</v>
          </cell>
          <cell r="U85">
            <v>0</v>
          </cell>
          <cell r="V85">
            <v>0</v>
          </cell>
        </row>
        <row r="86">
          <cell r="B86" t="str">
            <v>Advances from money pool</v>
          </cell>
          <cell r="C86">
            <v>646440.41269469995</v>
          </cell>
          <cell r="D86">
            <v>633445.57340940018</v>
          </cell>
          <cell r="K86" t="str">
            <v>Advances from money pool</v>
          </cell>
          <cell r="L86">
            <v>529050.45436703996</v>
          </cell>
          <cell r="M86">
            <v>534440.72269535006</v>
          </cell>
          <cell r="T86" t="str">
            <v>Advances from money pool</v>
          </cell>
          <cell r="U86">
            <v>117389.95832765999</v>
          </cell>
          <cell r="V86">
            <v>99004.850714050088</v>
          </cell>
        </row>
        <row r="87">
          <cell r="B87" t="str">
            <v>Deferred Income Taxes</v>
          </cell>
          <cell r="C87">
            <v>190551.72700000001</v>
          </cell>
          <cell r="D87">
            <v>189419.71</v>
          </cell>
          <cell r="K87" t="str">
            <v>Deferred Income Taxes</v>
          </cell>
          <cell r="L87">
            <v>142567.193</v>
          </cell>
          <cell r="M87">
            <v>149194.60999999999</v>
          </cell>
          <cell r="T87" t="str">
            <v>Deferred Income Taxes</v>
          </cell>
          <cell r="U87">
            <v>47984.534</v>
          </cell>
          <cell r="V87">
            <v>40225.1</v>
          </cell>
        </row>
        <row r="88">
          <cell r="B88" t="str">
            <v xml:space="preserve">Accumulated deferred investment tax credits  </v>
          </cell>
          <cell r="C88">
            <v>2501.6554699999997</v>
          </cell>
          <cell r="D88">
            <v>2367.6979999999999</v>
          </cell>
          <cell r="K88" t="str">
            <v xml:space="preserve">Accumulated deferred investment tax credits  </v>
          </cell>
          <cell r="L88">
            <v>2197.7994699999999</v>
          </cell>
          <cell r="M88">
            <v>2079.998</v>
          </cell>
          <cell r="T88" t="str">
            <v xml:space="preserve">Accumulated deferred investment tax credits  </v>
          </cell>
          <cell r="U88">
            <v>303.85599999999999</v>
          </cell>
          <cell r="V88">
            <v>287.7</v>
          </cell>
        </row>
        <row r="89">
          <cell r="B89" t="str">
            <v>Regulatory liabilities</v>
          </cell>
          <cell r="C89">
            <v>29469.401990000002</v>
          </cell>
          <cell r="D89">
            <v>18194.11</v>
          </cell>
          <cell r="K89" t="str">
            <v>Regulatory liabilities</v>
          </cell>
          <cell r="L89">
            <v>29305.770990000001</v>
          </cell>
          <cell r="M89">
            <v>18039.172999999999</v>
          </cell>
          <cell r="T89" t="str">
            <v>Regulatory liabilities</v>
          </cell>
          <cell r="U89">
            <v>163.631</v>
          </cell>
          <cell r="V89">
            <v>154.93700000000001</v>
          </cell>
        </row>
        <row r="90">
          <cell r="B90" t="str">
            <v>Other liabilities</v>
          </cell>
          <cell r="C90">
            <v>150938.24683000002</v>
          </cell>
          <cell r="D90">
            <v>151188.83900000001</v>
          </cell>
          <cell r="K90" t="str">
            <v>Other liabilities</v>
          </cell>
          <cell r="L90">
            <v>150427.05083000002</v>
          </cell>
          <cell r="M90">
            <v>150803.21900000001</v>
          </cell>
          <cell r="T90" t="str">
            <v>Other liabilities</v>
          </cell>
          <cell r="U90">
            <v>511.19599999999991</v>
          </cell>
          <cell r="V90">
            <v>385.61999999999898</v>
          </cell>
        </row>
        <row r="91">
          <cell r="B91" t="str">
            <v>Total Liabilities</v>
          </cell>
          <cell r="C91">
            <v>1236967.4715847</v>
          </cell>
          <cell r="D91">
            <v>1251652.0254094002</v>
          </cell>
          <cell r="K91" t="str">
            <v>Total Liabilities</v>
          </cell>
          <cell r="L91">
            <v>1069004.2892570398</v>
          </cell>
          <cell r="M91">
            <v>1118379.61769535</v>
          </cell>
          <cell r="T91" t="str">
            <v>Total Liabilities</v>
          </cell>
          <cell r="U91">
            <v>167963.18232765998</v>
          </cell>
          <cell r="V91">
            <v>133272.40771405009</v>
          </cell>
        </row>
        <row r="92">
          <cell r="B92" t="str">
            <v>Preference stock</v>
          </cell>
          <cell r="C92">
            <v>13942.83243067</v>
          </cell>
          <cell r="D92">
            <v>13662.551583339999</v>
          </cell>
          <cell r="K92" t="str">
            <v>Preference stock</v>
          </cell>
          <cell r="L92">
            <v>13942.83243067</v>
          </cell>
          <cell r="M92">
            <v>13662.551583339999</v>
          </cell>
          <cell r="T92" t="str">
            <v>Preference stock</v>
          </cell>
          <cell r="U92">
            <v>0</v>
          </cell>
          <cell r="V92">
            <v>0</v>
          </cell>
        </row>
        <row r="93">
          <cell r="B93" t="str">
            <v>Shareholders' Equity:</v>
          </cell>
          <cell r="K93" t="str">
            <v>Shareholders' Equity:</v>
          </cell>
          <cell r="T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K94" t="str">
            <v>Preferred stock, not subject to mandatory redemption</v>
          </cell>
          <cell r="L94">
            <v>0</v>
          </cell>
          <cell r="M94">
            <v>0</v>
          </cell>
          <cell r="T94" t="str">
            <v>Preferred stock, not subject to mandatory redemption</v>
          </cell>
          <cell r="U94">
            <v>0</v>
          </cell>
          <cell r="V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K95" t="str">
            <v>Common stock</v>
          </cell>
          <cell r="L95">
            <v>0</v>
          </cell>
          <cell r="M95">
            <v>0</v>
          </cell>
          <cell r="T95" t="str">
            <v>Common stock</v>
          </cell>
          <cell r="U95">
            <v>0</v>
          </cell>
          <cell r="V95">
            <v>0</v>
          </cell>
        </row>
        <row r="96">
          <cell r="B96" t="str">
            <v>Additional paid in capital</v>
          </cell>
          <cell r="C96">
            <v>0</v>
          </cell>
          <cell r="D96">
            <v>0</v>
          </cell>
          <cell r="K96" t="str">
            <v>Additional paid in capital</v>
          </cell>
          <cell r="L96">
            <v>0</v>
          </cell>
          <cell r="M96">
            <v>0</v>
          </cell>
          <cell r="T96" t="str">
            <v>Additional paid in capital</v>
          </cell>
          <cell r="U96">
            <v>0</v>
          </cell>
          <cell r="V96">
            <v>0</v>
          </cell>
        </row>
        <row r="97">
          <cell r="B97" t="str">
            <v>Retained Earnings</v>
          </cell>
          <cell r="C97">
            <v>607146.97584463004</v>
          </cell>
          <cell r="D97">
            <v>594942.01894725999</v>
          </cell>
          <cell r="K97" t="str">
            <v>Retained Earnings</v>
          </cell>
          <cell r="L97">
            <v>516780.35517228994</v>
          </cell>
          <cell r="M97">
            <v>490127.26159631001</v>
          </cell>
          <cell r="T97" t="str">
            <v>Retained Earnings</v>
          </cell>
          <cell r="U97">
            <v>90366.620672340039</v>
          </cell>
          <cell r="V97">
            <v>104814.75735095004</v>
          </cell>
        </row>
        <row r="98">
          <cell r="B98" t="str">
            <v>Other comprehensive income</v>
          </cell>
          <cell r="C98">
            <v>0</v>
          </cell>
          <cell r="D98">
            <v>0</v>
          </cell>
          <cell r="K98" t="str">
            <v>Other comprehensive income</v>
          </cell>
          <cell r="L98">
            <v>0</v>
          </cell>
          <cell r="M98">
            <v>0</v>
          </cell>
          <cell r="T98" t="str">
            <v>Other comprehensive income</v>
          </cell>
          <cell r="U98">
            <v>0</v>
          </cell>
          <cell r="V98">
            <v>0</v>
          </cell>
        </row>
        <row r="99">
          <cell r="B99" t="str">
            <v>TOTAL EQUITY</v>
          </cell>
          <cell r="C99">
            <v>621089.80827530008</v>
          </cell>
          <cell r="D99">
            <v>608604.57053060003</v>
          </cell>
          <cell r="K99" t="str">
            <v>TOTAL EQUITY</v>
          </cell>
          <cell r="L99">
            <v>530723.18760295992</v>
          </cell>
          <cell r="M99">
            <v>503789.81317964999</v>
          </cell>
          <cell r="T99" t="str">
            <v>TOTAL EQUITY</v>
          </cell>
          <cell r="U99">
            <v>90366.620672340039</v>
          </cell>
          <cell r="V99">
            <v>104814.75735095004</v>
          </cell>
        </row>
        <row r="100">
          <cell r="B100" t="str">
            <v>TOTAL LIABILITIES AND EQUITY</v>
          </cell>
          <cell r="C100">
            <v>1858057.2798600001</v>
          </cell>
          <cell r="D100">
            <v>1860256.5959400004</v>
          </cell>
          <cell r="K100" t="str">
            <v>TOTAL LIABILITIES AND EQUITY</v>
          </cell>
          <cell r="L100">
            <v>1599727.4768599998</v>
          </cell>
          <cell r="M100">
            <v>1622169.4308750001</v>
          </cell>
          <cell r="T100" t="str">
            <v>TOTAL LIABILITIES AND EQUITY</v>
          </cell>
          <cell r="U100">
            <v>258329.80300000001</v>
          </cell>
          <cell r="V100">
            <v>238087.16506500012</v>
          </cell>
        </row>
        <row r="103">
          <cell r="B103" t="str">
            <v>CONSOLIDATED PIPELINE AND DISTRIBUTION</v>
          </cell>
          <cell r="K103" t="str">
            <v>DISTRIBUTION SYSTEMS</v>
          </cell>
          <cell r="T103" t="str">
            <v>CORE PIPELINE</v>
          </cell>
        </row>
        <row r="104">
          <cell r="B104" t="str">
            <v>ECONOMIC SUMMARY</v>
          </cell>
          <cell r="K104" t="str">
            <v>ECONOMIC SUMMARY</v>
          </cell>
          <cell r="T104" t="str">
            <v>ECONOMIC SUMMARY</v>
          </cell>
        </row>
        <row r="105">
          <cell r="B105" t="str">
            <v>(Dollar amounts in thousands)</v>
          </cell>
          <cell r="K105" t="str">
            <v>(Dollar amounts in thousands)</v>
          </cell>
          <cell r="T105" t="str">
            <v>(Dollar amounts in thousands)</v>
          </cell>
        </row>
        <row r="107">
          <cell r="C107">
            <v>2002</v>
          </cell>
          <cell r="D107">
            <v>2003</v>
          </cell>
          <cell r="L107">
            <v>2002</v>
          </cell>
          <cell r="M107">
            <v>2003</v>
          </cell>
          <cell r="U107">
            <v>2002</v>
          </cell>
          <cell r="V107">
            <v>2003</v>
          </cell>
        </row>
        <row r="108">
          <cell r="B108" t="str">
            <v>CAPITALIZATION:</v>
          </cell>
          <cell r="K108" t="str">
            <v>CAPITALIZATION:</v>
          </cell>
          <cell r="T108" t="str">
            <v>CAPITALIZATION:</v>
          </cell>
        </row>
        <row r="109">
          <cell r="B109" t="str">
            <v>Debt</v>
          </cell>
          <cell r="C109">
            <v>646440.41269469995</v>
          </cell>
          <cell r="D109">
            <v>633445.57340940018</v>
          </cell>
          <cell r="K109" t="str">
            <v>Debt</v>
          </cell>
          <cell r="L109">
            <v>529050.45436703996</v>
          </cell>
          <cell r="M109">
            <v>534440.72269535006</v>
          </cell>
          <cell r="T109" t="str">
            <v>Debt</v>
          </cell>
          <cell r="U109">
            <v>117389.95832765999</v>
          </cell>
          <cell r="V109">
            <v>99004.850714050088</v>
          </cell>
        </row>
        <row r="110">
          <cell r="B110" t="str">
            <v>Preferred</v>
          </cell>
          <cell r="C110">
            <v>13942.83243067</v>
          </cell>
          <cell r="D110">
            <v>13662.551583339999</v>
          </cell>
          <cell r="K110" t="str">
            <v>Preferred</v>
          </cell>
          <cell r="L110">
            <v>13942.83243067</v>
          </cell>
          <cell r="M110">
            <v>13662.551583339999</v>
          </cell>
          <cell r="T110" t="str">
            <v>Preferred</v>
          </cell>
          <cell r="U110">
            <v>0</v>
          </cell>
          <cell r="V110">
            <v>0</v>
          </cell>
        </row>
        <row r="111">
          <cell r="B111" t="str">
            <v>Equity</v>
          </cell>
          <cell r="C111">
            <v>607146.97584463004</v>
          </cell>
          <cell r="D111">
            <v>594942.01894725999</v>
          </cell>
          <cell r="K111" t="str">
            <v>Equity</v>
          </cell>
          <cell r="L111">
            <v>516780.35517228994</v>
          </cell>
          <cell r="M111">
            <v>490127.26159631001</v>
          </cell>
          <cell r="T111" t="str">
            <v>Equity</v>
          </cell>
          <cell r="U111">
            <v>90366.620672340039</v>
          </cell>
          <cell r="V111">
            <v>104814.75735095004</v>
          </cell>
        </row>
        <row r="112">
          <cell r="B112" t="str">
            <v>Total Capitalization</v>
          </cell>
          <cell r="C112">
            <v>1267530.2209700001</v>
          </cell>
          <cell r="D112">
            <v>1242050.1439400003</v>
          </cell>
          <cell r="K112" t="str">
            <v>Total Capitalization</v>
          </cell>
          <cell r="L112">
            <v>1059773.64197</v>
          </cell>
          <cell r="M112">
            <v>1038230.5358750001</v>
          </cell>
          <cell r="T112" t="str">
            <v>Total Capitalization</v>
          </cell>
          <cell r="U112">
            <v>207756.57900000003</v>
          </cell>
          <cell r="V112">
            <v>203819.60806500012</v>
          </cell>
        </row>
        <row r="113">
          <cell r="B113" t="str">
            <v>Equity-to-total capitalization</v>
          </cell>
          <cell r="C113">
            <v>0.47899999999999998</v>
          </cell>
          <cell r="D113">
            <v>0.47899999999999987</v>
          </cell>
          <cell r="K113" t="str">
            <v>Equity-to-total capitalization</v>
          </cell>
          <cell r="L113">
            <v>0.48763276864638133</v>
          </cell>
          <cell r="M113">
            <v>0.47207941267421932</v>
          </cell>
          <cell r="T113" t="str">
            <v>Equity-to-total capitalization</v>
          </cell>
          <cell r="U113">
            <v>0.43496394245276837</v>
          </cell>
          <cell r="V113">
            <v>0.51425257042749073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"/>
      <sheetName val="Act_Cap_Exp"/>
      <sheetName val="summary"/>
      <sheetName val="Sheet1"/>
      <sheetName val="graph"/>
    </sheetNames>
    <sheetDataSet>
      <sheetData sheetId="0"/>
      <sheetData sheetId="1"/>
      <sheetData sheetId="2" refreshError="1">
        <row r="2">
          <cell r="A2">
            <v>1</v>
          </cell>
          <cell r="B2">
            <v>301</v>
          </cell>
          <cell r="G2">
            <v>166.68</v>
          </cell>
        </row>
        <row r="3">
          <cell r="A3">
            <v>1</v>
          </cell>
          <cell r="B3">
            <v>20</v>
          </cell>
          <cell r="G3">
            <v>0</v>
          </cell>
        </row>
        <row r="4">
          <cell r="A4">
            <v>1</v>
          </cell>
          <cell r="B4">
            <v>20</v>
          </cell>
          <cell r="G4">
            <v>2.2737367544323201E-13</v>
          </cell>
        </row>
        <row r="5">
          <cell r="A5">
            <v>1</v>
          </cell>
          <cell r="B5">
            <v>30</v>
          </cell>
          <cell r="G5">
            <v>7.2759576141834308E-12</v>
          </cell>
        </row>
        <row r="6">
          <cell r="A6">
            <v>1</v>
          </cell>
          <cell r="B6">
            <v>30</v>
          </cell>
          <cell r="G6">
            <v>6742.97</v>
          </cell>
        </row>
        <row r="7">
          <cell r="A7">
            <v>1</v>
          </cell>
          <cell r="B7">
            <v>50</v>
          </cell>
          <cell r="G7">
            <v>-4.1836756281554699E-11</v>
          </cell>
        </row>
        <row r="8">
          <cell r="A8">
            <v>1</v>
          </cell>
          <cell r="B8">
            <v>50</v>
          </cell>
          <cell r="G8">
            <v>-5.6843418860808002E-14</v>
          </cell>
        </row>
        <row r="9">
          <cell r="A9">
            <v>1</v>
          </cell>
          <cell r="B9">
            <v>50</v>
          </cell>
          <cell r="G9">
            <v>1.7053025658242399E-13</v>
          </cell>
        </row>
        <row r="10">
          <cell r="A10">
            <v>1</v>
          </cell>
          <cell r="B10">
            <v>60</v>
          </cell>
          <cell r="G10">
            <v>-4.6611603465862596E-12</v>
          </cell>
        </row>
        <row r="11">
          <cell r="A11">
            <v>2</v>
          </cell>
          <cell r="B11">
            <v>20</v>
          </cell>
          <cell r="G11">
            <v>-2.18278728425503E-11</v>
          </cell>
        </row>
        <row r="12">
          <cell r="A12">
            <v>2</v>
          </cell>
          <cell r="B12">
            <v>20</v>
          </cell>
          <cell r="G12">
            <v>0</v>
          </cell>
        </row>
        <row r="13">
          <cell r="A13">
            <v>2</v>
          </cell>
          <cell r="B13">
            <v>30</v>
          </cell>
          <cell r="G13">
            <v>7.2759576141834308E-12</v>
          </cell>
        </row>
        <row r="14">
          <cell r="A14">
            <v>2</v>
          </cell>
          <cell r="B14">
            <v>30</v>
          </cell>
          <cell r="G14">
            <v>1.06581410364015E-14</v>
          </cell>
        </row>
        <row r="15">
          <cell r="A15">
            <v>2</v>
          </cell>
          <cell r="B15">
            <v>50</v>
          </cell>
          <cell r="G15">
            <v>3.6379788070917097E-11</v>
          </cell>
        </row>
        <row r="16">
          <cell r="A16">
            <v>2</v>
          </cell>
          <cell r="B16">
            <v>50</v>
          </cell>
          <cell r="G16">
            <v>-4.2632564145605999E-14</v>
          </cell>
        </row>
        <row r="17">
          <cell r="A17">
            <v>2</v>
          </cell>
          <cell r="B17">
            <v>50</v>
          </cell>
          <cell r="G17">
            <v>1.0800249583553501E-12</v>
          </cell>
        </row>
        <row r="18">
          <cell r="A18">
            <v>2</v>
          </cell>
          <cell r="B18">
            <v>60</v>
          </cell>
          <cell r="G18">
            <v>0</v>
          </cell>
        </row>
        <row r="19">
          <cell r="A19">
            <v>1</v>
          </cell>
          <cell r="B19">
            <v>50</v>
          </cell>
          <cell r="G19">
            <v>3651.35</v>
          </cell>
        </row>
        <row r="20">
          <cell r="A20">
            <v>2</v>
          </cell>
          <cell r="B20">
            <v>50</v>
          </cell>
          <cell r="G20">
            <v>3651.35</v>
          </cell>
        </row>
        <row r="21">
          <cell r="A21">
            <v>1</v>
          </cell>
          <cell r="B21">
            <v>40</v>
          </cell>
          <cell r="G21">
            <v>633.86</v>
          </cell>
        </row>
        <row r="22">
          <cell r="A22">
            <v>1</v>
          </cell>
          <cell r="B22">
            <v>60</v>
          </cell>
          <cell r="G22">
            <v>7663.37</v>
          </cell>
        </row>
        <row r="23">
          <cell r="A23">
            <v>1</v>
          </cell>
          <cell r="B23">
            <v>180</v>
          </cell>
          <cell r="G23">
            <v>192142.89</v>
          </cell>
        </row>
        <row r="24">
          <cell r="A24">
            <v>2</v>
          </cell>
          <cell r="B24">
            <v>40</v>
          </cell>
          <cell r="G24">
            <v>633.86</v>
          </cell>
        </row>
        <row r="25">
          <cell r="A25">
            <v>2</v>
          </cell>
          <cell r="B25">
            <v>60</v>
          </cell>
          <cell r="G25">
            <v>7663.37</v>
          </cell>
        </row>
        <row r="26">
          <cell r="A26">
            <v>1</v>
          </cell>
          <cell r="B26">
            <v>40</v>
          </cell>
          <cell r="G26">
            <v>9094.9500000000007</v>
          </cell>
        </row>
        <row r="27">
          <cell r="A27">
            <v>1</v>
          </cell>
          <cell r="B27">
            <v>50</v>
          </cell>
          <cell r="G27">
            <v>11967.42</v>
          </cell>
        </row>
        <row r="28">
          <cell r="A28">
            <v>1</v>
          </cell>
          <cell r="B28">
            <v>60</v>
          </cell>
          <cell r="G28">
            <v>13458.65</v>
          </cell>
        </row>
        <row r="29">
          <cell r="A29">
            <v>1</v>
          </cell>
          <cell r="B29">
            <v>70</v>
          </cell>
          <cell r="G29">
            <v>17838.400000000001</v>
          </cell>
        </row>
        <row r="30">
          <cell r="A30">
            <v>1</v>
          </cell>
          <cell r="B30">
            <v>180</v>
          </cell>
          <cell r="G30">
            <v>150088.01999999999</v>
          </cell>
        </row>
        <row r="31">
          <cell r="A31">
            <v>1</v>
          </cell>
          <cell r="B31">
            <v>232</v>
          </cell>
          <cell r="G31">
            <v>12735.7</v>
          </cell>
        </row>
        <row r="32">
          <cell r="A32">
            <v>1</v>
          </cell>
          <cell r="B32">
            <v>233</v>
          </cell>
          <cell r="G32">
            <v>22212.41</v>
          </cell>
        </row>
        <row r="33">
          <cell r="A33">
            <v>1</v>
          </cell>
          <cell r="B33">
            <v>234</v>
          </cell>
          <cell r="G33">
            <v>17248.28</v>
          </cell>
        </row>
        <row r="34">
          <cell r="A34">
            <v>2</v>
          </cell>
          <cell r="B34">
            <v>40</v>
          </cell>
          <cell r="G34">
            <v>9094.9500000000007</v>
          </cell>
        </row>
        <row r="35">
          <cell r="A35">
            <v>2</v>
          </cell>
          <cell r="B35">
            <v>50</v>
          </cell>
          <cell r="G35">
            <v>11967.42</v>
          </cell>
        </row>
        <row r="36">
          <cell r="A36">
            <v>2</v>
          </cell>
          <cell r="B36">
            <v>60</v>
          </cell>
          <cell r="G36">
            <v>13458.65</v>
          </cell>
        </row>
        <row r="37">
          <cell r="A37">
            <v>2</v>
          </cell>
          <cell r="B37">
            <v>70</v>
          </cell>
          <cell r="G37">
            <v>17838.400000000001</v>
          </cell>
        </row>
        <row r="38">
          <cell r="A38">
            <v>2</v>
          </cell>
          <cell r="B38">
            <v>232</v>
          </cell>
          <cell r="G38">
            <v>12755.89</v>
          </cell>
        </row>
        <row r="39">
          <cell r="A39">
            <v>2</v>
          </cell>
          <cell r="B39">
            <v>233</v>
          </cell>
          <cell r="G39">
            <v>22212.41</v>
          </cell>
        </row>
        <row r="40">
          <cell r="A40">
            <v>2</v>
          </cell>
          <cell r="B40">
            <v>234</v>
          </cell>
          <cell r="G40">
            <v>17248.28</v>
          </cell>
        </row>
        <row r="41">
          <cell r="A41">
            <v>1</v>
          </cell>
          <cell r="B41">
            <v>20</v>
          </cell>
          <cell r="G41">
            <v>16441.22</v>
          </cell>
        </row>
        <row r="42">
          <cell r="A42">
            <v>1</v>
          </cell>
          <cell r="B42">
            <v>30</v>
          </cell>
          <cell r="G42">
            <v>18527.669999999998</v>
          </cell>
        </row>
        <row r="43">
          <cell r="A43">
            <v>1</v>
          </cell>
          <cell r="B43">
            <v>40</v>
          </cell>
          <cell r="G43">
            <v>29660.82</v>
          </cell>
        </row>
        <row r="44">
          <cell r="A44">
            <v>1</v>
          </cell>
          <cell r="B44">
            <v>50</v>
          </cell>
          <cell r="G44">
            <v>60448.23</v>
          </cell>
        </row>
        <row r="45">
          <cell r="A45">
            <v>1</v>
          </cell>
          <cell r="B45">
            <v>60</v>
          </cell>
          <cell r="G45">
            <v>18114</v>
          </cell>
        </row>
        <row r="46">
          <cell r="A46">
            <v>1</v>
          </cell>
          <cell r="B46">
            <v>70</v>
          </cell>
          <cell r="G46">
            <v>58806.6</v>
          </cell>
        </row>
        <row r="47">
          <cell r="A47">
            <v>1</v>
          </cell>
          <cell r="B47">
            <v>180</v>
          </cell>
          <cell r="G47">
            <v>898805.72</v>
          </cell>
        </row>
        <row r="48">
          <cell r="A48">
            <v>1</v>
          </cell>
          <cell r="B48">
            <v>303</v>
          </cell>
          <cell r="G48">
            <v>49808.480000000003</v>
          </cell>
        </row>
        <row r="49">
          <cell r="A49">
            <v>2</v>
          </cell>
          <cell r="B49">
            <v>20</v>
          </cell>
          <cell r="G49">
            <v>16717.16</v>
          </cell>
        </row>
        <row r="50">
          <cell r="A50">
            <v>2</v>
          </cell>
          <cell r="B50">
            <v>30</v>
          </cell>
          <cell r="G50">
            <v>18514.52</v>
          </cell>
        </row>
        <row r="51">
          <cell r="A51">
            <v>2</v>
          </cell>
          <cell r="B51">
            <v>40</v>
          </cell>
          <cell r="G51">
            <v>29669.58</v>
          </cell>
        </row>
        <row r="52">
          <cell r="A52">
            <v>2</v>
          </cell>
          <cell r="B52">
            <v>50</v>
          </cell>
          <cell r="G52">
            <v>60448.23</v>
          </cell>
        </row>
        <row r="53">
          <cell r="A53">
            <v>2</v>
          </cell>
          <cell r="B53">
            <v>60</v>
          </cell>
          <cell r="G53">
            <v>18114</v>
          </cell>
        </row>
        <row r="54">
          <cell r="A54">
            <v>2</v>
          </cell>
          <cell r="B54">
            <v>70</v>
          </cell>
          <cell r="G54">
            <v>59259.26</v>
          </cell>
        </row>
        <row r="55">
          <cell r="A55">
            <v>2</v>
          </cell>
          <cell r="B55">
            <v>303</v>
          </cell>
          <cell r="G55">
            <v>49808.480000000003</v>
          </cell>
        </row>
        <row r="56">
          <cell r="A56">
            <v>1</v>
          </cell>
          <cell r="B56">
            <v>20</v>
          </cell>
          <cell r="G56">
            <v>1328879.06</v>
          </cell>
        </row>
        <row r="57">
          <cell r="A57">
            <v>1</v>
          </cell>
          <cell r="B57">
            <v>30</v>
          </cell>
          <cell r="G57">
            <v>760292.42</v>
          </cell>
        </row>
        <row r="58">
          <cell r="A58">
            <v>1</v>
          </cell>
          <cell r="B58">
            <v>40</v>
          </cell>
          <cell r="G58">
            <v>733457.48</v>
          </cell>
        </row>
        <row r="59">
          <cell r="A59">
            <v>1</v>
          </cell>
          <cell r="B59">
            <v>50</v>
          </cell>
          <cell r="G59">
            <v>1476490.75</v>
          </cell>
        </row>
        <row r="60">
          <cell r="A60">
            <v>1</v>
          </cell>
          <cell r="B60">
            <v>60</v>
          </cell>
          <cell r="G60">
            <v>818049.8</v>
          </cell>
        </row>
        <row r="61">
          <cell r="A61">
            <v>1</v>
          </cell>
          <cell r="B61">
            <v>70</v>
          </cell>
          <cell r="G61">
            <v>369202.87</v>
          </cell>
        </row>
        <row r="62">
          <cell r="A62">
            <v>1</v>
          </cell>
          <cell r="B62">
            <v>180</v>
          </cell>
          <cell r="G62">
            <v>31840.09</v>
          </cell>
        </row>
        <row r="63">
          <cell r="A63">
            <v>1</v>
          </cell>
          <cell r="B63">
            <v>212</v>
          </cell>
          <cell r="G63">
            <v>11958.43</v>
          </cell>
        </row>
        <row r="64">
          <cell r="A64">
            <v>1</v>
          </cell>
          <cell r="B64">
            <v>303</v>
          </cell>
          <cell r="G64">
            <v>6462.72</v>
          </cell>
        </row>
        <row r="65">
          <cell r="A65">
            <v>2</v>
          </cell>
          <cell r="B65">
            <v>20</v>
          </cell>
          <cell r="G65">
            <v>1315587.95</v>
          </cell>
        </row>
        <row r="66">
          <cell r="A66">
            <v>2</v>
          </cell>
          <cell r="B66">
            <v>30</v>
          </cell>
          <cell r="G66">
            <v>752005.98</v>
          </cell>
        </row>
        <row r="67">
          <cell r="A67">
            <v>2</v>
          </cell>
          <cell r="B67">
            <v>40</v>
          </cell>
          <cell r="G67">
            <v>704344.2</v>
          </cell>
        </row>
        <row r="68">
          <cell r="A68">
            <v>2</v>
          </cell>
          <cell r="B68">
            <v>50</v>
          </cell>
          <cell r="G68">
            <v>1464133.81</v>
          </cell>
        </row>
        <row r="69">
          <cell r="A69">
            <v>2</v>
          </cell>
          <cell r="B69">
            <v>60</v>
          </cell>
          <cell r="G69">
            <v>818935.74</v>
          </cell>
        </row>
        <row r="70">
          <cell r="A70">
            <v>2</v>
          </cell>
          <cell r="B70">
            <v>70</v>
          </cell>
          <cell r="G70">
            <v>535143.73</v>
          </cell>
        </row>
        <row r="71">
          <cell r="A71">
            <v>2</v>
          </cell>
          <cell r="B71">
            <v>212</v>
          </cell>
          <cell r="G71">
            <v>11991.98</v>
          </cell>
        </row>
        <row r="72">
          <cell r="A72">
            <v>2</v>
          </cell>
          <cell r="B72">
            <v>303</v>
          </cell>
          <cell r="G72">
            <v>6462.72</v>
          </cell>
        </row>
        <row r="73">
          <cell r="A73">
            <v>1</v>
          </cell>
          <cell r="B73">
            <v>10</v>
          </cell>
          <cell r="G73">
            <v>1009214.23</v>
          </cell>
        </row>
        <row r="74">
          <cell r="A74">
            <v>1</v>
          </cell>
          <cell r="B74">
            <v>20</v>
          </cell>
          <cell r="G74">
            <v>128461.51</v>
          </cell>
        </row>
        <row r="75">
          <cell r="A75">
            <v>1</v>
          </cell>
          <cell r="B75">
            <v>30</v>
          </cell>
          <cell r="G75">
            <v>91271.73</v>
          </cell>
        </row>
        <row r="76">
          <cell r="A76">
            <v>1</v>
          </cell>
          <cell r="B76">
            <v>40</v>
          </cell>
          <cell r="G76">
            <v>70475.399999999994</v>
          </cell>
        </row>
        <row r="77">
          <cell r="A77">
            <v>1</v>
          </cell>
          <cell r="B77">
            <v>50</v>
          </cell>
          <cell r="G77">
            <v>74877.899999999994</v>
          </cell>
        </row>
        <row r="78">
          <cell r="A78">
            <v>1</v>
          </cell>
          <cell r="B78">
            <v>60</v>
          </cell>
          <cell r="G78">
            <v>101847.09</v>
          </cell>
        </row>
        <row r="79">
          <cell r="A79">
            <v>1</v>
          </cell>
          <cell r="B79">
            <v>70</v>
          </cell>
          <cell r="G79">
            <v>44540.22</v>
          </cell>
        </row>
        <row r="80">
          <cell r="A80">
            <v>1</v>
          </cell>
          <cell r="B80">
            <v>212</v>
          </cell>
          <cell r="G80">
            <v>23.01</v>
          </cell>
        </row>
        <row r="81">
          <cell r="A81">
            <v>1</v>
          </cell>
          <cell r="B81">
            <v>303</v>
          </cell>
          <cell r="G81">
            <v>23.92</v>
          </cell>
        </row>
        <row r="82">
          <cell r="A82">
            <v>2</v>
          </cell>
          <cell r="B82">
            <v>10</v>
          </cell>
          <cell r="G82">
            <v>1022767.54</v>
          </cell>
        </row>
        <row r="83">
          <cell r="A83">
            <v>2</v>
          </cell>
          <cell r="B83">
            <v>20</v>
          </cell>
          <cell r="G83">
            <v>129203.5</v>
          </cell>
        </row>
        <row r="84">
          <cell r="A84">
            <v>2</v>
          </cell>
          <cell r="B84">
            <v>30</v>
          </cell>
          <cell r="G84">
            <v>89083.4</v>
          </cell>
        </row>
        <row r="85">
          <cell r="A85">
            <v>2</v>
          </cell>
          <cell r="B85">
            <v>40</v>
          </cell>
          <cell r="G85">
            <v>72001.64</v>
          </cell>
        </row>
        <row r="86">
          <cell r="A86">
            <v>2</v>
          </cell>
          <cell r="B86">
            <v>50</v>
          </cell>
          <cell r="G86">
            <v>73445.23</v>
          </cell>
        </row>
        <row r="87">
          <cell r="A87">
            <v>2</v>
          </cell>
          <cell r="B87">
            <v>60</v>
          </cell>
          <cell r="G87">
            <v>103090.68</v>
          </cell>
        </row>
        <row r="88">
          <cell r="A88">
            <v>2</v>
          </cell>
          <cell r="B88">
            <v>70</v>
          </cell>
          <cell r="G88">
            <v>44677.72</v>
          </cell>
        </row>
        <row r="89">
          <cell r="A89">
            <v>2</v>
          </cell>
          <cell r="B89">
            <v>212</v>
          </cell>
          <cell r="G89">
            <v>23.01</v>
          </cell>
        </row>
        <row r="90">
          <cell r="A90">
            <v>2</v>
          </cell>
          <cell r="B90">
            <v>303</v>
          </cell>
          <cell r="G90">
            <v>23.92</v>
          </cell>
        </row>
        <row r="91">
          <cell r="A91">
            <v>1</v>
          </cell>
          <cell r="B91">
            <v>221</v>
          </cell>
          <cell r="G91">
            <v>66.95</v>
          </cell>
        </row>
        <row r="92">
          <cell r="A92">
            <v>2</v>
          </cell>
          <cell r="B92">
            <v>221</v>
          </cell>
          <cell r="G92">
            <v>66.95</v>
          </cell>
        </row>
        <row r="93">
          <cell r="A93">
            <v>1</v>
          </cell>
          <cell r="B93">
            <v>40</v>
          </cell>
          <cell r="G93">
            <v>3.59</v>
          </cell>
        </row>
        <row r="94">
          <cell r="A94">
            <v>2</v>
          </cell>
          <cell r="B94">
            <v>40</v>
          </cell>
          <cell r="G94">
            <v>3.59</v>
          </cell>
        </row>
        <row r="95">
          <cell r="A95">
            <v>1</v>
          </cell>
          <cell r="B95">
            <v>10</v>
          </cell>
          <cell r="G95">
            <v>163477.16</v>
          </cell>
        </row>
        <row r="96">
          <cell r="A96">
            <v>1</v>
          </cell>
          <cell r="B96">
            <v>10</v>
          </cell>
          <cell r="G96">
            <v>57147.56</v>
          </cell>
        </row>
        <row r="97">
          <cell r="A97">
            <v>1</v>
          </cell>
          <cell r="B97">
            <v>20</v>
          </cell>
          <cell r="G97">
            <v>191.52</v>
          </cell>
        </row>
        <row r="98">
          <cell r="A98">
            <v>1</v>
          </cell>
          <cell r="B98">
            <v>20</v>
          </cell>
          <cell r="G98">
            <v>104747.45</v>
          </cell>
        </row>
        <row r="99">
          <cell r="A99">
            <v>1</v>
          </cell>
          <cell r="B99">
            <v>30</v>
          </cell>
          <cell r="G99">
            <v>2078.36</v>
          </cell>
        </row>
        <row r="100">
          <cell r="A100">
            <v>1</v>
          </cell>
          <cell r="B100">
            <v>30</v>
          </cell>
          <cell r="G100">
            <v>9103.9</v>
          </cell>
        </row>
        <row r="101">
          <cell r="A101">
            <v>1</v>
          </cell>
          <cell r="B101">
            <v>40</v>
          </cell>
          <cell r="G101">
            <v>958.32</v>
          </cell>
        </row>
        <row r="102">
          <cell r="A102">
            <v>1</v>
          </cell>
          <cell r="B102">
            <v>40</v>
          </cell>
          <cell r="G102">
            <v>5679.37</v>
          </cell>
        </row>
        <row r="103">
          <cell r="A103">
            <v>1</v>
          </cell>
          <cell r="B103">
            <v>50</v>
          </cell>
          <cell r="G103">
            <v>32444.46</v>
          </cell>
        </row>
        <row r="104">
          <cell r="A104">
            <v>1</v>
          </cell>
          <cell r="B104">
            <v>60</v>
          </cell>
          <cell r="G104">
            <v>66.81</v>
          </cell>
        </row>
        <row r="105">
          <cell r="A105">
            <v>1</v>
          </cell>
          <cell r="B105">
            <v>60</v>
          </cell>
          <cell r="G105">
            <v>3637.48</v>
          </cell>
        </row>
        <row r="106">
          <cell r="A106">
            <v>1</v>
          </cell>
          <cell r="B106">
            <v>70</v>
          </cell>
          <cell r="G106">
            <v>45444.81</v>
          </cell>
        </row>
        <row r="107">
          <cell r="A107">
            <v>1</v>
          </cell>
          <cell r="B107">
            <v>212</v>
          </cell>
          <cell r="G107">
            <v>9199.1</v>
          </cell>
        </row>
        <row r="108">
          <cell r="A108">
            <v>2</v>
          </cell>
          <cell r="B108">
            <v>10</v>
          </cell>
          <cell r="G108">
            <v>163477.16</v>
          </cell>
        </row>
        <row r="109">
          <cell r="A109">
            <v>2</v>
          </cell>
          <cell r="B109">
            <v>10</v>
          </cell>
          <cell r="G109">
            <v>57514.7</v>
          </cell>
        </row>
        <row r="110">
          <cell r="A110">
            <v>2</v>
          </cell>
          <cell r="B110">
            <v>20</v>
          </cell>
          <cell r="G110">
            <v>191.52</v>
          </cell>
        </row>
        <row r="111">
          <cell r="A111">
            <v>2</v>
          </cell>
          <cell r="B111">
            <v>20</v>
          </cell>
          <cell r="G111">
            <v>104779.2</v>
          </cell>
        </row>
        <row r="112">
          <cell r="A112">
            <v>2</v>
          </cell>
          <cell r="B112">
            <v>30</v>
          </cell>
          <cell r="G112">
            <v>2078.36</v>
          </cell>
        </row>
        <row r="113">
          <cell r="A113">
            <v>2</v>
          </cell>
          <cell r="B113">
            <v>30</v>
          </cell>
          <cell r="G113">
            <v>9102.4500000000007</v>
          </cell>
        </row>
        <row r="114">
          <cell r="A114">
            <v>2</v>
          </cell>
          <cell r="B114">
            <v>40</v>
          </cell>
          <cell r="G114">
            <v>958.32</v>
          </cell>
        </row>
        <row r="115">
          <cell r="A115">
            <v>2</v>
          </cell>
          <cell r="B115">
            <v>40</v>
          </cell>
          <cell r="G115">
            <v>5679.37</v>
          </cell>
        </row>
        <row r="116">
          <cell r="A116">
            <v>2</v>
          </cell>
          <cell r="B116">
            <v>50</v>
          </cell>
          <cell r="G116">
            <v>20277.27</v>
          </cell>
        </row>
        <row r="117">
          <cell r="A117">
            <v>2</v>
          </cell>
          <cell r="B117">
            <v>60</v>
          </cell>
          <cell r="G117">
            <v>22.2</v>
          </cell>
        </row>
        <row r="118">
          <cell r="A118">
            <v>2</v>
          </cell>
          <cell r="B118">
            <v>60</v>
          </cell>
          <cell r="G118">
            <v>3690.99</v>
          </cell>
        </row>
        <row r="119">
          <cell r="A119">
            <v>2</v>
          </cell>
          <cell r="B119">
            <v>70</v>
          </cell>
          <cell r="G119">
            <v>45450.86</v>
          </cell>
        </row>
        <row r="120">
          <cell r="A120">
            <v>2</v>
          </cell>
          <cell r="B120">
            <v>212</v>
          </cell>
          <cell r="G120">
            <v>9199.11</v>
          </cell>
        </row>
        <row r="121">
          <cell r="A121">
            <v>1</v>
          </cell>
          <cell r="B121">
            <v>20</v>
          </cell>
          <cell r="G121">
            <v>-4732.8599999999997</v>
          </cell>
        </row>
        <row r="122">
          <cell r="A122">
            <v>1</v>
          </cell>
          <cell r="B122">
            <v>50</v>
          </cell>
          <cell r="G122">
            <v>47207.23</v>
          </cell>
        </row>
        <row r="123">
          <cell r="A123">
            <v>1</v>
          </cell>
          <cell r="B123">
            <v>60</v>
          </cell>
          <cell r="G123">
            <v>31438.55</v>
          </cell>
        </row>
        <row r="124">
          <cell r="A124">
            <v>1</v>
          </cell>
          <cell r="B124">
            <v>180</v>
          </cell>
          <cell r="G124">
            <v>152768.95000000001</v>
          </cell>
        </row>
        <row r="125">
          <cell r="A125">
            <v>1</v>
          </cell>
          <cell r="B125">
            <v>180</v>
          </cell>
          <cell r="G125">
            <v>-68641.850000000006</v>
          </cell>
        </row>
        <row r="126">
          <cell r="A126">
            <v>2</v>
          </cell>
          <cell r="B126">
            <v>20</v>
          </cell>
          <cell r="G126">
            <v>-4732.8599999999997</v>
          </cell>
        </row>
        <row r="127">
          <cell r="A127">
            <v>2</v>
          </cell>
          <cell r="B127">
            <v>50</v>
          </cell>
          <cell r="G127">
            <v>47207.23</v>
          </cell>
        </row>
        <row r="128">
          <cell r="A128">
            <v>2</v>
          </cell>
          <cell r="B128">
            <v>60</v>
          </cell>
          <cell r="G128">
            <v>31438.55</v>
          </cell>
        </row>
        <row r="129">
          <cell r="A129">
            <v>1</v>
          </cell>
          <cell r="B129">
            <v>212</v>
          </cell>
          <cell r="G129">
            <v>8394</v>
          </cell>
        </row>
        <row r="130">
          <cell r="A130">
            <v>1</v>
          </cell>
          <cell r="B130">
            <v>221</v>
          </cell>
          <cell r="G130">
            <v>7755</v>
          </cell>
        </row>
        <row r="131">
          <cell r="A131">
            <v>2</v>
          </cell>
          <cell r="B131">
            <v>212</v>
          </cell>
          <cell r="G131">
            <v>8394</v>
          </cell>
        </row>
        <row r="132">
          <cell r="A132">
            <v>2</v>
          </cell>
          <cell r="B132">
            <v>221</v>
          </cell>
          <cell r="G132">
            <v>7755</v>
          </cell>
        </row>
        <row r="133">
          <cell r="A133">
            <v>1</v>
          </cell>
          <cell r="B133">
            <v>180</v>
          </cell>
          <cell r="G133">
            <v>13755.75</v>
          </cell>
        </row>
        <row r="134">
          <cell r="A134">
            <v>1</v>
          </cell>
          <cell r="B134">
            <v>212</v>
          </cell>
          <cell r="G134">
            <v>71983.679999999993</v>
          </cell>
        </row>
        <row r="135">
          <cell r="A135">
            <v>2</v>
          </cell>
          <cell r="B135">
            <v>212</v>
          </cell>
          <cell r="G135">
            <v>72969.84</v>
          </cell>
        </row>
        <row r="136">
          <cell r="A136">
            <v>1</v>
          </cell>
          <cell r="B136">
            <v>180</v>
          </cell>
          <cell r="G136">
            <v>1133.5</v>
          </cell>
        </row>
        <row r="137">
          <cell r="A137">
            <v>2</v>
          </cell>
          <cell r="B137">
            <v>301</v>
          </cell>
          <cell r="G137">
            <v>81</v>
          </cell>
        </row>
        <row r="138">
          <cell r="A138">
            <v>1</v>
          </cell>
          <cell r="B138">
            <v>212</v>
          </cell>
          <cell r="G138">
            <v>16875</v>
          </cell>
        </row>
        <row r="139">
          <cell r="A139">
            <v>2</v>
          </cell>
          <cell r="B139">
            <v>212</v>
          </cell>
          <cell r="G139">
            <v>16875</v>
          </cell>
        </row>
        <row r="140">
          <cell r="A140">
            <v>1</v>
          </cell>
          <cell r="B140">
            <v>212</v>
          </cell>
          <cell r="G140">
            <v>48711.5</v>
          </cell>
        </row>
        <row r="141">
          <cell r="A141">
            <v>2</v>
          </cell>
          <cell r="B141">
            <v>212</v>
          </cell>
          <cell r="G141">
            <v>48711.5</v>
          </cell>
        </row>
        <row r="142">
          <cell r="A142">
            <v>1</v>
          </cell>
          <cell r="B142">
            <v>221</v>
          </cell>
          <cell r="G142">
            <v>1578.13</v>
          </cell>
        </row>
        <row r="143">
          <cell r="A143">
            <v>2</v>
          </cell>
          <cell r="B143">
            <v>221</v>
          </cell>
          <cell r="G143">
            <v>1578.13</v>
          </cell>
        </row>
        <row r="144">
          <cell r="A144">
            <v>2</v>
          </cell>
          <cell r="B144">
            <v>301</v>
          </cell>
          <cell r="G144">
            <v>166.68</v>
          </cell>
        </row>
        <row r="145">
          <cell r="A145">
            <v>1</v>
          </cell>
          <cell r="B145">
            <v>20</v>
          </cell>
          <cell r="G145">
            <v>14816.16</v>
          </cell>
        </row>
        <row r="146">
          <cell r="A146">
            <v>1</v>
          </cell>
          <cell r="B146">
            <v>30</v>
          </cell>
          <cell r="G146">
            <v>2010.59</v>
          </cell>
        </row>
        <row r="147">
          <cell r="A147">
            <v>1</v>
          </cell>
          <cell r="B147">
            <v>40</v>
          </cell>
          <cell r="G147">
            <v>3483.88</v>
          </cell>
        </row>
        <row r="148">
          <cell r="A148">
            <v>1</v>
          </cell>
          <cell r="B148">
            <v>50</v>
          </cell>
          <cell r="G148">
            <v>5110.24</v>
          </cell>
        </row>
        <row r="149">
          <cell r="A149">
            <v>1</v>
          </cell>
          <cell r="B149">
            <v>60</v>
          </cell>
          <cell r="G149">
            <v>3011.91</v>
          </cell>
        </row>
        <row r="150">
          <cell r="A150">
            <v>1</v>
          </cell>
          <cell r="B150">
            <v>70</v>
          </cell>
          <cell r="G150">
            <v>17527.84</v>
          </cell>
        </row>
        <row r="151">
          <cell r="A151">
            <v>2</v>
          </cell>
          <cell r="B151">
            <v>20</v>
          </cell>
          <cell r="G151">
            <v>14516.12</v>
          </cell>
        </row>
        <row r="152">
          <cell r="A152">
            <v>2</v>
          </cell>
          <cell r="B152">
            <v>30</v>
          </cell>
          <cell r="G152">
            <v>1357.44</v>
          </cell>
        </row>
        <row r="153">
          <cell r="A153">
            <v>2</v>
          </cell>
          <cell r="B153">
            <v>40</v>
          </cell>
          <cell r="G153">
            <v>3320.32</v>
          </cell>
        </row>
        <row r="154">
          <cell r="A154">
            <v>2</v>
          </cell>
          <cell r="B154">
            <v>50</v>
          </cell>
          <cell r="G154">
            <v>3625.29</v>
          </cell>
        </row>
        <row r="155">
          <cell r="A155">
            <v>2</v>
          </cell>
          <cell r="B155">
            <v>60</v>
          </cell>
          <cell r="G155">
            <v>2799.73</v>
          </cell>
        </row>
        <row r="156">
          <cell r="A156">
            <v>2</v>
          </cell>
          <cell r="B156">
            <v>70</v>
          </cell>
          <cell r="G156">
            <v>16695.68</v>
          </cell>
        </row>
        <row r="157">
          <cell r="A157">
            <v>1</v>
          </cell>
          <cell r="B157">
            <v>20</v>
          </cell>
          <cell r="G157">
            <v>-8343.3799999999992</v>
          </cell>
        </row>
        <row r="158">
          <cell r="A158">
            <v>1</v>
          </cell>
          <cell r="B158">
            <v>30</v>
          </cell>
          <cell r="G158">
            <v>-1736.68</v>
          </cell>
        </row>
        <row r="159">
          <cell r="A159">
            <v>1</v>
          </cell>
          <cell r="B159">
            <v>40</v>
          </cell>
          <cell r="G159">
            <v>-3483.88</v>
          </cell>
        </row>
        <row r="160">
          <cell r="A160">
            <v>1</v>
          </cell>
          <cell r="B160">
            <v>50</v>
          </cell>
          <cell r="G160">
            <v>-5110.24</v>
          </cell>
        </row>
        <row r="161">
          <cell r="A161">
            <v>1</v>
          </cell>
          <cell r="B161">
            <v>60</v>
          </cell>
          <cell r="G161">
            <v>-2955.12</v>
          </cell>
        </row>
        <row r="162">
          <cell r="A162">
            <v>1</v>
          </cell>
          <cell r="B162">
            <v>70</v>
          </cell>
          <cell r="G162">
            <v>-17527.84</v>
          </cell>
        </row>
        <row r="163">
          <cell r="A163">
            <v>2</v>
          </cell>
          <cell r="B163">
            <v>20</v>
          </cell>
          <cell r="G163">
            <v>-7973</v>
          </cell>
        </row>
        <row r="164">
          <cell r="A164">
            <v>2</v>
          </cell>
          <cell r="B164">
            <v>30</v>
          </cell>
          <cell r="G164">
            <v>-1054.8800000000001</v>
          </cell>
        </row>
        <row r="165">
          <cell r="A165">
            <v>2</v>
          </cell>
          <cell r="B165">
            <v>40</v>
          </cell>
          <cell r="G165">
            <v>-3320.32</v>
          </cell>
        </row>
        <row r="166">
          <cell r="A166">
            <v>2</v>
          </cell>
          <cell r="B166">
            <v>50</v>
          </cell>
          <cell r="G166">
            <v>-3625.29</v>
          </cell>
        </row>
        <row r="167">
          <cell r="A167">
            <v>2</v>
          </cell>
          <cell r="B167">
            <v>60</v>
          </cell>
          <cell r="G167">
            <v>-2706.7</v>
          </cell>
        </row>
        <row r="168">
          <cell r="A168">
            <v>2</v>
          </cell>
          <cell r="B168">
            <v>70</v>
          </cell>
          <cell r="G168">
            <v>-16695.68</v>
          </cell>
        </row>
        <row r="169">
          <cell r="A169">
            <v>1</v>
          </cell>
          <cell r="B169">
            <v>20</v>
          </cell>
          <cell r="G169">
            <v>20297.93</v>
          </cell>
        </row>
        <row r="170">
          <cell r="A170">
            <v>1</v>
          </cell>
          <cell r="B170">
            <v>30</v>
          </cell>
          <cell r="G170">
            <v>4144.99</v>
          </cell>
        </row>
        <row r="171">
          <cell r="A171">
            <v>1</v>
          </cell>
          <cell r="B171">
            <v>40</v>
          </cell>
          <cell r="G171">
            <v>2080.63</v>
          </cell>
        </row>
        <row r="172">
          <cell r="A172">
            <v>1</v>
          </cell>
          <cell r="B172">
            <v>50</v>
          </cell>
          <cell r="G172">
            <v>16579.77</v>
          </cell>
        </row>
        <row r="173">
          <cell r="A173">
            <v>1</v>
          </cell>
          <cell r="B173">
            <v>60</v>
          </cell>
          <cell r="G173">
            <v>7705.52</v>
          </cell>
        </row>
        <row r="174">
          <cell r="A174">
            <v>1</v>
          </cell>
          <cell r="B174">
            <v>70</v>
          </cell>
          <cell r="G174">
            <v>7805.63</v>
          </cell>
        </row>
        <row r="175">
          <cell r="A175">
            <v>2</v>
          </cell>
          <cell r="B175">
            <v>20</v>
          </cell>
          <cell r="G175">
            <v>20518.09</v>
          </cell>
        </row>
        <row r="176">
          <cell r="A176">
            <v>2</v>
          </cell>
          <cell r="B176">
            <v>30</v>
          </cell>
          <cell r="G176">
            <v>4126.1000000000004</v>
          </cell>
        </row>
        <row r="177">
          <cell r="A177">
            <v>2</v>
          </cell>
          <cell r="B177">
            <v>40</v>
          </cell>
          <cell r="G177">
            <v>2075.4</v>
          </cell>
        </row>
        <row r="178">
          <cell r="A178">
            <v>2</v>
          </cell>
          <cell r="B178">
            <v>50</v>
          </cell>
          <cell r="G178">
            <v>16701.580000000002</v>
          </cell>
        </row>
        <row r="179">
          <cell r="A179">
            <v>2</v>
          </cell>
          <cell r="B179">
            <v>60</v>
          </cell>
          <cell r="G179">
            <v>7828.88</v>
          </cell>
        </row>
        <row r="180">
          <cell r="A180">
            <v>2</v>
          </cell>
          <cell r="B180">
            <v>70</v>
          </cell>
          <cell r="G180">
            <v>7512.24</v>
          </cell>
        </row>
        <row r="181">
          <cell r="A181">
            <v>1</v>
          </cell>
          <cell r="B181">
            <v>20</v>
          </cell>
          <cell r="G181">
            <v>-20297.93</v>
          </cell>
        </row>
        <row r="182">
          <cell r="A182">
            <v>1</v>
          </cell>
          <cell r="B182">
            <v>30</v>
          </cell>
          <cell r="G182">
            <v>-4092.86</v>
          </cell>
        </row>
        <row r="183">
          <cell r="A183">
            <v>1</v>
          </cell>
          <cell r="B183">
            <v>40</v>
          </cell>
          <cell r="G183">
            <v>-2080.63</v>
          </cell>
        </row>
        <row r="184">
          <cell r="A184">
            <v>1</v>
          </cell>
          <cell r="B184">
            <v>50</v>
          </cell>
          <cell r="G184">
            <v>-16570.54</v>
          </cell>
        </row>
        <row r="185">
          <cell r="A185">
            <v>1</v>
          </cell>
          <cell r="B185">
            <v>60</v>
          </cell>
          <cell r="G185">
            <v>-7678.26</v>
          </cell>
        </row>
        <row r="186">
          <cell r="A186">
            <v>1</v>
          </cell>
          <cell r="B186">
            <v>70</v>
          </cell>
          <cell r="G186">
            <v>-7799.3</v>
          </cell>
        </row>
        <row r="187">
          <cell r="A187">
            <v>2</v>
          </cell>
          <cell r="B187">
            <v>20</v>
          </cell>
          <cell r="G187">
            <v>-20518.09</v>
          </cell>
        </row>
        <row r="188">
          <cell r="A188">
            <v>2</v>
          </cell>
          <cell r="B188">
            <v>30</v>
          </cell>
          <cell r="G188">
            <v>-4073.97</v>
          </cell>
        </row>
        <row r="189">
          <cell r="A189">
            <v>2</v>
          </cell>
          <cell r="B189">
            <v>40</v>
          </cell>
          <cell r="G189">
            <v>-2075.4</v>
          </cell>
        </row>
        <row r="190">
          <cell r="A190">
            <v>2</v>
          </cell>
          <cell r="B190">
            <v>50</v>
          </cell>
          <cell r="G190">
            <v>-16692.349999999999</v>
          </cell>
        </row>
        <row r="191">
          <cell r="A191">
            <v>2</v>
          </cell>
          <cell r="B191">
            <v>60</v>
          </cell>
          <cell r="G191">
            <v>-7790.71</v>
          </cell>
        </row>
        <row r="192">
          <cell r="A192">
            <v>2</v>
          </cell>
          <cell r="B192">
            <v>70</v>
          </cell>
          <cell r="G192">
            <v>-7505.99</v>
          </cell>
        </row>
        <row r="193">
          <cell r="A193">
            <v>1</v>
          </cell>
          <cell r="B193">
            <v>20</v>
          </cell>
          <cell r="G193">
            <v>325.39999999999998</v>
          </cell>
        </row>
        <row r="194">
          <cell r="A194">
            <v>2</v>
          </cell>
          <cell r="B194">
            <v>20</v>
          </cell>
          <cell r="G194">
            <v>365.38</v>
          </cell>
        </row>
        <row r="195">
          <cell r="A195">
            <v>1</v>
          </cell>
          <cell r="B195">
            <v>20</v>
          </cell>
          <cell r="G195">
            <v>-112.06</v>
          </cell>
        </row>
        <row r="196">
          <cell r="A196">
            <v>2</v>
          </cell>
          <cell r="B196">
            <v>20</v>
          </cell>
          <cell r="G196">
            <v>-122.55</v>
          </cell>
        </row>
        <row r="197">
          <cell r="A197">
            <v>1</v>
          </cell>
          <cell r="B197">
            <v>20</v>
          </cell>
          <cell r="G197">
            <v>29.76</v>
          </cell>
        </row>
        <row r="198">
          <cell r="A198">
            <v>2</v>
          </cell>
          <cell r="B198">
            <v>20</v>
          </cell>
          <cell r="G198">
            <v>29.68</v>
          </cell>
        </row>
        <row r="199">
          <cell r="A199">
            <v>2</v>
          </cell>
          <cell r="B199">
            <v>10</v>
          </cell>
          <cell r="G199">
            <v>-229722.36</v>
          </cell>
        </row>
        <row r="200">
          <cell r="A200">
            <v>2</v>
          </cell>
          <cell r="B200">
            <v>70</v>
          </cell>
          <cell r="G200">
            <v>72635</v>
          </cell>
        </row>
        <row r="201">
          <cell r="A201">
            <v>1</v>
          </cell>
          <cell r="B201">
            <v>80</v>
          </cell>
          <cell r="G201">
            <v>4751759.75</v>
          </cell>
        </row>
        <row r="202">
          <cell r="A202">
            <v>1</v>
          </cell>
          <cell r="B202">
            <v>80</v>
          </cell>
          <cell r="G202">
            <v>62127.74</v>
          </cell>
        </row>
        <row r="203">
          <cell r="A203">
            <v>1</v>
          </cell>
          <cell r="B203">
            <v>80</v>
          </cell>
          <cell r="G203">
            <v>532736.51</v>
          </cell>
        </row>
        <row r="204">
          <cell r="A204">
            <v>1</v>
          </cell>
          <cell r="B204">
            <v>80</v>
          </cell>
          <cell r="G204">
            <v>52991.02</v>
          </cell>
        </row>
        <row r="205">
          <cell r="A205">
            <v>1</v>
          </cell>
          <cell r="B205">
            <v>180</v>
          </cell>
          <cell r="G205">
            <v>1287765.97</v>
          </cell>
        </row>
        <row r="206">
          <cell r="A206">
            <v>1</v>
          </cell>
          <cell r="B206">
            <v>180</v>
          </cell>
          <cell r="G206">
            <v>152768.95000000001</v>
          </cell>
        </row>
        <row r="207">
          <cell r="A207">
            <v>1</v>
          </cell>
          <cell r="B207">
            <v>180</v>
          </cell>
          <cell r="G207">
            <v>-68641.850000000006</v>
          </cell>
        </row>
        <row r="208">
          <cell r="A208">
            <v>1</v>
          </cell>
          <cell r="B208">
            <v>10</v>
          </cell>
          <cell r="G208">
            <v>18514.52</v>
          </cell>
        </row>
        <row r="209">
          <cell r="A209">
            <v>1</v>
          </cell>
          <cell r="B209">
            <v>20</v>
          </cell>
          <cell r="G209">
            <v>752005.98</v>
          </cell>
        </row>
        <row r="210">
          <cell r="A210">
            <v>1</v>
          </cell>
          <cell r="B210">
            <v>30</v>
          </cell>
          <cell r="G210">
            <v>89083.4</v>
          </cell>
        </row>
        <row r="211">
          <cell r="A211">
            <v>1</v>
          </cell>
          <cell r="B211">
            <v>40</v>
          </cell>
          <cell r="G211">
            <v>2078.36</v>
          </cell>
        </row>
        <row r="212">
          <cell r="A212">
            <v>1</v>
          </cell>
          <cell r="B212">
            <v>50</v>
          </cell>
          <cell r="G212">
            <v>1357.44</v>
          </cell>
        </row>
        <row r="213">
          <cell r="A213">
            <v>1</v>
          </cell>
          <cell r="B213">
            <v>60</v>
          </cell>
          <cell r="G213">
            <v>-1054.8800000000001</v>
          </cell>
        </row>
        <row r="214">
          <cell r="A214">
            <v>1</v>
          </cell>
          <cell r="B214">
            <v>70</v>
          </cell>
          <cell r="G214">
            <v>4126.1000000000004</v>
          </cell>
        </row>
        <row r="215">
          <cell r="A215">
            <v>1</v>
          </cell>
          <cell r="B215">
            <v>80</v>
          </cell>
          <cell r="G215">
            <v>-4073.97</v>
          </cell>
        </row>
        <row r="216">
          <cell r="A216">
            <v>1</v>
          </cell>
          <cell r="B216">
            <v>80</v>
          </cell>
          <cell r="G216">
            <v>202110.9</v>
          </cell>
        </row>
        <row r="217">
          <cell r="A217">
            <v>1</v>
          </cell>
          <cell r="B217">
            <v>80</v>
          </cell>
          <cell r="G217">
            <v>-1.7763568394002501E-14</v>
          </cell>
        </row>
        <row r="218">
          <cell r="A218">
            <v>1</v>
          </cell>
          <cell r="B218">
            <v>80</v>
          </cell>
          <cell r="G218">
            <v>9102.4500000000007</v>
          </cell>
        </row>
        <row r="219">
          <cell r="A219">
            <v>1</v>
          </cell>
          <cell r="B219">
            <v>180</v>
          </cell>
          <cell r="G219">
            <v>633.86</v>
          </cell>
        </row>
        <row r="220">
          <cell r="A220">
            <v>1</v>
          </cell>
          <cell r="B220">
            <v>180</v>
          </cell>
          <cell r="G220">
            <v>9094.9500000000007</v>
          </cell>
        </row>
        <row r="221">
          <cell r="A221">
            <v>1</v>
          </cell>
          <cell r="B221">
            <v>180</v>
          </cell>
          <cell r="G221">
            <v>29669.58</v>
          </cell>
        </row>
        <row r="222">
          <cell r="A222">
            <v>1</v>
          </cell>
          <cell r="B222">
            <v>212</v>
          </cell>
          <cell r="G222">
            <v>704344.2</v>
          </cell>
        </row>
        <row r="223">
          <cell r="A223">
            <v>1</v>
          </cell>
          <cell r="B223">
            <v>221</v>
          </cell>
          <cell r="G223">
            <v>72001.64</v>
          </cell>
        </row>
        <row r="224">
          <cell r="A224">
            <v>1</v>
          </cell>
          <cell r="B224">
            <v>232</v>
          </cell>
          <cell r="G224">
            <v>958.32</v>
          </cell>
        </row>
        <row r="225">
          <cell r="A225">
            <v>1</v>
          </cell>
          <cell r="B225">
            <v>233</v>
          </cell>
          <cell r="G225">
            <v>3320.32</v>
          </cell>
        </row>
        <row r="226">
          <cell r="A226">
            <v>1</v>
          </cell>
          <cell r="B226">
            <v>234</v>
          </cell>
          <cell r="G226">
            <v>-3320.32</v>
          </cell>
        </row>
        <row r="227">
          <cell r="A227">
            <v>1</v>
          </cell>
          <cell r="B227">
            <v>303</v>
          </cell>
          <cell r="G227">
            <v>2075.4</v>
          </cell>
        </row>
        <row r="228">
          <cell r="A228">
            <v>2</v>
          </cell>
          <cell r="B228">
            <v>10</v>
          </cell>
          <cell r="G228">
            <v>-2075.4</v>
          </cell>
        </row>
        <row r="229">
          <cell r="A229">
            <v>2</v>
          </cell>
          <cell r="B229">
            <v>20</v>
          </cell>
          <cell r="G229">
            <v>124127.19</v>
          </cell>
        </row>
        <row r="230">
          <cell r="A230">
            <v>2</v>
          </cell>
          <cell r="B230">
            <v>30</v>
          </cell>
          <cell r="G230">
            <v>3.59</v>
          </cell>
        </row>
        <row r="231">
          <cell r="A231">
            <v>2</v>
          </cell>
          <cell r="B231">
            <v>40</v>
          </cell>
          <cell r="G231">
            <v>5679.37</v>
          </cell>
        </row>
        <row r="232">
          <cell r="A232">
            <v>2</v>
          </cell>
          <cell r="B232">
            <v>50</v>
          </cell>
          <cell r="G232">
            <v>3.6379788070917097E-11</v>
          </cell>
        </row>
        <row r="233">
          <cell r="A233">
            <v>2</v>
          </cell>
          <cell r="B233">
            <v>60</v>
          </cell>
          <cell r="G233">
            <v>3651.35</v>
          </cell>
        </row>
        <row r="234">
          <cell r="A234">
            <v>2</v>
          </cell>
          <cell r="B234">
            <v>70</v>
          </cell>
          <cell r="G234">
            <v>11967.42</v>
          </cell>
        </row>
        <row r="235">
          <cell r="A235">
            <v>2</v>
          </cell>
          <cell r="B235">
            <v>80</v>
          </cell>
          <cell r="G235">
            <v>60448.23</v>
          </cell>
        </row>
        <row r="236">
          <cell r="A236">
            <v>2</v>
          </cell>
          <cell r="B236">
            <v>80</v>
          </cell>
          <cell r="G236">
            <v>1464133.81</v>
          </cell>
        </row>
        <row r="237">
          <cell r="A237">
            <v>2</v>
          </cell>
          <cell r="B237">
            <v>80</v>
          </cell>
          <cell r="G237">
            <v>73445.23</v>
          </cell>
        </row>
        <row r="238">
          <cell r="A238">
            <v>2</v>
          </cell>
          <cell r="B238">
            <v>80</v>
          </cell>
          <cell r="G238">
            <v>3625.29</v>
          </cell>
        </row>
        <row r="239">
          <cell r="A239">
            <v>2</v>
          </cell>
          <cell r="B239">
            <v>180</v>
          </cell>
          <cell r="G239">
            <v>-3625.29</v>
          </cell>
        </row>
        <row r="240">
          <cell r="A240">
            <v>2</v>
          </cell>
          <cell r="B240">
            <v>180</v>
          </cell>
          <cell r="G240">
            <v>16701.580000000002</v>
          </cell>
        </row>
        <row r="241">
          <cell r="A241">
            <v>2</v>
          </cell>
          <cell r="B241">
            <v>180</v>
          </cell>
          <cell r="G241">
            <v>-16692.349999999999</v>
          </cell>
        </row>
        <row r="242">
          <cell r="A242">
            <v>2</v>
          </cell>
          <cell r="B242">
            <v>212</v>
          </cell>
          <cell r="G242">
            <v>266164.51</v>
          </cell>
        </row>
        <row r="243">
          <cell r="A243">
            <v>2</v>
          </cell>
          <cell r="B243">
            <v>221</v>
          </cell>
          <cell r="G243">
            <v>0</v>
          </cell>
        </row>
        <row r="244">
          <cell r="A244">
            <v>2</v>
          </cell>
          <cell r="B244">
            <v>232</v>
          </cell>
          <cell r="G244">
            <v>20277.27</v>
          </cell>
        </row>
        <row r="245">
          <cell r="A245">
            <v>2</v>
          </cell>
          <cell r="B245">
            <v>233</v>
          </cell>
          <cell r="G245">
            <v>1.7053025658242399E-13</v>
          </cell>
        </row>
        <row r="246">
          <cell r="A246">
            <v>2</v>
          </cell>
          <cell r="B246">
            <v>234</v>
          </cell>
          <cell r="G246">
            <v>47207.23</v>
          </cell>
        </row>
        <row r="247">
          <cell r="A247">
            <v>2</v>
          </cell>
          <cell r="B247">
            <v>303</v>
          </cell>
          <cell r="G247">
            <v>0</v>
          </cell>
        </row>
        <row r="248">
          <cell r="A248">
            <v>2</v>
          </cell>
          <cell r="B248">
            <v>60</v>
          </cell>
          <cell r="G248">
            <v>7663.37</v>
          </cell>
        </row>
        <row r="249">
          <cell r="A249">
            <v>2</v>
          </cell>
          <cell r="B249">
            <v>60</v>
          </cell>
          <cell r="G249">
            <v>13458.65</v>
          </cell>
        </row>
        <row r="250">
          <cell r="A250">
            <v>2</v>
          </cell>
          <cell r="B250">
            <v>60</v>
          </cell>
          <cell r="G250">
            <v>18114</v>
          </cell>
        </row>
        <row r="251">
          <cell r="A251">
            <v>2</v>
          </cell>
          <cell r="B251">
            <v>60</v>
          </cell>
          <cell r="G251">
            <v>818935.74</v>
          </cell>
        </row>
        <row r="252">
          <cell r="A252">
            <v>2</v>
          </cell>
          <cell r="B252">
            <v>60</v>
          </cell>
          <cell r="G252">
            <v>103090.68</v>
          </cell>
        </row>
        <row r="253">
          <cell r="A253">
            <v>2</v>
          </cell>
          <cell r="B253">
            <v>60</v>
          </cell>
          <cell r="G253">
            <v>22.2</v>
          </cell>
        </row>
        <row r="254">
          <cell r="A254">
            <v>2</v>
          </cell>
          <cell r="B254">
            <v>60</v>
          </cell>
          <cell r="G254">
            <v>2799.73</v>
          </cell>
        </row>
        <row r="255">
          <cell r="A255">
            <v>2</v>
          </cell>
          <cell r="B255">
            <v>60</v>
          </cell>
          <cell r="G255">
            <v>-2706.7</v>
          </cell>
        </row>
        <row r="256">
          <cell r="A256">
            <v>2</v>
          </cell>
          <cell r="B256">
            <v>60</v>
          </cell>
          <cell r="G256">
            <v>7828.88</v>
          </cell>
        </row>
        <row r="257">
          <cell r="A257">
            <v>2</v>
          </cell>
          <cell r="B257">
            <v>60</v>
          </cell>
          <cell r="G257">
            <v>-7790.71</v>
          </cell>
        </row>
        <row r="258">
          <cell r="A258">
            <v>2</v>
          </cell>
          <cell r="B258">
            <v>60</v>
          </cell>
          <cell r="G258">
            <v>170021.91</v>
          </cell>
        </row>
        <row r="259">
          <cell r="A259">
            <v>2</v>
          </cell>
          <cell r="B259">
            <v>60</v>
          </cell>
          <cell r="G259">
            <v>3690.99</v>
          </cell>
        </row>
        <row r="260">
          <cell r="A260">
            <v>2</v>
          </cell>
          <cell r="B260">
            <v>60</v>
          </cell>
          <cell r="G260">
            <v>31438.55</v>
          </cell>
        </row>
        <row r="261">
          <cell r="A261">
            <v>2</v>
          </cell>
          <cell r="B261">
            <v>70</v>
          </cell>
          <cell r="G261">
            <v>17838.400000000001</v>
          </cell>
        </row>
        <row r="262">
          <cell r="A262">
            <v>2</v>
          </cell>
          <cell r="B262">
            <v>70</v>
          </cell>
          <cell r="G262">
            <v>59259.26</v>
          </cell>
        </row>
        <row r="263">
          <cell r="A263">
            <v>2</v>
          </cell>
          <cell r="B263">
            <v>70</v>
          </cell>
          <cell r="G263">
            <v>683633.73</v>
          </cell>
        </row>
        <row r="264">
          <cell r="A264">
            <v>2</v>
          </cell>
          <cell r="B264">
            <v>70</v>
          </cell>
          <cell r="G264">
            <v>44677.72</v>
          </cell>
        </row>
        <row r="265">
          <cell r="A265">
            <v>2</v>
          </cell>
          <cell r="B265">
            <v>70</v>
          </cell>
          <cell r="G265">
            <v>16695.68</v>
          </cell>
        </row>
        <row r="266">
          <cell r="A266">
            <v>2</v>
          </cell>
          <cell r="B266">
            <v>70</v>
          </cell>
          <cell r="G266">
            <v>-16695.68</v>
          </cell>
        </row>
        <row r="267">
          <cell r="A267">
            <v>2</v>
          </cell>
          <cell r="B267">
            <v>70</v>
          </cell>
          <cell r="G267">
            <v>7512.24</v>
          </cell>
        </row>
        <row r="268">
          <cell r="A268">
            <v>2</v>
          </cell>
          <cell r="B268">
            <v>70</v>
          </cell>
          <cell r="G268">
            <v>-7505.99</v>
          </cell>
        </row>
        <row r="269">
          <cell r="A269">
            <v>2</v>
          </cell>
          <cell r="B269">
            <v>70</v>
          </cell>
          <cell r="G269">
            <v>-75855</v>
          </cell>
        </row>
        <row r="270">
          <cell r="A270">
            <v>2</v>
          </cell>
          <cell r="B270">
            <v>70</v>
          </cell>
          <cell r="G270">
            <v>45450.86</v>
          </cell>
        </row>
        <row r="271">
          <cell r="A271">
            <v>2</v>
          </cell>
          <cell r="B271">
            <v>80</v>
          </cell>
          <cell r="G271">
            <v>4755579.7499999898</v>
          </cell>
        </row>
        <row r="272">
          <cell r="A272">
            <v>2</v>
          </cell>
          <cell r="B272">
            <v>80</v>
          </cell>
          <cell r="G272">
            <v>5724.59</v>
          </cell>
        </row>
        <row r="273">
          <cell r="A273">
            <v>2</v>
          </cell>
          <cell r="B273">
            <v>80</v>
          </cell>
          <cell r="G273">
            <v>1300.6500000000001</v>
          </cell>
        </row>
        <row r="274">
          <cell r="A274">
            <v>2</v>
          </cell>
          <cell r="B274">
            <v>80</v>
          </cell>
          <cell r="G274">
            <v>62127.73</v>
          </cell>
        </row>
        <row r="275">
          <cell r="A275">
            <v>2</v>
          </cell>
          <cell r="B275">
            <v>80</v>
          </cell>
          <cell r="G275">
            <v>532900.66</v>
          </cell>
        </row>
        <row r="276">
          <cell r="A276">
            <v>2</v>
          </cell>
          <cell r="B276">
            <v>80</v>
          </cell>
          <cell r="G276">
            <v>322036.27</v>
          </cell>
        </row>
        <row r="277">
          <cell r="A277">
            <v>2</v>
          </cell>
          <cell r="B277">
            <v>180</v>
          </cell>
          <cell r="G277">
            <v>193688.72</v>
          </cell>
        </row>
        <row r="278">
          <cell r="A278">
            <v>2</v>
          </cell>
          <cell r="B278">
            <v>180</v>
          </cell>
          <cell r="G278">
            <v>150105.88</v>
          </cell>
        </row>
        <row r="279">
          <cell r="A279">
            <v>2</v>
          </cell>
          <cell r="B279">
            <v>180</v>
          </cell>
          <cell r="G279">
            <v>902958.07999999996</v>
          </cell>
        </row>
        <row r="280">
          <cell r="A280">
            <v>2</v>
          </cell>
          <cell r="B280">
            <v>180</v>
          </cell>
          <cell r="G280">
            <v>31840.09</v>
          </cell>
        </row>
        <row r="281">
          <cell r="A281">
            <v>2</v>
          </cell>
          <cell r="B281">
            <v>180</v>
          </cell>
          <cell r="G281">
            <v>13755.75</v>
          </cell>
        </row>
        <row r="282">
          <cell r="A282">
            <v>2</v>
          </cell>
          <cell r="B282">
            <v>180</v>
          </cell>
          <cell r="G282">
            <v>1133.5</v>
          </cell>
        </row>
        <row r="283">
          <cell r="A283">
            <v>2</v>
          </cell>
          <cell r="B283">
            <v>180</v>
          </cell>
          <cell r="G283">
            <v>131914.04999999999</v>
          </cell>
        </row>
        <row r="284">
          <cell r="A284">
            <v>2</v>
          </cell>
          <cell r="B284">
            <v>180</v>
          </cell>
          <cell r="G284">
            <v>-68641.850000000006</v>
          </cell>
        </row>
        <row r="285">
          <cell r="A285">
            <v>2</v>
          </cell>
          <cell r="B285">
            <v>212</v>
          </cell>
          <cell r="G285">
            <v>11991.98</v>
          </cell>
        </row>
        <row r="286">
          <cell r="A286">
            <v>2</v>
          </cell>
          <cell r="B286">
            <v>212</v>
          </cell>
          <cell r="G286">
            <v>23.01</v>
          </cell>
        </row>
        <row r="287">
          <cell r="A287">
            <v>2</v>
          </cell>
          <cell r="B287">
            <v>212</v>
          </cell>
          <cell r="G287">
            <v>9199.11</v>
          </cell>
        </row>
        <row r="288">
          <cell r="A288">
            <v>2</v>
          </cell>
          <cell r="B288">
            <v>212</v>
          </cell>
          <cell r="G288">
            <v>8394</v>
          </cell>
        </row>
        <row r="289">
          <cell r="A289">
            <v>2</v>
          </cell>
          <cell r="B289">
            <v>212</v>
          </cell>
          <cell r="G289">
            <v>72969.84</v>
          </cell>
        </row>
        <row r="290">
          <cell r="A290">
            <v>2</v>
          </cell>
          <cell r="B290">
            <v>212</v>
          </cell>
          <cell r="G290">
            <v>16875</v>
          </cell>
        </row>
        <row r="291">
          <cell r="A291">
            <v>2</v>
          </cell>
          <cell r="B291">
            <v>212</v>
          </cell>
          <cell r="G291">
            <v>48711.5</v>
          </cell>
        </row>
        <row r="292">
          <cell r="A292">
            <v>2</v>
          </cell>
          <cell r="B292">
            <v>221</v>
          </cell>
          <cell r="G292">
            <v>66.95</v>
          </cell>
        </row>
        <row r="293">
          <cell r="A293">
            <v>2</v>
          </cell>
          <cell r="B293">
            <v>221</v>
          </cell>
          <cell r="G293">
            <v>7755</v>
          </cell>
        </row>
        <row r="294">
          <cell r="A294">
            <v>2</v>
          </cell>
          <cell r="B294">
            <v>221</v>
          </cell>
          <cell r="G294">
            <v>1578.13</v>
          </cell>
        </row>
        <row r="295">
          <cell r="A295">
            <v>2</v>
          </cell>
          <cell r="B295">
            <v>232</v>
          </cell>
          <cell r="G295">
            <v>12755.89</v>
          </cell>
        </row>
        <row r="296">
          <cell r="A296">
            <v>2</v>
          </cell>
          <cell r="B296">
            <v>233</v>
          </cell>
          <cell r="G296">
            <v>22212.41</v>
          </cell>
        </row>
        <row r="297">
          <cell r="A297">
            <v>2</v>
          </cell>
          <cell r="B297">
            <v>234</v>
          </cell>
          <cell r="G297">
            <v>17248.28</v>
          </cell>
        </row>
        <row r="298">
          <cell r="A298">
            <v>2</v>
          </cell>
          <cell r="B298">
            <v>301</v>
          </cell>
          <cell r="G298">
            <v>81</v>
          </cell>
        </row>
        <row r="299">
          <cell r="A299">
            <v>2</v>
          </cell>
          <cell r="B299">
            <v>301</v>
          </cell>
          <cell r="G299">
            <v>166.68</v>
          </cell>
        </row>
        <row r="300">
          <cell r="A300">
            <v>2</v>
          </cell>
          <cell r="B300">
            <v>303</v>
          </cell>
          <cell r="G300">
            <v>49808.480000000003</v>
          </cell>
        </row>
        <row r="301">
          <cell r="A301">
            <v>2</v>
          </cell>
          <cell r="B301">
            <v>303</v>
          </cell>
          <cell r="G301">
            <v>6462.72</v>
          </cell>
        </row>
        <row r="302">
          <cell r="A302">
            <v>2</v>
          </cell>
          <cell r="B302">
            <v>303</v>
          </cell>
          <cell r="G302">
            <v>23.92</v>
          </cell>
        </row>
        <row r="303">
          <cell r="A303">
            <v>3</v>
          </cell>
          <cell r="B303">
            <v>10</v>
          </cell>
          <cell r="G303">
            <v>1018277.23</v>
          </cell>
        </row>
        <row r="304">
          <cell r="A304">
            <v>3</v>
          </cell>
          <cell r="B304">
            <v>10</v>
          </cell>
          <cell r="G304">
            <v>163477.16</v>
          </cell>
        </row>
        <row r="305">
          <cell r="A305">
            <v>3</v>
          </cell>
          <cell r="B305">
            <v>10</v>
          </cell>
          <cell r="G305">
            <v>-201381.23</v>
          </cell>
        </row>
        <row r="306">
          <cell r="A306">
            <v>3</v>
          </cell>
          <cell r="B306">
            <v>10</v>
          </cell>
          <cell r="G306">
            <v>-169408.08</v>
          </cell>
        </row>
        <row r="307">
          <cell r="A307">
            <v>3</v>
          </cell>
          <cell r="B307">
            <v>10</v>
          </cell>
          <cell r="G307">
            <v>-250704.14</v>
          </cell>
        </row>
        <row r="308">
          <cell r="A308">
            <v>3</v>
          </cell>
          <cell r="B308">
            <v>10</v>
          </cell>
          <cell r="G308">
            <v>-265203.59000000003</v>
          </cell>
        </row>
        <row r="309">
          <cell r="A309">
            <v>3</v>
          </cell>
          <cell r="B309">
            <v>10</v>
          </cell>
          <cell r="G309">
            <v>-123679.06</v>
          </cell>
        </row>
        <row r="310">
          <cell r="A310">
            <v>3</v>
          </cell>
          <cell r="B310">
            <v>10</v>
          </cell>
          <cell r="G310">
            <v>-228893</v>
          </cell>
        </row>
        <row r="311">
          <cell r="A311">
            <v>3</v>
          </cell>
          <cell r="B311">
            <v>10</v>
          </cell>
          <cell r="G311">
            <v>57514.7</v>
          </cell>
        </row>
        <row r="312">
          <cell r="A312">
            <v>3</v>
          </cell>
          <cell r="B312">
            <v>20</v>
          </cell>
          <cell r="G312">
            <v>-7.2759576141834308E-12</v>
          </cell>
        </row>
        <row r="313">
          <cell r="A313">
            <v>3</v>
          </cell>
          <cell r="B313">
            <v>20</v>
          </cell>
          <cell r="G313">
            <v>16662.009999999998</v>
          </cell>
        </row>
        <row r="314">
          <cell r="A314">
            <v>3</v>
          </cell>
          <cell r="B314">
            <v>20</v>
          </cell>
          <cell r="G314">
            <v>1328847.02</v>
          </cell>
        </row>
        <row r="315">
          <cell r="A315">
            <v>3</v>
          </cell>
          <cell r="B315">
            <v>20</v>
          </cell>
          <cell r="G315">
            <v>129040.22</v>
          </cell>
        </row>
        <row r="316">
          <cell r="A316">
            <v>3</v>
          </cell>
          <cell r="B316">
            <v>20</v>
          </cell>
          <cell r="G316">
            <v>191.52</v>
          </cell>
        </row>
        <row r="317">
          <cell r="A317">
            <v>3</v>
          </cell>
          <cell r="B317">
            <v>20</v>
          </cell>
          <cell r="G317">
            <v>14525.78</v>
          </cell>
        </row>
        <row r="318">
          <cell r="A318">
            <v>3</v>
          </cell>
          <cell r="B318">
            <v>20</v>
          </cell>
          <cell r="G318">
            <v>-7997.94</v>
          </cell>
        </row>
        <row r="319">
          <cell r="A319">
            <v>3</v>
          </cell>
          <cell r="B319">
            <v>20</v>
          </cell>
          <cell r="G319">
            <v>20518.09</v>
          </cell>
        </row>
        <row r="320">
          <cell r="A320">
            <v>3</v>
          </cell>
          <cell r="B320">
            <v>20</v>
          </cell>
          <cell r="G320">
            <v>-20518.09</v>
          </cell>
        </row>
        <row r="321">
          <cell r="A321">
            <v>3</v>
          </cell>
          <cell r="B321">
            <v>20</v>
          </cell>
          <cell r="G321">
            <v>364.75</v>
          </cell>
        </row>
        <row r="322">
          <cell r="A322">
            <v>3</v>
          </cell>
          <cell r="B322">
            <v>20</v>
          </cell>
          <cell r="G322">
            <v>-122.49</v>
          </cell>
        </row>
        <row r="323">
          <cell r="A323">
            <v>3</v>
          </cell>
          <cell r="B323">
            <v>20</v>
          </cell>
          <cell r="G323">
            <v>30.31</v>
          </cell>
        </row>
        <row r="324">
          <cell r="A324">
            <v>3</v>
          </cell>
          <cell r="B324">
            <v>20</v>
          </cell>
          <cell r="G324">
            <v>250704.14</v>
          </cell>
        </row>
        <row r="325">
          <cell r="A325">
            <v>3</v>
          </cell>
          <cell r="B325">
            <v>20</v>
          </cell>
          <cell r="G325">
            <v>2.2737367544323201E-13</v>
          </cell>
        </row>
        <row r="326">
          <cell r="A326">
            <v>3</v>
          </cell>
          <cell r="B326">
            <v>20</v>
          </cell>
          <cell r="G326">
            <v>104779.2</v>
          </cell>
        </row>
        <row r="327">
          <cell r="A327">
            <v>3</v>
          </cell>
          <cell r="B327">
            <v>20</v>
          </cell>
          <cell r="G327">
            <v>-4732.8599999999997</v>
          </cell>
        </row>
        <row r="328">
          <cell r="A328">
            <v>3</v>
          </cell>
          <cell r="B328">
            <v>30</v>
          </cell>
          <cell r="G328">
            <v>2.91038304567337E-11</v>
          </cell>
        </row>
        <row r="329">
          <cell r="A329">
            <v>3</v>
          </cell>
          <cell r="B329">
            <v>30</v>
          </cell>
          <cell r="G329">
            <v>18521.5</v>
          </cell>
        </row>
        <row r="330">
          <cell r="A330">
            <v>3</v>
          </cell>
          <cell r="B330">
            <v>30</v>
          </cell>
          <cell r="G330">
            <v>744879.44</v>
          </cell>
        </row>
        <row r="331">
          <cell r="A331">
            <v>3</v>
          </cell>
          <cell r="B331">
            <v>30</v>
          </cell>
          <cell r="G331">
            <v>106351.7</v>
          </cell>
        </row>
        <row r="332">
          <cell r="A332">
            <v>3</v>
          </cell>
          <cell r="B332">
            <v>30</v>
          </cell>
          <cell r="G332">
            <v>2078.36</v>
          </cell>
        </row>
        <row r="333">
          <cell r="A333">
            <v>3</v>
          </cell>
          <cell r="B333">
            <v>30</v>
          </cell>
          <cell r="G333">
            <v>1321.61</v>
          </cell>
        </row>
        <row r="334">
          <cell r="A334">
            <v>3</v>
          </cell>
          <cell r="B334">
            <v>30</v>
          </cell>
          <cell r="G334">
            <v>-984.95</v>
          </cell>
        </row>
        <row r="335">
          <cell r="A335">
            <v>3</v>
          </cell>
          <cell r="B335">
            <v>30</v>
          </cell>
          <cell r="G335">
            <v>4559.26</v>
          </cell>
        </row>
        <row r="336">
          <cell r="A336">
            <v>3</v>
          </cell>
          <cell r="B336">
            <v>30</v>
          </cell>
          <cell r="G336">
            <v>-4073.95</v>
          </cell>
        </row>
        <row r="337">
          <cell r="A337">
            <v>3</v>
          </cell>
          <cell r="B337">
            <v>30</v>
          </cell>
          <cell r="G337">
            <v>201381.23</v>
          </cell>
        </row>
        <row r="338">
          <cell r="A338">
            <v>3</v>
          </cell>
          <cell r="B338">
            <v>30</v>
          </cell>
          <cell r="G338">
            <v>0</v>
          </cell>
        </row>
        <row r="339">
          <cell r="A339">
            <v>3</v>
          </cell>
          <cell r="B339">
            <v>30</v>
          </cell>
          <cell r="G339">
            <v>9102.4500000000007</v>
          </cell>
        </row>
        <row r="340">
          <cell r="A340">
            <v>3</v>
          </cell>
          <cell r="B340">
            <v>40</v>
          </cell>
          <cell r="G340">
            <v>633.86</v>
          </cell>
        </row>
        <row r="341">
          <cell r="A341">
            <v>3</v>
          </cell>
          <cell r="B341">
            <v>40</v>
          </cell>
          <cell r="G341">
            <v>9094.9500000000007</v>
          </cell>
        </row>
        <row r="342">
          <cell r="A342">
            <v>3</v>
          </cell>
          <cell r="B342">
            <v>40</v>
          </cell>
          <cell r="G342">
            <v>29667.1</v>
          </cell>
        </row>
        <row r="343">
          <cell r="A343">
            <v>3</v>
          </cell>
          <cell r="B343">
            <v>40</v>
          </cell>
          <cell r="G343">
            <v>713648.25</v>
          </cell>
        </row>
        <row r="344">
          <cell r="A344">
            <v>3</v>
          </cell>
          <cell r="B344">
            <v>40</v>
          </cell>
          <cell r="G344">
            <v>71510.36</v>
          </cell>
        </row>
        <row r="345">
          <cell r="A345">
            <v>3</v>
          </cell>
          <cell r="B345">
            <v>40</v>
          </cell>
          <cell r="G345">
            <v>958.32</v>
          </cell>
        </row>
        <row r="346">
          <cell r="A346">
            <v>3</v>
          </cell>
          <cell r="B346">
            <v>40</v>
          </cell>
          <cell r="G346">
            <v>6219.84</v>
          </cell>
        </row>
        <row r="347">
          <cell r="A347">
            <v>3</v>
          </cell>
          <cell r="B347">
            <v>40</v>
          </cell>
          <cell r="G347">
            <v>-6219.84</v>
          </cell>
        </row>
        <row r="348">
          <cell r="A348">
            <v>3</v>
          </cell>
          <cell r="B348">
            <v>40</v>
          </cell>
          <cell r="G348">
            <v>2325.15</v>
          </cell>
        </row>
        <row r="349">
          <cell r="A349">
            <v>3</v>
          </cell>
          <cell r="B349">
            <v>40</v>
          </cell>
          <cell r="G349">
            <v>-2325.15</v>
          </cell>
        </row>
        <row r="350">
          <cell r="A350">
            <v>3</v>
          </cell>
          <cell r="B350">
            <v>40</v>
          </cell>
          <cell r="G350">
            <v>123679.06</v>
          </cell>
        </row>
        <row r="351">
          <cell r="A351">
            <v>3</v>
          </cell>
          <cell r="B351">
            <v>40</v>
          </cell>
          <cell r="G351">
            <v>3.59</v>
          </cell>
        </row>
        <row r="352">
          <cell r="A352">
            <v>3</v>
          </cell>
          <cell r="B352">
            <v>40</v>
          </cell>
          <cell r="G352">
            <v>5679.37</v>
          </cell>
        </row>
        <row r="353">
          <cell r="A353">
            <v>3</v>
          </cell>
          <cell r="B353">
            <v>50</v>
          </cell>
          <cell r="G353">
            <v>2.0918378140777301E-11</v>
          </cell>
        </row>
        <row r="354">
          <cell r="A354">
            <v>3</v>
          </cell>
          <cell r="B354">
            <v>50</v>
          </cell>
          <cell r="G354">
            <v>3651.35</v>
          </cell>
        </row>
        <row r="355">
          <cell r="A355">
            <v>3</v>
          </cell>
          <cell r="B355">
            <v>50</v>
          </cell>
          <cell r="G355">
            <v>11967.42</v>
          </cell>
        </row>
        <row r="356">
          <cell r="A356">
            <v>3</v>
          </cell>
          <cell r="B356">
            <v>50</v>
          </cell>
          <cell r="G356">
            <v>60448.23</v>
          </cell>
        </row>
        <row r="357">
          <cell r="A357">
            <v>3</v>
          </cell>
          <cell r="B357">
            <v>50</v>
          </cell>
          <cell r="G357">
            <v>1494106.9</v>
          </cell>
        </row>
        <row r="358">
          <cell r="A358">
            <v>3</v>
          </cell>
          <cell r="B358">
            <v>50</v>
          </cell>
          <cell r="G358">
            <v>73426.52</v>
          </cell>
        </row>
        <row r="359">
          <cell r="A359">
            <v>3</v>
          </cell>
          <cell r="B359">
            <v>50</v>
          </cell>
          <cell r="G359">
            <v>3589.86</v>
          </cell>
        </row>
        <row r="360">
          <cell r="A360">
            <v>3</v>
          </cell>
          <cell r="B360">
            <v>50</v>
          </cell>
          <cell r="G360">
            <v>-3589.86</v>
          </cell>
        </row>
        <row r="361">
          <cell r="A361">
            <v>3</v>
          </cell>
          <cell r="B361">
            <v>50</v>
          </cell>
          <cell r="G361">
            <v>16700.150000000001</v>
          </cell>
        </row>
        <row r="362">
          <cell r="A362">
            <v>3</v>
          </cell>
          <cell r="B362">
            <v>50</v>
          </cell>
          <cell r="G362">
            <v>-16690.919999999998</v>
          </cell>
        </row>
        <row r="363">
          <cell r="A363">
            <v>3</v>
          </cell>
          <cell r="B363">
            <v>50</v>
          </cell>
          <cell r="G363">
            <v>265203.59000000003</v>
          </cell>
        </row>
        <row r="364">
          <cell r="A364">
            <v>3</v>
          </cell>
          <cell r="B364">
            <v>50</v>
          </cell>
          <cell r="G364">
            <v>-5.6843418860808002E-14</v>
          </cell>
        </row>
        <row r="365">
          <cell r="A365">
            <v>3</v>
          </cell>
          <cell r="B365">
            <v>50</v>
          </cell>
          <cell r="G365">
            <v>19805.580000000002</v>
          </cell>
        </row>
        <row r="366">
          <cell r="A366">
            <v>3</v>
          </cell>
          <cell r="B366">
            <v>50</v>
          </cell>
          <cell r="G366">
            <v>1.9895196601282801E-12</v>
          </cell>
        </row>
        <row r="367">
          <cell r="A367">
            <v>3</v>
          </cell>
          <cell r="B367">
            <v>50</v>
          </cell>
          <cell r="G367">
            <v>47207.23</v>
          </cell>
        </row>
        <row r="368">
          <cell r="A368">
            <v>3</v>
          </cell>
          <cell r="B368">
            <v>60</v>
          </cell>
          <cell r="G368">
            <v>1.45519152283669E-11</v>
          </cell>
        </row>
        <row r="369">
          <cell r="A369">
            <v>3</v>
          </cell>
          <cell r="B369">
            <v>60</v>
          </cell>
          <cell r="G369">
            <v>7663.37</v>
          </cell>
        </row>
        <row r="370">
          <cell r="A370">
            <v>3</v>
          </cell>
          <cell r="B370">
            <v>60</v>
          </cell>
          <cell r="G370">
            <v>13458.65</v>
          </cell>
        </row>
        <row r="371">
          <cell r="A371">
            <v>3</v>
          </cell>
          <cell r="B371">
            <v>60</v>
          </cell>
          <cell r="G371">
            <v>18114</v>
          </cell>
        </row>
        <row r="372">
          <cell r="A372">
            <v>3</v>
          </cell>
          <cell r="B372">
            <v>60</v>
          </cell>
          <cell r="G372">
            <v>832571.13</v>
          </cell>
        </row>
        <row r="373">
          <cell r="A373">
            <v>3</v>
          </cell>
          <cell r="B373">
            <v>60</v>
          </cell>
          <cell r="G373">
            <v>107176.62</v>
          </cell>
        </row>
        <row r="374">
          <cell r="A374">
            <v>3</v>
          </cell>
          <cell r="B374">
            <v>60</v>
          </cell>
          <cell r="G374">
            <v>47.18</v>
          </cell>
        </row>
        <row r="375">
          <cell r="A375">
            <v>3</v>
          </cell>
          <cell r="B375">
            <v>60</v>
          </cell>
          <cell r="G375">
            <v>2555.9499999999998</v>
          </cell>
        </row>
        <row r="376">
          <cell r="A376">
            <v>3</v>
          </cell>
          <cell r="B376">
            <v>60</v>
          </cell>
          <cell r="G376">
            <v>-2458.59</v>
          </cell>
        </row>
        <row r="377">
          <cell r="A377">
            <v>3</v>
          </cell>
          <cell r="B377">
            <v>60</v>
          </cell>
          <cell r="G377">
            <v>7828.88</v>
          </cell>
        </row>
        <row r="378">
          <cell r="A378">
            <v>3</v>
          </cell>
          <cell r="B378">
            <v>60</v>
          </cell>
          <cell r="G378">
            <v>-7790.71</v>
          </cell>
        </row>
        <row r="379">
          <cell r="A379">
            <v>3</v>
          </cell>
          <cell r="B379">
            <v>60</v>
          </cell>
          <cell r="G379">
            <v>169408.08</v>
          </cell>
        </row>
        <row r="380">
          <cell r="A380">
            <v>3</v>
          </cell>
          <cell r="B380">
            <v>60</v>
          </cell>
          <cell r="G380">
            <v>3637.48</v>
          </cell>
        </row>
        <row r="381">
          <cell r="A381">
            <v>3</v>
          </cell>
          <cell r="B381">
            <v>60</v>
          </cell>
          <cell r="G381">
            <v>31438.55</v>
          </cell>
        </row>
        <row r="382">
          <cell r="A382">
            <v>3</v>
          </cell>
          <cell r="B382">
            <v>70</v>
          </cell>
          <cell r="G382">
            <v>17838.400000000001</v>
          </cell>
        </row>
        <row r="383">
          <cell r="A383">
            <v>3</v>
          </cell>
          <cell r="B383">
            <v>70</v>
          </cell>
          <cell r="G383">
            <v>59316.56</v>
          </cell>
        </row>
        <row r="384">
          <cell r="A384">
            <v>3</v>
          </cell>
          <cell r="B384">
            <v>70</v>
          </cell>
          <cell r="G384">
            <v>533400.14</v>
          </cell>
        </row>
        <row r="385">
          <cell r="A385">
            <v>3</v>
          </cell>
          <cell r="B385">
            <v>70</v>
          </cell>
          <cell r="G385">
            <v>44671.33</v>
          </cell>
        </row>
        <row r="386">
          <cell r="A386">
            <v>3</v>
          </cell>
          <cell r="B386">
            <v>70</v>
          </cell>
          <cell r="G386">
            <v>14940.81</v>
          </cell>
        </row>
        <row r="387">
          <cell r="A387">
            <v>3</v>
          </cell>
          <cell r="B387">
            <v>70</v>
          </cell>
          <cell r="G387">
            <v>-14940.81</v>
          </cell>
        </row>
        <row r="388">
          <cell r="A388">
            <v>3</v>
          </cell>
          <cell r="B388">
            <v>70</v>
          </cell>
          <cell r="G388">
            <v>7461.7</v>
          </cell>
        </row>
        <row r="389">
          <cell r="A389">
            <v>3</v>
          </cell>
          <cell r="B389">
            <v>70</v>
          </cell>
          <cell r="G389">
            <v>-7455.45</v>
          </cell>
        </row>
        <row r="390">
          <cell r="A390">
            <v>3</v>
          </cell>
          <cell r="B390">
            <v>70</v>
          </cell>
          <cell r="G390">
            <v>72635</v>
          </cell>
        </row>
        <row r="391">
          <cell r="A391">
            <v>3</v>
          </cell>
          <cell r="B391">
            <v>70</v>
          </cell>
          <cell r="G391">
            <v>45450.86</v>
          </cell>
        </row>
        <row r="392">
          <cell r="A392">
            <v>3</v>
          </cell>
          <cell r="B392">
            <v>80</v>
          </cell>
          <cell r="G392">
            <v>4774858.24</v>
          </cell>
        </row>
        <row r="393">
          <cell r="A393">
            <v>3</v>
          </cell>
          <cell r="B393">
            <v>80</v>
          </cell>
          <cell r="G393">
            <v>5724.59</v>
          </cell>
        </row>
        <row r="394">
          <cell r="A394">
            <v>3</v>
          </cell>
          <cell r="B394">
            <v>80</v>
          </cell>
          <cell r="G394">
            <v>1300.6500000000001</v>
          </cell>
        </row>
        <row r="395">
          <cell r="A395">
            <v>3</v>
          </cell>
          <cell r="B395">
            <v>80</v>
          </cell>
          <cell r="G395">
            <v>-124255.47</v>
          </cell>
        </row>
        <row r="396">
          <cell r="A396">
            <v>3</v>
          </cell>
          <cell r="B396">
            <v>80</v>
          </cell>
          <cell r="G396">
            <v>-1065637.17</v>
          </cell>
        </row>
        <row r="397">
          <cell r="A397">
            <v>3</v>
          </cell>
          <cell r="B397">
            <v>80</v>
          </cell>
          <cell r="G397">
            <v>1784921.04</v>
          </cell>
        </row>
        <row r="398">
          <cell r="A398">
            <v>3</v>
          </cell>
          <cell r="B398">
            <v>80</v>
          </cell>
          <cell r="G398">
            <v>-1132812.51</v>
          </cell>
        </row>
        <row r="399">
          <cell r="A399">
            <v>3</v>
          </cell>
          <cell r="B399">
            <v>80</v>
          </cell>
          <cell r="G399">
            <v>409563.2</v>
          </cell>
        </row>
        <row r="400">
          <cell r="A400">
            <v>3</v>
          </cell>
          <cell r="B400">
            <v>180</v>
          </cell>
          <cell r="G400">
            <v>193869.2</v>
          </cell>
        </row>
        <row r="401">
          <cell r="A401">
            <v>3</v>
          </cell>
          <cell r="B401">
            <v>180</v>
          </cell>
          <cell r="G401">
            <v>151210.74</v>
          </cell>
        </row>
        <row r="402">
          <cell r="A402">
            <v>3</v>
          </cell>
          <cell r="B402">
            <v>180</v>
          </cell>
          <cell r="G402">
            <v>904779.28</v>
          </cell>
        </row>
        <row r="403">
          <cell r="A403">
            <v>3</v>
          </cell>
          <cell r="B403">
            <v>180</v>
          </cell>
          <cell r="G403">
            <v>30617.41</v>
          </cell>
        </row>
        <row r="404">
          <cell r="A404">
            <v>3</v>
          </cell>
          <cell r="B404">
            <v>180</v>
          </cell>
          <cell r="G404">
            <v>13755.75</v>
          </cell>
        </row>
        <row r="405">
          <cell r="A405">
            <v>3</v>
          </cell>
          <cell r="B405">
            <v>180</v>
          </cell>
          <cell r="G405">
            <v>1133.9100000000001</v>
          </cell>
        </row>
        <row r="406">
          <cell r="A406">
            <v>3</v>
          </cell>
          <cell r="B406">
            <v>180</v>
          </cell>
          <cell r="G406">
            <v>-284683</v>
          </cell>
        </row>
        <row r="407">
          <cell r="A407">
            <v>3</v>
          </cell>
          <cell r="B407">
            <v>180</v>
          </cell>
          <cell r="G407">
            <v>416597.05</v>
          </cell>
        </row>
        <row r="408">
          <cell r="A408">
            <v>3</v>
          </cell>
          <cell r="B408">
            <v>180</v>
          </cell>
          <cell r="G408">
            <v>-68641.850000000006</v>
          </cell>
        </row>
        <row r="409">
          <cell r="A409">
            <v>3</v>
          </cell>
          <cell r="B409">
            <v>212</v>
          </cell>
          <cell r="G409">
            <v>11961.56</v>
          </cell>
        </row>
        <row r="410">
          <cell r="A410">
            <v>3</v>
          </cell>
          <cell r="B410">
            <v>212</v>
          </cell>
          <cell r="G410">
            <v>23.01</v>
          </cell>
        </row>
        <row r="411">
          <cell r="A411">
            <v>3</v>
          </cell>
          <cell r="B411">
            <v>212</v>
          </cell>
          <cell r="G411">
            <v>10279.450000000001</v>
          </cell>
        </row>
        <row r="412">
          <cell r="A412">
            <v>3</v>
          </cell>
          <cell r="B412">
            <v>212</v>
          </cell>
          <cell r="G412">
            <v>8394</v>
          </cell>
        </row>
        <row r="413">
          <cell r="A413">
            <v>3</v>
          </cell>
          <cell r="B413">
            <v>212</v>
          </cell>
          <cell r="G413">
            <v>73228.5</v>
          </cell>
        </row>
        <row r="414">
          <cell r="A414">
            <v>3</v>
          </cell>
          <cell r="B414">
            <v>212</v>
          </cell>
          <cell r="G414">
            <v>16875</v>
          </cell>
        </row>
        <row r="415">
          <cell r="A415">
            <v>3</v>
          </cell>
          <cell r="B415">
            <v>212</v>
          </cell>
          <cell r="G415">
            <v>48711.5</v>
          </cell>
        </row>
        <row r="416">
          <cell r="A416">
            <v>3</v>
          </cell>
          <cell r="B416">
            <v>221</v>
          </cell>
          <cell r="G416">
            <v>66.95</v>
          </cell>
        </row>
        <row r="417">
          <cell r="A417">
            <v>3</v>
          </cell>
          <cell r="B417">
            <v>221</v>
          </cell>
          <cell r="G417">
            <v>7755</v>
          </cell>
        </row>
        <row r="418">
          <cell r="A418">
            <v>3</v>
          </cell>
          <cell r="B418">
            <v>221</v>
          </cell>
          <cell r="G418">
            <v>1578.13</v>
          </cell>
        </row>
        <row r="419">
          <cell r="A419">
            <v>3</v>
          </cell>
          <cell r="B419">
            <v>232</v>
          </cell>
          <cell r="G419">
            <v>12755.89</v>
          </cell>
        </row>
        <row r="420">
          <cell r="A420">
            <v>3</v>
          </cell>
          <cell r="B420">
            <v>233</v>
          </cell>
          <cell r="G420">
            <v>22212.41</v>
          </cell>
        </row>
        <row r="421">
          <cell r="A421">
            <v>3</v>
          </cell>
          <cell r="B421">
            <v>234</v>
          </cell>
          <cell r="G421">
            <v>17248.28</v>
          </cell>
        </row>
        <row r="422">
          <cell r="A422">
            <v>3</v>
          </cell>
          <cell r="B422">
            <v>301</v>
          </cell>
          <cell r="G422">
            <v>81</v>
          </cell>
        </row>
        <row r="423">
          <cell r="A423">
            <v>3</v>
          </cell>
          <cell r="B423">
            <v>301</v>
          </cell>
          <cell r="G423">
            <v>166.68</v>
          </cell>
        </row>
        <row r="424">
          <cell r="A424">
            <v>3</v>
          </cell>
          <cell r="B424">
            <v>303</v>
          </cell>
          <cell r="G424">
            <v>49808.480000000003</v>
          </cell>
        </row>
        <row r="425">
          <cell r="A425">
            <v>3</v>
          </cell>
          <cell r="B425">
            <v>303</v>
          </cell>
          <cell r="G425">
            <v>6462.72</v>
          </cell>
        </row>
        <row r="426">
          <cell r="A426">
            <v>3</v>
          </cell>
          <cell r="B426">
            <v>303</v>
          </cell>
          <cell r="G426">
            <v>23.92</v>
          </cell>
        </row>
        <row r="427">
          <cell r="A427">
            <v>4</v>
          </cell>
          <cell r="B427">
            <v>20</v>
          </cell>
          <cell r="G427">
            <v>0</v>
          </cell>
        </row>
        <row r="428">
          <cell r="A428">
            <v>4</v>
          </cell>
          <cell r="B428">
            <v>20</v>
          </cell>
          <cell r="G428">
            <v>16681.38</v>
          </cell>
        </row>
        <row r="429">
          <cell r="A429">
            <v>4</v>
          </cell>
          <cell r="B429">
            <v>20</v>
          </cell>
          <cell r="G429">
            <v>1315716.02</v>
          </cell>
        </row>
        <row r="430">
          <cell r="A430">
            <v>4</v>
          </cell>
          <cell r="B430">
            <v>20</v>
          </cell>
          <cell r="G430">
            <v>477987.76</v>
          </cell>
        </row>
        <row r="431">
          <cell r="A431">
            <v>4</v>
          </cell>
          <cell r="B431">
            <v>20</v>
          </cell>
          <cell r="G431">
            <v>25421.86</v>
          </cell>
        </row>
        <row r="432">
          <cell r="A432">
            <v>4</v>
          </cell>
          <cell r="B432">
            <v>20</v>
          </cell>
          <cell r="G432">
            <v>-21614.05</v>
          </cell>
        </row>
        <row r="433">
          <cell r="A433">
            <v>4</v>
          </cell>
          <cell r="B433">
            <v>20</v>
          </cell>
          <cell r="G433">
            <v>2133.13</v>
          </cell>
        </row>
        <row r="434">
          <cell r="A434">
            <v>4</v>
          </cell>
          <cell r="B434">
            <v>20</v>
          </cell>
          <cell r="G434">
            <v>-827.06</v>
          </cell>
        </row>
        <row r="435">
          <cell r="A435">
            <v>4</v>
          </cell>
          <cell r="B435">
            <v>20</v>
          </cell>
          <cell r="G435">
            <v>30675.37</v>
          </cell>
        </row>
        <row r="436">
          <cell r="A436">
            <v>4</v>
          </cell>
          <cell r="B436">
            <v>20</v>
          </cell>
          <cell r="G436">
            <v>-11893.46</v>
          </cell>
        </row>
        <row r="437">
          <cell r="A437">
            <v>4</v>
          </cell>
          <cell r="B437">
            <v>20</v>
          </cell>
          <cell r="G437">
            <v>3020.09</v>
          </cell>
        </row>
        <row r="438">
          <cell r="A438">
            <v>4</v>
          </cell>
          <cell r="B438">
            <v>20</v>
          </cell>
          <cell r="G438">
            <v>-1170.95</v>
          </cell>
        </row>
        <row r="439">
          <cell r="A439">
            <v>4</v>
          </cell>
          <cell r="B439">
            <v>20</v>
          </cell>
          <cell r="G439">
            <v>0</v>
          </cell>
        </row>
        <row r="440">
          <cell r="A440">
            <v>4</v>
          </cell>
          <cell r="B440">
            <v>20</v>
          </cell>
          <cell r="G440">
            <v>-4732.8599999999997</v>
          </cell>
        </row>
        <row r="441">
          <cell r="A441">
            <v>4</v>
          </cell>
          <cell r="B441">
            <v>30</v>
          </cell>
          <cell r="G441">
            <v>-9.0949470177292804E-13</v>
          </cell>
        </row>
        <row r="442">
          <cell r="A442">
            <v>4</v>
          </cell>
          <cell r="B442">
            <v>30</v>
          </cell>
          <cell r="G442">
            <v>18512.18</v>
          </cell>
        </row>
        <row r="443">
          <cell r="A443">
            <v>4</v>
          </cell>
          <cell r="B443">
            <v>30</v>
          </cell>
          <cell r="G443">
            <v>731652.65</v>
          </cell>
        </row>
        <row r="444">
          <cell r="A444">
            <v>4</v>
          </cell>
          <cell r="B444">
            <v>30</v>
          </cell>
          <cell r="G444">
            <v>322740.57</v>
          </cell>
        </row>
        <row r="445">
          <cell r="A445">
            <v>4</v>
          </cell>
          <cell r="B445">
            <v>30</v>
          </cell>
          <cell r="G445">
            <v>5552.59</v>
          </cell>
        </row>
        <row r="446">
          <cell r="A446">
            <v>4</v>
          </cell>
          <cell r="B446">
            <v>30</v>
          </cell>
          <cell r="G446">
            <v>-4719.7</v>
          </cell>
        </row>
        <row r="447">
          <cell r="A447">
            <v>4</v>
          </cell>
          <cell r="B447">
            <v>30</v>
          </cell>
          <cell r="G447">
            <v>370.17</v>
          </cell>
        </row>
        <row r="448">
          <cell r="A448">
            <v>4</v>
          </cell>
          <cell r="B448">
            <v>30</v>
          </cell>
          <cell r="G448">
            <v>-161.91</v>
          </cell>
        </row>
        <row r="449">
          <cell r="A449">
            <v>4</v>
          </cell>
          <cell r="B449">
            <v>30</v>
          </cell>
          <cell r="G449">
            <v>15632.17</v>
          </cell>
        </row>
        <row r="450">
          <cell r="A450">
            <v>4</v>
          </cell>
          <cell r="B450">
            <v>30</v>
          </cell>
          <cell r="G450">
            <v>-6837.55</v>
          </cell>
        </row>
        <row r="451">
          <cell r="A451">
            <v>4</v>
          </cell>
          <cell r="B451">
            <v>30</v>
          </cell>
          <cell r="G451">
            <v>-6742.97</v>
          </cell>
        </row>
        <row r="452">
          <cell r="A452">
            <v>4</v>
          </cell>
          <cell r="B452">
            <v>40</v>
          </cell>
          <cell r="G452">
            <v>28356.34</v>
          </cell>
        </row>
        <row r="453">
          <cell r="A453">
            <v>4</v>
          </cell>
          <cell r="B453">
            <v>40</v>
          </cell>
          <cell r="G453">
            <v>43148.69</v>
          </cell>
        </row>
        <row r="454">
          <cell r="A454">
            <v>4</v>
          </cell>
          <cell r="B454">
            <v>40</v>
          </cell>
          <cell r="G454">
            <v>493044.12</v>
          </cell>
        </row>
        <row r="455">
          <cell r="A455">
            <v>4</v>
          </cell>
          <cell r="B455">
            <v>40</v>
          </cell>
          <cell r="G455">
            <v>366388.22</v>
          </cell>
        </row>
        <row r="456">
          <cell r="A456">
            <v>4</v>
          </cell>
          <cell r="B456">
            <v>40</v>
          </cell>
          <cell r="G456">
            <v>3.59</v>
          </cell>
        </row>
        <row r="457">
          <cell r="A457">
            <v>4</v>
          </cell>
          <cell r="B457">
            <v>40</v>
          </cell>
          <cell r="G457">
            <v>2533.4499999999998</v>
          </cell>
        </row>
        <row r="458">
          <cell r="A458">
            <v>4</v>
          </cell>
          <cell r="B458">
            <v>40</v>
          </cell>
          <cell r="G458">
            <v>-2533.4499999999998</v>
          </cell>
        </row>
        <row r="459">
          <cell r="A459">
            <v>4</v>
          </cell>
          <cell r="B459">
            <v>40</v>
          </cell>
          <cell r="G459">
            <v>1542.93</v>
          </cell>
        </row>
        <row r="460">
          <cell r="A460">
            <v>4</v>
          </cell>
          <cell r="B460">
            <v>40</v>
          </cell>
          <cell r="G460">
            <v>-1311.49</v>
          </cell>
        </row>
        <row r="461">
          <cell r="A461">
            <v>4</v>
          </cell>
          <cell r="B461">
            <v>40</v>
          </cell>
          <cell r="G461">
            <v>5675.66</v>
          </cell>
        </row>
        <row r="462">
          <cell r="A462">
            <v>4</v>
          </cell>
          <cell r="B462">
            <v>40</v>
          </cell>
          <cell r="G462">
            <v>-2647.56</v>
          </cell>
        </row>
        <row r="463">
          <cell r="A463">
            <v>4</v>
          </cell>
          <cell r="B463">
            <v>50</v>
          </cell>
          <cell r="G463">
            <v>1.02318153949454E-12</v>
          </cell>
        </row>
        <row r="464">
          <cell r="A464">
            <v>4</v>
          </cell>
          <cell r="B464">
            <v>50</v>
          </cell>
          <cell r="G464">
            <v>3640.63</v>
          </cell>
        </row>
        <row r="465">
          <cell r="A465">
            <v>4</v>
          </cell>
          <cell r="B465">
            <v>50</v>
          </cell>
          <cell r="G465">
            <v>13728.76</v>
          </cell>
        </row>
        <row r="466">
          <cell r="A466">
            <v>4</v>
          </cell>
          <cell r="B466">
            <v>50</v>
          </cell>
          <cell r="G466">
            <v>61175.79</v>
          </cell>
        </row>
        <row r="467">
          <cell r="A467">
            <v>4</v>
          </cell>
          <cell r="B467">
            <v>50</v>
          </cell>
          <cell r="G467">
            <v>1448741.62</v>
          </cell>
        </row>
        <row r="468">
          <cell r="A468">
            <v>4</v>
          </cell>
          <cell r="B468">
            <v>50</v>
          </cell>
          <cell r="G468">
            <v>383534.95</v>
          </cell>
        </row>
        <row r="469">
          <cell r="A469">
            <v>4</v>
          </cell>
          <cell r="B469">
            <v>50</v>
          </cell>
          <cell r="G469">
            <v>4574.57</v>
          </cell>
        </row>
        <row r="470">
          <cell r="A470">
            <v>4</v>
          </cell>
          <cell r="B470">
            <v>50</v>
          </cell>
          <cell r="G470">
            <v>-4574.57</v>
          </cell>
        </row>
        <row r="471">
          <cell r="A471">
            <v>4</v>
          </cell>
          <cell r="B471">
            <v>50</v>
          </cell>
          <cell r="G471">
            <v>26173.3</v>
          </cell>
        </row>
        <row r="472">
          <cell r="A472">
            <v>4</v>
          </cell>
          <cell r="B472">
            <v>50</v>
          </cell>
          <cell r="G472">
            <v>-22247.31</v>
          </cell>
        </row>
        <row r="473">
          <cell r="A473">
            <v>4</v>
          </cell>
          <cell r="B473">
            <v>50</v>
          </cell>
          <cell r="G473">
            <v>389.9</v>
          </cell>
        </row>
        <row r="474">
          <cell r="A474">
            <v>4</v>
          </cell>
          <cell r="B474">
            <v>50</v>
          </cell>
          <cell r="G474">
            <v>-197.75</v>
          </cell>
        </row>
        <row r="475">
          <cell r="A475">
            <v>4</v>
          </cell>
          <cell r="B475">
            <v>50</v>
          </cell>
          <cell r="G475">
            <v>10840.2</v>
          </cell>
        </row>
        <row r="476">
          <cell r="A476">
            <v>4</v>
          </cell>
          <cell r="B476">
            <v>50</v>
          </cell>
          <cell r="G476">
            <v>-5497.9</v>
          </cell>
        </row>
        <row r="477">
          <cell r="A477">
            <v>4</v>
          </cell>
          <cell r="B477">
            <v>50</v>
          </cell>
          <cell r="G477">
            <v>171.41</v>
          </cell>
        </row>
        <row r="478">
          <cell r="A478">
            <v>4</v>
          </cell>
          <cell r="B478">
            <v>50</v>
          </cell>
          <cell r="G478">
            <v>-86.93</v>
          </cell>
        </row>
        <row r="479">
          <cell r="A479">
            <v>4</v>
          </cell>
          <cell r="B479">
            <v>50</v>
          </cell>
          <cell r="G479">
            <v>1.0800249583553501E-12</v>
          </cell>
        </row>
        <row r="480">
          <cell r="A480">
            <v>4</v>
          </cell>
          <cell r="B480">
            <v>50</v>
          </cell>
          <cell r="G480">
            <v>47207.23</v>
          </cell>
        </row>
        <row r="481">
          <cell r="A481">
            <v>4</v>
          </cell>
          <cell r="B481">
            <v>60</v>
          </cell>
          <cell r="G481">
            <v>2.7569058147491899E-12</v>
          </cell>
        </row>
        <row r="482">
          <cell r="A482">
            <v>4</v>
          </cell>
          <cell r="B482">
            <v>60</v>
          </cell>
          <cell r="G482">
            <v>7712.83</v>
          </cell>
        </row>
        <row r="483">
          <cell r="A483">
            <v>4</v>
          </cell>
          <cell r="B483">
            <v>60</v>
          </cell>
          <cell r="G483">
            <v>13458.65</v>
          </cell>
        </row>
        <row r="484">
          <cell r="A484">
            <v>4</v>
          </cell>
          <cell r="B484">
            <v>60</v>
          </cell>
          <cell r="G484">
            <v>18114.02</v>
          </cell>
        </row>
        <row r="485">
          <cell r="A485">
            <v>4</v>
          </cell>
          <cell r="B485">
            <v>60</v>
          </cell>
          <cell r="G485">
            <v>778700.99</v>
          </cell>
        </row>
        <row r="486">
          <cell r="A486">
            <v>4</v>
          </cell>
          <cell r="B486">
            <v>60</v>
          </cell>
          <cell r="G486">
            <v>280671.84000000003</v>
          </cell>
        </row>
        <row r="487">
          <cell r="A487">
            <v>4</v>
          </cell>
          <cell r="B487">
            <v>60</v>
          </cell>
          <cell r="G487">
            <v>2130.5</v>
          </cell>
        </row>
        <row r="488">
          <cell r="A488">
            <v>4</v>
          </cell>
          <cell r="B488">
            <v>60</v>
          </cell>
          <cell r="G488">
            <v>-1858.79</v>
          </cell>
        </row>
        <row r="489">
          <cell r="A489">
            <v>4</v>
          </cell>
          <cell r="B489">
            <v>60</v>
          </cell>
          <cell r="G489">
            <v>12142</v>
          </cell>
        </row>
        <row r="490">
          <cell r="A490">
            <v>4</v>
          </cell>
          <cell r="B490">
            <v>60</v>
          </cell>
          <cell r="G490">
            <v>-10320.709999999999</v>
          </cell>
        </row>
        <row r="491">
          <cell r="A491">
            <v>4</v>
          </cell>
          <cell r="B491">
            <v>60</v>
          </cell>
          <cell r="G491">
            <v>80.8</v>
          </cell>
        </row>
        <row r="492">
          <cell r="A492">
            <v>4</v>
          </cell>
          <cell r="B492">
            <v>60</v>
          </cell>
          <cell r="G492">
            <v>-40.07</v>
          </cell>
        </row>
        <row r="493">
          <cell r="A493">
            <v>4</v>
          </cell>
          <cell r="B493">
            <v>60</v>
          </cell>
          <cell r="G493">
            <v>16274.71</v>
          </cell>
        </row>
        <row r="494">
          <cell r="A494">
            <v>4</v>
          </cell>
          <cell r="B494">
            <v>60</v>
          </cell>
          <cell r="G494">
            <v>-8071.2</v>
          </cell>
        </row>
        <row r="495">
          <cell r="A495">
            <v>4</v>
          </cell>
          <cell r="B495">
            <v>60</v>
          </cell>
          <cell r="G495">
            <v>649.51</v>
          </cell>
        </row>
        <row r="496">
          <cell r="A496">
            <v>4</v>
          </cell>
          <cell r="B496">
            <v>60</v>
          </cell>
          <cell r="G496">
            <v>-322.12</v>
          </cell>
        </row>
        <row r="497">
          <cell r="A497">
            <v>4</v>
          </cell>
          <cell r="B497">
            <v>60</v>
          </cell>
          <cell r="G497">
            <v>31438.55</v>
          </cell>
        </row>
        <row r="498">
          <cell r="A498">
            <v>4</v>
          </cell>
          <cell r="B498">
            <v>70</v>
          </cell>
          <cell r="G498">
            <v>17818.14</v>
          </cell>
        </row>
        <row r="499">
          <cell r="A499">
            <v>4</v>
          </cell>
          <cell r="B499">
            <v>70</v>
          </cell>
          <cell r="G499">
            <v>59209.42</v>
          </cell>
        </row>
        <row r="500">
          <cell r="A500">
            <v>4</v>
          </cell>
          <cell r="B500">
            <v>70</v>
          </cell>
          <cell r="G500">
            <v>535386.69999999995</v>
          </cell>
        </row>
        <row r="501">
          <cell r="A501">
            <v>4</v>
          </cell>
          <cell r="B501">
            <v>70</v>
          </cell>
          <cell r="G501">
            <v>322725.84999999998</v>
          </cell>
        </row>
        <row r="502">
          <cell r="A502">
            <v>4</v>
          </cell>
          <cell r="B502">
            <v>70</v>
          </cell>
          <cell r="G502">
            <v>16335.72</v>
          </cell>
        </row>
        <row r="503">
          <cell r="A503">
            <v>4</v>
          </cell>
          <cell r="B503">
            <v>70</v>
          </cell>
          <cell r="G503">
            <v>-16335.72</v>
          </cell>
        </row>
        <row r="504">
          <cell r="A504">
            <v>4</v>
          </cell>
          <cell r="B504">
            <v>70</v>
          </cell>
          <cell r="G504">
            <v>8779.93</v>
          </cell>
        </row>
        <row r="505">
          <cell r="A505">
            <v>4</v>
          </cell>
          <cell r="B505">
            <v>70</v>
          </cell>
          <cell r="G505">
            <v>-7462.94</v>
          </cell>
        </row>
        <row r="506">
          <cell r="A506">
            <v>4</v>
          </cell>
          <cell r="B506">
            <v>70</v>
          </cell>
          <cell r="G506">
            <v>1411.08</v>
          </cell>
        </row>
        <row r="507">
          <cell r="A507">
            <v>4</v>
          </cell>
          <cell r="B507">
            <v>70</v>
          </cell>
          <cell r="G507">
            <v>-261.47000000000003</v>
          </cell>
        </row>
        <row r="508">
          <cell r="A508">
            <v>4</v>
          </cell>
          <cell r="B508">
            <v>70</v>
          </cell>
          <cell r="G508">
            <v>14668.68</v>
          </cell>
        </row>
        <row r="509">
          <cell r="A509">
            <v>4</v>
          </cell>
          <cell r="B509">
            <v>70</v>
          </cell>
          <cell r="G509">
            <v>-2718.07</v>
          </cell>
        </row>
        <row r="510">
          <cell r="A510">
            <v>4</v>
          </cell>
          <cell r="B510">
            <v>70</v>
          </cell>
          <cell r="G510">
            <v>93.99</v>
          </cell>
        </row>
        <row r="511">
          <cell r="A511">
            <v>4</v>
          </cell>
          <cell r="B511">
            <v>70</v>
          </cell>
          <cell r="G511">
            <v>-17.420000000000002</v>
          </cell>
        </row>
        <row r="512">
          <cell r="A512">
            <v>4</v>
          </cell>
          <cell r="B512">
            <v>80</v>
          </cell>
          <cell r="G512">
            <v>4820538.5</v>
          </cell>
        </row>
        <row r="513">
          <cell r="A513">
            <v>4</v>
          </cell>
          <cell r="B513">
            <v>80</v>
          </cell>
          <cell r="G513">
            <v>5724.59</v>
          </cell>
        </row>
        <row r="514">
          <cell r="A514">
            <v>4</v>
          </cell>
          <cell r="B514">
            <v>80</v>
          </cell>
          <cell r="G514">
            <v>1324.15</v>
          </cell>
        </row>
        <row r="515">
          <cell r="A515">
            <v>4</v>
          </cell>
          <cell r="B515">
            <v>80</v>
          </cell>
          <cell r="G515">
            <v>244284.62</v>
          </cell>
        </row>
        <row r="516">
          <cell r="A516">
            <v>4</v>
          </cell>
          <cell r="B516">
            <v>80</v>
          </cell>
          <cell r="G516">
            <v>75520.83</v>
          </cell>
        </row>
        <row r="517">
          <cell r="A517">
            <v>4</v>
          </cell>
          <cell r="B517">
            <v>80</v>
          </cell>
          <cell r="G517">
            <v>515611.14</v>
          </cell>
        </row>
        <row r="518">
          <cell r="A518">
            <v>4</v>
          </cell>
          <cell r="B518">
            <v>180</v>
          </cell>
          <cell r="G518">
            <v>193997.82</v>
          </cell>
        </row>
        <row r="519">
          <cell r="A519">
            <v>4</v>
          </cell>
          <cell r="B519">
            <v>180</v>
          </cell>
          <cell r="G519">
            <v>151324.56</v>
          </cell>
        </row>
        <row r="520">
          <cell r="A520">
            <v>4</v>
          </cell>
          <cell r="B520">
            <v>180</v>
          </cell>
          <cell r="G520">
            <v>923579.84</v>
          </cell>
        </row>
        <row r="521">
          <cell r="A521">
            <v>4</v>
          </cell>
          <cell r="B521">
            <v>180</v>
          </cell>
          <cell r="G521">
            <v>30917.33</v>
          </cell>
        </row>
        <row r="522">
          <cell r="A522">
            <v>4</v>
          </cell>
          <cell r="B522">
            <v>180</v>
          </cell>
          <cell r="G522">
            <v>13755.75</v>
          </cell>
        </row>
        <row r="523">
          <cell r="A523">
            <v>4</v>
          </cell>
          <cell r="B523">
            <v>180</v>
          </cell>
          <cell r="G523">
            <v>1133.9100000000001</v>
          </cell>
        </row>
        <row r="524">
          <cell r="A524">
            <v>4</v>
          </cell>
          <cell r="B524">
            <v>180</v>
          </cell>
          <cell r="G524">
            <v>110148.99</v>
          </cell>
        </row>
        <row r="525">
          <cell r="A525">
            <v>4</v>
          </cell>
          <cell r="B525">
            <v>180</v>
          </cell>
          <cell r="G525">
            <v>-453125</v>
          </cell>
        </row>
        <row r="526">
          <cell r="A526">
            <v>4</v>
          </cell>
          <cell r="B526">
            <v>180</v>
          </cell>
          <cell r="G526">
            <v>-68641.850000000006</v>
          </cell>
        </row>
        <row r="527">
          <cell r="A527">
            <v>4</v>
          </cell>
          <cell r="B527">
            <v>212</v>
          </cell>
          <cell r="G527">
            <v>11945.16</v>
          </cell>
        </row>
        <row r="528">
          <cell r="A528">
            <v>4</v>
          </cell>
          <cell r="B528">
            <v>212</v>
          </cell>
          <cell r="G528">
            <v>23.01</v>
          </cell>
        </row>
        <row r="529">
          <cell r="A529">
            <v>4</v>
          </cell>
          <cell r="B529">
            <v>212</v>
          </cell>
          <cell r="G529">
            <v>9559.2199999999993</v>
          </cell>
        </row>
        <row r="530">
          <cell r="A530">
            <v>4</v>
          </cell>
          <cell r="B530">
            <v>212</v>
          </cell>
          <cell r="G530">
            <v>8394</v>
          </cell>
        </row>
        <row r="531">
          <cell r="A531">
            <v>4</v>
          </cell>
          <cell r="B531">
            <v>212</v>
          </cell>
          <cell r="G531">
            <v>73246.240000000005</v>
          </cell>
        </row>
        <row r="532">
          <cell r="A532">
            <v>4</v>
          </cell>
          <cell r="B532">
            <v>212</v>
          </cell>
          <cell r="G532">
            <v>16875</v>
          </cell>
        </row>
        <row r="533">
          <cell r="A533">
            <v>4</v>
          </cell>
          <cell r="B533">
            <v>212</v>
          </cell>
          <cell r="G533">
            <v>48711.5</v>
          </cell>
        </row>
        <row r="534">
          <cell r="A534">
            <v>4</v>
          </cell>
          <cell r="B534">
            <v>221</v>
          </cell>
          <cell r="G534">
            <v>66.95</v>
          </cell>
        </row>
        <row r="535">
          <cell r="A535">
            <v>4</v>
          </cell>
          <cell r="B535">
            <v>221</v>
          </cell>
          <cell r="G535">
            <v>7755</v>
          </cell>
        </row>
        <row r="536">
          <cell r="A536">
            <v>4</v>
          </cell>
          <cell r="B536">
            <v>221</v>
          </cell>
          <cell r="G536">
            <v>1578.13</v>
          </cell>
        </row>
        <row r="537">
          <cell r="A537">
            <v>4</v>
          </cell>
          <cell r="B537">
            <v>232</v>
          </cell>
          <cell r="G537">
            <v>12755.89</v>
          </cell>
        </row>
        <row r="538">
          <cell r="A538">
            <v>4</v>
          </cell>
          <cell r="B538">
            <v>233</v>
          </cell>
          <cell r="G538">
            <v>22212.41</v>
          </cell>
        </row>
        <row r="539">
          <cell r="A539">
            <v>4</v>
          </cell>
          <cell r="B539">
            <v>234</v>
          </cell>
          <cell r="G539">
            <v>17248.28</v>
          </cell>
        </row>
        <row r="540">
          <cell r="A540">
            <v>4</v>
          </cell>
          <cell r="B540">
            <v>301</v>
          </cell>
          <cell r="G540">
            <v>81</v>
          </cell>
        </row>
        <row r="541">
          <cell r="A541">
            <v>4</v>
          </cell>
          <cell r="B541">
            <v>301</v>
          </cell>
          <cell r="G541">
            <v>166.68</v>
          </cell>
        </row>
        <row r="542">
          <cell r="A542">
            <v>4</v>
          </cell>
          <cell r="B542">
            <v>303</v>
          </cell>
          <cell r="G542">
            <v>49808.480000000003</v>
          </cell>
        </row>
        <row r="543">
          <cell r="A543">
            <v>4</v>
          </cell>
          <cell r="B543">
            <v>303</v>
          </cell>
          <cell r="G543">
            <v>6462.72</v>
          </cell>
        </row>
        <row r="544">
          <cell r="A544">
            <v>4</v>
          </cell>
          <cell r="B544">
            <v>303</v>
          </cell>
          <cell r="G544">
            <v>23.92</v>
          </cell>
        </row>
        <row r="545">
          <cell r="A545">
            <v>4</v>
          </cell>
          <cell r="B545">
            <v>10</v>
          </cell>
          <cell r="G545">
            <v>-453125</v>
          </cell>
        </row>
        <row r="546">
          <cell r="A546">
            <v>4</v>
          </cell>
          <cell r="B546">
            <v>10</v>
          </cell>
          <cell r="G546">
            <v>-68641.850000000006</v>
          </cell>
        </row>
        <row r="547">
          <cell r="A547">
            <v>4</v>
          </cell>
          <cell r="B547">
            <v>20</v>
          </cell>
          <cell r="G547">
            <v>11945.16</v>
          </cell>
        </row>
        <row r="548">
          <cell r="A548">
            <v>4</v>
          </cell>
          <cell r="B548">
            <v>30</v>
          </cell>
          <cell r="G548">
            <v>23.01</v>
          </cell>
        </row>
        <row r="549">
          <cell r="A549">
            <v>4</v>
          </cell>
          <cell r="B549">
            <v>40</v>
          </cell>
          <cell r="G549">
            <v>9559.2199999999993</v>
          </cell>
        </row>
        <row r="550">
          <cell r="A550">
            <v>4</v>
          </cell>
          <cell r="B550">
            <v>50</v>
          </cell>
          <cell r="G550">
            <v>8394</v>
          </cell>
        </row>
        <row r="551">
          <cell r="A551">
            <v>4</v>
          </cell>
          <cell r="B551">
            <v>60</v>
          </cell>
          <cell r="G551">
            <v>73246.240000000005</v>
          </cell>
        </row>
        <row r="552">
          <cell r="A552">
            <v>4</v>
          </cell>
          <cell r="B552">
            <v>70</v>
          </cell>
          <cell r="G552">
            <v>16875</v>
          </cell>
        </row>
        <row r="553">
          <cell r="A553">
            <v>4</v>
          </cell>
          <cell r="B553">
            <v>20</v>
          </cell>
          <cell r="G553">
            <v>48711.5</v>
          </cell>
        </row>
        <row r="554">
          <cell r="A554">
            <v>4</v>
          </cell>
          <cell r="B554">
            <v>30</v>
          </cell>
          <cell r="G554">
            <v>66.95</v>
          </cell>
        </row>
        <row r="555">
          <cell r="A555">
            <v>4</v>
          </cell>
          <cell r="B555">
            <v>40</v>
          </cell>
          <cell r="G555">
            <v>7755</v>
          </cell>
        </row>
        <row r="556">
          <cell r="A556">
            <v>4</v>
          </cell>
          <cell r="B556">
            <v>50</v>
          </cell>
          <cell r="G556">
            <v>1578.13</v>
          </cell>
        </row>
        <row r="557">
          <cell r="A557">
            <v>4</v>
          </cell>
          <cell r="B557">
            <v>60</v>
          </cell>
          <cell r="G557">
            <v>12755.89</v>
          </cell>
        </row>
        <row r="558">
          <cell r="A558">
            <v>4</v>
          </cell>
          <cell r="B558">
            <v>70</v>
          </cell>
          <cell r="G558">
            <v>22212.41</v>
          </cell>
        </row>
        <row r="559">
          <cell r="A559">
            <v>4</v>
          </cell>
          <cell r="B559">
            <v>20</v>
          </cell>
          <cell r="G559">
            <v>17248.28</v>
          </cell>
        </row>
        <row r="560">
          <cell r="A560">
            <v>4</v>
          </cell>
          <cell r="B560">
            <v>30</v>
          </cell>
          <cell r="G560">
            <v>81</v>
          </cell>
        </row>
        <row r="561">
          <cell r="A561">
            <v>4</v>
          </cell>
          <cell r="B561">
            <v>40</v>
          </cell>
          <cell r="G561">
            <v>166.68</v>
          </cell>
        </row>
        <row r="562">
          <cell r="A562">
            <v>4</v>
          </cell>
          <cell r="B562">
            <v>50</v>
          </cell>
          <cell r="G562">
            <v>49808.480000000003</v>
          </cell>
        </row>
        <row r="563">
          <cell r="A563">
            <v>4</v>
          </cell>
          <cell r="B563">
            <v>60</v>
          </cell>
          <cell r="G563">
            <v>6462.72</v>
          </cell>
        </row>
        <row r="564">
          <cell r="A564">
            <v>4</v>
          </cell>
          <cell r="B564">
            <v>70</v>
          </cell>
          <cell r="G564">
            <v>23.92</v>
          </cell>
        </row>
        <row r="565">
          <cell r="A565">
            <v>1</v>
          </cell>
          <cell r="B565">
            <v>40</v>
          </cell>
          <cell r="G565">
            <v>-2080.63</v>
          </cell>
        </row>
        <row r="566">
          <cell r="A566">
            <v>1</v>
          </cell>
          <cell r="B566">
            <v>50</v>
          </cell>
          <cell r="G566">
            <v>-16570.54</v>
          </cell>
        </row>
        <row r="567">
          <cell r="A567">
            <v>1</v>
          </cell>
          <cell r="B567">
            <v>60</v>
          </cell>
          <cell r="G567">
            <v>-7678.26</v>
          </cell>
        </row>
        <row r="568">
          <cell r="A568">
            <v>1</v>
          </cell>
          <cell r="B568">
            <v>70</v>
          </cell>
          <cell r="G568">
            <v>-7799.3</v>
          </cell>
        </row>
        <row r="569">
          <cell r="A569">
            <v>2</v>
          </cell>
          <cell r="B569">
            <v>20</v>
          </cell>
          <cell r="G569">
            <v>-20518.09</v>
          </cell>
        </row>
        <row r="570">
          <cell r="A570">
            <v>2</v>
          </cell>
          <cell r="B570">
            <v>30</v>
          </cell>
          <cell r="G570">
            <v>-4073.97</v>
          </cell>
        </row>
        <row r="571">
          <cell r="A571">
            <v>2</v>
          </cell>
          <cell r="B571">
            <v>40</v>
          </cell>
          <cell r="G571">
            <v>-2075.4</v>
          </cell>
        </row>
        <row r="572">
          <cell r="A572">
            <v>2</v>
          </cell>
          <cell r="B572">
            <v>50</v>
          </cell>
          <cell r="G572">
            <v>-16692.349999999999</v>
          </cell>
        </row>
        <row r="573">
          <cell r="A573">
            <v>2</v>
          </cell>
          <cell r="B573">
            <v>60</v>
          </cell>
          <cell r="G573">
            <v>-7790.71</v>
          </cell>
        </row>
        <row r="574">
          <cell r="A574">
            <v>2</v>
          </cell>
          <cell r="B574">
            <v>70</v>
          </cell>
          <cell r="G574">
            <v>-7505.99</v>
          </cell>
        </row>
        <row r="575">
          <cell r="A575">
            <v>3</v>
          </cell>
          <cell r="B575">
            <v>20</v>
          </cell>
          <cell r="G575">
            <v>-20518.09</v>
          </cell>
        </row>
        <row r="576">
          <cell r="A576">
            <v>3</v>
          </cell>
          <cell r="B576">
            <v>30</v>
          </cell>
          <cell r="G576">
            <v>-4073.95</v>
          </cell>
        </row>
        <row r="577">
          <cell r="A577">
            <v>3</v>
          </cell>
          <cell r="B577">
            <v>40</v>
          </cell>
          <cell r="G577">
            <v>-2325.15</v>
          </cell>
        </row>
        <row r="578">
          <cell r="A578">
            <v>3</v>
          </cell>
          <cell r="B578">
            <v>50</v>
          </cell>
          <cell r="G578">
            <v>-16690.919999999998</v>
          </cell>
        </row>
        <row r="579">
          <cell r="A579">
            <v>3</v>
          </cell>
          <cell r="B579">
            <v>60</v>
          </cell>
          <cell r="G579">
            <v>-7790.71</v>
          </cell>
        </row>
        <row r="580">
          <cell r="A580">
            <v>3</v>
          </cell>
          <cell r="B580">
            <v>70</v>
          </cell>
          <cell r="G580">
            <v>-7455.45</v>
          </cell>
        </row>
        <row r="581">
          <cell r="A581">
            <v>4</v>
          </cell>
          <cell r="B581">
            <v>20</v>
          </cell>
          <cell r="G581">
            <v>-21614.05</v>
          </cell>
        </row>
        <row r="582">
          <cell r="A582">
            <v>4</v>
          </cell>
          <cell r="B582">
            <v>30</v>
          </cell>
          <cell r="G582">
            <v>-4719.7</v>
          </cell>
        </row>
        <row r="583">
          <cell r="A583">
            <v>4</v>
          </cell>
          <cell r="B583">
            <v>40</v>
          </cell>
          <cell r="G583">
            <v>-1311.49</v>
          </cell>
        </row>
        <row r="584">
          <cell r="A584">
            <v>4</v>
          </cell>
          <cell r="B584">
            <v>50</v>
          </cell>
          <cell r="G584">
            <v>-22247.31</v>
          </cell>
        </row>
        <row r="585">
          <cell r="A585">
            <v>4</v>
          </cell>
          <cell r="B585">
            <v>60</v>
          </cell>
          <cell r="G585">
            <v>-10320.709999999999</v>
          </cell>
        </row>
        <row r="586">
          <cell r="A586">
            <v>4</v>
          </cell>
          <cell r="B586">
            <v>70</v>
          </cell>
          <cell r="G586">
            <v>-7462.94</v>
          </cell>
        </row>
        <row r="587">
          <cell r="A587">
            <v>5</v>
          </cell>
          <cell r="B587">
            <v>20</v>
          </cell>
          <cell r="G587">
            <v>-21614.05</v>
          </cell>
        </row>
        <row r="588">
          <cell r="A588">
            <v>5</v>
          </cell>
          <cell r="B588">
            <v>30</v>
          </cell>
          <cell r="G588">
            <v>-4719.7</v>
          </cell>
        </row>
        <row r="589">
          <cell r="A589">
            <v>5</v>
          </cell>
          <cell r="B589">
            <v>40</v>
          </cell>
          <cell r="G589">
            <v>-1311.49</v>
          </cell>
        </row>
        <row r="590">
          <cell r="A590">
            <v>5</v>
          </cell>
          <cell r="B590">
            <v>50</v>
          </cell>
          <cell r="G590">
            <v>-22233.200000000001</v>
          </cell>
        </row>
        <row r="591">
          <cell r="A591">
            <v>5</v>
          </cell>
          <cell r="B591">
            <v>60</v>
          </cell>
          <cell r="G591">
            <v>-10320.709999999999</v>
          </cell>
        </row>
        <row r="592">
          <cell r="A592">
            <v>5</v>
          </cell>
          <cell r="B592">
            <v>70</v>
          </cell>
          <cell r="G592">
            <v>-7462.94</v>
          </cell>
        </row>
        <row r="593">
          <cell r="A593">
            <v>4</v>
          </cell>
          <cell r="B593">
            <v>20</v>
          </cell>
          <cell r="G593">
            <v>2133.13</v>
          </cell>
        </row>
        <row r="594">
          <cell r="A594">
            <v>4</v>
          </cell>
          <cell r="B594">
            <v>30</v>
          </cell>
          <cell r="G594">
            <v>370.17</v>
          </cell>
        </row>
        <row r="595">
          <cell r="A595">
            <v>4</v>
          </cell>
          <cell r="B595">
            <v>50</v>
          </cell>
          <cell r="G595">
            <v>389.9</v>
          </cell>
        </row>
        <row r="596">
          <cell r="A596">
            <v>4</v>
          </cell>
          <cell r="B596">
            <v>60</v>
          </cell>
          <cell r="G596">
            <v>80.8</v>
          </cell>
        </row>
        <row r="597">
          <cell r="A597">
            <v>4</v>
          </cell>
          <cell r="B597">
            <v>70</v>
          </cell>
          <cell r="G597">
            <v>1411.08</v>
          </cell>
        </row>
        <row r="598">
          <cell r="A598">
            <v>5</v>
          </cell>
          <cell r="B598">
            <v>20</v>
          </cell>
          <cell r="G598">
            <v>2133.13</v>
          </cell>
        </row>
        <row r="599">
          <cell r="A599">
            <v>5</v>
          </cell>
          <cell r="B599">
            <v>50</v>
          </cell>
          <cell r="G599">
            <v>389.9</v>
          </cell>
        </row>
        <row r="600">
          <cell r="A600">
            <v>5</v>
          </cell>
          <cell r="B600">
            <v>60</v>
          </cell>
          <cell r="G600">
            <v>80.8</v>
          </cell>
        </row>
        <row r="601">
          <cell r="A601">
            <v>5</v>
          </cell>
          <cell r="B601">
            <v>70</v>
          </cell>
          <cell r="G601">
            <v>1411.08</v>
          </cell>
        </row>
        <row r="602">
          <cell r="A602">
            <v>4</v>
          </cell>
          <cell r="B602">
            <v>20</v>
          </cell>
          <cell r="G602">
            <v>-827.06</v>
          </cell>
        </row>
        <row r="603">
          <cell r="A603">
            <v>4</v>
          </cell>
          <cell r="B603">
            <v>30</v>
          </cell>
          <cell r="G603">
            <v>-161.91</v>
          </cell>
        </row>
        <row r="604">
          <cell r="A604">
            <v>4</v>
          </cell>
          <cell r="B604">
            <v>50</v>
          </cell>
          <cell r="G604">
            <v>-197.75</v>
          </cell>
        </row>
        <row r="605">
          <cell r="A605">
            <v>4</v>
          </cell>
          <cell r="B605">
            <v>60</v>
          </cell>
          <cell r="G605">
            <v>-40.07</v>
          </cell>
        </row>
        <row r="606">
          <cell r="A606">
            <v>4</v>
          </cell>
          <cell r="B606">
            <v>70</v>
          </cell>
          <cell r="G606">
            <v>-261.47000000000003</v>
          </cell>
        </row>
        <row r="607">
          <cell r="A607">
            <v>5</v>
          </cell>
          <cell r="B607">
            <v>20</v>
          </cell>
          <cell r="G607">
            <v>-1046.58</v>
          </cell>
        </row>
        <row r="608">
          <cell r="A608">
            <v>5</v>
          </cell>
          <cell r="B608">
            <v>50</v>
          </cell>
          <cell r="G608">
            <v>-197.19</v>
          </cell>
        </row>
        <row r="609">
          <cell r="A609">
            <v>5</v>
          </cell>
          <cell r="B609">
            <v>60</v>
          </cell>
          <cell r="G609">
            <v>-40.590000000000003</v>
          </cell>
        </row>
        <row r="610">
          <cell r="A610">
            <v>5</v>
          </cell>
          <cell r="B610">
            <v>70</v>
          </cell>
          <cell r="G610">
            <v>-279.20999999999998</v>
          </cell>
        </row>
        <row r="611">
          <cell r="A611">
            <v>1</v>
          </cell>
          <cell r="B611">
            <v>20</v>
          </cell>
          <cell r="G611">
            <v>325.39999999999998</v>
          </cell>
        </row>
        <row r="612">
          <cell r="A612">
            <v>2</v>
          </cell>
          <cell r="B612">
            <v>20</v>
          </cell>
          <cell r="G612">
            <v>365.38</v>
          </cell>
        </row>
        <row r="613">
          <cell r="A613">
            <v>3</v>
          </cell>
          <cell r="B613">
            <v>20</v>
          </cell>
          <cell r="G613">
            <v>364.75</v>
          </cell>
        </row>
        <row r="614">
          <cell r="A614">
            <v>4</v>
          </cell>
          <cell r="B614">
            <v>20</v>
          </cell>
          <cell r="G614">
            <v>30675.37</v>
          </cell>
        </row>
        <row r="615">
          <cell r="A615">
            <v>4</v>
          </cell>
          <cell r="B615">
            <v>30</v>
          </cell>
          <cell r="G615">
            <v>15632.17</v>
          </cell>
        </row>
        <row r="616">
          <cell r="A616">
            <v>4</v>
          </cell>
          <cell r="B616">
            <v>40</v>
          </cell>
          <cell r="G616">
            <v>5675.66</v>
          </cell>
        </row>
        <row r="617">
          <cell r="A617">
            <v>4</v>
          </cell>
          <cell r="B617">
            <v>50</v>
          </cell>
          <cell r="G617">
            <v>10840.2</v>
          </cell>
        </row>
        <row r="618">
          <cell r="A618">
            <v>4</v>
          </cell>
          <cell r="B618">
            <v>60</v>
          </cell>
          <cell r="G618">
            <v>16274.71</v>
          </cell>
        </row>
        <row r="619">
          <cell r="A619">
            <v>4</v>
          </cell>
          <cell r="B619">
            <v>70</v>
          </cell>
          <cell r="G619">
            <v>14668.68</v>
          </cell>
        </row>
        <row r="620">
          <cell r="A620">
            <v>5</v>
          </cell>
          <cell r="B620">
            <v>20</v>
          </cell>
          <cell r="G620">
            <v>30675.37</v>
          </cell>
        </row>
        <row r="621">
          <cell r="A621">
            <v>5</v>
          </cell>
          <cell r="B621">
            <v>30</v>
          </cell>
          <cell r="G621">
            <v>21864.43</v>
          </cell>
        </row>
        <row r="622">
          <cell r="A622">
            <v>5</v>
          </cell>
          <cell r="B622">
            <v>40</v>
          </cell>
          <cell r="G622">
            <v>5687.62</v>
          </cell>
        </row>
        <row r="623">
          <cell r="A623">
            <v>5</v>
          </cell>
          <cell r="B623">
            <v>50</v>
          </cell>
          <cell r="G623">
            <v>10840.2</v>
          </cell>
        </row>
        <row r="624">
          <cell r="A624">
            <v>5</v>
          </cell>
          <cell r="B624">
            <v>60</v>
          </cell>
          <cell r="G624">
            <v>16274.7</v>
          </cell>
        </row>
        <row r="625">
          <cell r="A625">
            <v>5</v>
          </cell>
          <cell r="B625">
            <v>70</v>
          </cell>
          <cell r="G625">
            <v>14645.67</v>
          </cell>
        </row>
        <row r="626">
          <cell r="A626">
            <v>1</v>
          </cell>
          <cell r="B626">
            <v>20</v>
          </cell>
          <cell r="G626">
            <v>-112.06</v>
          </cell>
        </row>
        <row r="627">
          <cell r="A627">
            <v>2</v>
          </cell>
          <cell r="B627">
            <v>20</v>
          </cell>
          <cell r="G627">
            <v>-122.55</v>
          </cell>
        </row>
        <row r="628">
          <cell r="A628">
            <v>3</v>
          </cell>
          <cell r="B628">
            <v>20</v>
          </cell>
          <cell r="G628">
            <v>-122.49</v>
          </cell>
        </row>
        <row r="629">
          <cell r="A629">
            <v>4</v>
          </cell>
          <cell r="B629">
            <v>20</v>
          </cell>
          <cell r="G629">
            <v>-11893.46</v>
          </cell>
        </row>
        <row r="630">
          <cell r="A630">
            <v>4</v>
          </cell>
          <cell r="B630">
            <v>30</v>
          </cell>
          <cell r="G630">
            <v>-6837.55</v>
          </cell>
        </row>
        <row r="631">
          <cell r="A631">
            <v>4</v>
          </cell>
          <cell r="B631">
            <v>40</v>
          </cell>
          <cell r="G631">
            <v>-2647.56</v>
          </cell>
        </row>
        <row r="632">
          <cell r="A632">
            <v>4</v>
          </cell>
          <cell r="B632">
            <v>50</v>
          </cell>
          <cell r="G632">
            <v>-5497.9</v>
          </cell>
        </row>
        <row r="633">
          <cell r="A633">
            <v>4</v>
          </cell>
          <cell r="B633">
            <v>60</v>
          </cell>
          <cell r="G633">
            <v>-8071.2</v>
          </cell>
        </row>
        <row r="634">
          <cell r="A634">
            <v>4</v>
          </cell>
          <cell r="B634">
            <v>70</v>
          </cell>
          <cell r="G634">
            <v>-2718.07</v>
          </cell>
        </row>
        <row r="635">
          <cell r="A635">
            <v>5</v>
          </cell>
          <cell r="B635">
            <v>20</v>
          </cell>
          <cell r="G635">
            <v>-15050.35</v>
          </cell>
        </row>
        <row r="636">
          <cell r="A636">
            <v>5</v>
          </cell>
          <cell r="B636">
            <v>30</v>
          </cell>
          <cell r="G636">
            <v>-10081.620000000001</v>
          </cell>
        </row>
        <row r="637">
          <cell r="A637">
            <v>5</v>
          </cell>
          <cell r="B637">
            <v>40</v>
          </cell>
          <cell r="G637">
            <v>-2785.53</v>
          </cell>
        </row>
        <row r="638">
          <cell r="A638">
            <v>5</v>
          </cell>
          <cell r="B638">
            <v>50</v>
          </cell>
          <cell r="G638">
            <v>-5482.6</v>
          </cell>
        </row>
        <row r="639">
          <cell r="A639">
            <v>5</v>
          </cell>
          <cell r="B639">
            <v>60</v>
          </cell>
          <cell r="G639">
            <v>-8175.02</v>
          </cell>
        </row>
        <row r="640">
          <cell r="A640">
            <v>5</v>
          </cell>
          <cell r="B640">
            <v>70</v>
          </cell>
          <cell r="G640">
            <v>-2897.98</v>
          </cell>
        </row>
        <row r="641">
          <cell r="A641">
            <v>1</v>
          </cell>
          <cell r="B641">
            <v>20</v>
          </cell>
          <cell r="G641">
            <v>29.76</v>
          </cell>
        </row>
        <row r="642">
          <cell r="A642">
            <v>2</v>
          </cell>
          <cell r="B642">
            <v>20</v>
          </cell>
          <cell r="G642">
            <v>29.68</v>
          </cell>
        </row>
        <row r="643">
          <cell r="A643">
            <v>3</v>
          </cell>
          <cell r="B643">
            <v>20</v>
          </cell>
          <cell r="G643">
            <v>30.31</v>
          </cell>
        </row>
        <row r="644">
          <cell r="A644">
            <v>4</v>
          </cell>
          <cell r="B644">
            <v>20</v>
          </cell>
          <cell r="G644">
            <v>3020.09</v>
          </cell>
        </row>
        <row r="645">
          <cell r="A645">
            <v>4</v>
          </cell>
          <cell r="B645">
            <v>50</v>
          </cell>
          <cell r="G645">
            <v>171.41</v>
          </cell>
        </row>
        <row r="646">
          <cell r="A646">
            <v>4</v>
          </cell>
          <cell r="B646">
            <v>60</v>
          </cell>
          <cell r="G646">
            <v>649.51</v>
          </cell>
        </row>
        <row r="647">
          <cell r="A647">
            <v>4</v>
          </cell>
          <cell r="B647">
            <v>70</v>
          </cell>
          <cell r="G647">
            <v>93.99</v>
          </cell>
        </row>
        <row r="648">
          <cell r="A648">
            <v>5</v>
          </cell>
          <cell r="B648">
            <v>20</v>
          </cell>
          <cell r="G648">
            <v>3020.09</v>
          </cell>
        </row>
        <row r="649">
          <cell r="A649">
            <v>5</v>
          </cell>
          <cell r="B649">
            <v>50</v>
          </cell>
          <cell r="G649">
            <v>171.41</v>
          </cell>
        </row>
        <row r="650">
          <cell r="A650">
            <v>5</v>
          </cell>
          <cell r="B650">
            <v>60</v>
          </cell>
          <cell r="G650">
            <v>649.51</v>
          </cell>
        </row>
        <row r="651">
          <cell r="A651">
            <v>5</v>
          </cell>
          <cell r="B651">
            <v>70</v>
          </cell>
          <cell r="G651">
            <v>93.99</v>
          </cell>
        </row>
        <row r="652">
          <cell r="A652">
            <v>4</v>
          </cell>
          <cell r="B652">
            <v>20</v>
          </cell>
          <cell r="G652">
            <v>-1170.95</v>
          </cell>
        </row>
        <row r="653">
          <cell r="A653">
            <v>4</v>
          </cell>
          <cell r="B653">
            <v>50</v>
          </cell>
          <cell r="G653">
            <v>-86.93</v>
          </cell>
        </row>
        <row r="654">
          <cell r="A654">
            <v>4</v>
          </cell>
          <cell r="B654">
            <v>60</v>
          </cell>
          <cell r="G654">
            <v>-322.12</v>
          </cell>
        </row>
        <row r="655">
          <cell r="A655">
            <v>4</v>
          </cell>
          <cell r="B655">
            <v>70</v>
          </cell>
          <cell r="G655">
            <v>-17.420000000000002</v>
          </cell>
        </row>
        <row r="656">
          <cell r="A656">
            <v>5</v>
          </cell>
          <cell r="B656">
            <v>20</v>
          </cell>
          <cell r="G656">
            <v>-1481.76</v>
          </cell>
        </row>
        <row r="657">
          <cell r="A657">
            <v>5</v>
          </cell>
          <cell r="B657">
            <v>50</v>
          </cell>
          <cell r="G657">
            <v>-86.69</v>
          </cell>
        </row>
        <row r="658">
          <cell r="A658">
            <v>5</v>
          </cell>
          <cell r="B658">
            <v>60</v>
          </cell>
          <cell r="G658">
            <v>-326.26</v>
          </cell>
        </row>
        <row r="659">
          <cell r="A659">
            <v>5</v>
          </cell>
          <cell r="B659">
            <v>70</v>
          </cell>
          <cell r="G659">
            <v>-18.600000000000001</v>
          </cell>
        </row>
        <row r="660">
          <cell r="A660">
            <v>1</v>
          </cell>
          <cell r="B660">
            <v>10</v>
          </cell>
          <cell r="G660">
            <v>-202677.46</v>
          </cell>
        </row>
        <row r="661">
          <cell r="A661">
            <v>2</v>
          </cell>
          <cell r="B661">
            <v>10</v>
          </cell>
          <cell r="G661">
            <v>-202110.9</v>
          </cell>
        </row>
        <row r="662">
          <cell r="A662">
            <v>3</v>
          </cell>
          <cell r="B662">
            <v>10</v>
          </cell>
          <cell r="G662">
            <v>-201381.23</v>
          </cell>
        </row>
        <row r="663">
          <cell r="A663">
            <v>1</v>
          </cell>
          <cell r="B663">
            <v>10</v>
          </cell>
          <cell r="G663">
            <v>-169594.79</v>
          </cell>
        </row>
        <row r="664">
          <cell r="A664">
            <v>2</v>
          </cell>
          <cell r="B664">
            <v>10</v>
          </cell>
          <cell r="G664">
            <v>-170021.91</v>
          </cell>
        </row>
        <row r="665">
          <cell r="A665">
            <v>3</v>
          </cell>
          <cell r="B665">
            <v>10</v>
          </cell>
          <cell r="G665">
            <v>-169408.08</v>
          </cell>
        </row>
        <row r="666">
          <cell r="A666">
            <v>1</v>
          </cell>
          <cell r="B666">
            <v>10</v>
          </cell>
          <cell r="G666">
            <v>-250641.18</v>
          </cell>
        </row>
        <row r="667">
          <cell r="A667">
            <v>2</v>
          </cell>
          <cell r="B667">
            <v>10</v>
          </cell>
          <cell r="G667">
            <v>-251612.53</v>
          </cell>
        </row>
        <row r="668">
          <cell r="A668">
            <v>3</v>
          </cell>
          <cell r="B668">
            <v>10</v>
          </cell>
          <cell r="G668">
            <v>-250704.14</v>
          </cell>
        </row>
        <row r="669">
          <cell r="A669">
            <v>1</v>
          </cell>
          <cell r="B669">
            <v>10</v>
          </cell>
          <cell r="G669">
            <v>-261709.73</v>
          </cell>
        </row>
        <row r="670">
          <cell r="A670">
            <v>2</v>
          </cell>
          <cell r="B670">
            <v>10</v>
          </cell>
          <cell r="G670">
            <v>-266164.51</v>
          </cell>
        </row>
        <row r="671">
          <cell r="A671">
            <v>3</v>
          </cell>
          <cell r="B671">
            <v>10</v>
          </cell>
          <cell r="G671">
            <v>-265203.59000000003</v>
          </cell>
        </row>
        <row r="672">
          <cell r="A672">
            <v>1</v>
          </cell>
          <cell r="B672">
            <v>10</v>
          </cell>
          <cell r="G672">
            <v>-124090.75</v>
          </cell>
        </row>
        <row r="673">
          <cell r="A673">
            <v>2</v>
          </cell>
          <cell r="B673">
            <v>10</v>
          </cell>
          <cell r="G673">
            <v>-124127.19</v>
          </cell>
        </row>
        <row r="674">
          <cell r="A674">
            <v>3</v>
          </cell>
          <cell r="B674">
            <v>10</v>
          </cell>
          <cell r="G674">
            <v>-123679.06</v>
          </cell>
        </row>
        <row r="675">
          <cell r="A675">
            <v>1</v>
          </cell>
          <cell r="B675">
            <v>10</v>
          </cell>
          <cell r="G675">
            <v>-221125.04</v>
          </cell>
        </row>
        <row r="676">
          <cell r="A676">
            <v>2</v>
          </cell>
          <cell r="B676">
            <v>10</v>
          </cell>
          <cell r="G676">
            <v>-229722.36</v>
          </cell>
        </row>
        <row r="677">
          <cell r="A677">
            <v>3</v>
          </cell>
          <cell r="B677">
            <v>10</v>
          </cell>
          <cell r="G677">
            <v>-228893</v>
          </cell>
        </row>
        <row r="678">
          <cell r="A678">
            <v>1</v>
          </cell>
          <cell r="B678">
            <v>20</v>
          </cell>
          <cell r="G678">
            <v>250641.18</v>
          </cell>
        </row>
        <row r="679">
          <cell r="A679">
            <v>1</v>
          </cell>
          <cell r="B679">
            <v>30</v>
          </cell>
          <cell r="G679">
            <v>202677.46</v>
          </cell>
        </row>
        <row r="680">
          <cell r="A680">
            <v>1</v>
          </cell>
          <cell r="B680">
            <v>40</v>
          </cell>
          <cell r="G680">
            <v>124090.75</v>
          </cell>
        </row>
        <row r="681">
          <cell r="A681">
            <v>1</v>
          </cell>
          <cell r="B681">
            <v>50</v>
          </cell>
          <cell r="G681">
            <v>261709.73</v>
          </cell>
        </row>
        <row r="682">
          <cell r="A682">
            <v>1</v>
          </cell>
          <cell r="B682">
            <v>60</v>
          </cell>
          <cell r="G682">
            <v>169594.79</v>
          </cell>
        </row>
        <row r="683">
          <cell r="A683">
            <v>1</v>
          </cell>
          <cell r="B683">
            <v>70</v>
          </cell>
          <cell r="G683">
            <v>221125.04</v>
          </cell>
        </row>
        <row r="684">
          <cell r="A684">
            <v>2</v>
          </cell>
          <cell r="B684">
            <v>20</v>
          </cell>
          <cell r="G684">
            <v>251612.53</v>
          </cell>
        </row>
        <row r="685">
          <cell r="A685">
            <v>2</v>
          </cell>
          <cell r="B685">
            <v>30</v>
          </cell>
          <cell r="G685">
            <v>202110.9</v>
          </cell>
        </row>
        <row r="686">
          <cell r="A686">
            <v>2</v>
          </cell>
          <cell r="B686">
            <v>40</v>
          </cell>
          <cell r="G686">
            <v>124127.19</v>
          </cell>
        </row>
        <row r="687">
          <cell r="A687">
            <v>2</v>
          </cell>
          <cell r="B687">
            <v>50</v>
          </cell>
          <cell r="G687">
            <v>266164.51</v>
          </cell>
        </row>
        <row r="688">
          <cell r="A688">
            <v>2</v>
          </cell>
          <cell r="B688">
            <v>60</v>
          </cell>
          <cell r="G688">
            <v>170021.91</v>
          </cell>
        </row>
        <row r="689">
          <cell r="A689">
            <v>2</v>
          </cell>
          <cell r="B689">
            <v>70</v>
          </cell>
          <cell r="G689">
            <v>-75855</v>
          </cell>
        </row>
        <row r="690">
          <cell r="A690">
            <v>3</v>
          </cell>
          <cell r="B690">
            <v>20</v>
          </cell>
          <cell r="G690">
            <v>250704.14</v>
          </cell>
        </row>
        <row r="691">
          <cell r="A691">
            <v>3</v>
          </cell>
          <cell r="B691">
            <v>30</v>
          </cell>
          <cell r="G691">
            <v>201381.23</v>
          </cell>
        </row>
        <row r="692">
          <cell r="A692">
            <v>3</v>
          </cell>
          <cell r="B692">
            <v>40</v>
          </cell>
          <cell r="G692">
            <v>123679.06</v>
          </cell>
        </row>
        <row r="693">
          <cell r="A693">
            <v>3</v>
          </cell>
          <cell r="B693">
            <v>50</v>
          </cell>
          <cell r="G693">
            <v>265203.59000000003</v>
          </cell>
        </row>
        <row r="694">
          <cell r="A694">
            <v>3</v>
          </cell>
          <cell r="B694">
            <v>60</v>
          </cell>
          <cell r="G694">
            <v>169408.08</v>
          </cell>
        </row>
        <row r="695">
          <cell r="A695">
            <v>3</v>
          </cell>
          <cell r="B695">
            <v>70</v>
          </cell>
          <cell r="G695">
            <v>72635</v>
          </cell>
        </row>
      </sheetData>
      <sheetData sheetId="3"/>
      <sheetData sheetId="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pt 1033-Feb05-Deprec. Exp."/>
      <sheetName val="Reserve Detail"/>
    </sheetNames>
    <sheetDataSet>
      <sheetData sheetId="0" refreshError="1">
        <row r="3">
          <cell r="J3" t="str">
            <v>002.39009.0000.1080</v>
          </cell>
          <cell r="L3">
            <v>61383.839999999997</v>
          </cell>
        </row>
        <row r="4">
          <cell r="J4" t="str">
            <v>002.39100.0000.1080</v>
          </cell>
          <cell r="L4">
            <v>49570.400000000001</v>
          </cell>
        </row>
        <row r="5">
          <cell r="J5" t="str">
            <v>002.39101.0000.1080</v>
          </cell>
          <cell r="L5">
            <v>0</v>
          </cell>
        </row>
        <row r="6">
          <cell r="J6" t="str">
            <v>002.39102.0000.1080</v>
          </cell>
          <cell r="L6">
            <v>0</v>
          </cell>
        </row>
        <row r="7">
          <cell r="J7" t="str">
            <v>002.39103.0000.1080</v>
          </cell>
          <cell r="L7">
            <v>3425.03</v>
          </cell>
        </row>
        <row r="8">
          <cell r="J8" t="str">
            <v>002.39200.0000.1080</v>
          </cell>
          <cell r="L8">
            <v>0</v>
          </cell>
        </row>
        <row r="9">
          <cell r="J9" t="str">
            <v>002.39300.0000.1080</v>
          </cell>
          <cell r="L9">
            <v>0</v>
          </cell>
        </row>
        <row r="10">
          <cell r="J10" t="str">
            <v>002.39400.0000.1080</v>
          </cell>
          <cell r="L10">
            <v>0</v>
          </cell>
        </row>
        <row r="11">
          <cell r="J11" t="str">
            <v>002.39500.0000.1080</v>
          </cell>
          <cell r="L11">
            <v>0</v>
          </cell>
        </row>
        <row r="12">
          <cell r="J12" t="str">
            <v>002.39700.0000.1080</v>
          </cell>
          <cell r="L12">
            <v>110749.2</v>
          </cell>
        </row>
        <row r="13">
          <cell r="J13" t="str">
            <v>002.39800.0000.1080</v>
          </cell>
          <cell r="L13">
            <v>3361.37</v>
          </cell>
        </row>
        <row r="14">
          <cell r="J14" t="str">
            <v>002.39809.0000.1080</v>
          </cell>
          <cell r="L14">
            <v>0</v>
          </cell>
        </row>
        <row r="15">
          <cell r="J15" t="str">
            <v>002.39900.0000.1080</v>
          </cell>
          <cell r="L15">
            <v>2755.36</v>
          </cell>
        </row>
        <row r="16">
          <cell r="J16" t="str">
            <v>002.39901.0000.1080</v>
          </cell>
          <cell r="L16">
            <v>118302.25</v>
          </cell>
        </row>
        <row r="17">
          <cell r="J17" t="str">
            <v>002.39902.0000.1080</v>
          </cell>
          <cell r="L17">
            <v>83467.490000000005</v>
          </cell>
        </row>
        <row r="18">
          <cell r="J18" t="str">
            <v>002.39903.0000.1080</v>
          </cell>
          <cell r="L18">
            <v>9158.6200000000008</v>
          </cell>
        </row>
        <row r="19">
          <cell r="J19" t="str">
            <v>002.39904.0000.1080</v>
          </cell>
          <cell r="L19">
            <v>0</v>
          </cell>
        </row>
        <row r="20">
          <cell r="J20" t="str">
            <v>002.39905.0000.1080</v>
          </cell>
          <cell r="L20">
            <v>0</v>
          </cell>
        </row>
        <row r="21">
          <cell r="J21" t="str">
            <v>002.39906.0000.1080</v>
          </cell>
          <cell r="L21">
            <v>97036.89</v>
          </cell>
        </row>
        <row r="22">
          <cell r="J22" t="str">
            <v>002.39907.0000.1080</v>
          </cell>
          <cell r="L22">
            <v>32344.95</v>
          </cell>
        </row>
        <row r="23">
          <cell r="J23" t="str">
            <v>002.39908.0000.1080</v>
          </cell>
          <cell r="L23">
            <v>575075.71</v>
          </cell>
        </row>
        <row r="24">
          <cell r="J24" t="str">
            <v>002.39909.0000.1080</v>
          </cell>
          <cell r="L24">
            <v>42019.41</v>
          </cell>
        </row>
        <row r="25">
          <cell r="J25" t="str">
            <v>002.39924.0000.1080</v>
          </cell>
          <cell r="L25">
            <v>165059.01</v>
          </cell>
        </row>
        <row r="26">
          <cell r="J26" t="str">
            <v>002..0000.1080</v>
          </cell>
          <cell r="L26">
            <v>0</v>
          </cell>
        </row>
        <row r="27">
          <cell r="J27" t="str">
            <v>012..0000.1080</v>
          </cell>
          <cell r="L27">
            <v>0</v>
          </cell>
        </row>
        <row r="28">
          <cell r="J28" t="str">
            <v>042..0000.1080</v>
          </cell>
          <cell r="L28">
            <v>0</v>
          </cell>
        </row>
        <row r="29">
          <cell r="J29" t="str">
            <v>007.30200.0000.1080</v>
          </cell>
          <cell r="L29">
            <v>0</v>
          </cell>
        </row>
        <row r="30">
          <cell r="J30" t="str">
            <v>007.37400.0000.1080</v>
          </cell>
          <cell r="L30">
            <v>0</v>
          </cell>
        </row>
        <row r="31">
          <cell r="J31" t="str">
            <v>007.37401.0000.1080</v>
          </cell>
          <cell r="L31">
            <v>0</v>
          </cell>
        </row>
        <row r="32">
          <cell r="J32" t="str">
            <v>007.37402.0000.1080</v>
          </cell>
          <cell r="L32">
            <v>3931.08</v>
          </cell>
        </row>
        <row r="33">
          <cell r="J33" t="str">
            <v>007.37500.0000.1080</v>
          </cell>
          <cell r="L33">
            <v>245.68</v>
          </cell>
        </row>
        <row r="34">
          <cell r="J34" t="str">
            <v>007.37501.0000.1080</v>
          </cell>
          <cell r="L34">
            <v>15.62</v>
          </cell>
        </row>
        <row r="35">
          <cell r="J35" t="str">
            <v>007.37502.0000.1080</v>
          </cell>
          <cell r="L35">
            <v>3.13</v>
          </cell>
        </row>
        <row r="36">
          <cell r="J36" t="str">
            <v>007.37503.0000.1080</v>
          </cell>
          <cell r="L36">
            <v>289.08</v>
          </cell>
        </row>
        <row r="37">
          <cell r="J37" t="str">
            <v>007.37600.0000.1080</v>
          </cell>
          <cell r="L37">
            <v>24702.87</v>
          </cell>
        </row>
        <row r="38">
          <cell r="J38" t="str">
            <v>007.37601.0000.1080</v>
          </cell>
          <cell r="L38">
            <v>104862.39999999999</v>
          </cell>
        </row>
        <row r="39">
          <cell r="J39" t="str">
            <v>007.37602.0000.1080</v>
          </cell>
          <cell r="L39">
            <v>57044.52</v>
          </cell>
        </row>
        <row r="40">
          <cell r="J40" t="str">
            <v>007.37800.0000.1080</v>
          </cell>
          <cell r="L40">
            <v>7043.47</v>
          </cell>
        </row>
        <row r="41">
          <cell r="J41" t="str">
            <v>007.37900.0000.1080</v>
          </cell>
          <cell r="L41">
            <v>983.15</v>
          </cell>
        </row>
        <row r="42">
          <cell r="J42" t="str">
            <v>007.37905.0000.1080</v>
          </cell>
          <cell r="L42">
            <v>3224.21</v>
          </cell>
        </row>
        <row r="43">
          <cell r="J43" t="str">
            <v>007.38000.0000.1080</v>
          </cell>
          <cell r="L43">
            <v>85803.93</v>
          </cell>
        </row>
        <row r="44">
          <cell r="J44" t="str">
            <v>007.38100.0000.1080</v>
          </cell>
          <cell r="L44">
            <v>19315.36</v>
          </cell>
        </row>
        <row r="45">
          <cell r="J45" t="str">
            <v>007.38200.0000.1080</v>
          </cell>
          <cell r="L45">
            <v>25902.89</v>
          </cell>
        </row>
        <row r="46">
          <cell r="J46" t="str">
            <v>007.38300.0000.1080</v>
          </cell>
          <cell r="L46">
            <v>8242.2099999999991</v>
          </cell>
        </row>
        <row r="47">
          <cell r="J47" t="str">
            <v>007.38400.0000.1080</v>
          </cell>
          <cell r="L47">
            <v>1768.47</v>
          </cell>
        </row>
        <row r="48">
          <cell r="J48" t="str">
            <v>007.38500.0000.1080</v>
          </cell>
          <cell r="L48">
            <v>924.24</v>
          </cell>
        </row>
        <row r="49">
          <cell r="J49" t="str">
            <v>007.38700.0000.1080</v>
          </cell>
          <cell r="L49">
            <v>381.93</v>
          </cell>
        </row>
        <row r="50">
          <cell r="J50" t="str">
            <v>007.39001.0000.1080</v>
          </cell>
          <cell r="L50">
            <v>67.84</v>
          </cell>
        </row>
        <row r="51">
          <cell r="J51" t="str">
            <v>007.39002.0000.1080</v>
          </cell>
          <cell r="L51">
            <v>938.48</v>
          </cell>
        </row>
        <row r="52">
          <cell r="J52" t="str">
            <v>007.39003.0000.1080</v>
          </cell>
          <cell r="L52">
            <v>44.66</v>
          </cell>
        </row>
        <row r="53">
          <cell r="J53" t="str">
            <v>007.39004.0000.1080</v>
          </cell>
          <cell r="L53">
            <v>7.99</v>
          </cell>
        </row>
        <row r="54">
          <cell r="J54" t="str">
            <v>007.39009.0000.1080</v>
          </cell>
          <cell r="L54">
            <v>2376.83</v>
          </cell>
        </row>
        <row r="55">
          <cell r="J55" t="str">
            <v>007.39100.0000.1080</v>
          </cell>
          <cell r="L55">
            <v>18717.2</v>
          </cell>
        </row>
        <row r="56">
          <cell r="J56" t="str">
            <v>007.39103.0000.1080</v>
          </cell>
          <cell r="L56">
            <v>0</v>
          </cell>
        </row>
        <row r="57">
          <cell r="J57" t="str">
            <v>007.39200.0000.1080</v>
          </cell>
          <cell r="L57">
            <v>0</v>
          </cell>
        </row>
        <row r="58">
          <cell r="J58" t="str">
            <v>007.39300.0000.1080</v>
          </cell>
          <cell r="L58">
            <v>776.7</v>
          </cell>
        </row>
        <row r="59">
          <cell r="J59" t="str">
            <v>007.39400.0000.1080</v>
          </cell>
          <cell r="L59">
            <v>16455.150000000001</v>
          </cell>
        </row>
        <row r="60">
          <cell r="J60" t="str">
            <v>007.39500.0000.1080</v>
          </cell>
          <cell r="L60">
            <v>0</v>
          </cell>
        </row>
        <row r="61">
          <cell r="J61" t="str">
            <v>007.39600.0000.1080</v>
          </cell>
          <cell r="L61">
            <v>5367.11</v>
          </cell>
        </row>
        <row r="62">
          <cell r="J62" t="str">
            <v>007.39603.0000.1080</v>
          </cell>
          <cell r="L62">
            <v>4612.5</v>
          </cell>
        </row>
        <row r="63">
          <cell r="J63" t="str">
            <v>007.39604.0000.1080</v>
          </cell>
          <cell r="L63">
            <v>2021.6</v>
          </cell>
        </row>
        <row r="64">
          <cell r="J64" t="str">
            <v>007.39605.0000.1080</v>
          </cell>
          <cell r="L64">
            <v>256.2</v>
          </cell>
        </row>
        <row r="65">
          <cell r="J65" t="str">
            <v>007.39700.0000.1080</v>
          </cell>
          <cell r="L65">
            <v>2371.44</v>
          </cell>
        </row>
        <row r="66">
          <cell r="J66" t="str">
            <v>007.39701.0000.1080</v>
          </cell>
          <cell r="L66">
            <v>0</v>
          </cell>
        </row>
        <row r="67">
          <cell r="J67" t="str">
            <v>007.39702.0000.1080</v>
          </cell>
          <cell r="L67">
            <v>1091.51</v>
          </cell>
        </row>
        <row r="68">
          <cell r="J68" t="str">
            <v>007.39800.0000.1080</v>
          </cell>
          <cell r="L68">
            <v>1298.51</v>
          </cell>
        </row>
        <row r="69">
          <cell r="J69" t="str">
            <v>007.39900.0000.1080</v>
          </cell>
          <cell r="L69">
            <v>4.2699999999999996</v>
          </cell>
        </row>
        <row r="70">
          <cell r="J70" t="str">
            <v>007.39901.0000.1080</v>
          </cell>
          <cell r="L70">
            <v>21715.95</v>
          </cell>
        </row>
        <row r="71">
          <cell r="J71" t="str">
            <v>007.39902.0000.1080</v>
          </cell>
          <cell r="L71">
            <v>629.65</v>
          </cell>
        </row>
        <row r="72">
          <cell r="J72" t="str">
            <v>007.39903.0000.1080</v>
          </cell>
          <cell r="L72">
            <v>1808.14</v>
          </cell>
        </row>
        <row r="73">
          <cell r="J73" t="str">
            <v>007.39906.0000.1080</v>
          </cell>
          <cell r="L73">
            <v>10149.82</v>
          </cell>
        </row>
        <row r="74">
          <cell r="J74" t="str">
            <v>007.39907.0000.1080</v>
          </cell>
          <cell r="L74">
            <v>390.17</v>
          </cell>
        </row>
        <row r="75">
          <cell r="J75" t="str">
            <v>007.39908.0000.1080</v>
          </cell>
          <cell r="L75">
            <v>1151.5999999999999</v>
          </cell>
        </row>
        <row r="76">
          <cell r="J76" t="str">
            <v>007..0000.1080</v>
          </cell>
          <cell r="L76">
            <v>0</v>
          </cell>
        </row>
        <row r="77">
          <cell r="J77" t="str">
            <v>023..0000.1080</v>
          </cell>
          <cell r="L77">
            <v>0</v>
          </cell>
        </row>
        <row r="78">
          <cell r="J78" t="str">
            <v>047..0000.1080</v>
          </cell>
          <cell r="L78">
            <v>0</v>
          </cell>
        </row>
        <row r="79">
          <cell r="J79" t="str">
            <v>077.30100.0000.1080</v>
          </cell>
          <cell r="L79">
            <v>0</v>
          </cell>
        </row>
        <row r="80">
          <cell r="J80" t="str">
            <v>077.30200.0000.1080</v>
          </cell>
          <cell r="L80">
            <v>0</v>
          </cell>
        </row>
        <row r="81">
          <cell r="J81" t="str">
            <v>077.30300.0000.1080</v>
          </cell>
          <cell r="L81">
            <v>0</v>
          </cell>
        </row>
        <row r="82">
          <cell r="J82" t="str">
            <v>077.36500.0000.1080</v>
          </cell>
          <cell r="L82">
            <v>0</v>
          </cell>
        </row>
        <row r="83">
          <cell r="J83" t="str">
            <v>077.36510.0000.1080</v>
          </cell>
          <cell r="L83">
            <v>0</v>
          </cell>
        </row>
        <row r="84">
          <cell r="J84" t="str">
            <v>077.36520.0000.1080</v>
          </cell>
          <cell r="L84">
            <v>0</v>
          </cell>
        </row>
        <row r="85">
          <cell r="J85" t="str">
            <v>077.36600.0000.1080</v>
          </cell>
          <cell r="L85">
            <v>0</v>
          </cell>
        </row>
        <row r="86">
          <cell r="J86" t="str">
            <v>077.36602.0000.1080</v>
          </cell>
          <cell r="L86">
            <v>2.33</v>
          </cell>
        </row>
        <row r="87">
          <cell r="J87" t="str">
            <v>077.36603.0000.1080</v>
          </cell>
          <cell r="L87">
            <v>32.44</v>
          </cell>
        </row>
        <row r="88">
          <cell r="J88" t="str">
            <v>077.36700.0000.1080</v>
          </cell>
          <cell r="L88">
            <v>14.71</v>
          </cell>
        </row>
        <row r="89">
          <cell r="J89" t="str">
            <v>077.36701.0000.1080</v>
          </cell>
          <cell r="L89">
            <v>5110.96</v>
          </cell>
        </row>
        <row r="90">
          <cell r="J90" t="str">
            <v>077.36900.0000.1080</v>
          </cell>
          <cell r="L90">
            <v>11520.94</v>
          </cell>
        </row>
        <row r="91">
          <cell r="J91" t="str">
            <v>077.37400.0000.1080</v>
          </cell>
          <cell r="L91">
            <v>0</v>
          </cell>
        </row>
        <row r="92">
          <cell r="J92" t="str">
            <v>077.37401.0000.1080</v>
          </cell>
          <cell r="L92">
            <v>0</v>
          </cell>
        </row>
        <row r="93">
          <cell r="J93" t="str">
            <v>077.37402.0000.1080</v>
          </cell>
          <cell r="L93">
            <v>0</v>
          </cell>
        </row>
        <row r="94">
          <cell r="J94" t="str">
            <v>077.37500.0000.1080</v>
          </cell>
          <cell r="L94">
            <v>277.7</v>
          </cell>
        </row>
        <row r="95">
          <cell r="J95" t="str">
            <v>077.37600.0000.1080</v>
          </cell>
          <cell r="L95">
            <v>17186.77</v>
          </cell>
        </row>
        <row r="96">
          <cell r="J96" t="str">
            <v>077.37601.0000.1080</v>
          </cell>
          <cell r="L96">
            <v>270842.75</v>
          </cell>
        </row>
        <row r="97">
          <cell r="J97" t="str">
            <v>077.37602.0000.1080</v>
          </cell>
          <cell r="L97">
            <v>191056.31</v>
          </cell>
        </row>
        <row r="98">
          <cell r="J98" t="str">
            <v>077.37700.0000.1080</v>
          </cell>
          <cell r="L98">
            <v>0</v>
          </cell>
        </row>
        <row r="99">
          <cell r="J99" t="str">
            <v>077.37800.0000.1080</v>
          </cell>
          <cell r="L99">
            <v>4982.05</v>
          </cell>
        </row>
        <row r="100">
          <cell r="J100" t="str">
            <v>077.37900.0000.1080</v>
          </cell>
          <cell r="L100">
            <v>15945.02</v>
          </cell>
        </row>
        <row r="101">
          <cell r="J101" t="str">
            <v>077.38000.0000.1080</v>
          </cell>
          <cell r="L101">
            <v>313161.53000000003</v>
          </cell>
        </row>
        <row r="102">
          <cell r="J102" t="str">
            <v>077.38100.0000.1080</v>
          </cell>
          <cell r="L102">
            <v>69859.08</v>
          </cell>
        </row>
        <row r="103">
          <cell r="J103" t="str">
            <v>077.38200.0000.1080</v>
          </cell>
          <cell r="L103">
            <v>67861.600000000006</v>
          </cell>
        </row>
        <row r="104">
          <cell r="J104" t="str">
            <v>077.38300.0000.1080</v>
          </cell>
          <cell r="L104">
            <v>24790.959999999999</v>
          </cell>
        </row>
        <row r="105">
          <cell r="J105" t="str">
            <v>077.38400.0000.1080</v>
          </cell>
          <cell r="L105">
            <v>0</v>
          </cell>
        </row>
        <row r="106">
          <cell r="J106" t="str">
            <v>077.38500.0000.1080</v>
          </cell>
          <cell r="L106">
            <v>733.81</v>
          </cell>
        </row>
        <row r="107">
          <cell r="J107" t="str">
            <v>077.38600.0000.1080</v>
          </cell>
          <cell r="L107">
            <v>0</v>
          </cell>
        </row>
        <row r="108">
          <cell r="J108" t="str">
            <v>077.38700.0000.1080</v>
          </cell>
          <cell r="L108">
            <v>37.56</v>
          </cell>
        </row>
        <row r="109">
          <cell r="J109" t="str">
            <v>077.38900.0000.1080</v>
          </cell>
          <cell r="L109">
            <v>0</v>
          </cell>
        </row>
        <row r="110">
          <cell r="J110" t="str">
            <v>077.39000.0000.1080</v>
          </cell>
          <cell r="L110">
            <v>26264.78</v>
          </cell>
        </row>
        <row r="111">
          <cell r="J111" t="str">
            <v>077.39001.0000.1080</v>
          </cell>
          <cell r="L111">
            <v>2051.7800000000002</v>
          </cell>
        </row>
        <row r="112">
          <cell r="J112" t="str">
            <v>077.39009.0000.1080</v>
          </cell>
          <cell r="L112">
            <v>792.29</v>
          </cell>
        </row>
        <row r="113">
          <cell r="J113" t="str">
            <v>077.39100.0000.1080</v>
          </cell>
          <cell r="L113">
            <v>15151.19</v>
          </cell>
        </row>
        <row r="114">
          <cell r="J114" t="str">
            <v>077.39103.0000.1080</v>
          </cell>
          <cell r="L114">
            <v>76.77</v>
          </cell>
        </row>
        <row r="115">
          <cell r="J115" t="str">
            <v>077.39200.0000.1080</v>
          </cell>
          <cell r="L115">
            <v>0</v>
          </cell>
        </row>
        <row r="116">
          <cell r="J116" t="str">
            <v>077.39300.0000.1080</v>
          </cell>
          <cell r="L116">
            <v>1356.43</v>
          </cell>
        </row>
        <row r="117">
          <cell r="J117" t="str">
            <v>077.39400.0000.1080</v>
          </cell>
          <cell r="L117">
            <v>14202.45</v>
          </cell>
        </row>
        <row r="118">
          <cell r="J118" t="str">
            <v>077.39500.0000.1080</v>
          </cell>
          <cell r="L118">
            <v>3020.09</v>
          </cell>
        </row>
        <row r="119">
          <cell r="J119" t="str">
            <v>077.39600.0000.1080</v>
          </cell>
          <cell r="L119">
            <v>6650.03</v>
          </cell>
        </row>
        <row r="120">
          <cell r="J120" t="str">
            <v>077.39603.0000.1080</v>
          </cell>
          <cell r="L120">
            <v>3038.93</v>
          </cell>
        </row>
        <row r="121">
          <cell r="J121" t="str">
            <v>077.39604.0000.1080</v>
          </cell>
          <cell r="L121">
            <v>3223.18</v>
          </cell>
        </row>
        <row r="122">
          <cell r="J122" t="str">
            <v>077.39605.0000.1080</v>
          </cell>
          <cell r="L122">
            <v>258.74</v>
          </cell>
        </row>
        <row r="123">
          <cell r="J123" t="str">
            <v>077.39700.0000.1080</v>
          </cell>
          <cell r="L123">
            <v>10892.13</v>
          </cell>
        </row>
        <row r="124">
          <cell r="J124" t="str">
            <v>077.39701.0000.1080</v>
          </cell>
          <cell r="L124">
            <v>0</v>
          </cell>
        </row>
        <row r="125">
          <cell r="J125" t="str">
            <v>077.39702.0000.1080</v>
          </cell>
          <cell r="L125">
            <v>350.15</v>
          </cell>
        </row>
        <row r="126">
          <cell r="J126" t="str">
            <v>077.39705.0000.1080</v>
          </cell>
          <cell r="L126">
            <v>0</v>
          </cell>
        </row>
        <row r="127">
          <cell r="J127" t="str">
            <v>077.39800.0000.1080</v>
          </cell>
          <cell r="L127">
            <v>928.37</v>
          </cell>
        </row>
        <row r="128">
          <cell r="J128" t="str">
            <v>077.39900.0000.1080</v>
          </cell>
          <cell r="L128">
            <v>15.36</v>
          </cell>
        </row>
        <row r="129">
          <cell r="J129" t="str">
            <v>077.39901.0000.1080</v>
          </cell>
          <cell r="L129">
            <v>82.63</v>
          </cell>
        </row>
        <row r="130">
          <cell r="J130" t="str">
            <v>077.39902.0000.1080</v>
          </cell>
          <cell r="L130">
            <v>28.26</v>
          </cell>
        </row>
        <row r="131">
          <cell r="J131" t="str">
            <v>077.39903.0000.1080</v>
          </cell>
          <cell r="L131">
            <v>0</v>
          </cell>
        </row>
        <row r="132">
          <cell r="J132" t="str">
            <v>077.39905.0000.1080</v>
          </cell>
          <cell r="L132">
            <v>1353.5</v>
          </cell>
        </row>
        <row r="133">
          <cell r="J133" t="str">
            <v>077.39906.0000.1080</v>
          </cell>
          <cell r="L133">
            <v>9627.74</v>
          </cell>
        </row>
        <row r="134">
          <cell r="J134" t="str">
            <v>077.39907.0000.1080</v>
          </cell>
          <cell r="L134">
            <v>5603.83</v>
          </cell>
        </row>
        <row r="135">
          <cell r="J135" t="str">
            <v>077.39908.0000.1080</v>
          </cell>
          <cell r="L135">
            <v>64416.15</v>
          </cell>
        </row>
        <row r="136">
          <cell r="J136" t="str">
            <v>077..0000.1080</v>
          </cell>
          <cell r="L136">
            <v>0</v>
          </cell>
        </row>
        <row r="137">
          <cell r="J137" t="str">
            <v>107.39000.0000.1080</v>
          </cell>
          <cell r="L137">
            <v>971.7</v>
          </cell>
        </row>
        <row r="138">
          <cell r="J138" t="str">
            <v>107.39009.0000.1080</v>
          </cell>
          <cell r="L138">
            <v>2895.46</v>
          </cell>
        </row>
        <row r="139">
          <cell r="J139" t="str">
            <v>107.39100.0000.1080</v>
          </cell>
          <cell r="L139">
            <v>1993.18</v>
          </cell>
        </row>
        <row r="140">
          <cell r="J140" t="str">
            <v>107.39103.0000.1080</v>
          </cell>
          <cell r="L140">
            <v>0</v>
          </cell>
        </row>
        <row r="141">
          <cell r="J141" t="str">
            <v>107.39200.0000.1080</v>
          </cell>
          <cell r="L141">
            <v>0</v>
          </cell>
        </row>
        <row r="142">
          <cell r="J142" t="str">
            <v>107.39300.0000.1080</v>
          </cell>
          <cell r="L142">
            <v>0</v>
          </cell>
        </row>
        <row r="143">
          <cell r="J143" t="str">
            <v>107.39400.0000.1080</v>
          </cell>
          <cell r="L143">
            <v>17.77</v>
          </cell>
        </row>
        <row r="144">
          <cell r="J144" t="str">
            <v>107.39500.0000.1080</v>
          </cell>
          <cell r="L144">
            <v>0</v>
          </cell>
        </row>
        <row r="145">
          <cell r="J145" t="str">
            <v>107.39700.0000.1080</v>
          </cell>
          <cell r="L145">
            <v>0</v>
          </cell>
        </row>
        <row r="146">
          <cell r="J146" t="str">
            <v>107.39701.0000.1080</v>
          </cell>
          <cell r="L146">
            <v>0</v>
          </cell>
        </row>
        <row r="147">
          <cell r="J147" t="str">
            <v>107.39702.0000.1080</v>
          </cell>
          <cell r="L147">
            <v>0</v>
          </cell>
        </row>
        <row r="148">
          <cell r="J148" t="str">
            <v>107.39705.0000.1080</v>
          </cell>
          <cell r="L148">
            <v>0</v>
          </cell>
        </row>
        <row r="149">
          <cell r="J149" t="str">
            <v>107.39800.0000.1080</v>
          </cell>
          <cell r="L149">
            <v>27.81</v>
          </cell>
        </row>
        <row r="150">
          <cell r="J150" t="str">
            <v>107.39906.0000.1080</v>
          </cell>
          <cell r="L150">
            <v>2314.25</v>
          </cell>
        </row>
        <row r="151">
          <cell r="J151" t="str">
            <v>107.39907.0000.1080</v>
          </cell>
          <cell r="L151">
            <v>178.57</v>
          </cell>
        </row>
        <row r="152">
          <cell r="J152" t="str">
            <v>107..0000.1080</v>
          </cell>
          <cell r="L152">
            <v>0</v>
          </cell>
        </row>
        <row r="153">
          <cell r="J153" t="str">
            <v>001.36510.0000.1080</v>
          </cell>
          <cell r="L153">
            <v>0</v>
          </cell>
        </row>
        <row r="154">
          <cell r="J154" t="str">
            <v>001.36520.0000.1080</v>
          </cell>
          <cell r="L154">
            <v>0</v>
          </cell>
        </row>
        <row r="155">
          <cell r="J155" t="str">
            <v>001.36600.0000.1080</v>
          </cell>
          <cell r="L155">
            <v>0</v>
          </cell>
        </row>
        <row r="156">
          <cell r="J156" t="str">
            <v>001.36602.0000.1080</v>
          </cell>
          <cell r="L156">
            <v>5.99</v>
          </cell>
        </row>
        <row r="157">
          <cell r="J157" t="str">
            <v>001.36603.0000.1080</v>
          </cell>
          <cell r="L157">
            <v>60.83</v>
          </cell>
        </row>
        <row r="158">
          <cell r="J158" t="str">
            <v>001.36700.0000.1080</v>
          </cell>
          <cell r="L158">
            <v>140.24</v>
          </cell>
        </row>
        <row r="159">
          <cell r="J159" t="str">
            <v>001.36701.0000.1080</v>
          </cell>
          <cell r="L159">
            <v>4143.03</v>
          </cell>
        </row>
        <row r="160">
          <cell r="J160" t="str">
            <v>001.36800.0000.1080</v>
          </cell>
          <cell r="L160">
            <v>0</v>
          </cell>
        </row>
        <row r="161">
          <cell r="J161" t="str">
            <v>001.36900.0000.1080</v>
          </cell>
          <cell r="L161">
            <v>292.14</v>
          </cell>
        </row>
        <row r="162">
          <cell r="J162" t="str">
            <v>001.36901.0000.1080</v>
          </cell>
          <cell r="L162">
            <v>716.01</v>
          </cell>
        </row>
        <row r="163">
          <cell r="J163" t="str">
            <v>001.37500.0000.1080</v>
          </cell>
          <cell r="L163">
            <v>0</v>
          </cell>
        </row>
        <row r="164">
          <cell r="J164" t="str">
            <v>001.37600.0000.1080</v>
          </cell>
          <cell r="L164">
            <v>0</v>
          </cell>
        </row>
        <row r="165">
          <cell r="J165" t="str">
            <v>001.37601.0000.1080</v>
          </cell>
          <cell r="L165">
            <v>0</v>
          </cell>
        </row>
        <row r="166">
          <cell r="J166" t="str">
            <v>001.37602.0000.1080</v>
          </cell>
          <cell r="L166">
            <v>0</v>
          </cell>
        </row>
        <row r="167">
          <cell r="J167" t="str">
            <v>001.37900.0000.1080</v>
          </cell>
          <cell r="L167">
            <v>0</v>
          </cell>
        </row>
        <row r="168">
          <cell r="J168" t="str">
            <v>001.37901.0000.1080</v>
          </cell>
          <cell r="L168">
            <v>0</v>
          </cell>
        </row>
        <row r="169">
          <cell r="J169" t="str">
            <v>001.37902.0000.1080</v>
          </cell>
          <cell r="L169">
            <v>0</v>
          </cell>
        </row>
        <row r="170">
          <cell r="J170" t="str">
            <v>001.37904.0000.1080</v>
          </cell>
          <cell r="L170">
            <v>0</v>
          </cell>
        </row>
        <row r="171">
          <cell r="J171" t="str">
            <v>001.37905.0000.1080</v>
          </cell>
          <cell r="L171">
            <v>473.76</v>
          </cell>
        </row>
        <row r="172">
          <cell r="J172" t="str">
            <v>001.38300.0000.1080</v>
          </cell>
          <cell r="L172">
            <v>6.81</v>
          </cell>
        </row>
        <row r="173">
          <cell r="J173" t="str">
            <v>001.39702.0000.1080</v>
          </cell>
          <cell r="L173">
            <v>0</v>
          </cell>
        </row>
        <row r="174">
          <cell r="J174" t="str">
            <v>001.39705.0000.1080</v>
          </cell>
          <cell r="L174">
            <v>234.21</v>
          </cell>
        </row>
        <row r="175">
          <cell r="J175" t="str">
            <v>001..0000.1080</v>
          </cell>
          <cell r="L175">
            <v>0</v>
          </cell>
        </row>
        <row r="176">
          <cell r="J176" t="str">
            <v>003.36701.0000.1080</v>
          </cell>
          <cell r="L176">
            <v>0</v>
          </cell>
        </row>
        <row r="177">
          <cell r="J177" t="str">
            <v>003.37401.0000.1080</v>
          </cell>
          <cell r="L177">
            <v>0</v>
          </cell>
        </row>
        <row r="178">
          <cell r="J178" t="str">
            <v>003.37402.0000.1080</v>
          </cell>
          <cell r="L178">
            <v>0</v>
          </cell>
        </row>
        <row r="179">
          <cell r="J179" t="str">
            <v>003.37500.0000.1080</v>
          </cell>
          <cell r="L179">
            <v>5.24</v>
          </cell>
        </row>
        <row r="180">
          <cell r="J180" t="str">
            <v>003.37501.0000.1080</v>
          </cell>
          <cell r="L180">
            <v>25.46</v>
          </cell>
        </row>
        <row r="181">
          <cell r="J181" t="str">
            <v>003.37502.0000.1080</v>
          </cell>
          <cell r="L181">
            <v>0</v>
          </cell>
        </row>
        <row r="182">
          <cell r="J182" t="str">
            <v>003.37503.0000.1080</v>
          </cell>
          <cell r="L182">
            <v>0</v>
          </cell>
        </row>
        <row r="183">
          <cell r="J183" t="str">
            <v>003.37600.0000.1080</v>
          </cell>
          <cell r="L183">
            <v>8971.9</v>
          </cell>
        </row>
        <row r="184">
          <cell r="J184" t="str">
            <v>003.37601.0000.1080</v>
          </cell>
          <cell r="L184">
            <v>20113.82</v>
          </cell>
        </row>
        <row r="185">
          <cell r="J185" t="str">
            <v>003.37602.0000.1080</v>
          </cell>
          <cell r="L185">
            <v>23519.13</v>
          </cell>
        </row>
        <row r="186">
          <cell r="J186" t="str">
            <v>003.37800.0000.1080</v>
          </cell>
          <cell r="L186">
            <v>0</v>
          </cell>
        </row>
        <row r="187">
          <cell r="J187" t="str">
            <v>003.37900.0000.1080</v>
          </cell>
          <cell r="L187">
            <v>134.52000000000001</v>
          </cell>
        </row>
        <row r="188">
          <cell r="J188" t="str">
            <v>003.38000.0000.1080</v>
          </cell>
          <cell r="L188">
            <v>41620.79</v>
          </cell>
        </row>
        <row r="189">
          <cell r="J189" t="str">
            <v>003.38100.0000.1080</v>
          </cell>
          <cell r="L189">
            <v>0</v>
          </cell>
        </row>
        <row r="190">
          <cell r="J190" t="str">
            <v>003.38200.0000.1080</v>
          </cell>
          <cell r="L190">
            <v>14777.61</v>
          </cell>
        </row>
        <row r="191">
          <cell r="J191" t="str">
            <v>003.38300.0000.1080</v>
          </cell>
          <cell r="L191">
            <v>4063.09</v>
          </cell>
        </row>
        <row r="192">
          <cell r="J192" t="str">
            <v>003.38400.0000.1080</v>
          </cell>
          <cell r="L192">
            <v>559.46</v>
          </cell>
        </row>
        <row r="193">
          <cell r="J193" t="str">
            <v>003.38500.0000.1080</v>
          </cell>
          <cell r="L193">
            <v>1408.41</v>
          </cell>
        </row>
        <row r="194">
          <cell r="J194" t="str">
            <v>003.38600.0000.1080</v>
          </cell>
          <cell r="L194">
            <v>0</v>
          </cell>
        </row>
        <row r="195">
          <cell r="J195" t="str">
            <v>003.38700.0000.1080</v>
          </cell>
          <cell r="L195">
            <v>707.12</v>
          </cell>
        </row>
        <row r="196">
          <cell r="J196" t="str">
            <v>003.39000.0000.1080</v>
          </cell>
          <cell r="L196">
            <v>34.24</v>
          </cell>
        </row>
        <row r="197">
          <cell r="J197" t="str">
            <v>003.39009.0000.1080</v>
          </cell>
          <cell r="L197">
            <v>1956.76</v>
          </cell>
        </row>
        <row r="198">
          <cell r="J198" t="str">
            <v>003.39100.0000.1080</v>
          </cell>
          <cell r="L198">
            <v>0</v>
          </cell>
        </row>
        <row r="199">
          <cell r="J199" t="str">
            <v>003.39103.0000.1080</v>
          </cell>
          <cell r="L199">
            <v>0</v>
          </cell>
        </row>
        <row r="200">
          <cell r="J200" t="str">
            <v>003.39200.0000.1080</v>
          </cell>
          <cell r="L200">
            <v>0</v>
          </cell>
        </row>
        <row r="201">
          <cell r="J201" t="str">
            <v>003.39300.0000.1080</v>
          </cell>
          <cell r="L201">
            <v>0</v>
          </cell>
        </row>
        <row r="202">
          <cell r="J202" t="str">
            <v>003.39400.0000.1080</v>
          </cell>
          <cell r="L202">
            <v>5778.48</v>
          </cell>
        </row>
        <row r="203">
          <cell r="J203" t="str">
            <v>003.39600.0000.1080</v>
          </cell>
          <cell r="L203">
            <v>86.74</v>
          </cell>
        </row>
        <row r="204">
          <cell r="J204" t="str">
            <v>003.39603.0000.1080</v>
          </cell>
          <cell r="L204">
            <v>0</v>
          </cell>
        </row>
        <row r="205">
          <cell r="J205" t="str">
            <v>003.39604.0000.1080</v>
          </cell>
          <cell r="L205">
            <v>1043.25</v>
          </cell>
        </row>
        <row r="206">
          <cell r="J206" t="str">
            <v>003.39605.0000.1080</v>
          </cell>
          <cell r="L206">
            <v>0</v>
          </cell>
        </row>
        <row r="207">
          <cell r="J207" t="str">
            <v>003.39700.0000.1080</v>
          </cell>
          <cell r="L207">
            <v>2586.0300000000002</v>
          </cell>
        </row>
        <row r="208">
          <cell r="J208" t="str">
            <v>003.39701.0000.1080</v>
          </cell>
          <cell r="L208">
            <v>0</v>
          </cell>
        </row>
        <row r="209">
          <cell r="J209" t="str">
            <v>003.39702.0000.1080</v>
          </cell>
          <cell r="L209">
            <v>0</v>
          </cell>
        </row>
        <row r="210">
          <cell r="J210" t="str">
            <v>003.39705.0000.1080</v>
          </cell>
          <cell r="L210">
            <v>0</v>
          </cell>
        </row>
        <row r="211">
          <cell r="J211" t="str">
            <v>003.39800.0000.1080</v>
          </cell>
          <cell r="L211">
            <v>200.29</v>
          </cell>
        </row>
        <row r="212">
          <cell r="J212" t="str">
            <v>003.39900.0000.1080</v>
          </cell>
          <cell r="L212">
            <v>46.46</v>
          </cell>
        </row>
        <row r="213">
          <cell r="J213" t="str">
            <v>003.39901.0000.1080</v>
          </cell>
          <cell r="L213">
            <v>0</v>
          </cell>
        </row>
        <row r="214">
          <cell r="J214" t="str">
            <v>003.39902.0000.1080</v>
          </cell>
          <cell r="L214">
            <v>0</v>
          </cell>
        </row>
        <row r="215">
          <cell r="J215" t="str">
            <v>003.39902.0000.1080</v>
          </cell>
          <cell r="L215">
            <v>0</v>
          </cell>
        </row>
        <row r="216">
          <cell r="J216" t="str">
            <v>003.39906.0000.1080</v>
          </cell>
          <cell r="L216">
            <v>12526.14</v>
          </cell>
        </row>
        <row r="217">
          <cell r="J217" t="str">
            <v>003.39907.0000.1080</v>
          </cell>
          <cell r="L217">
            <v>0.99</v>
          </cell>
        </row>
        <row r="218">
          <cell r="J218" t="str">
            <v>003.39908.0000.1080</v>
          </cell>
          <cell r="L218">
            <v>721.04</v>
          </cell>
        </row>
        <row r="219">
          <cell r="J219" t="str">
            <v>003..0000.1080</v>
          </cell>
          <cell r="L219">
            <v>0</v>
          </cell>
        </row>
        <row r="220">
          <cell r="J220" t="str">
            <v>004.37402.0000.1080</v>
          </cell>
          <cell r="L220">
            <v>0</v>
          </cell>
        </row>
        <row r="221">
          <cell r="J221" t="str">
            <v>004.37500.0000.1080</v>
          </cell>
          <cell r="L221">
            <v>0</v>
          </cell>
        </row>
        <row r="222">
          <cell r="J222" t="str">
            <v>004.37600.0000.1080</v>
          </cell>
          <cell r="L222">
            <v>102.76</v>
          </cell>
        </row>
        <row r="223">
          <cell r="J223" t="str">
            <v>004.37601.0000.1080</v>
          </cell>
          <cell r="L223">
            <v>303.24</v>
          </cell>
        </row>
        <row r="224">
          <cell r="J224" t="str">
            <v>004.37602.0000.1080</v>
          </cell>
          <cell r="L224">
            <v>371.85</v>
          </cell>
        </row>
        <row r="225">
          <cell r="J225" t="str">
            <v>004.37800.0000.1080</v>
          </cell>
          <cell r="L225">
            <v>27.73</v>
          </cell>
        </row>
        <row r="226">
          <cell r="J226" t="str">
            <v>004.37900.0000.1080</v>
          </cell>
          <cell r="L226">
            <v>3.73</v>
          </cell>
        </row>
        <row r="227">
          <cell r="J227" t="str">
            <v>004.38000.0000.1080</v>
          </cell>
          <cell r="L227">
            <v>584.32000000000005</v>
          </cell>
        </row>
        <row r="228">
          <cell r="J228" t="str">
            <v>004.38100.0000.1080</v>
          </cell>
          <cell r="L228">
            <v>0</v>
          </cell>
        </row>
        <row r="229">
          <cell r="J229" t="str">
            <v>004.38200.0000.1080</v>
          </cell>
          <cell r="L229">
            <v>223.33</v>
          </cell>
        </row>
        <row r="230">
          <cell r="J230" t="str">
            <v>004.38300.0000.1080</v>
          </cell>
          <cell r="L230">
            <v>50.52</v>
          </cell>
        </row>
        <row r="231">
          <cell r="J231" t="str">
            <v>004.38400.0000.1080</v>
          </cell>
          <cell r="L231">
            <v>18.22</v>
          </cell>
        </row>
        <row r="232">
          <cell r="J232" t="str">
            <v>004.38500.0000.1080</v>
          </cell>
          <cell r="L232">
            <v>8.17</v>
          </cell>
        </row>
        <row r="233">
          <cell r="J233" t="str">
            <v>004.39009.0000.1080</v>
          </cell>
          <cell r="L233">
            <v>0</v>
          </cell>
        </row>
        <row r="234">
          <cell r="J234" t="str">
            <v>004.39100.0000.1080</v>
          </cell>
          <cell r="L234">
            <v>0</v>
          </cell>
        </row>
        <row r="235">
          <cell r="J235" t="str">
            <v>004.39200.0000.1080</v>
          </cell>
          <cell r="L235">
            <v>0</v>
          </cell>
        </row>
        <row r="236">
          <cell r="J236" t="str">
            <v>004.39400.0000.1080</v>
          </cell>
          <cell r="L236">
            <v>0</v>
          </cell>
        </row>
        <row r="237">
          <cell r="J237" t="str">
            <v>004.39701.0000.1080</v>
          </cell>
          <cell r="L237">
            <v>0</v>
          </cell>
        </row>
        <row r="238">
          <cell r="J238" t="str">
            <v>004.39800.0000.1080</v>
          </cell>
          <cell r="L238">
            <v>0</v>
          </cell>
        </row>
        <row r="239">
          <cell r="J239" t="str">
            <v>004..0000.1080</v>
          </cell>
          <cell r="L239">
            <v>0</v>
          </cell>
        </row>
        <row r="240">
          <cell r="J240" t="str">
            <v>005.30200.0000.1080</v>
          </cell>
          <cell r="L240">
            <v>10.66</v>
          </cell>
        </row>
        <row r="241">
          <cell r="J241" t="str">
            <v>005.36700.0000.1080</v>
          </cell>
          <cell r="L241">
            <v>0</v>
          </cell>
        </row>
        <row r="242">
          <cell r="J242" t="str">
            <v>005.37401.0000.1080</v>
          </cell>
          <cell r="L242">
            <v>0</v>
          </cell>
        </row>
        <row r="243">
          <cell r="J243" t="str">
            <v>005.37402.0000.1080</v>
          </cell>
          <cell r="L243">
            <v>11.13</v>
          </cell>
        </row>
        <row r="244">
          <cell r="J244" t="str">
            <v>005.37500.0000.1080</v>
          </cell>
          <cell r="L244">
            <v>0</v>
          </cell>
        </row>
        <row r="245">
          <cell r="J245" t="str">
            <v>005.37501.0000.1080</v>
          </cell>
          <cell r="L245">
            <v>0</v>
          </cell>
        </row>
        <row r="246">
          <cell r="J246" t="str">
            <v>005.37502.0000.1080</v>
          </cell>
          <cell r="L246">
            <v>0</v>
          </cell>
        </row>
        <row r="247">
          <cell r="J247" t="str">
            <v>005.37503.0000.1080</v>
          </cell>
          <cell r="L247">
            <v>78.989999999999995</v>
          </cell>
        </row>
        <row r="248">
          <cell r="J248" t="str">
            <v>005.37600.0000.1080</v>
          </cell>
          <cell r="L248">
            <v>47760.639999999999</v>
          </cell>
        </row>
        <row r="249">
          <cell r="J249" t="str">
            <v>005.37601.0000.1080</v>
          </cell>
          <cell r="L249">
            <v>64879.29</v>
          </cell>
        </row>
        <row r="250">
          <cell r="J250" t="str">
            <v>005.37602.0000.1080</v>
          </cell>
          <cell r="L250">
            <v>56440.98</v>
          </cell>
        </row>
        <row r="251">
          <cell r="J251" t="str">
            <v>005.37700.0000.1080</v>
          </cell>
          <cell r="L251">
            <v>737.33</v>
          </cell>
        </row>
        <row r="252">
          <cell r="J252" t="str">
            <v>005.37800.0000.1080</v>
          </cell>
          <cell r="L252">
            <v>5623.46</v>
          </cell>
        </row>
        <row r="253">
          <cell r="J253" t="str">
            <v>005.37900.0000.1080</v>
          </cell>
          <cell r="L253">
            <v>52.04</v>
          </cell>
        </row>
        <row r="254">
          <cell r="J254" t="str">
            <v>005.38000.0000.1080</v>
          </cell>
          <cell r="L254">
            <v>93943.11</v>
          </cell>
        </row>
        <row r="255">
          <cell r="J255" t="str">
            <v>005.38100.0000.1080</v>
          </cell>
          <cell r="L255">
            <v>30680.84</v>
          </cell>
        </row>
        <row r="256">
          <cell r="J256" t="str">
            <v>005.38200.0000.1080</v>
          </cell>
          <cell r="L256">
            <v>49528.7</v>
          </cell>
        </row>
        <row r="257">
          <cell r="J257" t="str">
            <v>005.38300.0000.1080</v>
          </cell>
          <cell r="L257">
            <v>13641.14</v>
          </cell>
        </row>
        <row r="258">
          <cell r="J258" t="str">
            <v>005.38400.0000.1080</v>
          </cell>
          <cell r="L258">
            <v>1916.98</v>
          </cell>
        </row>
        <row r="259">
          <cell r="J259" t="str">
            <v>005.38500.0000.1080</v>
          </cell>
          <cell r="L259">
            <v>2150.87</v>
          </cell>
        </row>
        <row r="260">
          <cell r="J260" t="str">
            <v>005.38600.0000.1080</v>
          </cell>
          <cell r="L260">
            <v>0</v>
          </cell>
        </row>
        <row r="261">
          <cell r="J261" t="str">
            <v>005.38700.0000.1080</v>
          </cell>
          <cell r="L261">
            <v>1641.85</v>
          </cell>
        </row>
        <row r="262">
          <cell r="J262" t="str">
            <v>005.38900.0000.1080</v>
          </cell>
          <cell r="L262">
            <v>0</v>
          </cell>
        </row>
        <row r="263">
          <cell r="J263" t="str">
            <v>005.39001.0000.1080</v>
          </cell>
          <cell r="L263">
            <v>4.3</v>
          </cell>
        </row>
        <row r="264">
          <cell r="J264" t="str">
            <v>005.39002.0000.1080</v>
          </cell>
          <cell r="L264">
            <v>160.66999999999999</v>
          </cell>
        </row>
        <row r="265">
          <cell r="J265" t="str">
            <v>005.39003.0000.1080</v>
          </cell>
          <cell r="L265">
            <v>549.51</v>
          </cell>
        </row>
        <row r="266">
          <cell r="J266" t="str">
            <v>005.39004.0000.1080</v>
          </cell>
          <cell r="L266">
            <v>56.39</v>
          </cell>
        </row>
        <row r="267">
          <cell r="J267" t="str">
            <v>005.39009.0000.1080</v>
          </cell>
          <cell r="L267">
            <v>0</v>
          </cell>
        </row>
        <row r="268">
          <cell r="J268" t="str">
            <v>005.39009.0000.1080</v>
          </cell>
          <cell r="L268">
            <v>8613.01</v>
          </cell>
        </row>
        <row r="269">
          <cell r="J269" t="str">
            <v>005.39100.0000.1080</v>
          </cell>
          <cell r="L269">
            <v>287.27</v>
          </cell>
        </row>
        <row r="270">
          <cell r="J270" t="str">
            <v>005.39103.0000.1080</v>
          </cell>
          <cell r="L270">
            <v>334.9</v>
          </cell>
        </row>
        <row r="271">
          <cell r="J271" t="str">
            <v>005.39200.0000.1080</v>
          </cell>
          <cell r="L271">
            <v>0</v>
          </cell>
        </row>
        <row r="272">
          <cell r="J272" t="str">
            <v>005.39300.0000.1080</v>
          </cell>
          <cell r="L272">
            <v>0</v>
          </cell>
        </row>
        <row r="273">
          <cell r="J273" t="str">
            <v>005.39400.0000.1080</v>
          </cell>
          <cell r="L273">
            <v>8207.51</v>
          </cell>
        </row>
        <row r="274">
          <cell r="J274" t="str">
            <v>005.39500.0000.1080</v>
          </cell>
          <cell r="L274">
            <v>0</v>
          </cell>
        </row>
        <row r="275">
          <cell r="J275" t="str">
            <v>005.39600.0000.1080</v>
          </cell>
          <cell r="L275">
            <v>1447.95</v>
          </cell>
        </row>
        <row r="276">
          <cell r="J276" t="str">
            <v>005.39603.0000.1080</v>
          </cell>
          <cell r="L276">
            <v>922.05</v>
          </cell>
        </row>
        <row r="277">
          <cell r="J277" t="str">
            <v>005.39604.0000.1080</v>
          </cell>
          <cell r="L277">
            <v>1132.51</v>
          </cell>
        </row>
        <row r="278">
          <cell r="J278" t="str">
            <v>005.39605.0000.1080</v>
          </cell>
          <cell r="L278">
            <v>769.76</v>
          </cell>
        </row>
        <row r="279">
          <cell r="J279" t="str">
            <v>005.39700.0000.1080</v>
          </cell>
          <cell r="L279">
            <v>486.95</v>
          </cell>
        </row>
        <row r="280">
          <cell r="J280" t="str">
            <v>005.39701.0000.1080</v>
          </cell>
          <cell r="L280">
            <v>0</v>
          </cell>
        </row>
        <row r="281">
          <cell r="J281" t="str">
            <v>005.39702.0000.1080</v>
          </cell>
          <cell r="L281">
            <v>0</v>
          </cell>
        </row>
        <row r="282">
          <cell r="J282" t="str">
            <v>005.39705.0000.1080</v>
          </cell>
          <cell r="L282">
            <v>0</v>
          </cell>
        </row>
        <row r="283">
          <cell r="J283" t="str">
            <v>005.39800.0000.1080</v>
          </cell>
          <cell r="L283">
            <v>8147.82</v>
          </cell>
        </row>
        <row r="284">
          <cell r="J284" t="str">
            <v>005.39901.0000.1080</v>
          </cell>
          <cell r="L284">
            <v>0</v>
          </cell>
        </row>
        <row r="285">
          <cell r="J285" t="str">
            <v>005.39902.0000.1080</v>
          </cell>
          <cell r="L285">
            <v>0</v>
          </cell>
        </row>
        <row r="286">
          <cell r="J286" t="str">
            <v>005.39902.0000.1080</v>
          </cell>
          <cell r="L286">
            <v>0</v>
          </cell>
        </row>
        <row r="287">
          <cell r="J287" t="str">
            <v>005.39906.0000.1080</v>
          </cell>
          <cell r="L287">
            <v>9450.2000000000007</v>
          </cell>
        </row>
        <row r="288">
          <cell r="J288" t="str">
            <v>005.39907.0000.1080</v>
          </cell>
          <cell r="L288">
            <v>0</v>
          </cell>
        </row>
        <row r="289">
          <cell r="J289" t="str">
            <v>005.39908.0000.1080</v>
          </cell>
          <cell r="L289">
            <v>0</v>
          </cell>
        </row>
        <row r="290">
          <cell r="J290" t="str">
            <v>005..0000.1080</v>
          </cell>
          <cell r="L290">
            <v>0</v>
          </cell>
        </row>
        <row r="291">
          <cell r="J291" t="str">
            <v>006.30200.0000.1080</v>
          </cell>
          <cell r="L291">
            <v>0</v>
          </cell>
        </row>
        <row r="292">
          <cell r="J292" t="str">
            <v>006.37401.0000.1080</v>
          </cell>
          <cell r="L292">
            <v>0</v>
          </cell>
        </row>
        <row r="293">
          <cell r="J293" t="str">
            <v>006.37402.0000.1080</v>
          </cell>
          <cell r="L293">
            <v>0.77</v>
          </cell>
        </row>
        <row r="294">
          <cell r="J294" t="str">
            <v>006.37500.0000.1080</v>
          </cell>
          <cell r="L294">
            <v>0</v>
          </cell>
        </row>
        <row r="295">
          <cell r="J295" t="str">
            <v>006.37501.0000.1080</v>
          </cell>
          <cell r="L295">
            <v>0</v>
          </cell>
        </row>
        <row r="296">
          <cell r="J296" t="str">
            <v>006.37502.0000.1080</v>
          </cell>
          <cell r="L296">
            <v>0</v>
          </cell>
        </row>
        <row r="297">
          <cell r="J297" t="str">
            <v>006.37600.0000.1080</v>
          </cell>
          <cell r="L297">
            <v>548.38</v>
          </cell>
        </row>
        <row r="298">
          <cell r="J298" t="str">
            <v>006.37601.0000.1080</v>
          </cell>
          <cell r="L298">
            <v>922.24</v>
          </cell>
        </row>
        <row r="299">
          <cell r="J299" t="str">
            <v>006.37602.0000.1080</v>
          </cell>
          <cell r="L299">
            <v>287.47000000000003</v>
          </cell>
        </row>
        <row r="300">
          <cell r="J300" t="str">
            <v>006.37800.0000.1080</v>
          </cell>
          <cell r="L300">
            <v>104.25</v>
          </cell>
        </row>
        <row r="301">
          <cell r="J301" t="str">
            <v>006.37900.0000.1080</v>
          </cell>
          <cell r="L301">
            <v>9.14</v>
          </cell>
        </row>
        <row r="302">
          <cell r="J302" t="str">
            <v>006.38000.0000.1080</v>
          </cell>
          <cell r="L302">
            <v>1555.65</v>
          </cell>
        </row>
        <row r="303">
          <cell r="J303" t="str">
            <v>006.38100.0000.1080</v>
          </cell>
          <cell r="L303">
            <v>0</v>
          </cell>
        </row>
        <row r="304">
          <cell r="J304" t="str">
            <v>006.38200.0000.1080</v>
          </cell>
          <cell r="L304">
            <v>791.11</v>
          </cell>
        </row>
        <row r="305">
          <cell r="J305" t="str">
            <v>006.38300.0000.1080</v>
          </cell>
          <cell r="L305">
            <v>142.13</v>
          </cell>
        </row>
        <row r="306">
          <cell r="J306" t="str">
            <v>006.38400.0000.1080</v>
          </cell>
          <cell r="L306">
            <v>21.11</v>
          </cell>
        </row>
        <row r="307">
          <cell r="J307" t="str">
            <v>006.38500.0000.1080</v>
          </cell>
          <cell r="L307">
            <v>28.68</v>
          </cell>
        </row>
        <row r="308">
          <cell r="J308" t="str">
            <v>006.38600.0000.1080</v>
          </cell>
          <cell r="L308">
            <v>0</v>
          </cell>
        </row>
        <row r="309">
          <cell r="J309" t="str">
            <v>006.38700.0000.1080</v>
          </cell>
          <cell r="L309">
            <v>22.29</v>
          </cell>
        </row>
        <row r="310">
          <cell r="J310" t="str">
            <v>006.39009.0000.1080</v>
          </cell>
          <cell r="L310">
            <v>53.94</v>
          </cell>
        </row>
        <row r="311">
          <cell r="J311" t="str">
            <v>006.39100.0000.1080</v>
          </cell>
          <cell r="L311">
            <v>0</v>
          </cell>
        </row>
        <row r="312">
          <cell r="J312" t="str">
            <v>006.39103.0000.1080</v>
          </cell>
          <cell r="L312">
            <v>0</v>
          </cell>
        </row>
        <row r="313">
          <cell r="J313" t="str">
            <v>006.39200.0000.1080</v>
          </cell>
          <cell r="L313">
            <v>0</v>
          </cell>
        </row>
        <row r="314">
          <cell r="J314" t="str">
            <v>006.39300.0000.1080</v>
          </cell>
          <cell r="L314">
            <v>0</v>
          </cell>
        </row>
        <row r="315">
          <cell r="J315" t="str">
            <v>006.39400.0000.1080</v>
          </cell>
          <cell r="L315">
            <v>274.7</v>
          </cell>
        </row>
        <row r="316">
          <cell r="J316" t="str">
            <v>006.39604.0000.1080</v>
          </cell>
          <cell r="L316">
            <v>0</v>
          </cell>
        </row>
        <row r="317">
          <cell r="J317" t="str">
            <v>006.39700.0000.1080</v>
          </cell>
          <cell r="L317">
            <v>0</v>
          </cell>
        </row>
        <row r="318">
          <cell r="J318" t="str">
            <v>006.39701.0000.1080</v>
          </cell>
          <cell r="L318">
            <v>0</v>
          </cell>
        </row>
        <row r="319">
          <cell r="J319" t="str">
            <v>006.39702.0000.1080</v>
          </cell>
          <cell r="L319">
            <v>0</v>
          </cell>
        </row>
        <row r="320">
          <cell r="J320" t="str">
            <v>006.39800.0000.1080</v>
          </cell>
          <cell r="L320">
            <v>0</v>
          </cell>
        </row>
        <row r="321">
          <cell r="J321" t="str">
            <v>006.39906.0000.1080</v>
          </cell>
          <cell r="L321">
            <v>0</v>
          </cell>
        </row>
        <row r="322">
          <cell r="J322" t="str">
            <v>006.39907.0000.1080</v>
          </cell>
          <cell r="L322">
            <v>0</v>
          </cell>
        </row>
        <row r="323">
          <cell r="J323" t="str">
            <v>006..0000.1080</v>
          </cell>
          <cell r="L323">
            <v>0</v>
          </cell>
        </row>
        <row r="324">
          <cell r="J324" t="str">
            <v>008.37402.0000.1080</v>
          </cell>
          <cell r="L324">
            <v>0</v>
          </cell>
        </row>
        <row r="325">
          <cell r="J325" t="str">
            <v>008.37500.0000.1080</v>
          </cell>
          <cell r="L325">
            <v>0</v>
          </cell>
        </row>
        <row r="326">
          <cell r="J326" t="str">
            <v>008.37600.0000.1080</v>
          </cell>
          <cell r="L326">
            <v>758.57</v>
          </cell>
        </row>
        <row r="327">
          <cell r="J327" t="str">
            <v>008.37601.0000.1080</v>
          </cell>
          <cell r="L327">
            <v>2315.3200000000002</v>
          </cell>
        </row>
        <row r="328">
          <cell r="J328" t="str">
            <v>008.37602.0000.1080</v>
          </cell>
          <cell r="L328">
            <v>33065.79</v>
          </cell>
        </row>
        <row r="329">
          <cell r="J329" t="str">
            <v>008.37800.0000.1080</v>
          </cell>
          <cell r="L329">
            <v>575.1</v>
          </cell>
        </row>
        <row r="330">
          <cell r="J330" t="str">
            <v>008.37900.0000.1080</v>
          </cell>
          <cell r="L330">
            <v>0</v>
          </cell>
        </row>
        <row r="331">
          <cell r="J331" t="str">
            <v>008.38000.0000.1080</v>
          </cell>
          <cell r="L331">
            <v>8334.82</v>
          </cell>
        </row>
        <row r="332">
          <cell r="J332" t="str">
            <v>008.38100.0000.1080</v>
          </cell>
          <cell r="L332">
            <v>4871.96</v>
          </cell>
        </row>
        <row r="333">
          <cell r="J333" t="str">
            <v>008.38200.0000.1080</v>
          </cell>
          <cell r="L333">
            <v>2642.87</v>
          </cell>
        </row>
        <row r="334">
          <cell r="J334" t="str">
            <v>008.38300.0000.1080</v>
          </cell>
          <cell r="L334">
            <v>4891.38</v>
          </cell>
        </row>
        <row r="335">
          <cell r="J335" t="str">
            <v>008.38400.0000.1080</v>
          </cell>
          <cell r="L335">
            <v>121.06</v>
          </cell>
        </row>
        <row r="336">
          <cell r="J336" t="str">
            <v>008.39100.0000.1080</v>
          </cell>
          <cell r="L336">
            <v>0</v>
          </cell>
        </row>
        <row r="337">
          <cell r="J337" t="str">
            <v>008.39103.0000.1080</v>
          </cell>
          <cell r="L337">
            <v>0</v>
          </cell>
        </row>
        <row r="338">
          <cell r="J338" t="str">
            <v>008.39400.0000.1080</v>
          </cell>
          <cell r="L338">
            <v>0</v>
          </cell>
        </row>
        <row r="339">
          <cell r="J339" t="str">
            <v>008.39606.0000.1080</v>
          </cell>
          <cell r="L339">
            <v>0</v>
          </cell>
        </row>
        <row r="340">
          <cell r="J340" t="str">
            <v>008.39701.0000.1080</v>
          </cell>
          <cell r="L340">
            <v>0</v>
          </cell>
        </row>
        <row r="341">
          <cell r="J341" t="str">
            <v>008.39900.0000.1080</v>
          </cell>
          <cell r="L341">
            <v>0</v>
          </cell>
        </row>
        <row r="342">
          <cell r="J342" t="str">
            <v>008.39906.0000.1080</v>
          </cell>
          <cell r="L342">
            <v>154.53</v>
          </cell>
        </row>
        <row r="343">
          <cell r="J343" t="str">
            <v>008..0000.1080</v>
          </cell>
          <cell r="L343">
            <v>0</v>
          </cell>
        </row>
        <row r="344">
          <cell r="J344" t="str">
            <v>010.39009.0000.1080</v>
          </cell>
          <cell r="L344">
            <v>3328.73</v>
          </cell>
        </row>
        <row r="345">
          <cell r="J345" t="str">
            <v>010.39100.0000.1080</v>
          </cell>
          <cell r="L345">
            <v>1092.75</v>
          </cell>
        </row>
        <row r="346">
          <cell r="J346" t="str">
            <v>010.39103.0000.1080</v>
          </cell>
          <cell r="L346">
            <v>0</v>
          </cell>
        </row>
        <row r="347">
          <cell r="J347" t="str">
            <v>010.39200.0000.1080</v>
          </cell>
          <cell r="L347">
            <v>0</v>
          </cell>
        </row>
        <row r="348">
          <cell r="J348" t="str">
            <v>010.39400.0000.1080</v>
          </cell>
          <cell r="L348">
            <v>1040</v>
          </cell>
        </row>
        <row r="349">
          <cell r="J349" t="str">
            <v>010.39700.0000.1080</v>
          </cell>
          <cell r="L349">
            <v>2587.0500000000002</v>
          </cell>
        </row>
        <row r="350">
          <cell r="J350" t="str">
            <v>010.39701.0000.1080</v>
          </cell>
          <cell r="L350">
            <v>0</v>
          </cell>
        </row>
        <row r="351">
          <cell r="J351" t="str">
            <v>010.39702.0000.1080</v>
          </cell>
          <cell r="L351">
            <v>0</v>
          </cell>
        </row>
        <row r="352">
          <cell r="J352" t="str">
            <v>010.39705.0000.1080</v>
          </cell>
          <cell r="L352">
            <v>0</v>
          </cell>
        </row>
        <row r="353">
          <cell r="J353" t="str">
            <v>010.39800.0000.1080</v>
          </cell>
          <cell r="L353">
            <v>4672.8</v>
          </cell>
        </row>
        <row r="354">
          <cell r="J354" t="str">
            <v>010.39901.0000.1080</v>
          </cell>
          <cell r="L354">
            <v>1800.7</v>
          </cell>
        </row>
        <row r="355">
          <cell r="J355" t="str">
            <v>010.39902.0000.1080</v>
          </cell>
          <cell r="L355">
            <v>0</v>
          </cell>
        </row>
        <row r="356">
          <cell r="J356" t="str">
            <v>010.39903.0000.1080</v>
          </cell>
          <cell r="L356">
            <v>0</v>
          </cell>
        </row>
        <row r="357">
          <cell r="J357" t="str">
            <v>010.39905.0000.1080</v>
          </cell>
          <cell r="L357">
            <v>0</v>
          </cell>
        </row>
        <row r="358">
          <cell r="J358" t="str">
            <v>010.39906.0000.1080</v>
          </cell>
          <cell r="L358">
            <v>16659.650000000001</v>
          </cell>
        </row>
        <row r="359">
          <cell r="J359" t="str">
            <v>010.39907.0000.1080</v>
          </cell>
          <cell r="L359">
            <v>214.87</v>
          </cell>
        </row>
        <row r="360">
          <cell r="J360" t="str">
            <v>010.39908.0000.1080</v>
          </cell>
          <cell r="L360">
            <v>0</v>
          </cell>
        </row>
        <row r="361">
          <cell r="J361" t="str">
            <v>010..0000.1080</v>
          </cell>
          <cell r="L361">
            <v>0</v>
          </cell>
        </row>
        <row r="362">
          <cell r="J362" t="str">
            <v>011.36700.0000.1080</v>
          </cell>
          <cell r="L362">
            <v>0</v>
          </cell>
        </row>
        <row r="363">
          <cell r="J363" t="str">
            <v>011.36701.0000.1080</v>
          </cell>
          <cell r="L363">
            <v>0</v>
          </cell>
        </row>
        <row r="364">
          <cell r="J364" t="str">
            <v>011.37500.0000.1080</v>
          </cell>
          <cell r="L364">
            <v>0</v>
          </cell>
        </row>
        <row r="365">
          <cell r="J365" t="str">
            <v>011.37900.0000.1080</v>
          </cell>
          <cell r="L365">
            <v>0</v>
          </cell>
        </row>
        <row r="366">
          <cell r="J366" t="str">
            <v>011..0000.1080</v>
          </cell>
          <cell r="L366">
            <v>0</v>
          </cell>
        </row>
        <row r="367">
          <cell r="J367" t="str">
            <v>013.37402.0000.1080</v>
          </cell>
          <cell r="L367">
            <v>0.28000000000000003</v>
          </cell>
        </row>
        <row r="368">
          <cell r="J368" t="str">
            <v>013.37500.0000.1080</v>
          </cell>
          <cell r="L368">
            <v>0</v>
          </cell>
        </row>
        <row r="369">
          <cell r="J369" t="str">
            <v>013.37600.0000.1080</v>
          </cell>
          <cell r="L369">
            <v>52.43</v>
          </cell>
        </row>
        <row r="370">
          <cell r="J370" t="str">
            <v>013.37601.0000.1080</v>
          </cell>
          <cell r="L370">
            <v>0</v>
          </cell>
        </row>
        <row r="371">
          <cell r="J371" t="str">
            <v>013.37602.0000.1080</v>
          </cell>
          <cell r="L371">
            <v>578</v>
          </cell>
        </row>
        <row r="372">
          <cell r="J372" t="str">
            <v>013.37800.0000.1080</v>
          </cell>
          <cell r="L372">
            <v>32.71</v>
          </cell>
        </row>
        <row r="373">
          <cell r="J373" t="str">
            <v>013.37900.0000.1080</v>
          </cell>
          <cell r="L373">
            <v>0</v>
          </cell>
        </row>
        <row r="374">
          <cell r="J374" t="str">
            <v>013.38000.0000.1080</v>
          </cell>
          <cell r="L374">
            <v>178.56</v>
          </cell>
        </row>
        <row r="375">
          <cell r="J375" t="str">
            <v>013.38100.0000.1080</v>
          </cell>
          <cell r="L375">
            <v>0</v>
          </cell>
        </row>
        <row r="376">
          <cell r="J376" t="str">
            <v>013.38200.0000.1080</v>
          </cell>
          <cell r="L376">
            <v>341.24</v>
          </cell>
        </row>
        <row r="377">
          <cell r="J377" t="str">
            <v>013.38300.0000.1080</v>
          </cell>
          <cell r="L377">
            <v>13.97</v>
          </cell>
        </row>
        <row r="378">
          <cell r="J378" t="str">
            <v>013.38400.0000.1080</v>
          </cell>
          <cell r="L378">
            <v>2.73</v>
          </cell>
        </row>
        <row r="379">
          <cell r="J379" t="str">
            <v>013.39100.0000.1080</v>
          </cell>
          <cell r="L379">
            <v>0</v>
          </cell>
        </row>
        <row r="380">
          <cell r="J380" t="str">
            <v>013.39101.0000.1080</v>
          </cell>
          <cell r="L380">
            <v>0</v>
          </cell>
        </row>
        <row r="381">
          <cell r="J381" t="str">
            <v>013.39103.0000.1080</v>
          </cell>
          <cell r="L381">
            <v>0</v>
          </cell>
        </row>
        <row r="382">
          <cell r="J382" t="str">
            <v>013.39400.0000.1080</v>
          </cell>
          <cell r="L382">
            <v>0</v>
          </cell>
        </row>
        <row r="383">
          <cell r="J383" t="str">
            <v>013..0000.1080</v>
          </cell>
          <cell r="L383">
            <v>0</v>
          </cell>
        </row>
        <row r="384">
          <cell r="J384" t="str">
            <v>014..0000.1080</v>
          </cell>
          <cell r="L384">
            <v>0</v>
          </cell>
        </row>
        <row r="385">
          <cell r="J385" t="str">
            <v>015..0000.1080</v>
          </cell>
          <cell r="L385">
            <v>0</v>
          </cell>
        </row>
        <row r="386">
          <cell r="J386" t="str">
            <v>016.30200.0000.1080</v>
          </cell>
          <cell r="L386">
            <v>0</v>
          </cell>
        </row>
        <row r="387">
          <cell r="J387" t="str">
            <v>016.36700.0000.1080</v>
          </cell>
          <cell r="L387">
            <v>0</v>
          </cell>
        </row>
        <row r="388">
          <cell r="J388" t="str">
            <v>016.37401.0000.1080</v>
          </cell>
          <cell r="L388">
            <v>0</v>
          </cell>
        </row>
        <row r="389">
          <cell r="J389" t="str">
            <v>016.37402.0000.1080</v>
          </cell>
          <cell r="L389">
            <v>13.01</v>
          </cell>
        </row>
        <row r="390">
          <cell r="J390" t="str">
            <v>016.37500.0000.1080</v>
          </cell>
          <cell r="L390">
            <v>365.2</v>
          </cell>
        </row>
        <row r="391">
          <cell r="J391" t="str">
            <v>016.37501.0000.1080</v>
          </cell>
          <cell r="L391">
            <v>0</v>
          </cell>
        </row>
        <row r="392">
          <cell r="J392" t="str">
            <v>016.37502.0000.1080</v>
          </cell>
          <cell r="L392">
            <v>9.32</v>
          </cell>
        </row>
        <row r="393">
          <cell r="J393" t="str">
            <v>016.37503.0000.1080</v>
          </cell>
          <cell r="L393">
            <v>72.94</v>
          </cell>
        </row>
        <row r="394">
          <cell r="J394" t="str">
            <v>016.37600.0000.1080</v>
          </cell>
          <cell r="L394">
            <v>12730.7</v>
          </cell>
        </row>
        <row r="395">
          <cell r="J395" t="str">
            <v>016.37601.0000.1080</v>
          </cell>
          <cell r="L395">
            <v>36855.18</v>
          </cell>
        </row>
        <row r="396">
          <cell r="J396" t="str">
            <v>016.37602.0000.1080</v>
          </cell>
          <cell r="L396">
            <v>17528.97</v>
          </cell>
        </row>
        <row r="397">
          <cell r="J397" t="str">
            <v>016.37700.0000.1080</v>
          </cell>
          <cell r="L397">
            <v>0</v>
          </cell>
        </row>
        <row r="398">
          <cell r="J398" t="str">
            <v>016.37800.0000.1080</v>
          </cell>
          <cell r="L398">
            <v>5343.93</v>
          </cell>
        </row>
        <row r="399">
          <cell r="J399" t="str">
            <v>016.37900.0000.1080</v>
          </cell>
          <cell r="L399">
            <v>51.17</v>
          </cell>
        </row>
        <row r="400">
          <cell r="J400" t="str">
            <v>016.38000.0000.1080</v>
          </cell>
          <cell r="L400">
            <v>35022.769999999997</v>
          </cell>
        </row>
        <row r="401">
          <cell r="J401" t="str">
            <v>016.38100.0000.1080</v>
          </cell>
          <cell r="L401">
            <v>13741.38</v>
          </cell>
        </row>
        <row r="402">
          <cell r="J402" t="str">
            <v>016.38200.0000.1080</v>
          </cell>
          <cell r="L402">
            <v>19878.62</v>
          </cell>
        </row>
        <row r="403">
          <cell r="J403" t="str">
            <v>016.38300.0000.1080</v>
          </cell>
          <cell r="L403">
            <v>7917.66</v>
          </cell>
        </row>
        <row r="404">
          <cell r="J404" t="str">
            <v>016.38400.0000.1080</v>
          </cell>
          <cell r="L404">
            <v>633.33000000000004</v>
          </cell>
        </row>
        <row r="405">
          <cell r="J405" t="str">
            <v>016.38500.0000.1080</v>
          </cell>
          <cell r="L405">
            <v>2251.0300000000002</v>
          </cell>
        </row>
        <row r="406">
          <cell r="J406" t="str">
            <v>016.38600.0000.1080</v>
          </cell>
          <cell r="L406">
            <v>0</v>
          </cell>
        </row>
        <row r="407">
          <cell r="J407" t="str">
            <v>016.38700.0000.1080</v>
          </cell>
          <cell r="L407">
            <v>1808.43</v>
          </cell>
        </row>
        <row r="408">
          <cell r="J408" t="str">
            <v>016.38900.0000.1080</v>
          </cell>
          <cell r="L408">
            <v>0</v>
          </cell>
        </row>
        <row r="409">
          <cell r="J409" t="str">
            <v>016.39004.0000.1080</v>
          </cell>
          <cell r="L409">
            <v>0</v>
          </cell>
        </row>
        <row r="410">
          <cell r="J410" t="str">
            <v>016.39009.0000.1080</v>
          </cell>
          <cell r="L410">
            <v>0</v>
          </cell>
        </row>
        <row r="411">
          <cell r="J411" t="str">
            <v>016.39100.0000.1080</v>
          </cell>
          <cell r="L411">
            <v>132</v>
          </cell>
        </row>
        <row r="412">
          <cell r="J412" t="str">
            <v>016.39103.0000.1080</v>
          </cell>
          <cell r="L412">
            <v>0</v>
          </cell>
        </row>
        <row r="413">
          <cell r="J413" t="str">
            <v>016.39200.0000.1080</v>
          </cell>
          <cell r="L413">
            <v>0</v>
          </cell>
        </row>
        <row r="414">
          <cell r="J414" t="str">
            <v>016.39300.0000.1080</v>
          </cell>
          <cell r="L414">
            <v>0</v>
          </cell>
        </row>
        <row r="415">
          <cell r="J415" t="str">
            <v>016.39400.0000.1080</v>
          </cell>
          <cell r="L415">
            <v>6232.26</v>
          </cell>
        </row>
        <row r="416">
          <cell r="J416" t="str">
            <v>016.39500.0000.1080</v>
          </cell>
          <cell r="L416">
            <v>0</v>
          </cell>
        </row>
        <row r="417">
          <cell r="J417" t="str">
            <v>016.39600.0000.1080</v>
          </cell>
          <cell r="L417">
            <v>0</v>
          </cell>
        </row>
        <row r="418">
          <cell r="J418" t="str">
            <v>016.39603.0000.1080</v>
          </cell>
          <cell r="L418">
            <v>0</v>
          </cell>
        </row>
        <row r="419">
          <cell r="J419" t="str">
            <v>016.39604.0000.1080</v>
          </cell>
          <cell r="L419">
            <v>0</v>
          </cell>
        </row>
        <row r="420">
          <cell r="J420" t="str">
            <v>016.39605.0000.1080</v>
          </cell>
          <cell r="L420">
            <v>0</v>
          </cell>
        </row>
        <row r="421">
          <cell r="J421" t="str">
            <v>016.39700.0000.1080</v>
          </cell>
          <cell r="L421">
            <v>351.2</v>
          </cell>
        </row>
        <row r="422">
          <cell r="J422" t="str">
            <v>016.39701.0000.1080</v>
          </cell>
          <cell r="L422">
            <v>0</v>
          </cell>
        </row>
        <row r="423">
          <cell r="J423" t="str">
            <v>016.39702.0000.1080</v>
          </cell>
          <cell r="L423">
            <v>0</v>
          </cell>
        </row>
        <row r="424">
          <cell r="J424" t="str">
            <v>016.39705.0000.1080</v>
          </cell>
          <cell r="L424">
            <v>0</v>
          </cell>
        </row>
        <row r="425">
          <cell r="J425" t="str">
            <v>016.39800.0000.1080</v>
          </cell>
          <cell r="L425">
            <v>290.89</v>
          </cell>
        </row>
        <row r="426">
          <cell r="J426" t="str">
            <v>016.39906.0000.1080</v>
          </cell>
          <cell r="L426">
            <v>27887.360000000001</v>
          </cell>
        </row>
        <row r="427">
          <cell r="J427" t="str">
            <v>016.39907.0000.1080</v>
          </cell>
          <cell r="L427">
            <v>0</v>
          </cell>
        </row>
        <row r="428">
          <cell r="J428" t="str">
            <v>016.39908.0000.1080</v>
          </cell>
          <cell r="L428">
            <v>0</v>
          </cell>
        </row>
        <row r="429">
          <cell r="J429" t="str">
            <v>016..0000.1080</v>
          </cell>
          <cell r="L429">
            <v>0</v>
          </cell>
        </row>
        <row r="430">
          <cell r="J430" t="str">
            <v>017.37500.0000.1080</v>
          </cell>
          <cell r="L430">
            <v>0</v>
          </cell>
        </row>
        <row r="431">
          <cell r="J431" t="str">
            <v>017.37601.0000.1080</v>
          </cell>
          <cell r="L431">
            <v>0</v>
          </cell>
        </row>
        <row r="432">
          <cell r="J432" t="str">
            <v>017.37602.0000.1080</v>
          </cell>
          <cell r="L432">
            <v>0</v>
          </cell>
        </row>
        <row r="433">
          <cell r="J433" t="str">
            <v>017.37800.0000.1080</v>
          </cell>
          <cell r="L433">
            <v>0</v>
          </cell>
        </row>
        <row r="434">
          <cell r="J434" t="str">
            <v>017.37900.0000.1080</v>
          </cell>
          <cell r="L434">
            <v>0</v>
          </cell>
        </row>
        <row r="435">
          <cell r="J435" t="str">
            <v>017.38000.0000.1080</v>
          </cell>
          <cell r="L435">
            <v>0</v>
          </cell>
        </row>
        <row r="436">
          <cell r="J436" t="str">
            <v>017.38200.0000.1080</v>
          </cell>
          <cell r="L436">
            <v>0</v>
          </cell>
        </row>
        <row r="437">
          <cell r="J437" t="str">
            <v>017.38300.0000.1080</v>
          </cell>
          <cell r="L437">
            <v>0</v>
          </cell>
        </row>
        <row r="438">
          <cell r="J438" t="str">
            <v>017.38400.0000.1080</v>
          </cell>
          <cell r="L438">
            <v>0</v>
          </cell>
        </row>
        <row r="439">
          <cell r="J439" t="str">
            <v>017..0000.1080</v>
          </cell>
          <cell r="L439">
            <v>0</v>
          </cell>
        </row>
        <row r="440">
          <cell r="J440" t="str">
            <v>018.37402.0000.1080</v>
          </cell>
          <cell r="L440">
            <v>0</v>
          </cell>
        </row>
        <row r="441">
          <cell r="J441" t="str">
            <v>018.37500.0000.1080</v>
          </cell>
          <cell r="L441">
            <v>0</v>
          </cell>
        </row>
        <row r="442">
          <cell r="J442" t="str">
            <v>018.37600.0000.1080</v>
          </cell>
          <cell r="L442">
            <v>36.090000000000003</v>
          </cell>
        </row>
        <row r="443">
          <cell r="J443" t="str">
            <v>018.37601.0000.1080</v>
          </cell>
          <cell r="L443">
            <v>203.46</v>
          </cell>
        </row>
        <row r="444">
          <cell r="J444" t="str">
            <v>018.37602.0000.1080</v>
          </cell>
          <cell r="L444">
            <v>0</v>
          </cell>
        </row>
        <row r="445">
          <cell r="J445" t="str">
            <v>018.37800.0000.1080</v>
          </cell>
          <cell r="L445">
            <v>0</v>
          </cell>
        </row>
        <row r="446">
          <cell r="J446" t="str">
            <v>018.37900.0000.1080</v>
          </cell>
          <cell r="L446">
            <v>0</v>
          </cell>
        </row>
        <row r="447">
          <cell r="J447" t="str">
            <v>018.38000.0000.1080</v>
          </cell>
          <cell r="L447">
            <v>0</v>
          </cell>
        </row>
        <row r="448">
          <cell r="J448" t="str">
            <v>018.38100.0000.1080</v>
          </cell>
          <cell r="L448">
            <v>0</v>
          </cell>
        </row>
        <row r="449">
          <cell r="J449" t="str">
            <v>018.38200.0000.1080</v>
          </cell>
          <cell r="L449">
            <v>196.14</v>
          </cell>
        </row>
        <row r="450">
          <cell r="J450" t="str">
            <v>018.38300.0000.1080</v>
          </cell>
          <cell r="L450">
            <v>0</v>
          </cell>
        </row>
        <row r="451">
          <cell r="J451" t="str">
            <v>018.38400.0000.1080</v>
          </cell>
          <cell r="L451">
            <v>0</v>
          </cell>
        </row>
        <row r="452">
          <cell r="J452" t="str">
            <v>018.39100.0000.1080</v>
          </cell>
          <cell r="L452">
            <v>0</v>
          </cell>
        </row>
        <row r="453">
          <cell r="J453" t="str">
            <v>018.39101.0000.1080</v>
          </cell>
          <cell r="L453">
            <v>0</v>
          </cell>
        </row>
        <row r="454">
          <cell r="J454" t="str">
            <v>018.39103.0000.1080</v>
          </cell>
          <cell r="L454">
            <v>0</v>
          </cell>
        </row>
        <row r="455">
          <cell r="J455" t="str">
            <v>018.39400.0000.1080</v>
          </cell>
          <cell r="L455">
            <v>0</v>
          </cell>
        </row>
        <row r="456">
          <cell r="J456" t="str">
            <v>018..0000.1080</v>
          </cell>
          <cell r="L456">
            <v>0</v>
          </cell>
        </row>
        <row r="457">
          <cell r="J457" t="str">
            <v>019.36510.0000.1080</v>
          </cell>
          <cell r="L457">
            <v>0</v>
          </cell>
        </row>
        <row r="458">
          <cell r="J458" t="str">
            <v>019.36520.0000.1080</v>
          </cell>
          <cell r="L458">
            <v>721.12</v>
          </cell>
        </row>
        <row r="459">
          <cell r="J459" t="str">
            <v>019.36600.0000.1080</v>
          </cell>
          <cell r="L459">
            <v>3.22</v>
          </cell>
        </row>
        <row r="460">
          <cell r="J460" t="str">
            <v>019.36602.0000.1080</v>
          </cell>
          <cell r="L460">
            <v>0</v>
          </cell>
        </row>
        <row r="461">
          <cell r="J461" t="str">
            <v>019.36603.0000.1080</v>
          </cell>
          <cell r="L461">
            <v>0</v>
          </cell>
        </row>
        <row r="462">
          <cell r="J462" t="str">
            <v>019.36700.0000.1080</v>
          </cell>
          <cell r="L462">
            <v>672.77</v>
          </cell>
        </row>
        <row r="463">
          <cell r="J463" t="str">
            <v>019.36701.0000.1080</v>
          </cell>
          <cell r="L463">
            <v>11399.31</v>
          </cell>
        </row>
        <row r="464">
          <cell r="J464" t="str">
            <v>019.36800.0000.1080</v>
          </cell>
          <cell r="L464">
            <v>0</v>
          </cell>
        </row>
        <row r="465">
          <cell r="J465" t="str">
            <v>019.36900.0000.1080</v>
          </cell>
          <cell r="L465">
            <v>357.52</v>
          </cell>
        </row>
        <row r="466">
          <cell r="J466" t="str">
            <v>019.36901.0000.1080</v>
          </cell>
          <cell r="L466">
            <v>0</v>
          </cell>
        </row>
        <row r="467">
          <cell r="J467" t="str">
            <v>019.37402.0000.1080</v>
          </cell>
          <cell r="L467">
            <v>697.63</v>
          </cell>
        </row>
        <row r="468">
          <cell r="J468" t="str">
            <v>019.37500.0000.1080</v>
          </cell>
          <cell r="L468">
            <v>32.89</v>
          </cell>
        </row>
        <row r="469">
          <cell r="J469" t="str">
            <v>019.37600.0000.1080</v>
          </cell>
          <cell r="L469">
            <v>2009.88</v>
          </cell>
        </row>
        <row r="470">
          <cell r="J470" t="str">
            <v>019.37601.0000.1080</v>
          </cell>
          <cell r="L470">
            <v>70.510000000000005</v>
          </cell>
        </row>
        <row r="471">
          <cell r="J471" t="str">
            <v>019.37602.0000.1080</v>
          </cell>
          <cell r="L471">
            <v>33.06</v>
          </cell>
        </row>
        <row r="472">
          <cell r="J472" t="str">
            <v>019.37800.0000.1080</v>
          </cell>
          <cell r="L472">
            <v>9.14</v>
          </cell>
        </row>
        <row r="473">
          <cell r="J473" t="str">
            <v>019.37900.0000.1080</v>
          </cell>
          <cell r="L473">
            <v>0</v>
          </cell>
        </row>
        <row r="474">
          <cell r="J474" t="str">
            <v>019.37901.0000.1080</v>
          </cell>
          <cell r="L474">
            <v>0</v>
          </cell>
        </row>
        <row r="475">
          <cell r="J475" t="str">
            <v>019.37902.0000.1080</v>
          </cell>
          <cell r="L475">
            <v>0</v>
          </cell>
        </row>
        <row r="476">
          <cell r="J476" t="str">
            <v>019.37904.0000.1080</v>
          </cell>
          <cell r="L476">
            <v>0</v>
          </cell>
        </row>
        <row r="477">
          <cell r="J477" t="str">
            <v>019.37905.0000.1080</v>
          </cell>
          <cell r="L477">
            <v>0</v>
          </cell>
        </row>
        <row r="478">
          <cell r="J478" t="str">
            <v>019.38000.0000.1080</v>
          </cell>
          <cell r="L478">
            <v>18.89</v>
          </cell>
        </row>
        <row r="479">
          <cell r="J479" t="str">
            <v>019.38100.0000.1080</v>
          </cell>
          <cell r="L479">
            <v>90.75</v>
          </cell>
        </row>
        <row r="480">
          <cell r="J480" t="str">
            <v>019.38200.0000.1080</v>
          </cell>
          <cell r="L480">
            <v>51.59</v>
          </cell>
        </row>
        <row r="481">
          <cell r="J481" t="str">
            <v>019.38300.0000.1080</v>
          </cell>
          <cell r="L481">
            <v>0</v>
          </cell>
        </row>
        <row r="482">
          <cell r="J482" t="str">
            <v>019.38500.0000.1080</v>
          </cell>
          <cell r="L482">
            <v>1879.11</v>
          </cell>
        </row>
        <row r="483">
          <cell r="J483" t="str">
            <v>019.39200.0000.1080</v>
          </cell>
          <cell r="L483">
            <v>0</v>
          </cell>
        </row>
        <row r="484">
          <cell r="J484" t="str">
            <v>019.39400.0000.1080</v>
          </cell>
          <cell r="L484">
            <v>331.48</v>
          </cell>
        </row>
        <row r="485">
          <cell r="J485" t="str">
            <v>019.39605.0000.1080</v>
          </cell>
          <cell r="L485">
            <v>150.33000000000001</v>
          </cell>
        </row>
        <row r="486">
          <cell r="J486" t="str">
            <v>019.39702.0000.1080</v>
          </cell>
          <cell r="L486">
            <v>0</v>
          </cell>
        </row>
        <row r="487">
          <cell r="J487" t="str">
            <v>019.39705.0000.1080</v>
          </cell>
          <cell r="L487">
            <v>0</v>
          </cell>
        </row>
        <row r="488">
          <cell r="J488" t="str">
            <v>019.39906.0000.1080</v>
          </cell>
          <cell r="L488">
            <v>21.83</v>
          </cell>
        </row>
        <row r="489">
          <cell r="J489" t="str">
            <v>019..0000.1080</v>
          </cell>
          <cell r="L489">
            <v>0</v>
          </cell>
        </row>
        <row r="490">
          <cell r="J490" t="str">
            <v>021.37401.0000.1080</v>
          </cell>
          <cell r="L490">
            <v>0</v>
          </cell>
        </row>
        <row r="491">
          <cell r="J491" t="str">
            <v>021.37402.0000.1080</v>
          </cell>
          <cell r="L491">
            <v>3.14</v>
          </cell>
        </row>
        <row r="492">
          <cell r="J492" t="str">
            <v>021.37500.0000.1080</v>
          </cell>
          <cell r="L492">
            <v>0</v>
          </cell>
        </row>
        <row r="493">
          <cell r="J493" t="str">
            <v>021.37501.0000.1080</v>
          </cell>
          <cell r="L493">
            <v>6.61</v>
          </cell>
        </row>
        <row r="494">
          <cell r="J494" t="str">
            <v>021.37503.0000.1080</v>
          </cell>
          <cell r="L494">
            <v>9.5500000000000007</v>
          </cell>
        </row>
        <row r="495">
          <cell r="J495" t="str">
            <v>021.37600.0000.1080</v>
          </cell>
          <cell r="L495">
            <v>763.14</v>
          </cell>
        </row>
        <row r="496">
          <cell r="J496" t="str">
            <v>021.37601.0000.1080</v>
          </cell>
          <cell r="L496">
            <v>2063.1799999999998</v>
          </cell>
        </row>
        <row r="497">
          <cell r="J497" t="str">
            <v>021.37602.0000.1080</v>
          </cell>
          <cell r="L497">
            <v>5464.93</v>
          </cell>
        </row>
        <row r="498">
          <cell r="J498" t="str">
            <v>021.37800.0000.1080</v>
          </cell>
          <cell r="L498">
            <v>1867.09</v>
          </cell>
        </row>
        <row r="499">
          <cell r="J499" t="str">
            <v>021.37900.0000.1080</v>
          </cell>
          <cell r="L499">
            <v>197.94</v>
          </cell>
        </row>
        <row r="500">
          <cell r="J500" t="str">
            <v>021.38000.0000.1080</v>
          </cell>
          <cell r="L500">
            <v>6799.78</v>
          </cell>
        </row>
        <row r="501">
          <cell r="J501" t="str">
            <v>021.38100.0000.1080</v>
          </cell>
          <cell r="L501">
            <v>7420.86</v>
          </cell>
        </row>
        <row r="502">
          <cell r="J502" t="str">
            <v>021.38200.0000.1080</v>
          </cell>
          <cell r="L502">
            <v>3738.71</v>
          </cell>
        </row>
        <row r="503">
          <cell r="J503" t="str">
            <v>021.38300.0000.1080</v>
          </cell>
          <cell r="L503">
            <v>2034.41</v>
          </cell>
        </row>
        <row r="504">
          <cell r="J504" t="str">
            <v>021.38400.0000.1080</v>
          </cell>
          <cell r="L504">
            <v>0</v>
          </cell>
        </row>
        <row r="505">
          <cell r="J505" t="str">
            <v>021.39100.0000.1080</v>
          </cell>
          <cell r="L505">
            <v>0</v>
          </cell>
        </row>
        <row r="506">
          <cell r="J506" t="str">
            <v>021.39101.0000.1080</v>
          </cell>
          <cell r="L506">
            <v>0</v>
          </cell>
        </row>
        <row r="507">
          <cell r="J507" t="str">
            <v>021.39103.0000.1080</v>
          </cell>
          <cell r="L507">
            <v>0</v>
          </cell>
        </row>
        <row r="508">
          <cell r="J508" t="str">
            <v>021.39400.0000.1080</v>
          </cell>
          <cell r="L508">
            <v>0</v>
          </cell>
        </row>
        <row r="509">
          <cell r="J509" t="str">
            <v>021..0000.1080</v>
          </cell>
          <cell r="L509">
            <v>0</v>
          </cell>
        </row>
        <row r="510">
          <cell r="J510" t="str">
            <v>022.37500.0000.1080</v>
          </cell>
          <cell r="L510">
            <v>0</v>
          </cell>
        </row>
        <row r="511">
          <cell r="J511" t="str">
            <v>022.37900.0000.1080</v>
          </cell>
          <cell r="L511">
            <v>178.06</v>
          </cell>
        </row>
        <row r="512">
          <cell r="J512" t="str">
            <v>022.38100.0000.1080</v>
          </cell>
          <cell r="L512">
            <v>0</v>
          </cell>
        </row>
        <row r="513">
          <cell r="J513" t="str">
            <v>022.38300.0000.1080</v>
          </cell>
          <cell r="L513">
            <v>0</v>
          </cell>
        </row>
        <row r="514">
          <cell r="J514" t="str">
            <v>022.38500.0000.1080</v>
          </cell>
          <cell r="L514">
            <v>123.58</v>
          </cell>
        </row>
        <row r="515">
          <cell r="J515" t="str">
            <v>022.39009.0000.1080</v>
          </cell>
          <cell r="L515">
            <v>711.61</v>
          </cell>
        </row>
        <row r="516">
          <cell r="J516" t="str">
            <v>022.39100.0000.1080</v>
          </cell>
          <cell r="L516">
            <v>160.75</v>
          </cell>
        </row>
        <row r="517">
          <cell r="J517" t="str">
            <v>022.39103.0000.1080</v>
          </cell>
          <cell r="L517">
            <v>0</v>
          </cell>
        </row>
        <row r="518">
          <cell r="J518" t="str">
            <v>022.39400.0000.1080</v>
          </cell>
          <cell r="L518">
            <v>0</v>
          </cell>
        </row>
        <row r="519">
          <cell r="J519" t="str">
            <v>022..0000.1080</v>
          </cell>
          <cell r="L519">
            <v>0</v>
          </cell>
        </row>
        <row r="520">
          <cell r="J520" t="str">
            <v>040..0000.1080</v>
          </cell>
          <cell r="L520">
            <v>0</v>
          </cell>
        </row>
        <row r="521">
          <cell r="J521" t="str">
            <v>009.30100.0000.1080</v>
          </cell>
          <cell r="L521">
            <v>0</v>
          </cell>
        </row>
        <row r="522">
          <cell r="J522" t="str">
            <v>009.30200.0000.1080</v>
          </cell>
          <cell r="L522">
            <v>0</v>
          </cell>
        </row>
        <row r="523">
          <cell r="J523" t="str">
            <v>009.32520.0000.1080</v>
          </cell>
          <cell r="L523">
            <v>0</v>
          </cell>
        </row>
        <row r="524">
          <cell r="J524" t="str">
            <v>009.32540.0000.1080</v>
          </cell>
          <cell r="L524">
            <v>0</v>
          </cell>
        </row>
        <row r="525">
          <cell r="J525" t="str">
            <v>009.33100.0000.1080</v>
          </cell>
          <cell r="L525">
            <v>0</v>
          </cell>
        </row>
        <row r="526">
          <cell r="J526" t="str">
            <v>009.33201.0000.1080</v>
          </cell>
          <cell r="L526">
            <v>0</v>
          </cell>
        </row>
        <row r="527">
          <cell r="J527" t="str">
            <v>009.33202.0000.1080</v>
          </cell>
          <cell r="L527">
            <v>0</v>
          </cell>
        </row>
        <row r="528">
          <cell r="J528" t="str">
            <v>009.33400.0000.1080</v>
          </cell>
          <cell r="L528">
            <v>0</v>
          </cell>
        </row>
        <row r="529">
          <cell r="J529" t="str">
            <v>009.33600.0000.1080</v>
          </cell>
          <cell r="L529">
            <v>0</v>
          </cell>
        </row>
        <row r="530">
          <cell r="J530" t="str">
            <v>009.35010.0000.1080</v>
          </cell>
          <cell r="L530">
            <v>0</v>
          </cell>
        </row>
        <row r="531">
          <cell r="J531" t="str">
            <v>009.35020.0000.1080</v>
          </cell>
          <cell r="L531">
            <v>3.59</v>
          </cell>
        </row>
        <row r="532">
          <cell r="J532" t="str">
            <v>009.35100.0000.1080</v>
          </cell>
          <cell r="L532">
            <v>16.649999999999999</v>
          </cell>
        </row>
        <row r="533">
          <cell r="J533" t="str">
            <v>009.35102.0000.1080</v>
          </cell>
          <cell r="L533">
            <v>257.02999999999997</v>
          </cell>
        </row>
        <row r="534">
          <cell r="J534" t="str">
            <v>009.35103.0000.1080</v>
          </cell>
          <cell r="L534">
            <v>37.21</v>
          </cell>
        </row>
        <row r="535">
          <cell r="J535" t="str">
            <v>009.35104.0000.1080</v>
          </cell>
          <cell r="L535">
            <v>232.49</v>
          </cell>
        </row>
        <row r="536">
          <cell r="J536" t="str">
            <v>009.35200.0000.1080</v>
          </cell>
          <cell r="L536">
            <v>222.47</v>
          </cell>
        </row>
        <row r="537">
          <cell r="J537" t="str">
            <v>009.35201.0000.1080</v>
          </cell>
          <cell r="L537">
            <v>4773.05</v>
          </cell>
        </row>
        <row r="538">
          <cell r="J538" t="str">
            <v>009.35202.0000.1080</v>
          </cell>
          <cell r="L538">
            <v>1201.33</v>
          </cell>
        </row>
        <row r="539">
          <cell r="J539" t="str">
            <v>009.35203.0000.1080</v>
          </cell>
          <cell r="L539">
            <v>423.69</v>
          </cell>
        </row>
        <row r="540">
          <cell r="J540" t="str">
            <v>009.35210.0000.1080</v>
          </cell>
          <cell r="L540">
            <v>0</v>
          </cell>
        </row>
        <row r="541">
          <cell r="J541" t="str">
            <v>009.35211.0000.1080</v>
          </cell>
          <cell r="L541">
            <v>83.29</v>
          </cell>
        </row>
        <row r="542">
          <cell r="J542" t="str">
            <v>009.35301.0000.1080</v>
          </cell>
          <cell r="L542">
            <v>0</v>
          </cell>
        </row>
        <row r="543">
          <cell r="J543" t="str">
            <v>009.35302.0000.1080</v>
          </cell>
          <cell r="L543">
            <v>235.64</v>
          </cell>
        </row>
        <row r="544">
          <cell r="J544" t="str">
            <v>009.35400.0000.1080</v>
          </cell>
          <cell r="L544">
            <v>688.03</v>
          </cell>
        </row>
        <row r="545">
          <cell r="J545" t="str">
            <v>009.35500.0000.1080</v>
          </cell>
          <cell r="L545">
            <v>495.86</v>
          </cell>
        </row>
        <row r="546">
          <cell r="J546" t="str">
            <v>009.35600.0000.1080</v>
          </cell>
          <cell r="L546">
            <v>0</v>
          </cell>
        </row>
        <row r="547">
          <cell r="J547" t="str">
            <v>009.36510.0000.1080</v>
          </cell>
          <cell r="L547">
            <v>0</v>
          </cell>
        </row>
        <row r="548">
          <cell r="J548" t="str">
            <v>009.36520.0000.1080</v>
          </cell>
          <cell r="L548">
            <v>602.38</v>
          </cell>
        </row>
        <row r="549">
          <cell r="J549" t="str">
            <v>009.36602.0000.1080</v>
          </cell>
          <cell r="L549">
            <v>251.42</v>
          </cell>
        </row>
        <row r="550">
          <cell r="J550" t="str">
            <v>009.36603.0000.1080</v>
          </cell>
          <cell r="L550">
            <v>80.12</v>
          </cell>
        </row>
        <row r="551">
          <cell r="J551" t="str">
            <v>009.36700.0000.1080</v>
          </cell>
          <cell r="L551">
            <v>426.79</v>
          </cell>
        </row>
        <row r="552">
          <cell r="J552" t="str">
            <v>009.36701.0000.1080</v>
          </cell>
          <cell r="L552">
            <v>22684.68</v>
          </cell>
        </row>
        <row r="553">
          <cell r="J553" t="str">
            <v>009.36900.0000.1080</v>
          </cell>
          <cell r="L553">
            <v>353.12</v>
          </cell>
        </row>
        <row r="554">
          <cell r="J554" t="str">
            <v>009.36901.0000.1080</v>
          </cell>
          <cell r="L554">
            <v>5256.1</v>
          </cell>
        </row>
        <row r="555">
          <cell r="J555" t="str">
            <v>009.37400.0000.1080</v>
          </cell>
          <cell r="L555">
            <v>0</v>
          </cell>
        </row>
        <row r="556">
          <cell r="J556" t="str">
            <v>009.37401.0000.1080</v>
          </cell>
          <cell r="L556">
            <v>0</v>
          </cell>
        </row>
        <row r="557">
          <cell r="J557" t="str">
            <v>009.37402.0000.1080</v>
          </cell>
          <cell r="L557">
            <v>205.45</v>
          </cell>
        </row>
        <row r="558">
          <cell r="J558" t="str">
            <v>009.37403.0000.1080</v>
          </cell>
          <cell r="L558">
            <v>0</v>
          </cell>
        </row>
        <row r="559">
          <cell r="J559" t="str">
            <v>009.37500.0000.1080</v>
          </cell>
          <cell r="L559">
            <v>858.82</v>
          </cell>
        </row>
        <row r="560">
          <cell r="J560" t="str">
            <v>009.37501.0000.1080</v>
          </cell>
          <cell r="L560">
            <v>171.76</v>
          </cell>
        </row>
        <row r="561">
          <cell r="J561" t="str">
            <v>009.37502.0000.1080</v>
          </cell>
          <cell r="L561">
            <v>75.709999999999994</v>
          </cell>
        </row>
        <row r="562">
          <cell r="J562" t="str">
            <v>009.37503.0000.1080</v>
          </cell>
          <cell r="L562">
            <v>6.51</v>
          </cell>
        </row>
        <row r="563">
          <cell r="J563" t="str">
            <v>009.37600.0000.1080</v>
          </cell>
          <cell r="L563">
            <v>17789.07</v>
          </cell>
        </row>
        <row r="564">
          <cell r="J564" t="str">
            <v>009.37601.0000.1080</v>
          </cell>
          <cell r="L564">
            <v>124179.56</v>
          </cell>
        </row>
        <row r="565">
          <cell r="J565" t="str">
            <v>009.37602.0000.1080</v>
          </cell>
          <cell r="L565">
            <v>43787.18</v>
          </cell>
        </row>
        <row r="566">
          <cell r="J566" t="str">
            <v>009.37800.0000.1080</v>
          </cell>
          <cell r="L566">
            <v>5179.07</v>
          </cell>
        </row>
        <row r="567">
          <cell r="J567" t="str">
            <v>009.37900.0000.1080</v>
          </cell>
          <cell r="L567">
            <v>2506.86</v>
          </cell>
        </row>
        <row r="568">
          <cell r="J568" t="str">
            <v>009.37903.0000.1080</v>
          </cell>
          <cell r="L568">
            <v>0</v>
          </cell>
        </row>
        <row r="569">
          <cell r="J569" t="str">
            <v>009.37905.0000.1080</v>
          </cell>
          <cell r="L569">
            <v>3504.22</v>
          </cell>
        </row>
        <row r="570">
          <cell r="J570" t="str">
            <v>009.38000.0000.1080</v>
          </cell>
          <cell r="L570">
            <v>369368.76</v>
          </cell>
        </row>
        <row r="571">
          <cell r="J571" t="str">
            <v>009.38100.0000.1080</v>
          </cell>
          <cell r="L571">
            <v>37983.480000000003</v>
          </cell>
        </row>
        <row r="572">
          <cell r="J572" t="str">
            <v>009.38200.0000.1080</v>
          </cell>
          <cell r="L572">
            <v>73905.14</v>
          </cell>
        </row>
        <row r="573">
          <cell r="J573" t="str">
            <v>009.38300.0000.1080</v>
          </cell>
          <cell r="L573">
            <v>11026.78</v>
          </cell>
        </row>
        <row r="574">
          <cell r="J574" t="str">
            <v>009.38400.0000.1080</v>
          </cell>
          <cell r="L574">
            <v>433.26</v>
          </cell>
        </row>
        <row r="575">
          <cell r="J575" t="str">
            <v>009.38500.0000.1080</v>
          </cell>
          <cell r="L575">
            <v>9494.69</v>
          </cell>
        </row>
        <row r="576">
          <cell r="J576" t="str">
            <v>009.38600.0000.1080</v>
          </cell>
          <cell r="L576">
            <v>14.23</v>
          </cell>
        </row>
        <row r="577">
          <cell r="J577" t="str">
            <v>009.38900.0000.1080</v>
          </cell>
          <cell r="L577">
            <v>0</v>
          </cell>
        </row>
        <row r="578">
          <cell r="J578" t="str">
            <v>009.39002.0000.1080</v>
          </cell>
          <cell r="L578">
            <v>321.83</v>
          </cell>
        </row>
        <row r="579">
          <cell r="J579" t="str">
            <v>009.39003.0000.1080</v>
          </cell>
          <cell r="L579">
            <v>1367.89</v>
          </cell>
        </row>
        <row r="580">
          <cell r="J580" t="str">
            <v>009.39004.0000.1080</v>
          </cell>
          <cell r="L580">
            <v>17.260000000000002</v>
          </cell>
        </row>
        <row r="581">
          <cell r="J581" t="str">
            <v>009.39009.0000.1080</v>
          </cell>
          <cell r="L581">
            <v>11592.49</v>
          </cell>
        </row>
        <row r="582">
          <cell r="J582" t="str">
            <v>009.39100.0000.1080</v>
          </cell>
          <cell r="L582">
            <v>12492.54</v>
          </cell>
        </row>
        <row r="583">
          <cell r="J583" t="str">
            <v>009.39103.0000.1080</v>
          </cell>
          <cell r="L583">
            <v>563.52</v>
          </cell>
        </row>
        <row r="584">
          <cell r="J584" t="str">
            <v>009.39200.0000.1080</v>
          </cell>
          <cell r="L584">
            <v>4924.07</v>
          </cell>
        </row>
        <row r="585">
          <cell r="J585" t="str">
            <v>009.39201.0000.1080</v>
          </cell>
          <cell r="L585">
            <v>0</v>
          </cell>
        </row>
        <row r="586">
          <cell r="J586" t="str">
            <v>009.39202.0000.1080</v>
          </cell>
          <cell r="L586">
            <v>758.49</v>
          </cell>
        </row>
        <row r="587">
          <cell r="J587" t="str">
            <v>009.39400.0000.1080</v>
          </cell>
          <cell r="L587">
            <v>5687.62</v>
          </cell>
        </row>
        <row r="588">
          <cell r="J588" t="str">
            <v>009.39603.0000.1080</v>
          </cell>
          <cell r="L588">
            <v>701.81</v>
          </cell>
        </row>
        <row r="589">
          <cell r="J589" t="str">
            <v>009.39604.0000.1080</v>
          </cell>
          <cell r="L589">
            <v>704.57</v>
          </cell>
        </row>
        <row r="590">
          <cell r="J590" t="str">
            <v>009.39605.0000.1080</v>
          </cell>
          <cell r="L590">
            <v>136.55000000000001</v>
          </cell>
        </row>
        <row r="591">
          <cell r="J591" t="str">
            <v>009.39700.0000.1080</v>
          </cell>
          <cell r="L591">
            <v>4790.6400000000003</v>
          </cell>
        </row>
        <row r="592">
          <cell r="J592" t="str">
            <v>009.39701.0000.1080</v>
          </cell>
          <cell r="L592">
            <v>0</v>
          </cell>
        </row>
        <row r="593">
          <cell r="J593" t="str">
            <v>009.39702.0000.1080</v>
          </cell>
          <cell r="L593">
            <v>181.47</v>
          </cell>
        </row>
        <row r="594">
          <cell r="J594" t="str">
            <v>009.39705.0000.1080</v>
          </cell>
          <cell r="L594">
            <v>1355.62</v>
          </cell>
        </row>
        <row r="595">
          <cell r="J595" t="str">
            <v>009.39800.0000.1080</v>
          </cell>
          <cell r="L595">
            <v>17474.310000000001</v>
          </cell>
        </row>
        <row r="596">
          <cell r="J596" t="str">
            <v>009.39901.0000.1080</v>
          </cell>
          <cell r="L596">
            <v>2095.75</v>
          </cell>
        </row>
        <row r="597">
          <cell r="J597" t="str">
            <v>009.39902.0000.1080</v>
          </cell>
          <cell r="L597">
            <v>240.44</v>
          </cell>
        </row>
        <row r="598">
          <cell r="J598" t="str">
            <v>009.39902.0000.1080</v>
          </cell>
          <cell r="L598">
            <v>0</v>
          </cell>
        </row>
        <row r="599">
          <cell r="J599" t="str">
            <v>009.39903.0000.1080</v>
          </cell>
          <cell r="L599">
            <v>6103.7</v>
          </cell>
        </row>
        <row r="600">
          <cell r="J600" t="str">
            <v>009.39905.0000.1080</v>
          </cell>
          <cell r="L600">
            <v>0</v>
          </cell>
        </row>
        <row r="601">
          <cell r="J601" t="str">
            <v>009.39906.0000.1080</v>
          </cell>
          <cell r="L601">
            <v>40017.879999999997</v>
          </cell>
        </row>
        <row r="602">
          <cell r="J602" t="str">
            <v>009.39907.0000.1080</v>
          </cell>
          <cell r="L602">
            <v>3209.77</v>
          </cell>
        </row>
        <row r="603">
          <cell r="J603" t="str">
            <v>009.39908.0000.1080</v>
          </cell>
          <cell r="L603">
            <v>17957.48</v>
          </cell>
        </row>
        <row r="604">
          <cell r="J604" t="str">
            <v>009..0000.1080</v>
          </cell>
          <cell r="L604">
            <v>0</v>
          </cell>
        </row>
        <row r="605">
          <cell r="J605" t="str">
            <v>049..0000.1080</v>
          </cell>
          <cell r="L605">
            <v>0</v>
          </cell>
        </row>
        <row r="606">
          <cell r="J606" t="str">
            <v>070.30200.0000.1080</v>
          </cell>
          <cell r="L606">
            <v>0</v>
          </cell>
        </row>
        <row r="607">
          <cell r="J607" t="str">
            <v>070.30300.0000.1080</v>
          </cell>
          <cell r="L607">
            <v>0</v>
          </cell>
        </row>
        <row r="608">
          <cell r="J608" t="str">
            <v>070.36520.0000.1080</v>
          </cell>
          <cell r="L608">
            <v>0</v>
          </cell>
        </row>
        <row r="609">
          <cell r="J609" t="str">
            <v>070.36603.0000.1080</v>
          </cell>
          <cell r="L609">
            <v>0</v>
          </cell>
        </row>
        <row r="610">
          <cell r="J610" t="str">
            <v>070.36700.0000.1080</v>
          </cell>
          <cell r="L610">
            <v>15.38</v>
          </cell>
        </row>
        <row r="611">
          <cell r="J611" t="str">
            <v>070.36701.0000.1080</v>
          </cell>
          <cell r="L611">
            <v>1229.82</v>
          </cell>
        </row>
        <row r="612">
          <cell r="J612" t="str">
            <v>070.36900.0000.1080</v>
          </cell>
          <cell r="L612">
            <v>123.32</v>
          </cell>
        </row>
        <row r="613">
          <cell r="J613" t="str">
            <v>070.37401.0000.1080</v>
          </cell>
          <cell r="L613">
            <v>0</v>
          </cell>
        </row>
        <row r="614">
          <cell r="J614" t="str">
            <v>070.37402.0000.1080</v>
          </cell>
          <cell r="L614">
            <v>0</v>
          </cell>
        </row>
        <row r="615">
          <cell r="J615" t="str">
            <v>070.37500.0000.1080</v>
          </cell>
          <cell r="L615">
            <v>7.28</v>
          </cell>
        </row>
        <row r="616">
          <cell r="J616" t="str">
            <v>070.37600.0000.1080</v>
          </cell>
          <cell r="L616">
            <v>218.21</v>
          </cell>
        </row>
        <row r="617">
          <cell r="J617" t="str">
            <v>070.37601.0000.1080</v>
          </cell>
          <cell r="L617">
            <v>1762.35</v>
          </cell>
        </row>
        <row r="618">
          <cell r="J618" t="str">
            <v>070.37602.0000.1080</v>
          </cell>
          <cell r="L618">
            <v>1185.1600000000001</v>
          </cell>
        </row>
        <row r="619">
          <cell r="J619" t="str">
            <v>070.37800.0000.1080</v>
          </cell>
          <cell r="L619">
            <v>119.38</v>
          </cell>
        </row>
        <row r="620">
          <cell r="J620" t="str">
            <v>070.37900.0000.1080</v>
          </cell>
          <cell r="L620">
            <v>48.7</v>
          </cell>
        </row>
        <row r="621">
          <cell r="J621" t="str">
            <v>070.37908.0000.1080</v>
          </cell>
          <cell r="L621">
            <v>0</v>
          </cell>
        </row>
        <row r="622">
          <cell r="J622" t="str">
            <v>070.38000.0000.1080</v>
          </cell>
          <cell r="L622">
            <v>6992.54</v>
          </cell>
        </row>
        <row r="623">
          <cell r="J623" t="str">
            <v>070.38100.0000.1080</v>
          </cell>
          <cell r="L623">
            <v>0</v>
          </cell>
        </row>
        <row r="624">
          <cell r="J624" t="str">
            <v>070.38200.0000.1080</v>
          </cell>
          <cell r="L624">
            <v>652.66999999999996</v>
          </cell>
        </row>
        <row r="625">
          <cell r="J625" t="str">
            <v>070.38300.0000.1080</v>
          </cell>
          <cell r="L625">
            <v>655.54</v>
          </cell>
        </row>
        <row r="626">
          <cell r="J626" t="str">
            <v>070.38400.0000.1080</v>
          </cell>
          <cell r="L626">
            <v>260.39</v>
          </cell>
        </row>
        <row r="627">
          <cell r="J627" t="str">
            <v>070.38500.0000.1080</v>
          </cell>
          <cell r="L627">
            <v>138.77000000000001</v>
          </cell>
        </row>
        <row r="628">
          <cell r="J628" t="str">
            <v>070.38900.0000.1080</v>
          </cell>
          <cell r="L628">
            <v>0</v>
          </cell>
        </row>
        <row r="629">
          <cell r="J629" t="str">
            <v>070.39000.0000.1080</v>
          </cell>
          <cell r="L629">
            <v>673.43</v>
          </cell>
        </row>
        <row r="630">
          <cell r="J630" t="str">
            <v>070.39009.0000.1080</v>
          </cell>
          <cell r="L630">
            <v>128.08000000000001</v>
          </cell>
        </row>
        <row r="631">
          <cell r="J631" t="str">
            <v>070.39100.0000.1080</v>
          </cell>
          <cell r="L631">
            <v>67.39</v>
          </cell>
        </row>
        <row r="632">
          <cell r="J632" t="str">
            <v>070.39103.0000.1080</v>
          </cell>
          <cell r="L632">
            <v>0</v>
          </cell>
        </row>
        <row r="633">
          <cell r="J633" t="str">
            <v>070.39200.0000.1080</v>
          </cell>
          <cell r="L633">
            <v>864.58</v>
          </cell>
        </row>
        <row r="634">
          <cell r="J634" t="str">
            <v>070.39300.0000.1080</v>
          </cell>
          <cell r="L634">
            <v>4.12</v>
          </cell>
        </row>
        <row r="635">
          <cell r="J635" t="str">
            <v>070.39400.0000.1080</v>
          </cell>
          <cell r="L635">
            <v>315.63</v>
          </cell>
        </row>
        <row r="636">
          <cell r="J636" t="str">
            <v>070.39500.0000.1080</v>
          </cell>
          <cell r="L636">
            <v>3.76</v>
          </cell>
        </row>
        <row r="637">
          <cell r="J637" t="str">
            <v>070.39600.0000.1080</v>
          </cell>
          <cell r="L637">
            <v>0</v>
          </cell>
        </row>
        <row r="638">
          <cell r="J638" t="str">
            <v>070.39603.0000.1080</v>
          </cell>
          <cell r="L638">
            <v>384.98</v>
          </cell>
        </row>
        <row r="639">
          <cell r="J639" t="str">
            <v>070.39700.0000.1080</v>
          </cell>
          <cell r="L639">
            <v>27.73</v>
          </cell>
        </row>
        <row r="640">
          <cell r="J640" t="str">
            <v>070.39701.0000.1080</v>
          </cell>
          <cell r="L640">
            <v>0</v>
          </cell>
        </row>
        <row r="641">
          <cell r="J641" t="str">
            <v>070.39702.0000.1080</v>
          </cell>
          <cell r="L641">
            <v>0</v>
          </cell>
        </row>
        <row r="642">
          <cell r="J642" t="str">
            <v>070.39705.0000.1080</v>
          </cell>
          <cell r="L642">
            <v>1.96</v>
          </cell>
        </row>
        <row r="643">
          <cell r="J643" t="str">
            <v>070.39800.0000.1080</v>
          </cell>
          <cell r="L643">
            <v>47.91</v>
          </cell>
        </row>
        <row r="644">
          <cell r="J644" t="str">
            <v>070.39900.0000.1080</v>
          </cell>
          <cell r="L644">
            <v>0</v>
          </cell>
        </row>
        <row r="645">
          <cell r="J645" t="str">
            <v>070.39906.0000.1080</v>
          </cell>
          <cell r="L645">
            <v>16.91</v>
          </cell>
        </row>
        <row r="646">
          <cell r="J646" t="str">
            <v>070..0000.1080</v>
          </cell>
          <cell r="L646">
            <v>0</v>
          </cell>
        </row>
        <row r="647">
          <cell r="J647" t="str">
            <v>071.30200.0000.1080</v>
          </cell>
          <cell r="L647">
            <v>0</v>
          </cell>
        </row>
        <row r="648">
          <cell r="J648" t="str">
            <v>071.30300.0000.1080</v>
          </cell>
          <cell r="L648">
            <v>0</v>
          </cell>
        </row>
        <row r="649">
          <cell r="J649" t="str">
            <v>071.36520.0000.1080</v>
          </cell>
          <cell r="L649">
            <v>0</v>
          </cell>
        </row>
        <row r="650">
          <cell r="J650" t="str">
            <v>071.36600.0000.1080</v>
          </cell>
          <cell r="L650">
            <v>2.4500000000000002</v>
          </cell>
        </row>
        <row r="651">
          <cell r="J651" t="str">
            <v>071.36603.0000.1080</v>
          </cell>
          <cell r="L651">
            <v>0</v>
          </cell>
        </row>
        <row r="652">
          <cell r="J652" t="str">
            <v>071.36700.0000.1080</v>
          </cell>
          <cell r="L652">
            <v>13.44</v>
          </cell>
        </row>
        <row r="653">
          <cell r="J653" t="str">
            <v>071.36701.0000.1080</v>
          </cell>
          <cell r="L653">
            <v>1398.37</v>
          </cell>
        </row>
        <row r="654">
          <cell r="J654" t="str">
            <v>071.36900.0000.1080</v>
          </cell>
          <cell r="L654">
            <v>92.89</v>
          </cell>
        </row>
        <row r="655">
          <cell r="J655" t="str">
            <v>071.37401.0000.1080</v>
          </cell>
          <cell r="L655">
            <v>0</v>
          </cell>
        </row>
        <row r="656">
          <cell r="J656" t="str">
            <v>071.37402.0000.1080</v>
          </cell>
          <cell r="L656">
            <v>0</v>
          </cell>
        </row>
        <row r="657">
          <cell r="J657" t="str">
            <v>071.37500.0000.1080</v>
          </cell>
          <cell r="L657">
            <v>0</v>
          </cell>
        </row>
        <row r="658">
          <cell r="J658" t="str">
            <v>071.37600.0000.1080</v>
          </cell>
          <cell r="L658">
            <v>69.86</v>
          </cell>
        </row>
        <row r="659">
          <cell r="J659" t="str">
            <v>071.37601.0000.1080</v>
          </cell>
          <cell r="L659">
            <v>584.1</v>
          </cell>
        </row>
        <row r="660">
          <cell r="J660" t="str">
            <v>071.37602.0000.1080</v>
          </cell>
          <cell r="L660">
            <v>1517.15</v>
          </cell>
        </row>
        <row r="661">
          <cell r="J661" t="str">
            <v>071.37800.0000.1080</v>
          </cell>
          <cell r="L661">
            <v>29.86</v>
          </cell>
        </row>
        <row r="662">
          <cell r="J662" t="str">
            <v>071.37900.0000.1080</v>
          </cell>
          <cell r="L662">
            <v>74.819999999999993</v>
          </cell>
        </row>
        <row r="663">
          <cell r="J663" t="str">
            <v>071.37908.0000.1080</v>
          </cell>
          <cell r="L663">
            <v>0</v>
          </cell>
        </row>
        <row r="664">
          <cell r="J664" t="str">
            <v>071.38000.0000.1080</v>
          </cell>
          <cell r="L664">
            <v>5392.92</v>
          </cell>
        </row>
        <row r="665">
          <cell r="J665" t="str">
            <v>071.38100.0000.1080</v>
          </cell>
          <cell r="L665">
            <v>0</v>
          </cell>
        </row>
        <row r="666">
          <cell r="J666" t="str">
            <v>071.38200.0000.1080</v>
          </cell>
          <cell r="L666">
            <v>712.47</v>
          </cell>
        </row>
        <row r="667">
          <cell r="J667" t="str">
            <v>071.38300.0000.1080</v>
          </cell>
          <cell r="L667">
            <v>409.86</v>
          </cell>
        </row>
        <row r="668">
          <cell r="J668" t="str">
            <v>071.38400.0000.1080</v>
          </cell>
          <cell r="L668">
            <v>167.75</v>
          </cell>
        </row>
        <row r="669">
          <cell r="J669" t="str">
            <v>071.38500.0000.1080</v>
          </cell>
          <cell r="L669">
            <v>27.46</v>
          </cell>
        </row>
        <row r="670">
          <cell r="J670" t="str">
            <v>071.39000.0000.1080</v>
          </cell>
          <cell r="L670">
            <v>29.15</v>
          </cell>
        </row>
        <row r="671">
          <cell r="J671" t="str">
            <v>071.39009.0000.1080</v>
          </cell>
          <cell r="L671">
            <v>54.35</v>
          </cell>
        </row>
        <row r="672">
          <cell r="J672" t="str">
            <v>071.39100.0000.1080</v>
          </cell>
          <cell r="L672">
            <v>103.55</v>
          </cell>
        </row>
        <row r="673">
          <cell r="J673" t="str">
            <v>071.39103.0000.1080</v>
          </cell>
          <cell r="L673">
            <v>0</v>
          </cell>
        </row>
        <row r="674">
          <cell r="J674" t="str">
            <v>071.39200.0000.1080</v>
          </cell>
          <cell r="L674">
            <v>915.23</v>
          </cell>
        </row>
        <row r="675">
          <cell r="J675" t="str">
            <v>071.39300.0000.1080</v>
          </cell>
          <cell r="L675">
            <v>5.38</v>
          </cell>
        </row>
        <row r="676">
          <cell r="J676" t="str">
            <v>071.39400.0000.1080</v>
          </cell>
          <cell r="L676">
            <v>268.82</v>
          </cell>
        </row>
        <row r="677">
          <cell r="J677" t="str">
            <v>071.39500.0000.1080</v>
          </cell>
          <cell r="L677">
            <v>2.75</v>
          </cell>
        </row>
        <row r="678">
          <cell r="J678" t="str">
            <v>071.39600.0000.1080</v>
          </cell>
          <cell r="L678">
            <v>117.83</v>
          </cell>
        </row>
        <row r="679">
          <cell r="J679" t="str">
            <v>071.39603.0000.1080</v>
          </cell>
          <cell r="L679">
            <v>678.75</v>
          </cell>
        </row>
        <row r="680">
          <cell r="J680" t="str">
            <v>071.39700.0000.1080</v>
          </cell>
          <cell r="L680">
            <v>10.84</v>
          </cell>
        </row>
        <row r="681">
          <cell r="J681" t="str">
            <v>071.39701.0000.1080</v>
          </cell>
          <cell r="L681">
            <v>16.53</v>
          </cell>
        </row>
        <row r="682">
          <cell r="J682" t="str">
            <v>071.39702.0000.1080</v>
          </cell>
          <cell r="L682">
            <v>2.59</v>
          </cell>
        </row>
        <row r="683">
          <cell r="J683" t="str">
            <v>071.39705.0000.1080</v>
          </cell>
          <cell r="L683">
            <v>4.71</v>
          </cell>
        </row>
        <row r="684">
          <cell r="J684" t="str">
            <v>071.39800.0000.1080</v>
          </cell>
          <cell r="L684">
            <v>243.6</v>
          </cell>
        </row>
        <row r="685">
          <cell r="J685" t="str">
            <v>071.39900.0000.1080</v>
          </cell>
          <cell r="L685">
            <v>0</v>
          </cell>
        </row>
        <row r="686">
          <cell r="J686" t="str">
            <v>071.39906.0000.1080</v>
          </cell>
          <cell r="L686">
            <v>26.36</v>
          </cell>
        </row>
        <row r="687">
          <cell r="J687" t="str">
            <v>071..0000.1080</v>
          </cell>
          <cell r="L687">
            <v>0</v>
          </cell>
        </row>
        <row r="688">
          <cell r="J688" t="str">
            <v>072.30100.0000.1080</v>
          </cell>
          <cell r="L688">
            <v>0</v>
          </cell>
        </row>
        <row r="689">
          <cell r="J689" t="str">
            <v>072.30200.0000.1080</v>
          </cell>
          <cell r="L689">
            <v>0</v>
          </cell>
        </row>
        <row r="690">
          <cell r="J690" t="str">
            <v>072.30300.0000.1080</v>
          </cell>
          <cell r="L690">
            <v>0</v>
          </cell>
        </row>
        <row r="691">
          <cell r="J691" t="str">
            <v>072.36520.0000.1080</v>
          </cell>
          <cell r="L691">
            <v>0</v>
          </cell>
        </row>
        <row r="692">
          <cell r="J692" t="str">
            <v>072.36600.0000.1080</v>
          </cell>
          <cell r="L692">
            <v>6.68</v>
          </cell>
        </row>
        <row r="693">
          <cell r="J693" t="str">
            <v>072.36603.0000.1080</v>
          </cell>
          <cell r="L693">
            <v>0</v>
          </cell>
        </row>
        <row r="694">
          <cell r="J694" t="str">
            <v>072.36700.0000.1080</v>
          </cell>
          <cell r="L694">
            <v>43.91</v>
          </cell>
        </row>
        <row r="695">
          <cell r="J695" t="str">
            <v>072.36701.0000.1080</v>
          </cell>
          <cell r="L695">
            <v>8576.0400000000009</v>
          </cell>
        </row>
        <row r="696">
          <cell r="J696" t="str">
            <v>072.36702.0000.1080</v>
          </cell>
          <cell r="L696">
            <v>31.6</v>
          </cell>
        </row>
        <row r="697">
          <cell r="J697" t="str">
            <v>072.36900.0000.1080</v>
          </cell>
          <cell r="L697">
            <v>984.35</v>
          </cell>
        </row>
        <row r="698">
          <cell r="J698" t="str">
            <v>072.37000.0000.1080</v>
          </cell>
          <cell r="L698">
            <v>18.3</v>
          </cell>
        </row>
        <row r="699">
          <cell r="J699" t="str">
            <v>072.37401.0000.1080</v>
          </cell>
          <cell r="L699">
            <v>0</v>
          </cell>
        </row>
        <row r="700">
          <cell r="J700" t="str">
            <v>072.37402.0000.1080</v>
          </cell>
          <cell r="L700">
            <v>0</v>
          </cell>
        </row>
        <row r="701">
          <cell r="J701" t="str">
            <v>072.37500.0000.1080</v>
          </cell>
          <cell r="L701">
            <v>43.84</v>
          </cell>
        </row>
        <row r="702">
          <cell r="J702" t="str">
            <v>072.37600.0000.1080</v>
          </cell>
          <cell r="L702">
            <v>1008.92</v>
          </cell>
        </row>
        <row r="703">
          <cell r="J703" t="str">
            <v>072.37601.0000.1080</v>
          </cell>
          <cell r="L703">
            <v>7804.32</v>
          </cell>
        </row>
        <row r="704">
          <cell r="J704" t="str">
            <v>072.37602.0000.1080</v>
          </cell>
          <cell r="L704">
            <v>7257.53</v>
          </cell>
        </row>
        <row r="705">
          <cell r="J705" t="str">
            <v>072.37800.0000.1080</v>
          </cell>
          <cell r="L705">
            <v>454.5</v>
          </cell>
        </row>
        <row r="706">
          <cell r="J706" t="str">
            <v>072.37900.0000.1080</v>
          </cell>
          <cell r="L706">
            <v>938.9</v>
          </cell>
        </row>
        <row r="707">
          <cell r="J707" t="str">
            <v>072.37908.0000.1080</v>
          </cell>
          <cell r="L707">
            <v>0</v>
          </cell>
        </row>
        <row r="708">
          <cell r="J708" t="str">
            <v>072.38000.0000.1080</v>
          </cell>
          <cell r="L708">
            <v>50644.7</v>
          </cell>
        </row>
        <row r="709">
          <cell r="J709" t="str">
            <v>072.38100.0000.1080</v>
          </cell>
          <cell r="L709">
            <v>0</v>
          </cell>
        </row>
        <row r="710">
          <cell r="J710" t="str">
            <v>072.38200.0000.1080</v>
          </cell>
          <cell r="L710">
            <v>5959.28</v>
          </cell>
        </row>
        <row r="711">
          <cell r="J711" t="str">
            <v>072.38300.0000.1080</v>
          </cell>
          <cell r="L711">
            <v>3053.26</v>
          </cell>
        </row>
        <row r="712">
          <cell r="J712" t="str">
            <v>072.38400.0000.1080</v>
          </cell>
          <cell r="L712">
            <v>1604</v>
          </cell>
        </row>
        <row r="713">
          <cell r="J713" t="str">
            <v>072.38500.0000.1080</v>
          </cell>
          <cell r="L713">
            <v>791.59</v>
          </cell>
        </row>
        <row r="714">
          <cell r="J714" t="str">
            <v>072.39000.0000.1080</v>
          </cell>
          <cell r="L714">
            <v>1093.52</v>
          </cell>
        </row>
        <row r="715">
          <cell r="J715" t="str">
            <v>072.39009.0000.1080</v>
          </cell>
          <cell r="L715">
            <v>87.37</v>
          </cell>
        </row>
        <row r="716">
          <cell r="J716" t="str">
            <v>072.39100.0000.1080</v>
          </cell>
          <cell r="L716">
            <v>546.44000000000005</v>
          </cell>
        </row>
        <row r="717">
          <cell r="J717" t="str">
            <v>072.39103.0000.1080</v>
          </cell>
          <cell r="L717">
            <v>0</v>
          </cell>
        </row>
        <row r="718">
          <cell r="J718" t="str">
            <v>072.39200.0000.1080</v>
          </cell>
          <cell r="L718">
            <v>4329.97</v>
          </cell>
        </row>
        <row r="719">
          <cell r="J719" t="str">
            <v>072.39300.0000.1080</v>
          </cell>
          <cell r="L719">
            <v>16.809999999999999</v>
          </cell>
        </row>
        <row r="720">
          <cell r="J720" t="str">
            <v>072.39400.0000.1080</v>
          </cell>
          <cell r="L720">
            <v>1797.36</v>
          </cell>
        </row>
        <row r="721">
          <cell r="J721" t="str">
            <v>072.39500.0000.1080</v>
          </cell>
          <cell r="L721">
            <v>32.380000000000003</v>
          </cell>
        </row>
        <row r="722">
          <cell r="J722" t="str">
            <v>072.39600.0000.1080</v>
          </cell>
          <cell r="L722">
            <v>345.44</v>
          </cell>
        </row>
        <row r="723">
          <cell r="J723" t="str">
            <v>072.39603.0000.1080</v>
          </cell>
          <cell r="L723">
            <v>1593.64</v>
          </cell>
        </row>
        <row r="724">
          <cell r="J724" t="str">
            <v>072.39604.0000.1080</v>
          </cell>
          <cell r="L724">
            <v>881.86</v>
          </cell>
        </row>
        <row r="725">
          <cell r="J725" t="str">
            <v>072.39700.0000.1080</v>
          </cell>
          <cell r="L725">
            <v>147.58000000000001</v>
          </cell>
        </row>
        <row r="726">
          <cell r="J726" t="str">
            <v>072.39701.0000.1080</v>
          </cell>
          <cell r="L726">
            <v>157.65</v>
          </cell>
        </row>
        <row r="727">
          <cell r="J727" t="str">
            <v>072.39702.0000.1080</v>
          </cell>
          <cell r="L727">
            <v>14.12</v>
          </cell>
        </row>
        <row r="728">
          <cell r="J728" t="str">
            <v>072.39705.0000.1080</v>
          </cell>
          <cell r="L728">
            <v>141.49</v>
          </cell>
        </row>
        <row r="729">
          <cell r="J729" t="str">
            <v>072.39800.0000.1080</v>
          </cell>
          <cell r="L729">
            <v>295.12</v>
          </cell>
        </row>
        <row r="730">
          <cell r="J730" t="str">
            <v>072.39900.0000.1080</v>
          </cell>
          <cell r="L730">
            <v>24.55</v>
          </cell>
        </row>
        <row r="731">
          <cell r="J731" t="str">
            <v>072.39906.0000.1080</v>
          </cell>
          <cell r="L731">
            <v>134.05000000000001</v>
          </cell>
        </row>
        <row r="732">
          <cell r="J732" t="str">
            <v>072..0000.1080</v>
          </cell>
          <cell r="L732">
            <v>0</v>
          </cell>
        </row>
        <row r="733">
          <cell r="J733" t="str">
            <v>088.39100.0000.1080</v>
          </cell>
          <cell r="L733">
            <v>621.25</v>
          </cell>
        </row>
        <row r="734">
          <cell r="J734" t="str">
            <v>088.39101.0000.1080</v>
          </cell>
          <cell r="L734">
            <v>0</v>
          </cell>
        </row>
        <row r="735">
          <cell r="J735" t="str">
            <v>088.39103.0000.1080</v>
          </cell>
          <cell r="L735">
            <v>0</v>
          </cell>
        </row>
        <row r="736">
          <cell r="J736" t="str">
            <v>088.39200.0000.1080</v>
          </cell>
          <cell r="L736">
            <v>0</v>
          </cell>
        </row>
        <row r="737">
          <cell r="J737" t="str">
            <v>088.39300.0000.1080</v>
          </cell>
          <cell r="L737">
            <v>0</v>
          </cell>
        </row>
        <row r="738">
          <cell r="J738" t="str">
            <v>088.39400.0000.1080</v>
          </cell>
          <cell r="L738">
            <v>249.82</v>
          </cell>
        </row>
        <row r="739">
          <cell r="J739" t="str">
            <v>088.39500.0000.1080</v>
          </cell>
          <cell r="L739">
            <v>0</v>
          </cell>
        </row>
        <row r="740">
          <cell r="J740" t="str">
            <v>088.39600.0000.1080</v>
          </cell>
          <cell r="L740">
            <v>0</v>
          </cell>
        </row>
        <row r="741">
          <cell r="J741" t="str">
            <v>088.39700.0000.1080</v>
          </cell>
          <cell r="L741">
            <v>0</v>
          </cell>
        </row>
        <row r="742">
          <cell r="J742" t="str">
            <v>088.39701.0000.1080</v>
          </cell>
          <cell r="L742">
            <v>17.18</v>
          </cell>
        </row>
        <row r="743">
          <cell r="J743" t="str">
            <v>088.39702.0000.1080</v>
          </cell>
          <cell r="L743">
            <v>0</v>
          </cell>
        </row>
        <row r="744">
          <cell r="J744" t="str">
            <v>088.39800.0000.1080</v>
          </cell>
          <cell r="L744">
            <v>0</v>
          </cell>
        </row>
        <row r="745">
          <cell r="J745" t="str">
            <v>088.39906.0000.1080</v>
          </cell>
          <cell r="L745">
            <v>0</v>
          </cell>
        </row>
        <row r="746">
          <cell r="J746" t="str">
            <v>088.39907.0000.1080</v>
          </cell>
          <cell r="L746">
            <v>0</v>
          </cell>
        </row>
        <row r="747">
          <cell r="J747" t="str">
            <v>088..0000.1080</v>
          </cell>
          <cell r="L747">
            <v>0</v>
          </cell>
        </row>
        <row r="748">
          <cell r="J748" t="str">
            <v>089.39100.0000.1080</v>
          </cell>
          <cell r="L748">
            <v>0</v>
          </cell>
        </row>
        <row r="749">
          <cell r="J749" t="str">
            <v>089.39101.0000.1080</v>
          </cell>
          <cell r="L749">
            <v>0</v>
          </cell>
        </row>
        <row r="750">
          <cell r="J750" t="str">
            <v>089.39103.0000.1080</v>
          </cell>
          <cell r="L750">
            <v>0</v>
          </cell>
        </row>
        <row r="751">
          <cell r="J751" t="str">
            <v>089.39300.0000.1080</v>
          </cell>
          <cell r="L751">
            <v>0</v>
          </cell>
        </row>
        <row r="752">
          <cell r="J752" t="str">
            <v>089.39400.0000.1080</v>
          </cell>
          <cell r="L752">
            <v>0</v>
          </cell>
        </row>
        <row r="753">
          <cell r="J753" t="str">
            <v>089.39700.0000.1080</v>
          </cell>
          <cell r="L753">
            <v>0</v>
          </cell>
        </row>
        <row r="754">
          <cell r="J754" t="str">
            <v>089.39701.0000.1080</v>
          </cell>
          <cell r="L754">
            <v>0</v>
          </cell>
        </row>
        <row r="755">
          <cell r="J755" t="str">
            <v>089.39702.0000.1080</v>
          </cell>
          <cell r="L755">
            <v>0</v>
          </cell>
        </row>
        <row r="756">
          <cell r="J756" t="str">
            <v>089.39800.0000.1080</v>
          </cell>
          <cell r="L756">
            <v>0</v>
          </cell>
        </row>
        <row r="757">
          <cell r="J757" t="str">
            <v>089..0000.1080</v>
          </cell>
          <cell r="L757">
            <v>0</v>
          </cell>
        </row>
        <row r="758">
          <cell r="J758" t="str">
            <v>090.39100.0000.1080</v>
          </cell>
          <cell r="L758">
            <v>0</v>
          </cell>
        </row>
        <row r="759">
          <cell r="J759" t="str">
            <v>090.39101.0000.1080</v>
          </cell>
          <cell r="L759">
            <v>7.82</v>
          </cell>
        </row>
        <row r="760">
          <cell r="J760" t="str">
            <v>090.39103.0000.1080</v>
          </cell>
          <cell r="L760">
            <v>8.56</v>
          </cell>
        </row>
        <row r="761">
          <cell r="J761" t="str">
            <v>090.39300.0000.1080</v>
          </cell>
          <cell r="L761">
            <v>0</v>
          </cell>
        </row>
        <row r="762">
          <cell r="J762" t="str">
            <v>090.39400.0000.1080</v>
          </cell>
          <cell r="L762">
            <v>0</v>
          </cell>
        </row>
        <row r="763">
          <cell r="J763" t="str">
            <v>090.39500.0000.1080</v>
          </cell>
          <cell r="L763">
            <v>0</v>
          </cell>
        </row>
        <row r="764">
          <cell r="J764" t="str">
            <v>090.39700.0000.1080</v>
          </cell>
          <cell r="L764">
            <v>0</v>
          </cell>
        </row>
        <row r="765">
          <cell r="J765" t="str">
            <v>090.39701.0000.1080</v>
          </cell>
          <cell r="L765">
            <v>0</v>
          </cell>
        </row>
        <row r="766">
          <cell r="J766" t="str">
            <v>090.39702.0000.1080</v>
          </cell>
          <cell r="L766">
            <v>0</v>
          </cell>
        </row>
        <row r="767">
          <cell r="J767" t="str">
            <v>090.39800.0000.1080</v>
          </cell>
          <cell r="L767">
            <v>0</v>
          </cell>
        </row>
        <row r="768">
          <cell r="J768" t="str">
            <v>090.39906.0000.1080</v>
          </cell>
          <cell r="L768">
            <v>0</v>
          </cell>
        </row>
        <row r="769">
          <cell r="J769" t="str">
            <v>090..0000.1080</v>
          </cell>
          <cell r="L769">
            <v>0</v>
          </cell>
        </row>
        <row r="770">
          <cell r="J770" t="str">
            <v>091.30100.0000.1080</v>
          </cell>
          <cell r="L770">
            <v>0</v>
          </cell>
        </row>
        <row r="771">
          <cell r="J771" t="str">
            <v>091.30300.0000.1080</v>
          </cell>
          <cell r="L771">
            <v>277.39</v>
          </cell>
        </row>
        <row r="772">
          <cell r="J772" t="str">
            <v>091.37600.0000.1080</v>
          </cell>
          <cell r="L772">
            <v>0</v>
          </cell>
        </row>
        <row r="773">
          <cell r="J773" t="str">
            <v>091.37601.0000.1080</v>
          </cell>
          <cell r="L773">
            <v>0</v>
          </cell>
        </row>
        <row r="774">
          <cell r="J774" t="str">
            <v>091.37602.0000.1080</v>
          </cell>
          <cell r="L774">
            <v>0</v>
          </cell>
        </row>
        <row r="775">
          <cell r="J775" t="str">
            <v>091.39001.0000.1080</v>
          </cell>
          <cell r="L775">
            <v>376.61</v>
          </cell>
        </row>
        <row r="776">
          <cell r="J776" t="str">
            <v>091.39004.0000.1080</v>
          </cell>
          <cell r="L776">
            <v>0</v>
          </cell>
        </row>
        <row r="777">
          <cell r="J777" t="str">
            <v>091.39009.0000.1080</v>
          </cell>
          <cell r="L777">
            <v>0</v>
          </cell>
        </row>
        <row r="778">
          <cell r="J778" t="str">
            <v>091.39100.0000.1080</v>
          </cell>
          <cell r="L778">
            <v>6034.83</v>
          </cell>
        </row>
        <row r="779">
          <cell r="J779" t="str">
            <v>091.39101.0000.1080</v>
          </cell>
          <cell r="L779">
            <v>0</v>
          </cell>
        </row>
        <row r="780">
          <cell r="J780" t="str">
            <v>091.39103.0000.1080</v>
          </cell>
          <cell r="L780">
            <v>294.62</v>
          </cell>
        </row>
        <row r="781">
          <cell r="J781" t="str">
            <v>091.39200.0000.1080</v>
          </cell>
          <cell r="L781">
            <v>0</v>
          </cell>
        </row>
        <row r="782">
          <cell r="J782" t="str">
            <v>091.39300.0000.1080</v>
          </cell>
          <cell r="L782">
            <v>63.74</v>
          </cell>
        </row>
        <row r="783">
          <cell r="J783" t="str">
            <v>091.39400.0000.1080</v>
          </cell>
          <cell r="L783">
            <v>471</v>
          </cell>
        </row>
        <row r="784">
          <cell r="J784" t="str">
            <v>091.39500.0000.1080</v>
          </cell>
          <cell r="L784">
            <v>0</v>
          </cell>
        </row>
        <row r="785">
          <cell r="J785" t="str">
            <v>091.39600.0000.1080</v>
          </cell>
          <cell r="L785">
            <v>78.67</v>
          </cell>
        </row>
        <row r="786">
          <cell r="J786" t="str">
            <v>091.39700.0000.1080</v>
          </cell>
          <cell r="L786">
            <v>1420.33</v>
          </cell>
        </row>
        <row r="787">
          <cell r="J787" t="str">
            <v>091.39701.0000.1080</v>
          </cell>
          <cell r="L787">
            <v>0</v>
          </cell>
        </row>
        <row r="788">
          <cell r="J788" t="str">
            <v>091.39702.0000.1080</v>
          </cell>
          <cell r="L788">
            <v>0</v>
          </cell>
        </row>
        <row r="789">
          <cell r="J789" t="str">
            <v>091.39800.0000.1080</v>
          </cell>
          <cell r="L789">
            <v>1559.2</v>
          </cell>
        </row>
        <row r="790">
          <cell r="J790" t="str">
            <v>091.39900.0000.1080</v>
          </cell>
          <cell r="L790">
            <v>0</v>
          </cell>
        </row>
        <row r="791">
          <cell r="J791" t="str">
            <v>091.39900.0000.1080</v>
          </cell>
          <cell r="L791">
            <v>1283.22</v>
          </cell>
        </row>
        <row r="792">
          <cell r="J792" t="str">
            <v>091.39901.0000.1080</v>
          </cell>
          <cell r="L792">
            <v>853.38</v>
          </cell>
        </row>
        <row r="793">
          <cell r="J793" t="str">
            <v>091.39902.0000.1080</v>
          </cell>
          <cell r="L793">
            <v>0</v>
          </cell>
        </row>
        <row r="794">
          <cell r="J794" t="str">
            <v>091.39903.0000.1080</v>
          </cell>
          <cell r="L794">
            <v>2500.33</v>
          </cell>
        </row>
        <row r="795">
          <cell r="J795" t="str">
            <v>091.39906.0000.1080</v>
          </cell>
          <cell r="L795">
            <v>17053.439999999999</v>
          </cell>
        </row>
        <row r="796">
          <cell r="J796" t="str">
            <v>091.39907.0000.1080</v>
          </cell>
          <cell r="L796">
            <v>0</v>
          </cell>
        </row>
        <row r="797">
          <cell r="J797" t="str">
            <v>091.39907.0000.1080</v>
          </cell>
          <cell r="L797">
            <v>0</v>
          </cell>
        </row>
        <row r="798">
          <cell r="J798" t="str">
            <v>091.39908.0000.1080</v>
          </cell>
          <cell r="L798">
            <v>0</v>
          </cell>
        </row>
        <row r="799">
          <cell r="J799" t="str">
            <v>091..0000.1080</v>
          </cell>
          <cell r="L799">
            <v>0</v>
          </cell>
        </row>
        <row r="800">
          <cell r="J800" t="str">
            <v>092.30100.0000.1080</v>
          </cell>
          <cell r="L800">
            <v>0</v>
          </cell>
        </row>
        <row r="801">
          <cell r="J801" t="str">
            <v>092.30200.0000.1080</v>
          </cell>
          <cell r="L801">
            <v>502.24</v>
          </cell>
        </row>
        <row r="802">
          <cell r="J802" t="str">
            <v>092.30300.0000.1080</v>
          </cell>
          <cell r="L802">
            <v>4.42</v>
          </cell>
        </row>
        <row r="803">
          <cell r="J803" t="str">
            <v>092.30400.0000.1080</v>
          </cell>
          <cell r="L803">
            <v>0</v>
          </cell>
        </row>
        <row r="804">
          <cell r="J804" t="str">
            <v>092.30500.0000.1080</v>
          </cell>
          <cell r="L804">
            <v>0</v>
          </cell>
        </row>
        <row r="805">
          <cell r="J805" t="str">
            <v>092.31100.0000.1080</v>
          </cell>
          <cell r="L805">
            <v>0</v>
          </cell>
        </row>
        <row r="806">
          <cell r="J806" t="str">
            <v>092.31900.0000.1080</v>
          </cell>
          <cell r="L806">
            <v>0</v>
          </cell>
        </row>
        <row r="807">
          <cell r="J807" t="str">
            <v>092.36500.0000.1080</v>
          </cell>
          <cell r="L807">
            <v>0</v>
          </cell>
        </row>
        <row r="808">
          <cell r="J808" t="str">
            <v>092.36520.0000.1080</v>
          </cell>
          <cell r="L808">
            <v>73.27</v>
          </cell>
        </row>
        <row r="809">
          <cell r="J809" t="str">
            <v>092.36600.0000.1080</v>
          </cell>
          <cell r="L809">
            <v>0</v>
          </cell>
        </row>
        <row r="810">
          <cell r="J810" t="str">
            <v>092.36601.0000.1080</v>
          </cell>
          <cell r="L810">
            <v>0</v>
          </cell>
        </row>
        <row r="811">
          <cell r="J811" t="str">
            <v>092.36602.0000.1080</v>
          </cell>
          <cell r="L811">
            <v>0</v>
          </cell>
        </row>
        <row r="812">
          <cell r="J812" t="str">
            <v>092.36700.0000.1080</v>
          </cell>
          <cell r="L812">
            <v>0</v>
          </cell>
        </row>
        <row r="813">
          <cell r="J813" t="str">
            <v>092.36701.0000.1080</v>
          </cell>
          <cell r="L813">
            <v>4116.87</v>
          </cell>
        </row>
        <row r="814">
          <cell r="J814" t="str">
            <v>092.36900.0000.1080</v>
          </cell>
          <cell r="L814">
            <v>321.22000000000003</v>
          </cell>
        </row>
        <row r="815">
          <cell r="J815" t="str">
            <v>092.37400.0000.1080</v>
          </cell>
          <cell r="L815">
            <v>0</v>
          </cell>
        </row>
        <row r="816">
          <cell r="J816" t="str">
            <v>092.37402.0000.1080</v>
          </cell>
          <cell r="L816">
            <v>0</v>
          </cell>
        </row>
        <row r="817">
          <cell r="J817" t="str">
            <v>092.37500.0000.1080</v>
          </cell>
          <cell r="L817">
            <v>11.25</v>
          </cell>
        </row>
        <row r="818">
          <cell r="J818" t="str">
            <v>092.37501.0000.1080</v>
          </cell>
          <cell r="L818">
            <v>0</v>
          </cell>
        </row>
        <row r="819">
          <cell r="J819" t="str">
            <v>092.37600.0000.1080</v>
          </cell>
          <cell r="L819">
            <v>767.42</v>
          </cell>
        </row>
        <row r="820">
          <cell r="J820" t="str">
            <v>092.37601.0000.1080</v>
          </cell>
          <cell r="L820">
            <v>16542.61</v>
          </cell>
        </row>
        <row r="821">
          <cell r="J821" t="str">
            <v>092.37602.0000.1080</v>
          </cell>
          <cell r="L821">
            <v>17048.71</v>
          </cell>
        </row>
        <row r="822">
          <cell r="J822" t="str">
            <v>092.37800.0000.1080</v>
          </cell>
          <cell r="L822">
            <v>3057.92</v>
          </cell>
        </row>
        <row r="823">
          <cell r="J823" t="str">
            <v>092.37900.0000.1080</v>
          </cell>
          <cell r="L823">
            <v>276</v>
          </cell>
        </row>
        <row r="824">
          <cell r="J824" t="str">
            <v>092.37903.0000.1080</v>
          </cell>
          <cell r="L824">
            <v>0</v>
          </cell>
        </row>
        <row r="825">
          <cell r="J825" t="str">
            <v>092.38000.0000.1080</v>
          </cell>
          <cell r="L825">
            <v>38825.64</v>
          </cell>
        </row>
        <row r="826">
          <cell r="J826" t="str">
            <v>092.38100.0000.1080</v>
          </cell>
          <cell r="L826">
            <v>5610.13</v>
          </cell>
        </row>
        <row r="827">
          <cell r="J827" t="str">
            <v>092.38200.0000.1080</v>
          </cell>
          <cell r="L827">
            <v>20661.11</v>
          </cell>
        </row>
        <row r="828">
          <cell r="J828" t="str">
            <v>092.38300.0000.1080</v>
          </cell>
          <cell r="L828">
            <v>2110.02</v>
          </cell>
        </row>
        <row r="829">
          <cell r="J829" t="str">
            <v>092.38500.0000.1080</v>
          </cell>
          <cell r="L829">
            <v>800.22</v>
          </cell>
        </row>
        <row r="830">
          <cell r="J830" t="str">
            <v>092.38600.0000.1080</v>
          </cell>
          <cell r="L830">
            <v>0</v>
          </cell>
        </row>
        <row r="831">
          <cell r="J831" t="str">
            <v>092.38700.0000.1080</v>
          </cell>
          <cell r="L831">
            <v>108.79</v>
          </cell>
        </row>
        <row r="832">
          <cell r="J832" t="str">
            <v>092.38900.0000.1080</v>
          </cell>
          <cell r="L832">
            <v>0</v>
          </cell>
        </row>
        <row r="833">
          <cell r="J833" t="str">
            <v>092.39000.0000.1080</v>
          </cell>
          <cell r="L833">
            <v>2154.59</v>
          </cell>
        </row>
        <row r="834">
          <cell r="J834" t="str">
            <v>092.39001.0000.1080</v>
          </cell>
          <cell r="L834">
            <v>0</v>
          </cell>
        </row>
        <row r="835">
          <cell r="J835" t="str">
            <v>092.39003.0000.1080</v>
          </cell>
          <cell r="L835">
            <v>0</v>
          </cell>
        </row>
        <row r="836">
          <cell r="J836" t="str">
            <v>092.39100.0000.1080</v>
          </cell>
          <cell r="L836">
            <v>348.52</v>
          </cell>
        </row>
        <row r="837">
          <cell r="J837" t="str">
            <v>092.39200.0000.1080</v>
          </cell>
          <cell r="L837">
            <v>337.49</v>
          </cell>
        </row>
        <row r="838">
          <cell r="J838" t="str">
            <v>092.39300.0000.1080</v>
          </cell>
          <cell r="L838">
            <v>27.52</v>
          </cell>
        </row>
        <row r="839">
          <cell r="J839" t="str">
            <v>092.39400.0000.1080</v>
          </cell>
          <cell r="L839">
            <v>1320.09</v>
          </cell>
        </row>
        <row r="840">
          <cell r="J840" t="str">
            <v>092.39500.0000.1080</v>
          </cell>
          <cell r="L840">
            <v>0</v>
          </cell>
        </row>
        <row r="841">
          <cell r="J841" t="str">
            <v>092.39600.0000.1080</v>
          </cell>
          <cell r="L841">
            <v>343.79</v>
          </cell>
        </row>
        <row r="842">
          <cell r="J842" t="str">
            <v>092.39603.0000.1080</v>
          </cell>
          <cell r="L842">
            <v>110.03</v>
          </cell>
        </row>
        <row r="843">
          <cell r="J843" t="str">
            <v>092.39604.0000.1080</v>
          </cell>
          <cell r="L843">
            <v>1127.43</v>
          </cell>
        </row>
        <row r="844">
          <cell r="J844" t="str">
            <v>092.39605.0000.1080</v>
          </cell>
          <cell r="L844">
            <v>67.41</v>
          </cell>
        </row>
        <row r="845">
          <cell r="J845" t="str">
            <v>092.39700.0000.1080</v>
          </cell>
          <cell r="L845">
            <v>168.67</v>
          </cell>
        </row>
        <row r="846">
          <cell r="J846" t="str">
            <v>092.39701.0000.1080</v>
          </cell>
          <cell r="L846">
            <v>141.66999999999999</v>
          </cell>
        </row>
        <row r="847">
          <cell r="J847" t="str">
            <v>092.39800.0000.1080</v>
          </cell>
          <cell r="L847">
            <v>271.86</v>
          </cell>
        </row>
        <row r="848">
          <cell r="J848" t="str">
            <v>092.39906.0000.1080</v>
          </cell>
          <cell r="L848">
            <v>2744.74</v>
          </cell>
        </row>
        <row r="849">
          <cell r="J849" t="str">
            <v>092.39907.0000.1080</v>
          </cell>
          <cell r="L849">
            <v>888.48</v>
          </cell>
        </row>
        <row r="850">
          <cell r="J850" t="str">
            <v>092..0000.1080</v>
          </cell>
          <cell r="L850">
            <v>0</v>
          </cell>
        </row>
        <row r="851">
          <cell r="J851" t="str">
            <v>093.30100.0000.1080</v>
          </cell>
          <cell r="L851">
            <v>0</v>
          </cell>
        </row>
        <row r="852">
          <cell r="J852" t="str">
            <v>093.30200.0000.1080</v>
          </cell>
          <cell r="L852">
            <v>1005.35</v>
          </cell>
        </row>
        <row r="853">
          <cell r="J853" t="str">
            <v>093.30300.0000.1080</v>
          </cell>
          <cell r="L853">
            <v>0</v>
          </cell>
        </row>
        <row r="854">
          <cell r="J854" t="str">
            <v>093.30400.0000.1080</v>
          </cell>
          <cell r="L854">
            <v>0</v>
          </cell>
        </row>
        <row r="855">
          <cell r="J855" t="str">
            <v>093.30500.0000.1080</v>
          </cell>
          <cell r="L855">
            <v>0</v>
          </cell>
        </row>
        <row r="856">
          <cell r="J856" t="str">
            <v>093.31900.0000.1080</v>
          </cell>
          <cell r="L856">
            <v>0</v>
          </cell>
        </row>
        <row r="857">
          <cell r="J857" t="str">
            <v>093.36510.0000.1080</v>
          </cell>
          <cell r="L857">
            <v>0</v>
          </cell>
        </row>
        <row r="858">
          <cell r="J858" t="str">
            <v>093.36520.0000.1080</v>
          </cell>
          <cell r="L858">
            <v>695.03</v>
          </cell>
        </row>
        <row r="859">
          <cell r="J859" t="str">
            <v>093.36600.0000.1080</v>
          </cell>
          <cell r="L859">
            <v>7.75</v>
          </cell>
        </row>
        <row r="860">
          <cell r="J860" t="str">
            <v>093.36601.0000.1080</v>
          </cell>
          <cell r="L860">
            <v>0</v>
          </cell>
        </row>
        <row r="861">
          <cell r="J861" t="str">
            <v>093.36602.0000.1080</v>
          </cell>
          <cell r="L861">
            <v>0</v>
          </cell>
        </row>
        <row r="862">
          <cell r="J862" t="str">
            <v>093.36700.0000.1080</v>
          </cell>
          <cell r="L862">
            <v>0</v>
          </cell>
        </row>
        <row r="863">
          <cell r="J863" t="str">
            <v>093.36701.0000.1080</v>
          </cell>
          <cell r="L863">
            <v>28401.79</v>
          </cell>
        </row>
        <row r="864">
          <cell r="J864" t="str">
            <v>093.36900.0000.1080</v>
          </cell>
          <cell r="L864">
            <v>4901.1499999999996</v>
          </cell>
        </row>
        <row r="865">
          <cell r="J865" t="str">
            <v>093.37400.0000.1080</v>
          </cell>
          <cell r="L865">
            <v>0</v>
          </cell>
        </row>
        <row r="866">
          <cell r="J866" t="str">
            <v>093.37402.0000.1080</v>
          </cell>
          <cell r="L866">
            <v>0</v>
          </cell>
        </row>
        <row r="867">
          <cell r="J867" t="str">
            <v>093.37500.0000.1080</v>
          </cell>
          <cell r="L867">
            <v>1281.17</v>
          </cell>
        </row>
        <row r="868">
          <cell r="J868" t="str">
            <v>093.37501.0000.1080</v>
          </cell>
          <cell r="L868">
            <v>0</v>
          </cell>
        </row>
        <row r="869">
          <cell r="J869" t="str">
            <v>093.37600.0000.1080</v>
          </cell>
          <cell r="L869">
            <v>3338.03</v>
          </cell>
        </row>
        <row r="870">
          <cell r="J870" t="str">
            <v>093.37601.0000.1080</v>
          </cell>
          <cell r="L870">
            <v>91384.45</v>
          </cell>
        </row>
        <row r="871">
          <cell r="J871" t="str">
            <v>093.37602.0000.1080</v>
          </cell>
          <cell r="L871">
            <v>254987.22</v>
          </cell>
        </row>
        <row r="872">
          <cell r="J872" t="str">
            <v>093.37800.0000.1080</v>
          </cell>
          <cell r="L872">
            <v>18128.2</v>
          </cell>
        </row>
        <row r="873">
          <cell r="J873" t="str">
            <v>093.37900.0000.1080</v>
          </cell>
          <cell r="L873">
            <v>5084.1099999999997</v>
          </cell>
        </row>
        <row r="874">
          <cell r="J874" t="str">
            <v>093.37903.0000.1080</v>
          </cell>
          <cell r="L874">
            <v>0</v>
          </cell>
        </row>
        <row r="875">
          <cell r="J875" t="str">
            <v>093.37905.0000.1080</v>
          </cell>
          <cell r="L875">
            <v>0</v>
          </cell>
        </row>
        <row r="876">
          <cell r="J876" t="str">
            <v>093.38000.0000.1080</v>
          </cell>
          <cell r="L876">
            <v>259526.27</v>
          </cell>
        </row>
        <row r="877">
          <cell r="J877" t="str">
            <v>093.38100.0000.1080</v>
          </cell>
          <cell r="L877">
            <v>36169.360000000001</v>
          </cell>
        </row>
        <row r="878">
          <cell r="J878" t="str">
            <v>093.38200.0000.1080</v>
          </cell>
          <cell r="L878">
            <v>72556.61</v>
          </cell>
        </row>
        <row r="879">
          <cell r="J879" t="str">
            <v>093.38300.0000.1080</v>
          </cell>
          <cell r="L879">
            <v>10864.22</v>
          </cell>
        </row>
        <row r="880">
          <cell r="J880" t="str">
            <v>093.38500.0000.1080</v>
          </cell>
          <cell r="L880">
            <v>870.56</v>
          </cell>
        </row>
        <row r="881">
          <cell r="J881" t="str">
            <v>093.38600.0000.1080</v>
          </cell>
          <cell r="L881">
            <v>0</v>
          </cell>
        </row>
        <row r="882">
          <cell r="J882" t="str">
            <v>093.38700.0000.1080</v>
          </cell>
          <cell r="L882">
            <v>15.83</v>
          </cell>
        </row>
        <row r="883">
          <cell r="J883" t="str">
            <v>093.38900.0000.1080</v>
          </cell>
          <cell r="L883">
            <v>0</v>
          </cell>
        </row>
        <row r="884">
          <cell r="J884" t="str">
            <v>093.39000.0000.1080</v>
          </cell>
          <cell r="L884">
            <v>1550.86</v>
          </cell>
        </row>
        <row r="885">
          <cell r="J885" t="str">
            <v>093.39003.0000.1080</v>
          </cell>
          <cell r="L885">
            <v>410.65</v>
          </cell>
        </row>
        <row r="886">
          <cell r="J886" t="str">
            <v>093.39009.0000.1080</v>
          </cell>
          <cell r="L886">
            <v>0</v>
          </cell>
        </row>
        <row r="887">
          <cell r="J887" t="str">
            <v>093.39100.0000.1080</v>
          </cell>
          <cell r="L887">
            <v>2343.96</v>
          </cell>
        </row>
        <row r="888">
          <cell r="J888" t="str">
            <v>093.39200.0000.1080</v>
          </cell>
          <cell r="L888">
            <v>0</v>
          </cell>
        </row>
        <row r="889">
          <cell r="J889" t="str">
            <v>093.39300.0000.1080</v>
          </cell>
          <cell r="L889">
            <v>202.42</v>
          </cell>
        </row>
        <row r="890">
          <cell r="J890" t="str">
            <v>093.39400.0000.1080</v>
          </cell>
          <cell r="L890">
            <v>3222.09</v>
          </cell>
        </row>
        <row r="891">
          <cell r="J891" t="str">
            <v>093.39600.0000.1080</v>
          </cell>
          <cell r="L891">
            <v>7581.37</v>
          </cell>
        </row>
        <row r="892">
          <cell r="J892" t="str">
            <v>093.39603.0000.1080</v>
          </cell>
          <cell r="L892">
            <v>2109.9</v>
          </cell>
        </row>
        <row r="893">
          <cell r="J893" t="str">
            <v>093.39604.0000.1080</v>
          </cell>
          <cell r="L893">
            <v>3685.98</v>
          </cell>
        </row>
        <row r="894">
          <cell r="J894" t="str">
            <v>093.39605.0000.1080</v>
          </cell>
          <cell r="L894">
            <v>101.88</v>
          </cell>
        </row>
        <row r="895">
          <cell r="J895" t="str">
            <v>093.39700.0000.1080</v>
          </cell>
          <cell r="L895">
            <v>1318.94</v>
          </cell>
        </row>
        <row r="896">
          <cell r="J896" t="str">
            <v>093.39701.0000.1080</v>
          </cell>
          <cell r="L896">
            <v>997.27</v>
          </cell>
        </row>
        <row r="897">
          <cell r="J897" t="str">
            <v>093.39702.0000.1080</v>
          </cell>
          <cell r="L897">
            <v>588.92999999999995</v>
          </cell>
        </row>
        <row r="898">
          <cell r="J898" t="str">
            <v>093.39705.0000.1080</v>
          </cell>
          <cell r="L898">
            <v>218.9</v>
          </cell>
        </row>
        <row r="899">
          <cell r="J899" t="str">
            <v>093.39800.0000.1080</v>
          </cell>
          <cell r="L899">
            <v>2074.85</v>
          </cell>
        </row>
        <row r="900">
          <cell r="J900" t="str">
            <v>093.39900.0000.1080</v>
          </cell>
          <cell r="L900">
            <v>285.5</v>
          </cell>
        </row>
        <row r="901">
          <cell r="J901" t="str">
            <v>093.39901.0000.1080</v>
          </cell>
          <cell r="L901">
            <v>13.93</v>
          </cell>
        </row>
        <row r="902">
          <cell r="J902" t="str">
            <v>093.39906.0000.1080</v>
          </cell>
          <cell r="L902">
            <v>0</v>
          </cell>
        </row>
        <row r="903">
          <cell r="J903" t="str">
            <v>093.39907.0000.1080</v>
          </cell>
          <cell r="L903">
            <v>0</v>
          </cell>
        </row>
        <row r="904">
          <cell r="J904" t="str">
            <v>093..0000.1080</v>
          </cell>
          <cell r="L904">
            <v>0</v>
          </cell>
        </row>
        <row r="905">
          <cell r="J905" t="str">
            <v>094.36520.0000.1080</v>
          </cell>
          <cell r="L905">
            <v>0</v>
          </cell>
        </row>
        <row r="906">
          <cell r="J906" t="str">
            <v>094.36601.0000.1080</v>
          </cell>
          <cell r="L906">
            <v>0</v>
          </cell>
        </row>
        <row r="907">
          <cell r="J907" t="str">
            <v>094.36602.0000.1080</v>
          </cell>
          <cell r="L907">
            <v>0</v>
          </cell>
        </row>
        <row r="908">
          <cell r="J908" t="str">
            <v>094.36700.0000.1080</v>
          </cell>
          <cell r="L908">
            <v>0</v>
          </cell>
        </row>
        <row r="909">
          <cell r="J909" t="str">
            <v>094.36701.0000.1080</v>
          </cell>
          <cell r="L909">
            <v>0</v>
          </cell>
        </row>
        <row r="910">
          <cell r="J910" t="str">
            <v>094.36900.0000.1080</v>
          </cell>
          <cell r="L910">
            <v>0</v>
          </cell>
        </row>
        <row r="911">
          <cell r="J911" t="str">
            <v>094.37402.0000.1080</v>
          </cell>
          <cell r="L911">
            <v>0</v>
          </cell>
        </row>
        <row r="912">
          <cell r="J912" t="str">
            <v>094.37500.0000.1080</v>
          </cell>
          <cell r="L912">
            <v>0</v>
          </cell>
        </row>
        <row r="913">
          <cell r="J913" t="str">
            <v>094.37501.0000.1080</v>
          </cell>
          <cell r="L913">
            <v>0</v>
          </cell>
        </row>
        <row r="914">
          <cell r="J914" t="str">
            <v>094.37600.0000.1080</v>
          </cell>
          <cell r="L914">
            <v>0</v>
          </cell>
        </row>
        <row r="915">
          <cell r="J915" t="str">
            <v>094.37601.0000.1080</v>
          </cell>
          <cell r="L915">
            <v>0</v>
          </cell>
        </row>
        <row r="916">
          <cell r="J916" t="str">
            <v>094.37602.0000.1080</v>
          </cell>
          <cell r="L916">
            <v>0</v>
          </cell>
        </row>
        <row r="917">
          <cell r="J917" t="str">
            <v>094.37800.0000.1080</v>
          </cell>
          <cell r="L917">
            <v>0</v>
          </cell>
        </row>
        <row r="918">
          <cell r="J918" t="str">
            <v>094.37900.0000.1080</v>
          </cell>
          <cell r="L918">
            <v>0</v>
          </cell>
        </row>
        <row r="919">
          <cell r="J919" t="str">
            <v>094.37905.0000.1080</v>
          </cell>
          <cell r="L919">
            <v>0</v>
          </cell>
        </row>
        <row r="920">
          <cell r="J920" t="str">
            <v>094.38000.0000.1080</v>
          </cell>
          <cell r="L920">
            <v>0</v>
          </cell>
        </row>
        <row r="921">
          <cell r="J921" t="str">
            <v>094.38100.0000.1080</v>
          </cell>
          <cell r="L921">
            <v>0</v>
          </cell>
        </row>
        <row r="922">
          <cell r="J922" t="str">
            <v>094.38200.0000.1080</v>
          </cell>
          <cell r="L922">
            <v>0</v>
          </cell>
        </row>
        <row r="923">
          <cell r="J923" t="str">
            <v>094.38300.0000.1080</v>
          </cell>
          <cell r="L923">
            <v>0</v>
          </cell>
        </row>
        <row r="924">
          <cell r="J924" t="str">
            <v>094.38500.0000.1080</v>
          </cell>
          <cell r="L924">
            <v>0</v>
          </cell>
        </row>
        <row r="925">
          <cell r="J925" t="str">
            <v>094.39100.0000.1080</v>
          </cell>
          <cell r="L925">
            <v>0</v>
          </cell>
        </row>
        <row r="926">
          <cell r="J926" t="str">
            <v>094.39300.0000.1080</v>
          </cell>
          <cell r="L926">
            <v>0</v>
          </cell>
        </row>
        <row r="927">
          <cell r="J927" t="str">
            <v>094.39400.0000.1080</v>
          </cell>
          <cell r="L927">
            <v>0</v>
          </cell>
        </row>
        <row r="928">
          <cell r="J928" t="str">
            <v>094.39700.0000.1080</v>
          </cell>
          <cell r="L928">
            <v>0</v>
          </cell>
        </row>
        <row r="929">
          <cell r="J929" t="str">
            <v>094.39701.0000.1080</v>
          </cell>
          <cell r="L929">
            <v>0</v>
          </cell>
        </row>
        <row r="930">
          <cell r="J930" t="str">
            <v>094.39800.0000.1080</v>
          </cell>
          <cell r="L930">
            <v>0</v>
          </cell>
        </row>
        <row r="931">
          <cell r="J931" t="str">
            <v>094..0000.1080</v>
          </cell>
          <cell r="L931">
            <v>0</v>
          </cell>
        </row>
        <row r="932">
          <cell r="J932" t="str">
            <v>095.30200.0000.1080</v>
          </cell>
          <cell r="L932">
            <v>86.31</v>
          </cell>
        </row>
        <row r="933">
          <cell r="J933" t="str">
            <v>095.30400.0000.1080</v>
          </cell>
          <cell r="L933">
            <v>0</v>
          </cell>
        </row>
        <row r="934">
          <cell r="J934" t="str">
            <v>095.30500.0000.1080</v>
          </cell>
          <cell r="L934">
            <v>0</v>
          </cell>
        </row>
        <row r="935">
          <cell r="J935" t="str">
            <v>095.31100.0000.1080</v>
          </cell>
          <cell r="L935">
            <v>0</v>
          </cell>
        </row>
        <row r="936">
          <cell r="J936" t="str">
            <v>095.31105.0000.1080</v>
          </cell>
          <cell r="L936">
            <v>0</v>
          </cell>
        </row>
        <row r="937">
          <cell r="J937" t="str">
            <v>095.31900.0000.1080</v>
          </cell>
          <cell r="L937">
            <v>0</v>
          </cell>
        </row>
        <row r="938">
          <cell r="J938" t="str">
            <v>095.36100.0000.1080</v>
          </cell>
          <cell r="L938">
            <v>1620.14</v>
          </cell>
        </row>
        <row r="939">
          <cell r="J939" t="str">
            <v>095.36200.0000.1080</v>
          </cell>
          <cell r="L939">
            <v>4623.26</v>
          </cell>
        </row>
        <row r="940">
          <cell r="J940" t="str">
            <v>095.36310.0000.1080</v>
          </cell>
          <cell r="L940">
            <v>4886.22</v>
          </cell>
        </row>
        <row r="941">
          <cell r="J941" t="str">
            <v>095.36320.0000.1080</v>
          </cell>
          <cell r="L941">
            <v>0</v>
          </cell>
        </row>
        <row r="942">
          <cell r="J942" t="str">
            <v>095.36350.0000.1080</v>
          </cell>
          <cell r="L942">
            <v>845.95</v>
          </cell>
        </row>
        <row r="943">
          <cell r="J943" t="str">
            <v>095.36510.0000.1080</v>
          </cell>
          <cell r="L943">
            <v>0</v>
          </cell>
        </row>
        <row r="944">
          <cell r="J944" t="str">
            <v>095.36520.0000.1080</v>
          </cell>
          <cell r="L944">
            <v>557.92999999999995</v>
          </cell>
        </row>
        <row r="945">
          <cell r="J945" t="str">
            <v>095.36600.0000.1080</v>
          </cell>
          <cell r="L945">
            <v>0</v>
          </cell>
        </row>
        <row r="946">
          <cell r="J946" t="str">
            <v>095.36601.0000.1080</v>
          </cell>
          <cell r="L946">
            <v>0</v>
          </cell>
        </row>
        <row r="947">
          <cell r="J947" t="str">
            <v>095.36602.0000.1080</v>
          </cell>
          <cell r="L947">
            <v>0</v>
          </cell>
        </row>
        <row r="948">
          <cell r="J948" t="str">
            <v>095.36700.0000.1080</v>
          </cell>
          <cell r="L948">
            <v>3.25</v>
          </cell>
        </row>
        <row r="949">
          <cell r="J949" t="str">
            <v>095.36701.0000.1080</v>
          </cell>
          <cell r="L949">
            <v>7245.72</v>
          </cell>
        </row>
        <row r="950">
          <cell r="J950" t="str">
            <v>095.36900.0000.1080</v>
          </cell>
          <cell r="L950">
            <v>258.42</v>
          </cell>
        </row>
        <row r="951">
          <cell r="J951" t="str">
            <v>095.37000.0000.1080</v>
          </cell>
          <cell r="L951">
            <v>19.55</v>
          </cell>
        </row>
        <row r="952">
          <cell r="J952" t="str">
            <v>095.37400.0000.1080</v>
          </cell>
          <cell r="L952">
            <v>0</v>
          </cell>
        </row>
        <row r="953">
          <cell r="J953" t="str">
            <v>095.37402.0000.1080</v>
          </cell>
          <cell r="L953">
            <v>0</v>
          </cell>
        </row>
        <row r="954">
          <cell r="J954" t="str">
            <v>095.37500.0000.1080</v>
          </cell>
          <cell r="L954">
            <v>128.25</v>
          </cell>
        </row>
        <row r="955">
          <cell r="J955" t="str">
            <v>095.37501.0000.1080</v>
          </cell>
          <cell r="L955">
            <v>0</v>
          </cell>
        </row>
        <row r="956">
          <cell r="J956" t="str">
            <v>095.37600.0000.1080</v>
          </cell>
          <cell r="L956">
            <v>4880.0200000000004</v>
          </cell>
        </row>
        <row r="957">
          <cell r="J957" t="str">
            <v>095.37601.0000.1080</v>
          </cell>
          <cell r="L957">
            <v>28228.74</v>
          </cell>
        </row>
        <row r="958">
          <cell r="J958" t="str">
            <v>095.37602.0000.1080</v>
          </cell>
          <cell r="L958">
            <v>50685.02</v>
          </cell>
        </row>
        <row r="959">
          <cell r="J959" t="str">
            <v>095.37800.0000.1080</v>
          </cell>
          <cell r="L959">
            <v>4302.1899999999996</v>
          </cell>
        </row>
        <row r="960">
          <cell r="J960" t="str">
            <v>095.37900.0000.1080</v>
          </cell>
          <cell r="L960">
            <v>805.23</v>
          </cell>
        </row>
        <row r="961">
          <cell r="J961" t="str">
            <v>095.37903.0000.1080</v>
          </cell>
          <cell r="L961">
            <v>0</v>
          </cell>
        </row>
        <row r="962">
          <cell r="J962" t="str">
            <v>095.37905.0000.1080</v>
          </cell>
          <cell r="L962">
            <v>0</v>
          </cell>
        </row>
        <row r="963">
          <cell r="J963" t="str">
            <v>095.38000.0000.1080</v>
          </cell>
          <cell r="L963">
            <v>100925.23</v>
          </cell>
        </row>
        <row r="964">
          <cell r="J964" t="str">
            <v>095.38100.0000.1080</v>
          </cell>
          <cell r="L964">
            <v>12115.39</v>
          </cell>
        </row>
        <row r="965">
          <cell r="J965" t="str">
            <v>095.38200.0000.1080</v>
          </cell>
          <cell r="L965">
            <v>25356.06</v>
          </cell>
        </row>
        <row r="966">
          <cell r="J966" t="str">
            <v>095.38300.0000.1080</v>
          </cell>
          <cell r="L966">
            <v>3728.12</v>
          </cell>
        </row>
        <row r="967">
          <cell r="J967" t="str">
            <v>095.38500.0000.1080</v>
          </cell>
          <cell r="L967">
            <v>68.81</v>
          </cell>
        </row>
        <row r="968">
          <cell r="J968" t="str">
            <v>095.38900.0000.1080</v>
          </cell>
          <cell r="L968">
            <v>0</v>
          </cell>
        </row>
        <row r="969">
          <cell r="J969" t="str">
            <v>095.39000.0000.1080</v>
          </cell>
          <cell r="L969">
            <v>1355.67</v>
          </cell>
        </row>
        <row r="970">
          <cell r="J970" t="str">
            <v>095.39003.0000.1080</v>
          </cell>
          <cell r="L970">
            <v>535.94000000000005</v>
          </cell>
        </row>
        <row r="971">
          <cell r="J971" t="str">
            <v>095.39004.0000.1080</v>
          </cell>
          <cell r="L971">
            <v>23.85</v>
          </cell>
        </row>
        <row r="972">
          <cell r="J972" t="str">
            <v>095.39009.0000.1080</v>
          </cell>
          <cell r="L972">
            <v>0</v>
          </cell>
        </row>
        <row r="973">
          <cell r="J973" t="str">
            <v>095.39100.0000.1080</v>
          </cell>
          <cell r="L973">
            <v>1678.66</v>
          </cell>
        </row>
        <row r="974">
          <cell r="J974" t="str">
            <v>095.39103.0000.1080</v>
          </cell>
          <cell r="L974">
            <v>0</v>
          </cell>
        </row>
        <row r="975">
          <cell r="J975" t="str">
            <v>095.39200.0000.1080</v>
          </cell>
          <cell r="L975">
            <v>465.15</v>
          </cell>
        </row>
        <row r="976">
          <cell r="J976" t="str">
            <v>095.39300.0000.1080</v>
          </cell>
          <cell r="L976">
            <v>13.87</v>
          </cell>
        </row>
        <row r="977">
          <cell r="J977" t="str">
            <v>095.39400.0000.1080</v>
          </cell>
          <cell r="L977">
            <v>539.44000000000005</v>
          </cell>
        </row>
        <row r="978">
          <cell r="J978" t="str">
            <v>095.39600.0000.1080</v>
          </cell>
          <cell r="L978">
            <v>1520.99</v>
          </cell>
        </row>
        <row r="979">
          <cell r="J979" t="str">
            <v>095.39603.0000.1080</v>
          </cell>
          <cell r="L979">
            <v>385.81</v>
          </cell>
        </row>
        <row r="980">
          <cell r="J980" t="str">
            <v>095.39604.0000.1080</v>
          </cell>
          <cell r="L980">
            <v>368.1</v>
          </cell>
        </row>
        <row r="981">
          <cell r="J981" t="str">
            <v>095.39605.0000.1080</v>
          </cell>
          <cell r="L981">
            <v>0</v>
          </cell>
        </row>
        <row r="982">
          <cell r="J982" t="str">
            <v>095.39700.0000.1080</v>
          </cell>
          <cell r="L982">
            <v>370.03</v>
          </cell>
        </row>
        <row r="983">
          <cell r="J983" t="str">
            <v>095.39701.0000.1080</v>
          </cell>
          <cell r="L983">
            <v>202.85</v>
          </cell>
        </row>
        <row r="984">
          <cell r="J984" t="str">
            <v>095.39800.0000.1080</v>
          </cell>
          <cell r="L984">
            <v>2509.52</v>
          </cell>
        </row>
        <row r="985">
          <cell r="J985" t="str">
            <v>095.39903.0000.1080</v>
          </cell>
          <cell r="L985">
            <v>4153.58</v>
          </cell>
        </row>
        <row r="986">
          <cell r="J986" t="str">
            <v>095.39906.0000.1080</v>
          </cell>
          <cell r="L986">
            <v>0</v>
          </cell>
        </row>
        <row r="987">
          <cell r="J987" t="str">
            <v>095.39907.0000.1080</v>
          </cell>
          <cell r="L987">
            <v>0</v>
          </cell>
        </row>
        <row r="988">
          <cell r="J988" t="str">
            <v>095.39909.0000.1080</v>
          </cell>
          <cell r="L988">
            <v>0</v>
          </cell>
        </row>
        <row r="989">
          <cell r="J989" t="str">
            <v>095.39924.0000.1080</v>
          </cell>
          <cell r="L989">
            <v>0</v>
          </cell>
        </row>
        <row r="990">
          <cell r="J990" t="str">
            <v>095..0000.1080</v>
          </cell>
          <cell r="L990">
            <v>0</v>
          </cell>
        </row>
        <row r="991">
          <cell r="J991" t="str">
            <v>096.30100.0000.1080</v>
          </cell>
          <cell r="L991">
            <v>0</v>
          </cell>
        </row>
        <row r="992">
          <cell r="J992" t="str">
            <v>096.30200.0000.1080</v>
          </cell>
          <cell r="L992">
            <v>8.36</v>
          </cell>
        </row>
        <row r="993">
          <cell r="J993" t="str">
            <v>096.30400.0000.1080</v>
          </cell>
          <cell r="L993">
            <v>0</v>
          </cell>
        </row>
        <row r="994">
          <cell r="J994" t="str">
            <v>096.30500.0000.1080</v>
          </cell>
          <cell r="L994">
            <v>0</v>
          </cell>
        </row>
        <row r="995">
          <cell r="J995" t="str">
            <v>096.31100.0000.1080</v>
          </cell>
          <cell r="L995">
            <v>0</v>
          </cell>
        </row>
        <row r="996">
          <cell r="J996" t="str">
            <v>096.31105.0000.1080</v>
          </cell>
          <cell r="L996">
            <v>0</v>
          </cell>
        </row>
        <row r="997">
          <cell r="J997" t="str">
            <v>096.31900.0000.1080</v>
          </cell>
          <cell r="L997">
            <v>0</v>
          </cell>
        </row>
        <row r="998">
          <cell r="J998" t="str">
            <v>096.36100.0000.1080</v>
          </cell>
          <cell r="L998">
            <v>8.4600000000000009</v>
          </cell>
        </row>
        <row r="999">
          <cell r="J999" t="str">
            <v>096.36200.0000.1080</v>
          </cell>
          <cell r="L999">
            <v>1744.73</v>
          </cell>
        </row>
        <row r="1000">
          <cell r="J1000" t="str">
            <v>096.36510.0000.1080</v>
          </cell>
          <cell r="L1000">
            <v>0</v>
          </cell>
        </row>
        <row r="1001">
          <cell r="J1001" t="str">
            <v>096.36520.0000.1080</v>
          </cell>
          <cell r="L1001">
            <v>0</v>
          </cell>
        </row>
        <row r="1002">
          <cell r="J1002" t="str">
            <v>096.36700.0000.1080</v>
          </cell>
          <cell r="L1002">
            <v>0</v>
          </cell>
        </row>
        <row r="1003">
          <cell r="J1003" t="str">
            <v>096.36701.0000.1080</v>
          </cell>
          <cell r="L1003">
            <v>495.89</v>
          </cell>
        </row>
        <row r="1004">
          <cell r="J1004" t="str">
            <v>096.36900.0000.1080</v>
          </cell>
          <cell r="L1004">
            <v>128.34</v>
          </cell>
        </row>
        <row r="1005">
          <cell r="J1005" t="str">
            <v>096.37400.0000.1080</v>
          </cell>
          <cell r="L1005">
            <v>0</v>
          </cell>
        </row>
        <row r="1006">
          <cell r="J1006" t="str">
            <v>096.37402.0000.1080</v>
          </cell>
          <cell r="L1006">
            <v>0</v>
          </cell>
        </row>
        <row r="1007">
          <cell r="J1007" t="str">
            <v>096.37500.0000.1080</v>
          </cell>
          <cell r="L1007">
            <v>102.49</v>
          </cell>
        </row>
        <row r="1008">
          <cell r="J1008" t="str">
            <v>096.37501.0000.1080</v>
          </cell>
          <cell r="L1008">
            <v>0</v>
          </cell>
        </row>
        <row r="1009">
          <cell r="J1009" t="str">
            <v>096.37600.0000.1080</v>
          </cell>
          <cell r="L1009">
            <v>1644.17</v>
          </cell>
        </row>
        <row r="1010">
          <cell r="J1010" t="str">
            <v>096.37601.0000.1080</v>
          </cell>
          <cell r="L1010">
            <v>21251.27</v>
          </cell>
        </row>
        <row r="1011">
          <cell r="J1011" t="str">
            <v>096.37602.0000.1080</v>
          </cell>
          <cell r="L1011">
            <v>24909.61</v>
          </cell>
        </row>
        <row r="1012">
          <cell r="J1012" t="str">
            <v>096.37800.0000.1080</v>
          </cell>
          <cell r="L1012">
            <v>2176.2800000000002</v>
          </cell>
        </row>
        <row r="1013">
          <cell r="J1013" t="str">
            <v>096.37900.0000.1080</v>
          </cell>
          <cell r="L1013">
            <v>5293.26</v>
          </cell>
        </row>
        <row r="1014">
          <cell r="J1014" t="str">
            <v>096.37903.0000.1080</v>
          </cell>
          <cell r="L1014">
            <v>0</v>
          </cell>
        </row>
        <row r="1015">
          <cell r="J1015" t="str">
            <v>096.37905.0000.1080</v>
          </cell>
          <cell r="L1015">
            <v>0</v>
          </cell>
        </row>
        <row r="1016">
          <cell r="J1016" t="str">
            <v>096.38000.0000.1080</v>
          </cell>
          <cell r="L1016">
            <v>34131.370000000003</v>
          </cell>
        </row>
        <row r="1017">
          <cell r="J1017" t="str">
            <v>096.38100.0000.1080</v>
          </cell>
          <cell r="L1017">
            <v>3777.66</v>
          </cell>
        </row>
        <row r="1018">
          <cell r="J1018" t="str">
            <v>096.38200.0000.1080</v>
          </cell>
          <cell r="L1018">
            <v>22440.880000000001</v>
          </cell>
        </row>
        <row r="1019">
          <cell r="J1019" t="str">
            <v>096.38300.0000.1080</v>
          </cell>
          <cell r="L1019">
            <v>654.76</v>
          </cell>
        </row>
        <row r="1020">
          <cell r="J1020" t="str">
            <v>096.38500.0000.1080</v>
          </cell>
          <cell r="L1020">
            <v>173.58</v>
          </cell>
        </row>
        <row r="1021">
          <cell r="J1021" t="str">
            <v>096.38600.0000.1080</v>
          </cell>
          <cell r="L1021">
            <v>0</v>
          </cell>
        </row>
        <row r="1022">
          <cell r="J1022" t="str">
            <v>096.38700.0000.1080</v>
          </cell>
          <cell r="L1022">
            <v>44.12</v>
          </cell>
        </row>
        <row r="1023">
          <cell r="J1023" t="str">
            <v>096.39000.0000.1080</v>
          </cell>
          <cell r="L1023">
            <v>545.28</v>
          </cell>
        </row>
        <row r="1024">
          <cell r="J1024" t="str">
            <v>096.39001.0000.1080</v>
          </cell>
          <cell r="L1024">
            <v>0</v>
          </cell>
        </row>
        <row r="1025">
          <cell r="J1025" t="str">
            <v>096.39003.0000.1080</v>
          </cell>
          <cell r="L1025">
            <v>556.89</v>
          </cell>
        </row>
        <row r="1026">
          <cell r="J1026" t="str">
            <v>096.39100.0000.1080</v>
          </cell>
          <cell r="L1026">
            <v>778.75</v>
          </cell>
        </row>
        <row r="1027">
          <cell r="J1027" t="str">
            <v>096.39200.0000.1080</v>
          </cell>
          <cell r="L1027">
            <v>296.79000000000002</v>
          </cell>
        </row>
        <row r="1028">
          <cell r="J1028" t="str">
            <v>096.39300.0000.1080</v>
          </cell>
          <cell r="L1028">
            <v>4.12</v>
          </cell>
        </row>
        <row r="1029">
          <cell r="J1029" t="str">
            <v>096.39400.0000.1080</v>
          </cell>
          <cell r="L1029">
            <v>2075.4299999999998</v>
          </cell>
        </row>
        <row r="1030">
          <cell r="J1030" t="str">
            <v>096.39600.0000.1080</v>
          </cell>
          <cell r="L1030">
            <v>302.92</v>
          </cell>
        </row>
        <row r="1031">
          <cell r="J1031" t="str">
            <v>096.39603.0000.1080</v>
          </cell>
          <cell r="L1031">
            <v>0</v>
          </cell>
        </row>
        <row r="1032">
          <cell r="J1032" t="str">
            <v>096.39604.0000.1080</v>
          </cell>
          <cell r="L1032">
            <v>345.42</v>
          </cell>
        </row>
        <row r="1033">
          <cell r="J1033" t="str">
            <v>096.39605.0000.1080</v>
          </cell>
          <cell r="L1033">
            <v>146.87</v>
          </cell>
        </row>
        <row r="1034">
          <cell r="J1034" t="str">
            <v>096.39700.0000.1080</v>
          </cell>
          <cell r="L1034">
            <v>1287.77</v>
          </cell>
        </row>
        <row r="1035">
          <cell r="J1035" t="str">
            <v>096.39701.0000.1080</v>
          </cell>
          <cell r="L1035">
            <v>317.44</v>
          </cell>
        </row>
        <row r="1036">
          <cell r="J1036" t="str">
            <v>096.39800.0000.1080</v>
          </cell>
          <cell r="L1036">
            <v>346.02</v>
          </cell>
        </row>
        <row r="1037">
          <cell r="J1037" t="str">
            <v>096.39906.0000.1080</v>
          </cell>
          <cell r="L1037">
            <v>0</v>
          </cell>
        </row>
        <row r="1038">
          <cell r="J1038" t="str">
            <v>096.39906.0000.1080</v>
          </cell>
          <cell r="L1038">
            <v>3737.19</v>
          </cell>
        </row>
        <row r="1039">
          <cell r="J1039" t="str">
            <v>096.39907.0000.1080</v>
          </cell>
          <cell r="L1039">
            <v>0</v>
          </cell>
        </row>
        <row r="1040">
          <cell r="J1040" t="str">
            <v>096.39907.0000.1080</v>
          </cell>
          <cell r="L1040">
            <v>100.2</v>
          </cell>
        </row>
        <row r="1041">
          <cell r="J1041" t="str">
            <v>096.39908.0000.1080</v>
          </cell>
          <cell r="L1041">
            <v>68.849999999999994</v>
          </cell>
        </row>
        <row r="1042">
          <cell r="J1042" t="str">
            <v>096..0000.1080</v>
          </cell>
          <cell r="L1042">
            <v>0</v>
          </cell>
        </row>
        <row r="1043">
          <cell r="J1043" t="str">
            <v>097.30100.0000.1080</v>
          </cell>
          <cell r="L1043">
            <v>0</v>
          </cell>
        </row>
        <row r="1044">
          <cell r="J1044" t="str">
            <v>097.30200.0000.1080</v>
          </cell>
          <cell r="L1044">
            <v>0</v>
          </cell>
        </row>
        <row r="1045">
          <cell r="J1045" t="str">
            <v>097.31100.0000.1080</v>
          </cell>
          <cell r="L1045">
            <v>3640.63</v>
          </cell>
        </row>
        <row r="1046">
          <cell r="J1046" t="str">
            <v>097.31105.0000.1080</v>
          </cell>
          <cell r="L1046">
            <v>0</v>
          </cell>
        </row>
        <row r="1047">
          <cell r="J1047" t="str">
            <v>097.36510.0000.1080</v>
          </cell>
          <cell r="L1047">
            <v>0</v>
          </cell>
        </row>
        <row r="1048">
          <cell r="J1048" t="str">
            <v>097.36520.0000.1080</v>
          </cell>
          <cell r="L1048">
            <v>0.56999999999999995</v>
          </cell>
        </row>
        <row r="1049">
          <cell r="J1049" t="str">
            <v>097.36700.0000.1080</v>
          </cell>
          <cell r="L1049">
            <v>0</v>
          </cell>
        </row>
        <row r="1050">
          <cell r="J1050" t="str">
            <v>097.36701.0000.1080</v>
          </cell>
          <cell r="L1050">
            <v>119.08</v>
          </cell>
        </row>
        <row r="1051">
          <cell r="J1051" t="str">
            <v>097.36900.0000.1080</v>
          </cell>
          <cell r="L1051">
            <v>7.32</v>
          </cell>
        </row>
        <row r="1052">
          <cell r="J1052" t="str">
            <v>097.37400.0000.1080</v>
          </cell>
          <cell r="L1052">
            <v>0</v>
          </cell>
        </row>
        <row r="1053">
          <cell r="J1053" t="str">
            <v>097.37402.0000.1080</v>
          </cell>
          <cell r="L1053">
            <v>0</v>
          </cell>
        </row>
        <row r="1054">
          <cell r="J1054" t="str">
            <v>097.37500.0000.1080</v>
          </cell>
          <cell r="L1054">
            <v>0</v>
          </cell>
        </row>
        <row r="1055">
          <cell r="J1055" t="str">
            <v>097.37501.0000.1080</v>
          </cell>
          <cell r="L1055">
            <v>0</v>
          </cell>
        </row>
        <row r="1056">
          <cell r="J1056" t="str">
            <v>097.37600.0000.1080</v>
          </cell>
          <cell r="L1056">
            <v>768.49</v>
          </cell>
        </row>
        <row r="1057">
          <cell r="J1057" t="str">
            <v>097.37601.0000.1080</v>
          </cell>
          <cell r="L1057">
            <v>19319.27</v>
          </cell>
        </row>
        <row r="1058">
          <cell r="J1058" t="str">
            <v>097.37602.0000.1080</v>
          </cell>
          <cell r="L1058">
            <v>23773.22</v>
          </cell>
        </row>
        <row r="1059">
          <cell r="J1059" t="str">
            <v>097.37800.0000.1080</v>
          </cell>
          <cell r="L1059">
            <v>1139.25</v>
          </cell>
        </row>
        <row r="1060">
          <cell r="J1060" t="str">
            <v>097.37900.0000.1080</v>
          </cell>
          <cell r="L1060">
            <v>2076.31</v>
          </cell>
        </row>
        <row r="1061">
          <cell r="J1061" t="str">
            <v>097.37903.0000.1080</v>
          </cell>
          <cell r="L1061">
            <v>0</v>
          </cell>
        </row>
        <row r="1062">
          <cell r="J1062" t="str">
            <v>097.37905.0000.1080</v>
          </cell>
          <cell r="L1062">
            <v>0</v>
          </cell>
        </row>
        <row r="1063">
          <cell r="J1063" t="str">
            <v>097.38000.0000.1080</v>
          </cell>
          <cell r="L1063">
            <v>46309.9</v>
          </cell>
        </row>
        <row r="1064">
          <cell r="J1064" t="str">
            <v>097.38100.0000.1080</v>
          </cell>
          <cell r="L1064">
            <v>2230.36</v>
          </cell>
        </row>
        <row r="1065">
          <cell r="J1065" t="str">
            <v>097.38200.0000.1080</v>
          </cell>
          <cell r="L1065">
            <v>7104.73</v>
          </cell>
        </row>
        <row r="1066">
          <cell r="J1066" t="str">
            <v>097.38300.0000.1080</v>
          </cell>
          <cell r="L1066">
            <v>899.66</v>
          </cell>
        </row>
        <row r="1067">
          <cell r="J1067" t="str">
            <v>097.38500.0000.1080</v>
          </cell>
          <cell r="L1067">
            <v>0.95</v>
          </cell>
        </row>
        <row r="1068">
          <cell r="J1068" t="str">
            <v>097.38600.0000.1080</v>
          </cell>
          <cell r="L1068">
            <v>0</v>
          </cell>
        </row>
        <row r="1069">
          <cell r="J1069" t="str">
            <v>097.38700.0000.1080</v>
          </cell>
          <cell r="L1069">
            <v>152.44999999999999</v>
          </cell>
        </row>
        <row r="1070">
          <cell r="J1070" t="str">
            <v>097.38900.0000.1080</v>
          </cell>
          <cell r="L1070">
            <v>0</v>
          </cell>
        </row>
        <row r="1071">
          <cell r="J1071" t="str">
            <v>097.39000.0000.1080</v>
          </cell>
          <cell r="L1071">
            <v>122.4</v>
          </cell>
        </row>
        <row r="1072">
          <cell r="J1072" t="str">
            <v>097.39001.0000.1080</v>
          </cell>
          <cell r="L1072">
            <v>17.93</v>
          </cell>
        </row>
        <row r="1073">
          <cell r="J1073" t="str">
            <v>097.39003.0000.1080</v>
          </cell>
          <cell r="L1073">
            <v>0</v>
          </cell>
        </row>
        <row r="1074">
          <cell r="J1074" t="str">
            <v>097.39100.0000.1080</v>
          </cell>
          <cell r="L1074">
            <v>253.27</v>
          </cell>
        </row>
        <row r="1075">
          <cell r="J1075" t="str">
            <v>097.39200.0000.1080</v>
          </cell>
          <cell r="L1075">
            <v>2632.82</v>
          </cell>
        </row>
        <row r="1076">
          <cell r="J1076" t="str">
            <v>097.39300.0000.1080</v>
          </cell>
          <cell r="L1076">
            <v>51.92</v>
          </cell>
        </row>
        <row r="1077">
          <cell r="J1077" t="str">
            <v>097.39400.0000.1080</v>
          </cell>
          <cell r="L1077">
            <v>526.78</v>
          </cell>
        </row>
        <row r="1078">
          <cell r="J1078" t="str">
            <v>097.39500.0000.1080</v>
          </cell>
          <cell r="L1078">
            <v>1.05</v>
          </cell>
        </row>
        <row r="1079">
          <cell r="J1079" t="str">
            <v>097.39600.0000.1080</v>
          </cell>
          <cell r="L1079">
            <v>377.52</v>
          </cell>
        </row>
        <row r="1080">
          <cell r="J1080" t="str">
            <v>097.39603.0000.1080</v>
          </cell>
          <cell r="L1080">
            <v>1273.07</v>
          </cell>
        </row>
        <row r="1081">
          <cell r="J1081" t="str">
            <v>097.39604.0000.1080</v>
          </cell>
          <cell r="L1081">
            <v>1923.94</v>
          </cell>
        </row>
        <row r="1082">
          <cell r="J1082" t="str">
            <v>097.39700.0000.1080</v>
          </cell>
          <cell r="L1082">
            <v>227.41</v>
          </cell>
        </row>
        <row r="1083">
          <cell r="J1083" t="str">
            <v>097.39701.0000.1080</v>
          </cell>
          <cell r="L1083">
            <v>371.9</v>
          </cell>
        </row>
        <row r="1084">
          <cell r="J1084" t="str">
            <v>097.39702.0000.1080</v>
          </cell>
          <cell r="L1084">
            <v>301.11</v>
          </cell>
        </row>
        <row r="1085">
          <cell r="J1085" t="str">
            <v>097.39705.0000.1080</v>
          </cell>
          <cell r="L1085">
            <v>87.91</v>
          </cell>
        </row>
        <row r="1086">
          <cell r="J1086" t="str">
            <v>097.39800.0000.1080</v>
          </cell>
          <cell r="L1086">
            <v>450.44</v>
          </cell>
        </row>
        <row r="1087">
          <cell r="J1087" t="str">
            <v>097.39903.0000.1080</v>
          </cell>
          <cell r="L1087">
            <v>936.79</v>
          </cell>
        </row>
        <row r="1088">
          <cell r="J1088" t="str">
            <v>097.39906.0000.1080</v>
          </cell>
          <cell r="L1088">
            <v>0</v>
          </cell>
        </row>
        <row r="1089">
          <cell r="J1089" t="str">
            <v>097.39907.0000.1080</v>
          </cell>
          <cell r="L1089">
            <v>0</v>
          </cell>
        </row>
        <row r="1090">
          <cell r="J1090" t="str">
            <v>097.39909.0000.1080</v>
          </cell>
          <cell r="L1090">
            <v>0</v>
          </cell>
        </row>
        <row r="1091">
          <cell r="J1091" t="str">
            <v>097..0000.1080</v>
          </cell>
          <cell r="L1091">
            <v>0</v>
          </cell>
        </row>
        <row r="1092">
          <cell r="J1092" t="str">
            <v>098.30100.0000.1080</v>
          </cell>
          <cell r="L1092">
            <v>0</v>
          </cell>
        </row>
        <row r="1093">
          <cell r="J1093" t="str">
            <v>098.30300.0000.1080</v>
          </cell>
          <cell r="L1093">
            <v>618.25</v>
          </cell>
        </row>
        <row r="1094">
          <cell r="J1094" t="str">
            <v>098.30500.0000.1080</v>
          </cell>
          <cell r="L1094">
            <v>0</v>
          </cell>
        </row>
        <row r="1095">
          <cell r="J1095" t="str">
            <v>098.36510.0000.1080</v>
          </cell>
          <cell r="L1095">
            <v>0</v>
          </cell>
        </row>
        <row r="1096">
          <cell r="J1096" t="str">
            <v>098.36520.0000.1080</v>
          </cell>
          <cell r="L1096">
            <v>0</v>
          </cell>
        </row>
        <row r="1097">
          <cell r="J1097" t="str">
            <v>098.36601.0000.1080</v>
          </cell>
          <cell r="L1097">
            <v>0</v>
          </cell>
        </row>
        <row r="1098">
          <cell r="J1098" t="str">
            <v>098.36602.0000.1080</v>
          </cell>
          <cell r="L1098">
            <v>0</v>
          </cell>
        </row>
        <row r="1099">
          <cell r="J1099" t="str">
            <v>098.36603.0000.1080</v>
          </cell>
          <cell r="L1099">
            <v>0</v>
          </cell>
        </row>
        <row r="1100">
          <cell r="J1100" t="str">
            <v>098.36700.0000.1080</v>
          </cell>
          <cell r="L1100">
            <v>0</v>
          </cell>
        </row>
        <row r="1101">
          <cell r="J1101" t="str">
            <v>098.36701.0000.1080</v>
          </cell>
          <cell r="L1101">
            <v>535.97</v>
          </cell>
        </row>
        <row r="1102">
          <cell r="J1102" t="str">
            <v>098.36900.0000.1080</v>
          </cell>
          <cell r="L1102">
            <v>750.12</v>
          </cell>
        </row>
        <row r="1103">
          <cell r="J1103" t="str">
            <v>098.37400.0000.1080</v>
          </cell>
          <cell r="L1103">
            <v>0</v>
          </cell>
        </row>
        <row r="1104">
          <cell r="J1104" t="str">
            <v>098.37402.0000.1080</v>
          </cell>
          <cell r="L1104">
            <v>0</v>
          </cell>
        </row>
        <row r="1105">
          <cell r="J1105" t="str">
            <v>098.37500.0000.1080</v>
          </cell>
          <cell r="L1105">
            <v>0</v>
          </cell>
        </row>
        <row r="1106">
          <cell r="J1106" t="str">
            <v>098.37501.0000.1080</v>
          </cell>
          <cell r="L1106">
            <v>0</v>
          </cell>
        </row>
        <row r="1107">
          <cell r="J1107" t="str">
            <v>098.37600.0000.1080</v>
          </cell>
          <cell r="L1107">
            <v>57.08</v>
          </cell>
        </row>
        <row r="1108">
          <cell r="J1108" t="str">
            <v>098.37601.0000.1080</v>
          </cell>
          <cell r="L1108">
            <v>5071.66</v>
          </cell>
        </row>
        <row r="1109">
          <cell r="J1109" t="str">
            <v>098.37602.0000.1080</v>
          </cell>
          <cell r="L1109">
            <v>3948.73</v>
          </cell>
        </row>
        <row r="1110">
          <cell r="J1110" t="str">
            <v>098.37800.0000.1080</v>
          </cell>
          <cell r="L1110">
            <v>485.83</v>
          </cell>
        </row>
        <row r="1111">
          <cell r="J1111" t="str">
            <v>098.37900.0000.1080</v>
          </cell>
          <cell r="L1111">
            <v>0</v>
          </cell>
        </row>
        <row r="1112">
          <cell r="J1112" t="str">
            <v>098.37903.0000.1080</v>
          </cell>
          <cell r="L1112">
            <v>0</v>
          </cell>
        </row>
        <row r="1113">
          <cell r="J1113" t="str">
            <v>098.37905.0000.1080</v>
          </cell>
          <cell r="L1113">
            <v>0</v>
          </cell>
        </row>
        <row r="1114">
          <cell r="J1114" t="str">
            <v>098.38000.0000.1080</v>
          </cell>
          <cell r="L1114">
            <v>24330.68</v>
          </cell>
        </row>
        <row r="1115">
          <cell r="J1115" t="str">
            <v>098.38100.0000.1080</v>
          </cell>
          <cell r="L1115">
            <v>1264.56</v>
          </cell>
        </row>
        <row r="1116">
          <cell r="J1116" t="str">
            <v>098.38200.0000.1080</v>
          </cell>
          <cell r="L1116">
            <v>5752.44</v>
          </cell>
        </row>
        <row r="1117">
          <cell r="J1117" t="str">
            <v>098.38300.0000.1080</v>
          </cell>
          <cell r="L1117">
            <v>275.37</v>
          </cell>
        </row>
        <row r="1118">
          <cell r="J1118" t="str">
            <v>098.38500.0000.1080</v>
          </cell>
          <cell r="L1118">
            <v>-5.96</v>
          </cell>
        </row>
        <row r="1119">
          <cell r="J1119" t="str">
            <v>098.38700.0000.1080</v>
          </cell>
          <cell r="L1119">
            <v>0</v>
          </cell>
        </row>
        <row r="1120">
          <cell r="J1120" t="str">
            <v>098.38900.0000.1080</v>
          </cell>
          <cell r="L1120">
            <v>0</v>
          </cell>
        </row>
        <row r="1121">
          <cell r="J1121" t="str">
            <v>098.39000.0000.1080</v>
          </cell>
          <cell r="L1121">
            <v>1493.93</v>
          </cell>
        </row>
        <row r="1122">
          <cell r="J1122" t="str">
            <v>098.39003.0000.1080</v>
          </cell>
          <cell r="L1122">
            <v>35.01</v>
          </cell>
        </row>
        <row r="1123">
          <cell r="J1123" t="str">
            <v>098.39100.0000.1080</v>
          </cell>
          <cell r="L1123">
            <v>336.17</v>
          </cell>
        </row>
        <row r="1124">
          <cell r="J1124" t="str">
            <v>098.39200.0000.1080</v>
          </cell>
          <cell r="L1124">
            <v>1410.64</v>
          </cell>
        </row>
        <row r="1125">
          <cell r="J1125" t="str">
            <v>098.39300.0000.1080</v>
          </cell>
          <cell r="L1125">
            <v>0</v>
          </cell>
        </row>
        <row r="1126">
          <cell r="J1126" t="str">
            <v>098.39400.0000.1080</v>
          </cell>
          <cell r="L1126">
            <v>53.74</v>
          </cell>
        </row>
        <row r="1127">
          <cell r="J1127" t="str">
            <v>098.39500.0000.1080</v>
          </cell>
          <cell r="L1127">
            <v>131.47</v>
          </cell>
        </row>
        <row r="1128">
          <cell r="J1128" t="str">
            <v>098.39600.0000.1080</v>
          </cell>
          <cell r="L1128">
            <v>84.28</v>
          </cell>
        </row>
        <row r="1129">
          <cell r="J1129" t="str">
            <v>098.39603.0000.1080</v>
          </cell>
          <cell r="L1129">
            <v>184.72</v>
          </cell>
        </row>
        <row r="1130">
          <cell r="J1130" t="str">
            <v>098.39604.0000.1080</v>
          </cell>
          <cell r="L1130">
            <v>34.1</v>
          </cell>
        </row>
        <row r="1131">
          <cell r="J1131" t="str">
            <v>098.39605.0000.1080</v>
          </cell>
          <cell r="L1131">
            <v>0</v>
          </cell>
        </row>
        <row r="1132">
          <cell r="J1132" t="str">
            <v>098.39700.0000.1080</v>
          </cell>
          <cell r="L1132">
            <v>320.08</v>
          </cell>
        </row>
        <row r="1133">
          <cell r="J1133" t="str">
            <v>098.39702.0000.1080</v>
          </cell>
          <cell r="L1133">
            <v>192.38</v>
          </cell>
        </row>
        <row r="1134">
          <cell r="J1134" t="str">
            <v>098.39800.0000.1080</v>
          </cell>
          <cell r="L1134">
            <v>2417.59</v>
          </cell>
        </row>
        <row r="1135">
          <cell r="J1135" t="str">
            <v>098.39901.0000.1080</v>
          </cell>
          <cell r="L1135">
            <v>16.71</v>
          </cell>
        </row>
        <row r="1136">
          <cell r="J1136" t="str">
            <v>098.39902.0000.1080</v>
          </cell>
          <cell r="L1136">
            <v>27.32</v>
          </cell>
        </row>
        <row r="1137">
          <cell r="J1137" t="str">
            <v>098.39906.0000.1080</v>
          </cell>
          <cell r="L1137">
            <v>0</v>
          </cell>
        </row>
        <row r="1138">
          <cell r="J1138" t="str">
            <v>098.39907.0000.1080</v>
          </cell>
          <cell r="L1138">
            <v>636.69000000000005</v>
          </cell>
        </row>
        <row r="1139">
          <cell r="J1139" t="str">
            <v>098..0000.1080</v>
          </cell>
          <cell r="L1139">
            <v>0</v>
          </cell>
        </row>
        <row r="1140">
          <cell r="J1140" t="str">
            <v>099.37600.0000.1080</v>
          </cell>
          <cell r="L1140">
            <v>0</v>
          </cell>
        </row>
        <row r="1141">
          <cell r="J1141" t="str">
            <v>099.37601.0000.1080</v>
          </cell>
          <cell r="L1141">
            <v>0</v>
          </cell>
        </row>
        <row r="1142">
          <cell r="J1142" t="str">
            <v>099.37602.0000.1080</v>
          </cell>
          <cell r="L1142">
            <v>0</v>
          </cell>
        </row>
        <row r="1143">
          <cell r="J1143" t="str">
            <v>099.37800.0000.1080</v>
          </cell>
          <cell r="L1143">
            <v>0</v>
          </cell>
        </row>
        <row r="1144">
          <cell r="J1144" t="str">
            <v>099.38000.0000.1080</v>
          </cell>
          <cell r="L1144">
            <v>0</v>
          </cell>
        </row>
        <row r="1145">
          <cell r="J1145" t="str">
            <v>099.38200.0000.1080</v>
          </cell>
          <cell r="L1145">
            <v>0</v>
          </cell>
        </row>
        <row r="1146">
          <cell r="J1146" t="str">
            <v>099.38500.0000.1080</v>
          </cell>
          <cell r="L1146">
            <v>0</v>
          </cell>
        </row>
        <row r="1147">
          <cell r="J1147" t="str">
            <v>099..0000.1080</v>
          </cell>
          <cell r="L1147">
            <v>0</v>
          </cell>
        </row>
        <row r="1148">
          <cell r="J1148" t="str">
            <v>024.37500.0000.1080</v>
          </cell>
          <cell r="L1148">
            <v>0</v>
          </cell>
        </row>
        <row r="1149">
          <cell r="J1149" t="str">
            <v>024.37800.0000.1080</v>
          </cell>
          <cell r="L1149">
            <v>663.49</v>
          </cell>
        </row>
        <row r="1150">
          <cell r="J1150" t="str">
            <v>024.37900.0000.1080</v>
          </cell>
          <cell r="L1150">
            <v>159.84</v>
          </cell>
        </row>
        <row r="1151">
          <cell r="J1151" t="str">
            <v>024.37908.0000.1080</v>
          </cell>
          <cell r="L1151">
            <v>301.02999999999997</v>
          </cell>
        </row>
        <row r="1152">
          <cell r="J1152" t="str">
            <v>024.38100.0000.1080</v>
          </cell>
          <cell r="L1152">
            <v>0</v>
          </cell>
        </row>
        <row r="1153">
          <cell r="J1153" t="str">
            <v>024.38300.0000.1080</v>
          </cell>
          <cell r="L1153">
            <v>2670.51</v>
          </cell>
        </row>
        <row r="1154">
          <cell r="J1154" t="str">
            <v>024.38900.0000.1080</v>
          </cell>
          <cell r="L1154">
            <v>0</v>
          </cell>
        </row>
        <row r="1155">
          <cell r="J1155" t="str">
            <v>024.39000.0000.1080</v>
          </cell>
          <cell r="L1155">
            <v>176.39</v>
          </cell>
        </row>
        <row r="1156">
          <cell r="J1156" t="str">
            <v>024.39100.0000.1080</v>
          </cell>
          <cell r="L1156">
            <v>6.27</v>
          </cell>
        </row>
        <row r="1157">
          <cell r="J1157" t="str">
            <v>024.39103.0000.1080</v>
          </cell>
          <cell r="L1157">
            <v>0</v>
          </cell>
        </row>
        <row r="1158">
          <cell r="J1158" t="str">
            <v>024.39200.0000.1080</v>
          </cell>
          <cell r="L1158">
            <v>0</v>
          </cell>
        </row>
        <row r="1159">
          <cell r="J1159" t="str">
            <v>024.39400.0000.1080</v>
          </cell>
          <cell r="L1159">
            <v>65.13</v>
          </cell>
        </row>
        <row r="1160">
          <cell r="J1160" t="str">
            <v>024.39700.0000.1080</v>
          </cell>
          <cell r="L1160">
            <v>2.6</v>
          </cell>
        </row>
        <row r="1161">
          <cell r="J1161" t="str">
            <v>024.39705.0000.1080</v>
          </cell>
          <cell r="L1161">
            <v>768.73</v>
          </cell>
        </row>
        <row r="1162">
          <cell r="J1162" t="str">
            <v>024.39800.0000.1080</v>
          </cell>
          <cell r="L1162">
            <v>7.18</v>
          </cell>
        </row>
        <row r="1163">
          <cell r="J1163" t="str">
            <v>024..0000.1080</v>
          </cell>
          <cell r="L1163">
            <v>0</v>
          </cell>
        </row>
        <row r="1164">
          <cell r="J1164" t="str">
            <v>029.37400.0000.1080</v>
          </cell>
          <cell r="L1164">
            <v>0</v>
          </cell>
        </row>
        <row r="1165">
          <cell r="J1165" t="str">
            <v>029.37500.0000.1080</v>
          </cell>
          <cell r="L1165">
            <v>0</v>
          </cell>
        </row>
        <row r="1166">
          <cell r="J1166" t="str">
            <v>029.37600.0000.1080</v>
          </cell>
          <cell r="L1166">
            <v>133.59</v>
          </cell>
        </row>
        <row r="1167">
          <cell r="J1167" t="str">
            <v>029.37601.0000.1080</v>
          </cell>
          <cell r="L1167">
            <v>521.14</v>
          </cell>
        </row>
        <row r="1168">
          <cell r="J1168" t="str">
            <v>029.37602.0000.1080</v>
          </cell>
          <cell r="L1168">
            <v>404.67</v>
          </cell>
        </row>
        <row r="1169">
          <cell r="J1169" t="str">
            <v>029.37800.0000.1080</v>
          </cell>
          <cell r="L1169">
            <v>34.090000000000003</v>
          </cell>
        </row>
        <row r="1170">
          <cell r="J1170" t="str">
            <v>029.37900.0000.1080</v>
          </cell>
          <cell r="L1170">
            <v>0</v>
          </cell>
        </row>
        <row r="1171">
          <cell r="J1171" t="str">
            <v>029.38000.0000.1080</v>
          </cell>
          <cell r="L1171">
            <v>1398.36</v>
          </cell>
        </row>
        <row r="1172">
          <cell r="J1172" t="str">
            <v>029.38100.0000.1080</v>
          </cell>
          <cell r="L1172">
            <v>77.8</v>
          </cell>
        </row>
        <row r="1173">
          <cell r="J1173" t="str">
            <v>029.38200.0000.1080</v>
          </cell>
          <cell r="L1173">
            <v>123.24</v>
          </cell>
        </row>
        <row r="1174">
          <cell r="J1174" t="str">
            <v>029.38300.0000.1080</v>
          </cell>
          <cell r="L1174">
            <v>15.04</v>
          </cell>
        </row>
        <row r="1175">
          <cell r="J1175" t="str">
            <v>029.38400.0000.1080</v>
          </cell>
          <cell r="L1175">
            <v>0</v>
          </cell>
        </row>
        <row r="1176">
          <cell r="J1176" t="str">
            <v>029..0000.1080</v>
          </cell>
          <cell r="L1176">
            <v>0</v>
          </cell>
        </row>
        <row r="1177">
          <cell r="J1177" t="str">
            <v>030.39100.0000.1080</v>
          </cell>
          <cell r="L1177">
            <v>1081.78</v>
          </cell>
        </row>
        <row r="1178">
          <cell r="J1178" t="str">
            <v>030.39103.0000.1080</v>
          </cell>
          <cell r="L1178">
            <v>1131.5999999999999</v>
          </cell>
        </row>
        <row r="1179">
          <cell r="J1179" t="str">
            <v>030.39200.0000.1080</v>
          </cell>
          <cell r="L1179">
            <v>0</v>
          </cell>
        </row>
        <row r="1180">
          <cell r="J1180" t="str">
            <v>030.39400.0000.1080</v>
          </cell>
          <cell r="L1180">
            <v>1733.82</v>
          </cell>
        </row>
        <row r="1181">
          <cell r="J1181" t="str">
            <v>030.39500.0000.1080</v>
          </cell>
          <cell r="L1181">
            <v>0</v>
          </cell>
        </row>
        <row r="1182">
          <cell r="J1182" t="str">
            <v>030.39700.0000.1080</v>
          </cell>
          <cell r="L1182">
            <v>5878.24</v>
          </cell>
        </row>
        <row r="1183">
          <cell r="J1183" t="str">
            <v>030.39800.0000.1080</v>
          </cell>
          <cell r="L1183">
            <v>4550.6400000000003</v>
          </cell>
        </row>
        <row r="1184">
          <cell r="J1184" t="str">
            <v>030.39901.0000.1080</v>
          </cell>
          <cell r="L1184">
            <v>2208.54</v>
          </cell>
        </row>
        <row r="1185">
          <cell r="J1185" t="str">
            <v>030.39902.0000.1080</v>
          </cell>
          <cell r="L1185">
            <v>159.58000000000001</v>
          </cell>
        </row>
        <row r="1186">
          <cell r="J1186" t="str">
            <v>030.39903.0000.1080</v>
          </cell>
          <cell r="L1186">
            <v>5565.58</v>
          </cell>
        </row>
        <row r="1187">
          <cell r="J1187" t="str">
            <v>030.39905.0000.1080</v>
          </cell>
          <cell r="L1187">
            <v>0</v>
          </cell>
        </row>
        <row r="1188">
          <cell r="J1188" t="str">
            <v>030.39906.0000.1080</v>
          </cell>
          <cell r="L1188">
            <v>19583.150000000001</v>
          </cell>
        </row>
        <row r="1189">
          <cell r="J1189" t="str">
            <v>030.39907.0000.1080</v>
          </cell>
          <cell r="L1189">
            <v>1398.99</v>
          </cell>
        </row>
        <row r="1190">
          <cell r="J1190" t="str">
            <v>030..0000.1080</v>
          </cell>
          <cell r="L1190">
            <v>0</v>
          </cell>
        </row>
        <row r="1191">
          <cell r="J1191" t="str">
            <v>031..0000.1080</v>
          </cell>
          <cell r="L1191">
            <v>0</v>
          </cell>
        </row>
        <row r="1192">
          <cell r="J1192" t="str">
            <v>032..0000.1080</v>
          </cell>
          <cell r="L1192">
            <v>0</v>
          </cell>
        </row>
        <row r="1193">
          <cell r="J1193" t="str">
            <v>033.30100.0000.1080</v>
          </cell>
          <cell r="L1193">
            <v>0</v>
          </cell>
        </row>
        <row r="1194">
          <cell r="J1194" t="str">
            <v>033.37400.0000.1080</v>
          </cell>
          <cell r="L1194">
            <v>0</v>
          </cell>
        </row>
        <row r="1195">
          <cell r="J1195" t="str">
            <v>033.37500.0000.1080</v>
          </cell>
          <cell r="L1195">
            <v>96.49</v>
          </cell>
        </row>
        <row r="1196">
          <cell r="J1196" t="str">
            <v>033.37600.0000.1080</v>
          </cell>
          <cell r="L1196">
            <v>3048.75</v>
          </cell>
        </row>
        <row r="1197">
          <cell r="J1197" t="str">
            <v>033.37601.0000.1080</v>
          </cell>
          <cell r="L1197">
            <v>14453.14</v>
          </cell>
        </row>
        <row r="1198">
          <cell r="J1198" t="str">
            <v>033.37602.0000.1080</v>
          </cell>
          <cell r="L1198">
            <v>26370.15</v>
          </cell>
        </row>
        <row r="1199">
          <cell r="J1199" t="str">
            <v>033.37800.0000.1080</v>
          </cell>
          <cell r="L1199">
            <v>1202.5999999999999</v>
          </cell>
        </row>
        <row r="1200">
          <cell r="J1200" t="str">
            <v>033.37900.0000.1080</v>
          </cell>
          <cell r="L1200">
            <v>6355.24</v>
          </cell>
        </row>
        <row r="1201">
          <cell r="J1201" t="str">
            <v>033.37908.0000.1080</v>
          </cell>
          <cell r="L1201">
            <v>79.37</v>
          </cell>
        </row>
        <row r="1202">
          <cell r="J1202" t="str">
            <v>033.38000.0000.1080</v>
          </cell>
          <cell r="L1202">
            <v>51345.83</v>
          </cell>
        </row>
        <row r="1203">
          <cell r="J1203" t="str">
            <v>033.38100.0000.1080</v>
          </cell>
          <cell r="L1203">
            <v>8056.44</v>
          </cell>
        </row>
        <row r="1204">
          <cell r="J1204" t="str">
            <v>033.38200.0000.1080</v>
          </cell>
          <cell r="L1204">
            <v>15458.57</v>
          </cell>
        </row>
        <row r="1205">
          <cell r="J1205" t="str">
            <v>033.38300.0000.1080</v>
          </cell>
          <cell r="L1205">
            <v>2407.27</v>
          </cell>
        </row>
        <row r="1206">
          <cell r="J1206" t="str">
            <v>033.38500.0000.1080</v>
          </cell>
          <cell r="L1206">
            <v>431.48</v>
          </cell>
        </row>
        <row r="1207">
          <cell r="J1207" t="str">
            <v>033.38700.0000.1080</v>
          </cell>
          <cell r="L1207">
            <v>33.380000000000003</v>
          </cell>
        </row>
        <row r="1208">
          <cell r="J1208" t="str">
            <v>033.38900.0000.1080</v>
          </cell>
          <cell r="L1208">
            <v>0</v>
          </cell>
        </row>
        <row r="1209">
          <cell r="J1209" t="str">
            <v>033.39000.0000.1080</v>
          </cell>
          <cell r="L1209">
            <v>2537.59</v>
          </cell>
        </row>
        <row r="1210">
          <cell r="J1210" t="str">
            <v>033.39100.0000.1080</v>
          </cell>
          <cell r="L1210">
            <v>2383.31</v>
          </cell>
        </row>
        <row r="1211">
          <cell r="J1211" t="str">
            <v>033.39103.0000.1080</v>
          </cell>
          <cell r="L1211">
            <v>256.85000000000002</v>
          </cell>
        </row>
        <row r="1212">
          <cell r="J1212" t="str">
            <v>033.39200.0000.1080</v>
          </cell>
          <cell r="L1212">
            <v>0</v>
          </cell>
        </row>
        <row r="1213">
          <cell r="J1213" t="str">
            <v>033.39300.0000.1080</v>
          </cell>
          <cell r="L1213">
            <v>0</v>
          </cell>
        </row>
        <row r="1214">
          <cell r="J1214" t="str">
            <v>033.39400.0000.1080</v>
          </cell>
          <cell r="L1214">
            <v>2820.99</v>
          </cell>
        </row>
        <row r="1215">
          <cell r="J1215" t="str">
            <v>033.39500.0000.1080</v>
          </cell>
          <cell r="L1215">
            <v>515.89</v>
          </cell>
        </row>
        <row r="1216">
          <cell r="J1216" t="str">
            <v>033.39600.0000.1080</v>
          </cell>
          <cell r="L1216">
            <v>1273</v>
          </cell>
        </row>
        <row r="1217">
          <cell r="J1217" t="str">
            <v>033.39604.0000.1080</v>
          </cell>
          <cell r="L1217">
            <v>1133.69</v>
          </cell>
        </row>
        <row r="1218">
          <cell r="J1218" t="str">
            <v>033.39605.0000.1080</v>
          </cell>
          <cell r="L1218">
            <v>159.30000000000001</v>
          </cell>
        </row>
        <row r="1219">
          <cell r="J1219" t="str">
            <v>033.39700.0000.1080</v>
          </cell>
          <cell r="L1219">
            <v>662.23</v>
          </cell>
        </row>
        <row r="1220">
          <cell r="J1220" t="str">
            <v>033.39701.0000.1080</v>
          </cell>
          <cell r="L1220">
            <v>0</v>
          </cell>
        </row>
        <row r="1221">
          <cell r="J1221" t="str">
            <v>033.39702.0000.1080</v>
          </cell>
          <cell r="L1221">
            <v>401.39</v>
          </cell>
        </row>
        <row r="1222">
          <cell r="J1222" t="str">
            <v>033.39800.0000.1080</v>
          </cell>
          <cell r="L1222">
            <v>1966.81</v>
          </cell>
        </row>
        <row r="1223">
          <cell r="J1223" t="str">
            <v>033.39900.0000.1080</v>
          </cell>
          <cell r="L1223">
            <v>974.58</v>
          </cell>
        </row>
        <row r="1224">
          <cell r="J1224" t="str">
            <v>033.39901.0000.1080</v>
          </cell>
          <cell r="L1224">
            <v>68.38</v>
          </cell>
        </row>
        <row r="1225">
          <cell r="J1225" t="str">
            <v>033.39902.0000.1080</v>
          </cell>
          <cell r="L1225">
            <v>111.82</v>
          </cell>
        </row>
        <row r="1226">
          <cell r="J1226" t="str">
            <v>033.39906.0000.1080</v>
          </cell>
          <cell r="L1226">
            <v>0</v>
          </cell>
        </row>
        <row r="1227">
          <cell r="J1227" t="str">
            <v>033.39907.0000.1080</v>
          </cell>
          <cell r="L1227">
            <v>807.13</v>
          </cell>
        </row>
        <row r="1228">
          <cell r="J1228" t="str">
            <v>033.39908.0000.1080</v>
          </cell>
          <cell r="L1228">
            <v>423.5</v>
          </cell>
        </row>
        <row r="1229">
          <cell r="J1229" t="str">
            <v>033..0000.1080</v>
          </cell>
          <cell r="L1229">
            <v>0</v>
          </cell>
        </row>
        <row r="1230">
          <cell r="J1230" t="str">
            <v>034.30100.0000.1080</v>
          </cell>
          <cell r="L1230">
            <v>0</v>
          </cell>
        </row>
        <row r="1231">
          <cell r="J1231" t="str">
            <v>034.30200.0000.1080</v>
          </cell>
          <cell r="L1231">
            <v>0</v>
          </cell>
        </row>
        <row r="1232">
          <cell r="J1232" t="str">
            <v>034.30300.0000.1080</v>
          </cell>
          <cell r="L1232">
            <v>0</v>
          </cell>
        </row>
        <row r="1233">
          <cell r="J1233" t="str">
            <v>034.37400.0000.1080</v>
          </cell>
          <cell r="L1233">
            <v>0</v>
          </cell>
        </row>
        <row r="1234">
          <cell r="J1234" t="str">
            <v>034.37500.0000.1080</v>
          </cell>
          <cell r="L1234">
            <v>29.32</v>
          </cell>
        </row>
        <row r="1235">
          <cell r="J1235" t="str">
            <v>034.37600.0000.1080</v>
          </cell>
          <cell r="L1235">
            <v>310.19</v>
          </cell>
        </row>
        <row r="1236">
          <cell r="J1236" t="str">
            <v>034.37601.0000.1080</v>
          </cell>
          <cell r="L1236">
            <v>8640.7900000000009</v>
          </cell>
        </row>
        <row r="1237">
          <cell r="J1237" t="str">
            <v>034.37602.0000.1080</v>
          </cell>
          <cell r="L1237">
            <v>19022.96</v>
          </cell>
        </row>
        <row r="1238">
          <cell r="J1238" t="str">
            <v>034.37800.0000.1080</v>
          </cell>
          <cell r="L1238">
            <v>475.61</v>
          </cell>
        </row>
        <row r="1239">
          <cell r="J1239" t="str">
            <v>034.37900.0000.1080</v>
          </cell>
          <cell r="L1239">
            <v>572.78</v>
          </cell>
        </row>
        <row r="1240">
          <cell r="J1240" t="str">
            <v>034.38000.0000.1080</v>
          </cell>
          <cell r="L1240">
            <v>21718.94</v>
          </cell>
        </row>
        <row r="1241">
          <cell r="J1241" t="str">
            <v>034.38100.0000.1080</v>
          </cell>
          <cell r="L1241">
            <v>4673.24</v>
          </cell>
        </row>
        <row r="1242">
          <cell r="J1242" t="str">
            <v>034.38200.0000.1080</v>
          </cell>
          <cell r="L1242">
            <v>10536.74</v>
          </cell>
        </row>
        <row r="1243">
          <cell r="J1243" t="str">
            <v>034.38300.0000.1080</v>
          </cell>
          <cell r="L1243">
            <v>600.27</v>
          </cell>
        </row>
        <row r="1244">
          <cell r="J1244" t="str">
            <v>034.38400.0000.1080</v>
          </cell>
          <cell r="L1244">
            <v>0</v>
          </cell>
        </row>
        <row r="1245">
          <cell r="J1245" t="str">
            <v>034.38500.0000.1080</v>
          </cell>
          <cell r="L1245">
            <v>434.04</v>
          </cell>
        </row>
        <row r="1246">
          <cell r="J1246" t="str">
            <v>034.38700.0000.1080</v>
          </cell>
          <cell r="L1246">
            <v>57.6</v>
          </cell>
        </row>
        <row r="1247">
          <cell r="J1247" t="str">
            <v>034.39000.0000.1080</v>
          </cell>
          <cell r="L1247">
            <v>427.82</v>
          </cell>
        </row>
        <row r="1248">
          <cell r="J1248" t="str">
            <v>034.39100.0000.1080</v>
          </cell>
          <cell r="L1248">
            <v>527.02</v>
          </cell>
        </row>
        <row r="1249">
          <cell r="J1249" t="str">
            <v>034.39103.0000.1080</v>
          </cell>
          <cell r="L1249">
            <v>0</v>
          </cell>
        </row>
        <row r="1250">
          <cell r="J1250" t="str">
            <v>034.39200.0000.1080</v>
          </cell>
          <cell r="L1250">
            <v>0</v>
          </cell>
        </row>
        <row r="1251">
          <cell r="J1251" t="str">
            <v>034.39300.0000.1080</v>
          </cell>
          <cell r="L1251">
            <v>0</v>
          </cell>
        </row>
        <row r="1252">
          <cell r="J1252" t="str">
            <v>034.39400.0000.1080</v>
          </cell>
          <cell r="L1252">
            <v>2131.1</v>
          </cell>
        </row>
        <row r="1253">
          <cell r="J1253" t="str">
            <v>034.39500.0000.1080</v>
          </cell>
          <cell r="L1253">
            <v>0</v>
          </cell>
        </row>
        <row r="1254">
          <cell r="J1254" t="str">
            <v>034.39600.0000.1080</v>
          </cell>
          <cell r="L1254">
            <v>1827.63</v>
          </cell>
        </row>
        <row r="1255">
          <cell r="J1255" t="str">
            <v>034.39603.0000.1080</v>
          </cell>
          <cell r="L1255">
            <v>0</v>
          </cell>
        </row>
        <row r="1256">
          <cell r="J1256" t="str">
            <v>034.39604.0000.1080</v>
          </cell>
          <cell r="L1256">
            <v>577.04</v>
          </cell>
        </row>
        <row r="1257">
          <cell r="J1257" t="str">
            <v>034.39605.0000.1080</v>
          </cell>
          <cell r="L1257">
            <v>0</v>
          </cell>
        </row>
        <row r="1258">
          <cell r="J1258" t="str">
            <v>034.39700.0000.1080</v>
          </cell>
          <cell r="L1258">
            <v>98.44</v>
          </cell>
        </row>
        <row r="1259">
          <cell r="J1259" t="str">
            <v>034.39701.0000.1080</v>
          </cell>
          <cell r="L1259">
            <v>0</v>
          </cell>
        </row>
        <row r="1260">
          <cell r="J1260" t="str">
            <v>034.39702.0000.1080</v>
          </cell>
          <cell r="L1260">
            <v>230.96</v>
          </cell>
        </row>
        <row r="1261">
          <cell r="J1261" t="str">
            <v>034.39800.0000.1080</v>
          </cell>
          <cell r="L1261">
            <v>131.16</v>
          </cell>
        </row>
        <row r="1262">
          <cell r="J1262" t="str">
            <v>034.39900.0000.1080</v>
          </cell>
          <cell r="L1262">
            <v>-559.66</v>
          </cell>
        </row>
        <row r="1263">
          <cell r="J1263" t="str">
            <v>034.39901.0000.1080</v>
          </cell>
          <cell r="L1263">
            <v>127.59</v>
          </cell>
        </row>
        <row r="1264">
          <cell r="J1264" t="str">
            <v>034.39902.0000.1080</v>
          </cell>
          <cell r="L1264">
            <v>208.64</v>
          </cell>
        </row>
        <row r="1265">
          <cell r="J1265" t="str">
            <v>034.39906.0000.1080</v>
          </cell>
          <cell r="L1265">
            <v>5391.84</v>
          </cell>
        </row>
        <row r="1266">
          <cell r="J1266" t="str">
            <v>034.39907.0000.1080</v>
          </cell>
          <cell r="L1266">
            <v>249.43</v>
          </cell>
        </row>
        <row r="1267">
          <cell r="J1267" t="str">
            <v>034.39908.0000.1080</v>
          </cell>
          <cell r="L1267">
            <v>790.19</v>
          </cell>
        </row>
        <row r="1268">
          <cell r="J1268" t="str">
            <v>034..0000.1080</v>
          </cell>
          <cell r="L1268">
            <v>0</v>
          </cell>
        </row>
        <row r="1269">
          <cell r="J1269" t="str">
            <v>035.30300.0000.1080</v>
          </cell>
          <cell r="L1269">
            <v>0</v>
          </cell>
        </row>
        <row r="1270">
          <cell r="J1270" t="str">
            <v>035.32540.0000.1080</v>
          </cell>
          <cell r="L1270">
            <v>0</v>
          </cell>
        </row>
        <row r="1271">
          <cell r="J1271" t="str">
            <v>035.32800.0000.1080</v>
          </cell>
          <cell r="L1271">
            <v>0</v>
          </cell>
        </row>
        <row r="1272">
          <cell r="J1272" t="str">
            <v>035.32900.0000.1080</v>
          </cell>
          <cell r="L1272">
            <v>0</v>
          </cell>
        </row>
        <row r="1273">
          <cell r="J1273" t="str">
            <v>035.33200.0000.1080</v>
          </cell>
          <cell r="L1273">
            <v>2760.23</v>
          </cell>
        </row>
        <row r="1274">
          <cell r="J1274" t="str">
            <v>035.33300.0000.1080</v>
          </cell>
          <cell r="L1274">
            <v>0</v>
          </cell>
        </row>
        <row r="1275">
          <cell r="J1275" t="str">
            <v>035.33400.0000.1080</v>
          </cell>
          <cell r="L1275">
            <v>488.95</v>
          </cell>
        </row>
        <row r="1276">
          <cell r="J1276" t="str">
            <v>035.34000.0000.1080</v>
          </cell>
          <cell r="L1276">
            <v>71.739999999999995</v>
          </cell>
        </row>
        <row r="1277">
          <cell r="J1277" t="str">
            <v>035.34200.0000.1080</v>
          </cell>
          <cell r="L1277">
            <v>10.5</v>
          </cell>
        </row>
        <row r="1278">
          <cell r="J1278" t="str">
            <v>035.34400.0000.1080</v>
          </cell>
          <cell r="L1278">
            <v>0</v>
          </cell>
        </row>
        <row r="1279">
          <cell r="J1279" t="str">
            <v>035.34500.0000.1080</v>
          </cell>
          <cell r="L1279">
            <v>3.18</v>
          </cell>
        </row>
        <row r="1280">
          <cell r="J1280" t="str">
            <v>035.36500.0000.1080</v>
          </cell>
          <cell r="L1280">
            <v>0</v>
          </cell>
        </row>
        <row r="1281">
          <cell r="J1281" t="str">
            <v>035.36600.0000.1080</v>
          </cell>
          <cell r="L1281">
            <v>0</v>
          </cell>
        </row>
        <row r="1282">
          <cell r="J1282" t="str">
            <v>035.36700.0000.1080</v>
          </cell>
          <cell r="L1282">
            <v>10941.03</v>
          </cell>
        </row>
        <row r="1283">
          <cell r="J1283" t="str">
            <v>035.36701.0000.1080</v>
          </cell>
          <cell r="L1283">
            <v>0</v>
          </cell>
        </row>
        <row r="1284">
          <cell r="J1284" t="str">
            <v>035.36800.0000.1080</v>
          </cell>
          <cell r="L1284">
            <v>0</v>
          </cell>
        </row>
        <row r="1285">
          <cell r="J1285" t="str">
            <v>035.36900.0000.1080</v>
          </cell>
          <cell r="L1285">
            <v>0</v>
          </cell>
        </row>
        <row r="1286">
          <cell r="J1286" t="str">
            <v>035.37100.0000.1080</v>
          </cell>
          <cell r="L1286">
            <v>0</v>
          </cell>
        </row>
        <row r="1287">
          <cell r="J1287" t="str">
            <v>035.37400.0000.1080</v>
          </cell>
          <cell r="L1287">
            <v>0</v>
          </cell>
        </row>
        <row r="1288">
          <cell r="J1288" t="str">
            <v>035.37500.0000.1080</v>
          </cell>
          <cell r="L1288">
            <v>66.45</v>
          </cell>
        </row>
        <row r="1289">
          <cell r="J1289" t="str">
            <v>035.37600.0000.1080</v>
          </cell>
          <cell r="L1289">
            <v>659.37</v>
          </cell>
        </row>
        <row r="1290">
          <cell r="J1290" t="str">
            <v>035.37601.0000.1080</v>
          </cell>
          <cell r="L1290">
            <v>11195.37</v>
          </cell>
        </row>
        <row r="1291">
          <cell r="J1291" t="str">
            <v>035.37602.0000.1080</v>
          </cell>
          <cell r="L1291">
            <v>19578.150000000001</v>
          </cell>
        </row>
        <row r="1292">
          <cell r="J1292" t="str">
            <v>035.37800.0000.1080</v>
          </cell>
          <cell r="L1292">
            <v>744.19</v>
          </cell>
        </row>
        <row r="1293">
          <cell r="J1293" t="str">
            <v>035.37900.0000.1080</v>
          </cell>
          <cell r="L1293">
            <v>61.36</v>
          </cell>
        </row>
        <row r="1294">
          <cell r="J1294" t="str">
            <v>035.38000.0000.1080</v>
          </cell>
          <cell r="L1294">
            <v>17313.61</v>
          </cell>
        </row>
        <row r="1295">
          <cell r="J1295" t="str">
            <v>035.38100.0000.1080</v>
          </cell>
          <cell r="L1295">
            <v>4669.8</v>
          </cell>
        </row>
        <row r="1296">
          <cell r="J1296" t="str">
            <v>035.38200.0000.1080</v>
          </cell>
          <cell r="L1296">
            <v>5238.72</v>
          </cell>
        </row>
        <row r="1297">
          <cell r="J1297" t="str">
            <v>035.38300.0000.1080</v>
          </cell>
          <cell r="L1297">
            <v>1065.49</v>
          </cell>
        </row>
        <row r="1298">
          <cell r="J1298" t="str">
            <v>035.38400.0000.1080</v>
          </cell>
          <cell r="L1298">
            <v>0</v>
          </cell>
        </row>
        <row r="1299">
          <cell r="J1299" t="str">
            <v>035.38500.0000.1080</v>
          </cell>
          <cell r="L1299">
            <v>339.85</v>
          </cell>
        </row>
        <row r="1300">
          <cell r="J1300" t="str">
            <v>035.39000.0000.1080</v>
          </cell>
          <cell r="L1300">
            <v>227.71</v>
          </cell>
        </row>
        <row r="1301">
          <cell r="J1301" t="str">
            <v>035.39003.0000.1080</v>
          </cell>
          <cell r="L1301">
            <v>12.85</v>
          </cell>
        </row>
        <row r="1302">
          <cell r="J1302" t="str">
            <v>035.39100.0000.1080</v>
          </cell>
          <cell r="L1302">
            <v>26.09</v>
          </cell>
        </row>
        <row r="1303">
          <cell r="J1303" t="str">
            <v>035.39103.0000.1080</v>
          </cell>
          <cell r="L1303">
            <v>261.04000000000002</v>
          </cell>
        </row>
        <row r="1304">
          <cell r="J1304" t="str">
            <v>035.39200.0000.1080</v>
          </cell>
          <cell r="L1304">
            <v>0</v>
          </cell>
        </row>
        <row r="1305">
          <cell r="J1305" t="str">
            <v>035.39300.0000.1080</v>
          </cell>
          <cell r="L1305">
            <v>0</v>
          </cell>
        </row>
        <row r="1306">
          <cell r="J1306" t="str">
            <v>035.39400.0000.1080</v>
          </cell>
          <cell r="L1306">
            <v>1934.41</v>
          </cell>
        </row>
        <row r="1307">
          <cell r="J1307" t="str">
            <v>035.39500.0000.1080</v>
          </cell>
          <cell r="L1307">
            <v>127.59</v>
          </cell>
        </row>
        <row r="1308">
          <cell r="J1308" t="str">
            <v>035.39600.0000.1080</v>
          </cell>
          <cell r="L1308">
            <v>676.58</v>
          </cell>
        </row>
        <row r="1309">
          <cell r="J1309" t="str">
            <v>035.39603.0000.1080</v>
          </cell>
          <cell r="L1309">
            <v>1591.2</v>
          </cell>
        </row>
        <row r="1310">
          <cell r="J1310" t="str">
            <v>035.39604.0000.1080</v>
          </cell>
          <cell r="L1310">
            <v>493.32</v>
          </cell>
        </row>
        <row r="1311">
          <cell r="J1311" t="str">
            <v>035.39700.0000.1080</v>
          </cell>
          <cell r="L1311">
            <v>333.15</v>
          </cell>
        </row>
        <row r="1312">
          <cell r="J1312" t="str">
            <v>035.39701.0000.1080</v>
          </cell>
          <cell r="L1312">
            <v>0</v>
          </cell>
        </row>
        <row r="1313">
          <cell r="J1313" t="str">
            <v>035.39702.0000.1080</v>
          </cell>
          <cell r="L1313">
            <v>0</v>
          </cell>
        </row>
        <row r="1314">
          <cell r="J1314" t="str">
            <v>035.39800.0000.1080</v>
          </cell>
          <cell r="L1314">
            <v>714.28</v>
          </cell>
        </row>
        <row r="1315">
          <cell r="J1315" t="str">
            <v>035.39900.0000.1080</v>
          </cell>
          <cell r="L1315">
            <v>1489.83</v>
          </cell>
        </row>
        <row r="1316">
          <cell r="J1316" t="str">
            <v>035.39901.0000.1080</v>
          </cell>
          <cell r="L1316">
            <v>107.57</v>
          </cell>
        </row>
        <row r="1317">
          <cell r="J1317" t="str">
            <v>035.39902.0000.1080</v>
          </cell>
          <cell r="L1317">
            <v>175.92</v>
          </cell>
        </row>
        <row r="1318">
          <cell r="J1318" t="str">
            <v>035.39906.0000.1080</v>
          </cell>
          <cell r="L1318">
            <v>0</v>
          </cell>
        </row>
        <row r="1319">
          <cell r="J1319" t="str">
            <v>035.39907.0000.1080</v>
          </cell>
          <cell r="L1319">
            <v>276.91000000000003</v>
          </cell>
        </row>
        <row r="1320">
          <cell r="J1320" t="str">
            <v>035.39908.0000.1080</v>
          </cell>
          <cell r="L1320">
            <v>666.24</v>
          </cell>
        </row>
        <row r="1321">
          <cell r="J1321" t="str">
            <v>035..0000.1080</v>
          </cell>
          <cell r="L1321">
            <v>0</v>
          </cell>
        </row>
        <row r="1322">
          <cell r="J1322" t="str">
            <v>036.32800.0000.1080</v>
          </cell>
          <cell r="L1322">
            <v>0</v>
          </cell>
        </row>
        <row r="1323">
          <cell r="J1323" t="str">
            <v>036.33200.0000.1080</v>
          </cell>
          <cell r="L1323">
            <v>405.28</v>
          </cell>
        </row>
        <row r="1324">
          <cell r="J1324" t="str">
            <v>036.33300.0000.1080</v>
          </cell>
          <cell r="L1324">
            <v>0</v>
          </cell>
        </row>
        <row r="1325">
          <cell r="J1325" t="str">
            <v>036.33400.0000.1080</v>
          </cell>
          <cell r="L1325">
            <v>179.26</v>
          </cell>
        </row>
        <row r="1326">
          <cell r="J1326" t="str">
            <v>036.36600.0000.1080</v>
          </cell>
          <cell r="L1326">
            <v>6.86</v>
          </cell>
        </row>
        <row r="1327">
          <cell r="J1327" t="str">
            <v>036.36701.0000.1080</v>
          </cell>
          <cell r="L1327">
            <v>0</v>
          </cell>
        </row>
        <row r="1328">
          <cell r="J1328" t="str">
            <v>036.36800.0000.1080</v>
          </cell>
          <cell r="L1328">
            <v>199.02</v>
          </cell>
        </row>
        <row r="1329">
          <cell r="J1329" t="str">
            <v>036.36900.0000.1080</v>
          </cell>
          <cell r="L1329">
            <v>159.62</v>
          </cell>
        </row>
        <row r="1330">
          <cell r="J1330" t="str">
            <v>036.37400.0000.1080</v>
          </cell>
          <cell r="L1330">
            <v>0</v>
          </cell>
        </row>
        <row r="1331">
          <cell r="J1331" t="str">
            <v>036.37500.0000.1080</v>
          </cell>
          <cell r="L1331">
            <v>78.88</v>
          </cell>
        </row>
        <row r="1332">
          <cell r="J1332" t="str">
            <v>036.37600.0000.1080</v>
          </cell>
          <cell r="L1332">
            <v>851.01</v>
          </cell>
        </row>
        <row r="1333">
          <cell r="J1333" t="str">
            <v>036.37601.0000.1080</v>
          </cell>
          <cell r="L1333">
            <v>13525.52</v>
          </cell>
        </row>
        <row r="1334">
          <cell r="J1334" t="str">
            <v>036.37602.0000.1080</v>
          </cell>
          <cell r="L1334">
            <v>12301.72</v>
          </cell>
        </row>
        <row r="1335">
          <cell r="J1335" t="str">
            <v>036.37800.0000.1080</v>
          </cell>
          <cell r="L1335">
            <v>0</v>
          </cell>
        </row>
        <row r="1336">
          <cell r="J1336" t="str">
            <v>036.37900.0000.1080</v>
          </cell>
          <cell r="L1336">
            <v>558.29999999999995</v>
          </cell>
        </row>
        <row r="1337">
          <cell r="J1337" t="str">
            <v>036.38000.0000.1080</v>
          </cell>
          <cell r="L1337">
            <v>15003.6</v>
          </cell>
        </row>
        <row r="1338">
          <cell r="J1338" t="str">
            <v>036.38100.0000.1080</v>
          </cell>
          <cell r="L1338">
            <v>3253.89</v>
          </cell>
        </row>
        <row r="1339">
          <cell r="J1339" t="str">
            <v>036.38200.0000.1080</v>
          </cell>
          <cell r="L1339">
            <v>9519.2099999999991</v>
          </cell>
        </row>
        <row r="1340">
          <cell r="J1340" t="str">
            <v>036.38300.0000.1080</v>
          </cell>
          <cell r="L1340">
            <v>591.38</v>
          </cell>
        </row>
        <row r="1341">
          <cell r="J1341" t="str">
            <v>036.38400.0000.1080</v>
          </cell>
          <cell r="L1341">
            <v>27.63</v>
          </cell>
        </row>
        <row r="1342">
          <cell r="J1342" t="str">
            <v>036.38500.0000.1080</v>
          </cell>
          <cell r="L1342">
            <v>315.25</v>
          </cell>
        </row>
        <row r="1343">
          <cell r="J1343" t="str">
            <v>036.38700.0000.1080</v>
          </cell>
          <cell r="L1343">
            <v>42.29</v>
          </cell>
        </row>
        <row r="1344">
          <cell r="J1344" t="str">
            <v>036.39000.0000.1080</v>
          </cell>
          <cell r="L1344">
            <v>445.87</v>
          </cell>
        </row>
        <row r="1345">
          <cell r="J1345" t="str">
            <v>036.39100.0000.1080</v>
          </cell>
          <cell r="L1345">
            <v>68.84</v>
          </cell>
        </row>
        <row r="1346">
          <cell r="J1346" t="str">
            <v>036.39103.0000.1080</v>
          </cell>
          <cell r="L1346">
            <v>82.67</v>
          </cell>
        </row>
        <row r="1347">
          <cell r="J1347" t="str">
            <v>036.39200.0000.1080</v>
          </cell>
          <cell r="L1347">
            <v>236.66</v>
          </cell>
        </row>
        <row r="1348">
          <cell r="J1348" t="str">
            <v>036.39300.0000.1080</v>
          </cell>
          <cell r="L1348">
            <v>0</v>
          </cell>
        </row>
        <row r="1349">
          <cell r="J1349" t="str">
            <v>036.39400.0000.1080</v>
          </cell>
          <cell r="L1349">
            <v>2137.87</v>
          </cell>
        </row>
        <row r="1350">
          <cell r="J1350" t="str">
            <v>036.39500.0000.1080</v>
          </cell>
          <cell r="L1350">
            <v>0</v>
          </cell>
        </row>
        <row r="1351">
          <cell r="J1351" t="str">
            <v>036.39600.0000.1080</v>
          </cell>
          <cell r="L1351">
            <v>384.09</v>
          </cell>
        </row>
        <row r="1352">
          <cell r="J1352" t="str">
            <v>036.39604.0000.1080</v>
          </cell>
          <cell r="L1352">
            <v>0</v>
          </cell>
        </row>
        <row r="1353">
          <cell r="J1353" t="str">
            <v>036.39700.0000.1080</v>
          </cell>
          <cell r="L1353">
            <v>0</v>
          </cell>
        </row>
        <row r="1354">
          <cell r="J1354" t="str">
            <v>036.39701.0000.1080</v>
          </cell>
          <cell r="L1354">
            <v>99.28</v>
          </cell>
        </row>
        <row r="1355">
          <cell r="J1355" t="str">
            <v>036.39702.0000.1080</v>
          </cell>
          <cell r="L1355">
            <v>3.83</v>
          </cell>
        </row>
        <row r="1356">
          <cell r="J1356" t="str">
            <v>036.39800.0000.1080</v>
          </cell>
          <cell r="L1356">
            <v>20.29</v>
          </cell>
        </row>
        <row r="1357">
          <cell r="J1357" t="str">
            <v>036.39900.0000.1080</v>
          </cell>
          <cell r="L1357">
            <v>0</v>
          </cell>
        </row>
        <row r="1358">
          <cell r="J1358" t="str">
            <v>036.39901.0000.1080</v>
          </cell>
          <cell r="L1358">
            <v>68.38</v>
          </cell>
        </row>
        <row r="1359">
          <cell r="J1359" t="str">
            <v>036.39902.0000.1080</v>
          </cell>
          <cell r="L1359">
            <v>111.82</v>
          </cell>
        </row>
        <row r="1360">
          <cell r="J1360" t="str">
            <v>036.39905.0000.1080</v>
          </cell>
          <cell r="L1360">
            <v>0</v>
          </cell>
        </row>
        <row r="1361">
          <cell r="J1361" t="str">
            <v>036.39906.0000.1080</v>
          </cell>
          <cell r="L1361">
            <v>0</v>
          </cell>
        </row>
        <row r="1362">
          <cell r="J1362" t="str">
            <v>036.39907.0000.1080</v>
          </cell>
          <cell r="L1362">
            <v>469.03</v>
          </cell>
        </row>
        <row r="1363">
          <cell r="J1363" t="str">
            <v>036.39908.0000.1080</v>
          </cell>
          <cell r="L1363">
            <v>423.5</v>
          </cell>
        </row>
        <row r="1364">
          <cell r="J1364" t="str">
            <v>036..0000.1080</v>
          </cell>
          <cell r="L1364">
            <v>0</v>
          </cell>
        </row>
        <row r="1365">
          <cell r="J1365" t="str">
            <v>037..0000.1080</v>
          </cell>
          <cell r="L1365">
            <v>0</v>
          </cell>
        </row>
        <row r="1366">
          <cell r="J1366" t="str">
            <v>038..0000.1080</v>
          </cell>
          <cell r="L1366">
            <v>0</v>
          </cell>
        </row>
        <row r="1367">
          <cell r="J1367" t="str">
            <v>039..0000.1080</v>
          </cell>
          <cell r="L1367">
            <v>0</v>
          </cell>
        </row>
        <row r="1368">
          <cell r="J1368" t="str">
            <v>041.37601.0000.1080</v>
          </cell>
          <cell r="L1368">
            <v>1251.8699999999999</v>
          </cell>
        </row>
        <row r="1369">
          <cell r="J1369" t="str">
            <v>041.37602.0000.1080</v>
          </cell>
          <cell r="L1369">
            <v>350.31</v>
          </cell>
        </row>
        <row r="1370">
          <cell r="J1370" t="str">
            <v>041.37800.0000.1080</v>
          </cell>
          <cell r="L1370">
            <v>75.650000000000006</v>
          </cell>
        </row>
        <row r="1371">
          <cell r="J1371" t="str">
            <v>041.38000.0000.1080</v>
          </cell>
          <cell r="L1371">
            <v>454.02</v>
          </cell>
        </row>
        <row r="1372">
          <cell r="J1372" t="str">
            <v>041.38100.0000.1080</v>
          </cell>
          <cell r="L1372">
            <v>986.76</v>
          </cell>
        </row>
        <row r="1373">
          <cell r="J1373" t="str">
            <v>041.38300.0000.1080</v>
          </cell>
          <cell r="L1373">
            <v>142.55000000000001</v>
          </cell>
        </row>
        <row r="1374">
          <cell r="J1374" t="str">
            <v>041.39100.0000.1080</v>
          </cell>
          <cell r="L1374">
            <v>77.19</v>
          </cell>
        </row>
        <row r="1375">
          <cell r="J1375" t="str">
            <v>041.39200.0000.1080</v>
          </cell>
          <cell r="L1375">
            <v>1113.96</v>
          </cell>
        </row>
        <row r="1376">
          <cell r="J1376" t="str">
            <v>041.39400.0000.1080</v>
          </cell>
          <cell r="L1376">
            <v>291.19</v>
          </cell>
        </row>
        <row r="1377">
          <cell r="J1377" t="str">
            <v>041.39600.0000.1080</v>
          </cell>
          <cell r="L1377">
            <v>0</v>
          </cell>
        </row>
        <row r="1378">
          <cell r="J1378" t="str">
            <v>041.39700.0000.1080</v>
          </cell>
          <cell r="L1378">
            <v>3.11</v>
          </cell>
        </row>
        <row r="1379">
          <cell r="J1379" t="str">
            <v>041.39701.0000.1080</v>
          </cell>
          <cell r="L1379">
            <v>0</v>
          </cell>
        </row>
        <row r="1380">
          <cell r="J1380" t="str">
            <v>041.39906.0000.1080</v>
          </cell>
          <cell r="L1380">
            <v>172.6</v>
          </cell>
        </row>
        <row r="1381">
          <cell r="J1381" t="str">
            <v>041.39907.0000.1080</v>
          </cell>
          <cell r="L1381">
            <v>196.12</v>
          </cell>
        </row>
        <row r="1382">
          <cell r="J1382" t="str">
            <v>041..0000.1080</v>
          </cell>
          <cell r="L1382">
            <v>0</v>
          </cell>
        </row>
        <row r="1383">
          <cell r="J1383" t="str">
            <v>079.00000.0000.1080</v>
          </cell>
          <cell r="L1383">
            <v>0</v>
          </cell>
        </row>
        <row r="1384">
          <cell r="J1384" t="str">
            <v>080.39906.0000.1080</v>
          </cell>
          <cell r="L1384">
            <v>430.32</v>
          </cell>
        </row>
        <row r="1385">
          <cell r="J1385" t="str">
            <v>080..0000.1080</v>
          </cell>
          <cell r="L1385">
            <v>0</v>
          </cell>
        </row>
        <row r="1386">
          <cell r="J1386" t="str">
            <v>081.30200.0000.1080</v>
          </cell>
          <cell r="L1386">
            <v>0</v>
          </cell>
        </row>
        <row r="1387">
          <cell r="J1387" t="str">
            <v>081.30300.0000.1080</v>
          </cell>
          <cell r="L1387">
            <v>0</v>
          </cell>
        </row>
        <row r="1388">
          <cell r="J1388" t="str">
            <v>081.32540.0000.1080</v>
          </cell>
          <cell r="L1388">
            <v>3.48</v>
          </cell>
        </row>
        <row r="1389">
          <cell r="J1389" t="str">
            <v>081.32800.0000.1080</v>
          </cell>
          <cell r="L1389">
            <v>6.38</v>
          </cell>
        </row>
        <row r="1390">
          <cell r="J1390" t="str">
            <v>081.33200.0000.1080</v>
          </cell>
          <cell r="L1390">
            <v>634.26</v>
          </cell>
        </row>
        <row r="1391">
          <cell r="J1391" t="str">
            <v>081.33400.0000.1080</v>
          </cell>
          <cell r="L1391">
            <v>581.30999999999995</v>
          </cell>
        </row>
        <row r="1392">
          <cell r="J1392" t="str">
            <v>081.36500.0000.1080</v>
          </cell>
          <cell r="L1392">
            <v>0</v>
          </cell>
        </row>
        <row r="1393">
          <cell r="J1393" t="str">
            <v>081.36520.0000.1080</v>
          </cell>
          <cell r="L1393">
            <v>0</v>
          </cell>
        </row>
        <row r="1394">
          <cell r="J1394" t="str">
            <v>081.36601.0000.1080</v>
          </cell>
          <cell r="L1394">
            <v>0</v>
          </cell>
        </row>
        <row r="1395">
          <cell r="J1395" t="str">
            <v>081.36700.0000.1080</v>
          </cell>
          <cell r="L1395">
            <v>2230.81</v>
          </cell>
        </row>
        <row r="1396">
          <cell r="J1396" t="str">
            <v>081.36701.0000.1080</v>
          </cell>
          <cell r="L1396">
            <v>0</v>
          </cell>
        </row>
        <row r="1397">
          <cell r="J1397" t="str">
            <v>081.36900.0000.1080</v>
          </cell>
          <cell r="L1397">
            <v>16.84</v>
          </cell>
        </row>
        <row r="1398">
          <cell r="J1398" t="str">
            <v>081.37000.0000.1080</v>
          </cell>
          <cell r="L1398">
            <v>0</v>
          </cell>
        </row>
        <row r="1399">
          <cell r="J1399" t="str">
            <v>081.37100.0000.1080</v>
          </cell>
          <cell r="L1399">
            <v>0</v>
          </cell>
        </row>
        <row r="1400">
          <cell r="J1400" t="str">
            <v>081.37400.0000.1080</v>
          </cell>
          <cell r="L1400">
            <v>0</v>
          </cell>
        </row>
        <row r="1401">
          <cell r="J1401" t="str">
            <v>081.37402.0000.1080</v>
          </cell>
          <cell r="L1401">
            <v>0</v>
          </cell>
        </row>
        <row r="1402">
          <cell r="J1402" t="str">
            <v>081.37500.0000.1080</v>
          </cell>
          <cell r="L1402">
            <v>336.99</v>
          </cell>
        </row>
        <row r="1403">
          <cell r="J1403" t="str">
            <v>081.37501.0000.1080</v>
          </cell>
          <cell r="L1403">
            <v>0</v>
          </cell>
        </row>
        <row r="1404">
          <cell r="J1404" t="str">
            <v>081.37600.0000.1080</v>
          </cell>
          <cell r="L1404">
            <v>11593.36</v>
          </cell>
        </row>
        <row r="1405">
          <cell r="J1405" t="str">
            <v>081.37601.0000.1080</v>
          </cell>
          <cell r="L1405">
            <v>68221.600000000006</v>
          </cell>
        </row>
        <row r="1406">
          <cell r="J1406" t="str">
            <v>081.37602.0000.1080</v>
          </cell>
          <cell r="L1406">
            <v>117145.58</v>
          </cell>
        </row>
        <row r="1407">
          <cell r="J1407" t="str">
            <v>081.37800.0000.1080</v>
          </cell>
          <cell r="L1407">
            <v>6525.18</v>
          </cell>
        </row>
        <row r="1408">
          <cell r="J1408" t="str">
            <v>081.37900.0000.1080</v>
          </cell>
          <cell r="L1408">
            <v>4664.1899999999996</v>
          </cell>
        </row>
        <row r="1409">
          <cell r="J1409" t="str">
            <v>081.37905.0000.1080</v>
          </cell>
          <cell r="L1409">
            <v>0</v>
          </cell>
        </row>
        <row r="1410">
          <cell r="J1410" t="str">
            <v>081.38000.0000.1080</v>
          </cell>
          <cell r="L1410">
            <v>108648.01</v>
          </cell>
        </row>
        <row r="1411">
          <cell r="J1411" t="str">
            <v>081.38100.0000.1080</v>
          </cell>
          <cell r="L1411">
            <v>26105</v>
          </cell>
        </row>
        <row r="1412">
          <cell r="J1412" t="str">
            <v>081.38200.0000.1080</v>
          </cell>
          <cell r="L1412">
            <v>75907.25</v>
          </cell>
        </row>
        <row r="1413">
          <cell r="J1413" t="str">
            <v>081.38300.0000.1080</v>
          </cell>
          <cell r="L1413">
            <v>4380.25</v>
          </cell>
        </row>
        <row r="1414">
          <cell r="J1414" t="str">
            <v>081.38400.0000.1080</v>
          </cell>
          <cell r="L1414">
            <v>0</v>
          </cell>
        </row>
        <row r="1415">
          <cell r="J1415" t="str">
            <v>081.38500.0000.1080</v>
          </cell>
          <cell r="L1415">
            <v>2144.25</v>
          </cell>
        </row>
        <row r="1416">
          <cell r="J1416" t="str">
            <v>081.38700.0000.1080</v>
          </cell>
          <cell r="L1416">
            <v>51.08</v>
          </cell>
        </row>
        <row r="1417">
          <cell r="J1417" t="str">
            <v>081.38900.0000.1080</v>
          </cell>
          <cell r="L1417">
            <v>0</v>
          </cell>
        </row>
        <row r="1418">
          <cell r="J1418" t="str">
            <v>081.39000.0000.1080</v>
          </cell>
          <cell r="L1418">
            <v>3558.48</v>
          </cell>
        </row>
        <row r="1419">
          <cell r="J1419" t="str">
            <v>081.39003.0000.1080</v>
          </cell>
          <cell r="L1419">
            <v>0</v>
          </cell>
        </row>
        <row r="1420">
          <cell r="J1420" t="str">
            <v>081.39009.0000.1080</v>
          </cell>
          <cell r="L1420">
            <v>0</v>
          </cell>
        </row>
        <row r="1421">
          <cell r="J1421" t="str">
            <v>081.39100.0000.1080</v>
          </cell>
          <cell r="L1421">
            <v>2764.59</v>
          </cell>
        </row>
        <row r="1422">
          <cell r="J1422" t="str">
            <v>081.39103.0000.1080</v>
          </cell>
          <cell r="L1422">
            <v>0</v>
          </cell>
        </row>
        <row r="1423">
          <cell r="J1423" t="str">
            <v>081.39200.0000.1080</v>
          </cell>
          <cell r="L1423">
            <v>2553.15</v>
          </cell>
        </row>
        <row r="1424">
          <cell r="J1424" t="str">
            <v>081.39300.0000.1080</v>
          </cell>
          <cell r="L1424">
            <v>80.8</v>
          </cell>
        </row>
        <row r="1425">
          <cell r="J1425" t="str">
            <v>081.39400.0000.1080</v>
          </cell>
          <cell r="L1425">
            <v>4778.5</v>
          </cell>
        </row>
        <row r="1426">
          <cell r="J1426" t="str">
            <v>081.39500.0000.1080</v>
          </cell>
          <cell r="L1426">
            <v>6.03</v>
          </cell>
        </row>
        <row r="1427">
          <cell r="J1427" t="str">
            <v>081.39600.0000.1080</v>
          </cell>
          <cell r="L1427">
            <v>2011.12</v>
          </cell>
        </row>
        <row r="1428">
          <cell r="J1428" t="str">
            <v>081.39603.0000.1080</v>
          </cell>
          <cell r="L1428">
            <v>732.11</v>
          </cell>
        </row>
        <row r="1429">
          <cell r="J1429" t="str">
            <v>081.39604.0000.1080</v>
          </cell>
          <cell r="L1429">
            <v>1018.38</v>
          </cell>
        </row>
        <row r="1430">
          <cell r="J1430" t="str">
            <v>081.39605.0000.1080</v>
          </cell>
          <cell r="L1430">
            <v>27.68</v>
          </cell>
        </row>
        <row r="1431">
          <cell r="J1431" t="str">
            <v>081.39700.0000.1080</v>
          </cell>
          <cell r="L1431">
            <v>1808.1</v>
          </cell>
        </row>
        <row r="1432">
          <cell r="J1432" t="str">
            <v>081.39701.0000.1080</v>
          </cell>
          <cell r="L1432">
            <v>403.45</v>
          </cell>
        </row>
        <row r="1433">
          <cell r="J1433" t="str">
            <v>081.39702.0000.1080</v>
          </cell>
          <cell r="L1433">
            <v>0</v>
          </cell>
        </row>
        <row r="1434">
          <cell r="J1434" t="str">
            <v>081.39800.0000.1080</v>
          </cell>
          <cell r="L1434">
            <v>6191.91</v>
          </cell>
        </row>
        <row r="1435">
          <cell r="J1435" t="str">
            <v>081.39900.0000.1080</v>
          </cell>
          <cell r="L1435">
            <v>371.25</v>
          </cell>
        </row>
        <row r="1436">
          <cell r="J1436" t="str">
            <v>081.39901.0000.1080</v>
          </cell>
          <cell r="L1436">
            <v>200.16</v>
          </cell>
        </row>
        <row r="1437">
          <cell r="J1437" t="str">
            <v>081.39902.0000.1080</v>
          </cell>
          <cell r="L1437">
            <v>327.33</v>
          </cell>
        </row>
        <row r="1438">
          <cell r="J1438" t="str">
            <v>081.39906.0000.1080</v>
          </cell>
          <cell r="L1438">
            <v>11278.31</v>
          </cell>
        </row>
        <row r="1439">
          <cell r="J1439" t="str">
            <v>081.39907.0000.1080</v>
          </cell>
          <cell r="L1439">
            <v>348.1</v>
          </cell>
        </row>
        <row r="1440">
          <cell r="J1440" t="str">
            <v>081.39908.0000.1080</v>
          </cell>
          <cell r="L1440">
            <v>2240.67</v>
          </cell>
        </row>
        <row r="1441">
          <cell r="J1441" t="str">
            <v>081..0000.1080</v>
          </cell>
          <cell r="L1441">
            <v>0</v>
          </cell>
        </row>
        <row r="1442">
          <cell r="J1442" t="str">
            <v>082.30300.0000.1080</v>
          </cell>
          <cell r="L1442">
            <v>0</v>
          </cell>
        </row>
        <row r="1443">
          <cell r="J1443" t="str">
            <v>082.37400.0000.1080</v>
          </cell>
          <cell r="L1443">
            <v>0</v>
          </cell>
        </row>
        <row r="1444">
          <cell r="J1444" t="str">
            <v>082.37500.0000.1080</v>
          </cell>
          <cell r="L1444">
            <v>0</v>
          </cell>
        </row>
        <row r="1445">
          <cell r="J1445" t="str">
            <v>082.37600.0000.1080</v>
          </cell>
          <cell r="L1445">
            <v>0</v>
          </cell>
        </row>
        <row r="1446">
          <cell r="J1446" t="str">
            <v>082.37601.0000.1080</v>
          </cell>
          <cell r="L1446">
            <v>0</v>
          </cell>
        </row>
        <row r="1447">
          <cell r="J1447" t="str">
            <v>082.37602.0000.1080</v>
          </cell>
          <cell r="L1447">
            <v>-0.76</v>
          </cell>
        </row>
        <row r="1448">
          <cell r="J1448" t="str">
            <v>082.37800.0000.1080</v>
          </cell>
          <cell r="L1448">
            <v>0</v>
          </cell>
        </row>
        <row r="1449">
          <cell r="J1449" t="str">
            <v>082.37900.0000.1080</v>
          </cell>
          <cell r="L1449">
            <v>0</v>
          </cell>
        </row>
        <row r="1450">
          <cell r="J1450" t="str">
            <v>082.38000.0000.1080</v>
          </cell>
          <cell r="L1450">
            <v>3.52</v>
          </cell>
        </row>
        <row r="1451">
          <cell r="J1451" t="str">
            <v>082.38100.0000.1080</v>
          </cell>
          <cell r="L1451">
            <v>0</v>
          </cell>
        </row>
        <row r="1452">
          <cell r="J1452" t="str">
            <v>082.38200.0000.1080</v>
          </cell>
          <cell r="L1452">
            <v>0</v>
          </cell>
        </row>
        <row r="1453">
          <cell r="J1453" t="str">
            <v>082.38300.0000.1080</v>
          </cell>
          <cell r="L1453">
            <v>0</v>
          </cell>
        </row>
        <row r="1454">
          <cell r="J1454" t="str">
            <v>082.38500.0000.1080</v>
          </cell>
          <cell r="L1454">
            <v>0</v>
          </cell>
        </row>
        <row r="1455">
          <cell r="J1455" t="str">
            <v>082.38700.0000.1080</v>
          </cell>
          <cell r="L1455">
            <v>0</v>
          </cell>
        </row>
        <row r="1456">
          <cell r="J1456" t="str">
            <v>082.39000.0000.1080</v>
          </cell>
          <cell r="L1456">
            <v>0</v>
          </cell>
        </row>
        <row r="1457">
          <cell r="J1457" t="str">
            <v>082.39009.0000.1080</v>
          </cell>
          <cell r="L1457">
            <v>0</v>
          </cell>
        </row>
        <row r="1458">
          <cell r="J1458" t="str">
            <v>082.39100.0000.1080</v>
          </cell>
          <cell r="L1458">
            <v>0</v>
          </cell>
        </row>
        <row r="1459">
          <cell r="J1459" t="str">
            <v>082.39103.0000.1080</v>
          </cell>
          <cell r="L1459">
            <v>0</v>
          </cell>
        </row>
        <row r="1460">
          <cell r="J1460" t="str">
            <v>082.39200.0000.1080</v>
          </cell>
          <cell r="L1460">
            <v>0</v>
          </cell>
        </row>
        <row r="1461">
          <cell r="J1461" t="str">
            <v>082.39300.0000.1080</v>
          </cell>
          <cell r="L1461">
            <v>0</v>
          </cell>
        </row>
        <row r="1462">
          <cell r="J1462" t="str">
            <v>082.39400.0000.1080</v>
          </cell>
          <cell r="L1462">
            <v>0</v>
          </cell>
        </row>
        <row r="1463">
          <cell r="J1463" t="str">
            <v>082.39500.0000.1080</v>
          </cell>
          <cell r="L1463">
            <v>0</v>
          </cell>
        </row>
        <row r="1464">
          <cell r="J1464" t="str">
            <v>082.39600.0000.1080</v>
          </cell>
          <cell r="L1464">
            <v>0</v>
          </cell>
        </row>
        <row r="1465">
          <cell r="J1465" t="str">
            <v>082.39603.0000.1080</v>
          </cell>
          <cell r="L1465">
            <v>0</v>
          </cell>
        </row>
        <row r="1466">
          <cell r="J1466" t="str">
            <v>082.39604.0000.1080</v>
          </cell>
          <cell r="L1466">
            <v>0</v>
          </cell>
        </row>
        <row r="1467">
          <cell r="J1467" t="str">
            <v>082.39700.0000.1080</v>
          </cell>
          <cell r="L1467">
            <v>0</v>
          </cell>
        </row>
        <row r="1468">
          <cell r="J1468" t="str">
            <v>082.39701.0000.1080</v>
          </cell>
          <cell r="L1468">
            <v>0</v>
          </cell>
        </row>
        <row r="1469">
          <cell r="J1469" t="str">
            <v>082.39702.0000.1080</v>
          </cell>
          <cell r="L1469">
            <v>0</v>
          </cell>
        </row>
        <row r="1470">
          <cell r="J1470" t="str">
            <v>082.39800.0000.1080</v>
          </cell>
          <cell r="L1470">
            <v>0</v>
          </cell>
        </row>
        <row r="1471">
          <cell r="J1471" t="str">
            <v>082.39900.0000.1080</v>
          </cell>
          <cell r="L1471">
            <v>0</v>
          </cell>
        </row>
        <row r="1472">
          <cell r="J1472" t="str">
            <v>082.39901.0000.1080</v>
          </cell>
          <cell r="L1472">
            <v>0</v>
          </cell>
        </row>
        <row r="1473">
          <cell r="J1473" t="str">
            <v>082.39902.0000.1080</v>
          </cell>
          <cell r="L1473">
            <v>0</v>
          </cell>
        </row>
        <row r="1474">
          <cell r="J1474" t="str">
            <v>082.39906.0000.1080</v>
          </cell>
          <cell r="L1474">
            <v>0</v>
          </cell>
        </row>
        <row r="1475">
          <cell r="J1475" t="str">
            <v>082.39907.0000.1080</v>
          </cell>
          <cell r="L1475">
            <v>0</v>
          </cell>
        </row>
        <row r="1476">
          <cell r="J1476" t="str">
            <v>082.39908.0000.1080</v>
          </cell>
          <cell r="L1476">
            <v>0</v>
          </cell>
        </row>
        <row r="1477">
          <cell r="J1477" t="str">
            <v>082..0000.1080</v>
          </cell>
          <cell r="L1477">
            <v>0</v>
          </cell>
        </row>
        <row r="1478">
          <cell r="J1478" t="str">
            <v>083.37400.0000.1080</v>
          </cell>
          <cell r="L1478">
            <v>0</v>
          </cell>
        </row>
        <row r="1479">
          <cell r="J1479" t="str">
            <v>083.37500.0000.1080</v>
          </cell>
          <cell r="L1479">
            <v>0</v>
          </cell>
        </row>
        <row r="1480">
          <cell r="J1480" t="str">
            <v>083.37600.0000.1080</v>
          </cell>
          <cell r="L1480">
            <v>-0.72</v>
          </cell>
        </row>
        <row r="1481">
          <cell r="J1481" t="str">
            <v>083.37601.0000.1080</v>
          </cell>
          <cell r="L1481">
            <v>0</v>
          </cell>
        </row>
        <row r="1482">
          <cell r="J1482" t="str">
            <v>083.37602.0000.1080</v>
          </cell>
          <cell r="L1482">
            <v>0</v>
          </cell>
        </row>
        <row r="1483">
          <cell r="J1483" t="str">
            <v>083.37800.0000.1080</v>
          </cell>
          <cell r="L1483">
            <v>0</v>
          </cell>
        </row>
        <row r="1484">
          <cell r="J1484" t="str">
            <v>083.37900.0000.1080</v>
          </cell>
          <cell r="L1484">
            <v>0</v>
          </cell>
        </row>
        <row r="1485">
          <cell r="J1485" t="str">
            <v>083.38000.0000.1080</v>
          </cell>
          <cell r="L1485">
            <v>0</v>
          </cell>
        </row>
        <row r="1486">
          <cell r="J1486" t="str">
            <v>083.38100.0000.1080</v>
          </cell>
          <cell r="L1486">
            <v>0</v>
          </cell>
        </row>
        <row r="1487">
          <cell r="J1487" t="str">
            <v>083.38200.0000.1080</v>
          </cell>
          <cell r="L1487">
            <v>0</v>
          </cell>
        </row>
        <row r="1488">
          <cell r="J1488" t="str">
            <v>083.38300.0000.1080</v>
          </cell>
          <cell r="L1488">
            <v>0</v>
          </cell>
        </row>
        <row r="1489">
          <cell r="J1489" t="str">
            <v>083.38400.0000.1080</v>
          </cell>
          <cell r="L1489">
            <v>0</v>
          </cell>
        </row>
        <row r="1490">
          <cell r="J1490" t="str">
            <v>083.38500.0000.1080</v>
          </cell>
          <cell r="L1490">
            <v>0</v>
          </cell>
        </row>
        <row r="1491">
          <cell r="J1491" t="str">
            <v>083.38700.0000.1080</v>
          </cell>
          <cell r="L1491">
            <v>0</v>
          </cell>
        </row>
        <row r="1492">
          <cell r="J1492" t="str">
            <v>083.39000.0000.1080</v>
          </cell>
          <cell r="L1492">
            <v>0</v>
          </cell>
        </row>
        <row r="1493">
          <cell r="J1493" t="str">
            <v>083.39100.0000.1080</v>
          </cell>
          <cell r="L1493">
            <v>0</v>
          </cell>
        </row>
        <row r="1494">
          <cell r="J1494" t="str">
            <v>083.39103.0000.1080</v>
          </cell>
          <cell r="L1494">
            <v>0</v>
          </cell>
        </row>
        <row r="1495">
          <cell r="J1495" t="str">
            <v>083.39200.0000.1080</v>
          </cell>
          <cell r="L1495">
            <v>0</v>
          </cell>
        </row>
        <row r="1496">
          <cell r="J1496" t="str">
            <v>083.39300.0000.1080</v>
          </cell>
          <cell r="L1496">
            <v>0</v>
          </cell>
        </row>
        <row r="1497">
          <cell r="J1497" t="str">
            <v>083.39400.0000.1080</v>
          </cell>
          <cell r="L1497">
            <v>0</v>
          </cell>
        </row>
        <row r="1498">
          <cell r="J1498" t="str">
            <v>083.39500.0000.1080</v>
          </cell>
          <cell r="L1498">
            <v>0</v>
          </cell>
        </row>
        <row r="1499">
          <cell r="J1499" t="str">
            <v>083.39600.0000.1080</v>
          </cell>
          <cell r="L1499">
            <v>0</v>
          </cell>
        </row>
        <row r="1500">
          <cell r="J1500" t="str">
            <v>083.39603.0000.1080</v>
          </cell>
          <cell r="L1500">
            <v>0</v>
          </cell>
        </row>
        <row r="1501">
          <cell r="J1501" t="str">
            <v>083.39604.0000.1080</v>
          </cell>
          <cell r="L1501">
            <v>0</v>
          </cell>
        </row>
        <row r="1502">
          <cell r="J1502" t="str">
            <v>083.39700.0000.1080</v>
          </cell>
          <cell r="L1502">
            <v>0</v>
          </cell>
        </row>
        <row r="1503">
          <cell r="J1503" t="str">
            <v>083.39701.0000.1080</v>
          </cell>
          <cell r="L1503">
            <v>0</v>
          </cell>
        </row>
        <row r="1504">
          <cell r="J1504" t="str">
            <v>083.39702.0000.1080</v>
          </cell>
          <cell r="L1504">
            <v>0</v>
          </cell>
        </row>
        <row r="1505">
          <cell r="J1505" t="str">
            <v>083.39800.0000.1080</v>
          </cell>
          <cell r="L1505">
            <v>0</v>
          </cell>
        </row>
        <row r="1506">
          <cell r="J1506" t="str">
            <v>083.39900.0000.1080</v>
          </cell>
          <cell r="L1506">
            <v>0</v>
          </cell>
        </row>
        <row r="1507">
          <cell r="J1507" t="str">
            <v>083.39901.0000.1080</v>
          </cell>
          <cell r="L1507">
            <v>0</v>
          </cell>
        </row>
        <row r="1508">
          <cell r="J1508" t="str">
            <v>083.39902.0000.1080</v>
          </cell>
          <cell r="L1508">
            <v>0</v>
          </cell>
        </row>
        <row r="1509">
          <cell r="J1509" t="str">
            <v>083.39906.0000.1080</v>
          </cell>
          <cell r="L1509">
            <v>0</v>
          </cell>
        </row>
        <row r="1510">
          <cell r="J1510" t="str">
            <v>083.39907.0000.1080</v>
          </cell>
          <cell r="L1510">
            <v>0</v>
          </cell>
        </row>
        <row r="1511">
          <cell r="J1511" t="str">
            <v>083.39908.0000.1080</v>
          </cell>
          <cell r="L1511">
            <v>0</v>
          </cell>
        </row>
        <row r="1512">
          <cell r="J1512" t="str">
            <v>083..0000.1080</v>
          </cell>
          <cell r="L1512">
            <v>0</v>
          </cell>
        </row>
        <row r="1513">
          <cell r="J1513" t="str">
            <v>084.30100.0000.1080</v>
          </cell>
          <cell r="L1513">
            <v>0</v>
          </cell>
        </row>
        <row r="1514">
          <cell r="J1514" t="str">
            <v>084.30200.0000.1080</v>
          </cell>
          <cell r="L1514">
            <v>0</v>
          </cell>
        </row>
        <row r="1515">
          <cell r="J1515" t="str">
            <v>084.30300.0000.1080</v>
          </cell>
          <cell r="L1515">
            <v>0</v>
          </cell>
        </row>
        <row r="1516">
          <cell r="J1516" t="str">
            <v>084.36701.0000.1080</v>
          </cell>
          <cell r="L1516">
            <v>0</v>
          </cell>
        </row>
        <row r="1517">
          <cell r="J1517" t="str">
            <v>084.37400.0000.1080</v>
          </cell>
          <cell r="L1517">
            <v>0</v>
          </cell>
        </row>
        <row r="1518">
          <cell r="J1518" t="str">
            <v>084.37500.0000.1080</v>
          </cell>
          <cell r="L1518">
            <v>0</v>
          </cell>
        </row>
        <row r="1519">
          <cell r="J1519" t="str">
            <v>084.37600.0000.1080</v>
          </cell>
          <cell r="L1519">
            <v>0</v>
          </cell>
        </row>
        <row r="1520">
          <cell r="J1520" t="str">
            <v>084.37601.0000.1080</v>
          </cell>
          <cell r="L1520">
            <v>-6.84</v>
          </cell>
        </row>
        <row r="1521">
          <cell r="J1521" t="str">
            <v>084.37602.0000.1080</v>
          </cell>
          <cell r="L1521">
            <v>-6.67</v>
          </cell>
        </row>
        <row r="1522">
          <cell r="J1522" t="str">
            <v>084.37700.0000.1080</v>
          </cell>
          <cell r="L1522">
            <v>0</v>
          </cell>
        </row>
        <row r="1523">
          <cell r="J1523" t="str">
            <v>084.37800.0000.1080</v>
          </cell>
          <cell r="L1523">
            <v>0</v>
          </cell>
        </row>
        <row r="1524">
          <cell r="J1524" t="str">
            <v>084.37900.0000.1080</v>
          </cell>
          <cell r="L1524">
            <v>0</v>
          </cell>
        </row>
        <row r="1525">
          <cell r="J1525" t="str">
            <v>084.38000.0000.1080</v>
          </cell>
          <cell r="L1525">
            <v>0</v>
          </cell>
        </row>
        <row r="1526">
          <cell r="J1526" t="str">
            <v>084.38100.0000.1080</v>
          </cell>
          <cell r="L1526">
            <v>0</v>
          </cell>
        </row>
        <row r="1527">
          <cell r="J1527" t="str">
            <v>084.38200.0000.1080</v>
          </cell>
          <cell r="L1527">
            <v>-53.33</v>
          </cell>
        </row>
        <row r="1528">
          <cell r="J1528" t="str">
            <v>084.38300.0000.1080</v>
          </cell>
          <cell r="L1528">
            <v>0</v>
          </cell>
        </row>
        <row r="1529">
          <cell r="J1529" t="str">
            <v>084.38400.0000.1080</v>
          </cell>
          <cell r="L1529">
            <v>0</v>
          </cell>
        </row>
        <row r="1530">
          <cell r="J1530" t="str">
            <v>084.38500.0000.1080</v>
          </cell>
          <cell r="L1530">
            <v>0</v>
          </cell>
        </row>
        <row r="1531">
          <cell r="J1531" t="str">
            <v>084.38900.0000.1080</v>
          </cell>
          <cell r="L1531">
            <v>0</v>
          </cell>
        </row>
        <row r="1532">
          <cell r="J1532" t="str">
            <v>084.39000.0000.1080</v>
          </cell>
          <cell r="L1532">
            <v>0</v>
          </cell>
        </row>
        <row r="1533">
          <cell r="J1533" t="str">
            <v>084.39003.0000.1080</v>
          </cell>
          <cell r="L1533">
            <v>0</v>
          </cell>
        </row>
        <row r="1534">
          <cell r="J1534" t="str">
            <v>084.39009.0000.1080</v>
          </cell>
          <cell r="L1534">
            <v>0</v>
          </cell>
        </row>
        <row r="1535">
          <cell r="J1535" t="str">
            <v>084.39100.0000.1080</v>
          </cell>
          <cell r="L1535">
            <v>0</v>
          </cell>
        </row>
        <row r="1536">
          <cell r="J1536" t="str">
            <v>084.39103.0000.1080</v>
          </cell>
          <cell r="L1536">
            <v>0</v>
          </cell>
        </row>
        <row r="1537">
          <cell r="J1537" t="str">
            <v>084.39200.0000.1080</v>
          </cell>
          <cell r="L1537">
            <v>0</v>
          </cell>
        </row>
        <row r="1538">
          <cell r="J1538" t="str">
            <v>084.39300.0000.1080</v>
          </cell>
          <cell r="L1538">
            <v>0</v>
          </cell>
        </row>
        <row r="1539">
          <cell r="J1539" t="str">
            <v>084.39400.0000.1080</v>
          </cell>
          <cell r="L1539">
            <v>0</v>
          </cell>
        </row>
        <row r="1540">
          <cell r="J1540" t="str">
            <v>084.39500.0000.1080</v>
          </cell>
          <cell r="L1540">
            <v>0</v>
          </cell>
        </row>
        <row r="1541">
          <cell r="J1541" t="str">
            <v>084.39600.0000.1080</v>
          </cell>
          <cell r="L1541">
            <v>0</v>
          </cell>
        </row>
        <row r="1542">
          <cell r="J1542" t="str">
            <v>084.39603.0000.1080</v>
          </cell>
          <cell r="L1542">
            <v>0</v>
          </cell>
        </row>
        <row r="1543">
          <cell r="J1543" t="str">
            <v>084.39604.0000.1080</v>
          </cell>
          <cell r="L1543">
            <v>0</v>
          </cell>
        </row>
        <row r="1544">
          <cell r="J1544" t="str">
            <v>084.39700.0000.1080</v>
          </cell>
          <cell r="L1544">
            <v>0</v>
          </cell>
        </row>
        <row r="1545">
          <cell r="J1545" t="str">
            <v>084.39701.0000.1080</v>
          </cell>
          <cell r="L1545">
            <v>0</v>
          </cell>
        </row>
        <row r="1546">
          <cell r="J1546" t="str">
            <v>084.39702.0000.1080</v>
          </cell>
          <cell r="L1546">
            <v>0</v>
          </cell>
        </row>
        <row r="1547">
          <cell r="J1547" t="str">
            <v>084.39800.0000.1080</v>
          </cell>
          <cell r="L1547">
            <v>0</v>
          </cell>
        </row>
        <row r="1548">
          <cell r="J1548" t="str">
            <v>084.39901.0000.1080</v>
          </cell>
          <cell r="L1548">
            <v>0</v>
          </cell>
        </row>
        <row r="1549">
          <cell r="J1549" t="str">
            <v>084.39902.0000.1080</v>
          </cell>
          <cell r="L1549">
            <v>0</v>
          </cell>
        </row>
        <row r="1550">
          <cell r="J1550" t="str">
            <v>084.39905.0000.1080</v>
          </cell>
          <cell r="L1550">
            <v>0</v>
          </cell>
        </row>
        <row r="1551">
          <cell r="J1551" t="str">
            <v>084.39906.0000.1080</v>
          </cell>
          <cell r="L1551">
            <v>0</v>
          </cell>
        </row>
        <row r="1552">
          <cell r="J1552" t="str">
            <v>084.39907.0000.1080</v>
          </cell>
          <cell r="L1552">
            <v>0</v>
          </cell>
        </row>
        <row r="1553">
          <cell r="J1553" t="str">
            <v>084.39908.0000.1080</v>
          </cell>
          <cell r="L1553">
            <v>0</v>
          </cell>
        </row>
        <row r="1554">
          <cell r="J1554" t="str">
            <v>084..0000.1080</v>
          </cell>
          <cell r="L1554">
            <v>0</v>
          </cell>
        </row>
        <row r="1555">
          <cell r="J1555" t="str">
            <v>085.33300.0000.1080</v>
          </cell>
          <cell r="L1555">
            <v>0</v>
          </cell>
        </row>
        <row r="1556">
          <cell r="J1556" t="str">
            <v>085.36500.0000.1080</v>
          </cell>
          <cell r="L1556">
            <v>0</v>
          </cell>
        </row>
        <row r="1557">
          <cell r="J1557" t="str">
            <v>085.36700.0000.1080</v>
          </cell>
          <cell r="L1557">
            <v>0</v>
          </cell>
        </row>
        <row r="1558">
          <cell r="J1558" t="str">
            <v>085.36701.0000.1080</v>
          </cell>
          <cell r="L1558">
            <v>0</v>
          </cell>
        </row>
        <row r="1559">
          <cell r="J1559" t="str">
            <v>085.36800.0000.1080</v>
          </cell>
          <cell r="L1559">
            <v>0</v>
          </cell>
        </row>
        <row r="1560">
          <cell r="J1560" t="str">
            <v>085.36900.0000.1080</v>
          </cell>
          <cell r="L1560">
            <v>0</v>
          </cell>
        </row>
        <row r="1561">
          <cell r="J1561" t="str">
            <v>085.37500.0000.1080</v>
          </cell>
          <cell r="L1561">
            <v>0</v>
          </cell>
        </row>
        <row r="1562">
          <cell r="J1562" t="str">
            <v>085.37600.0000.1080</v>
          </cell>
          <cell r="L1562">
            <v>-2.11</v>
          </cell>
        </row>
        <row r="1563">
          <cell r="J1563" t="str">
            <v>085.37601.0000.1080</v>
          </cell>
          <cell r="L1563">
            <v>0</v>
          </cell>
        </row>
        <row r="1564">
          <cell r="J1564" t="str">
            <v>085.37602.0000.1080</v>
          </cell>
          <cell r="L1564">
            <v>0</v>
          </cell>
        </row>
        <row r="1565">
          <cell r="J1565" t="str">
            <v>085.37800.0000.1080</v>
          </cell>
          <cell r="L1565">
            <v>0</v>
          </cell>
        </row>
        <row r="1566">
          <cell r="J1566" t="str">
            <v>085.37900.0000.1080</v>
          </cell>
          <cell r="L1566">
            <v>0</v>
          </cell>
        </row>
        <row r="1567">
          <cell r="J1567" t="str">
            <v>085.38000.0000.1080</v>
          </cell>
          <cell r="L1567">
            <v>0</v>
          </cell>
        </row>
        <row r="1568">
          <cell r="J1568" t="str">
            <v>085.38200.0000.1080</v>
          </cell>
          <cell r="L1568">
            <v>0</v>
          </cell>
        </row>
        <row r="1569">
          <cell r="J1569" t="str">
            <v>085.38300.0000.1080</v>
          </cell>
          <cell r="L1569">
            <v>0</v>
          </cell>
        </row>
        <row r="1570">
          <cell r="J1570" t="str">
            <v>085.38400.0000.1080</v>
          </cell>
          <cell r="L1570">
            <v>0</v>
          </cell>
        </row>
        <row r="1571">
          <cell r="J1571" t="str">
            <v>085.38500.0000.1080</v>
          </cell>
          <cell r="L1571">
            <v>0</v>
          </cell>
        </row>
        <row r="1572">
          <cell r="J1572" t="str">
            <v>085.38700.0000.1080</v>
          </cell>
          <cell r="L1572">
            <v>0</v>
          </cell>
        </row>
        <row r="1573">
          <cell r="J1573" t="str">
            <v>085.39000.0000.1080</v>
          </cell>
          <cell r="L1573">
            <v>0</v>
          </cell>
        </row>
        <row r="1574">
          <cell r="J1574" t="str">
            <v>085.39100.0000.1080</v>
          </cell>
          <cell r="L1574">
            <v>0</v>
          </cell>
        </row>
        <row r="1575">
          <cell r="J1575" t="str">
            <v>085.39103.0000.1080</v>
          </cell>
          <cell r="L1575">
            <v>0</v>
          </cell>
        </row>
        <row r="1576">
          <cell r="J1576" t="str">
            <v>085.39200.0000.1080</v>
          </cell>
          <cell r="L1576">
            <v>0</v>
          </cell>
        </row>
        <row r="1577">
          <cell r="J1577" t="str">
            <v>085.39400.0000.1080</v>
          </cell>
          <cell r="L1577">
            <v>0</v>
          </cell>
        </row>
        <row r="1578">
          <cell r="J1578" t="str">
            <v>085.39500.0000.1080</v>
          </cell>
          <cell r="L1578">
            <v>0</v>
          </cell>
        </row>
        <row r="1579">
          <cell r="J1579" t="str">
            <v>085.39600.0000.1080</v>
          </cell>
          <cell r="L1579">
            <v>0</v>
          </cell>
        </row>
        <row r="1580">
          <cell r="J1580" t="str">
            <v>085.39604.0000.1080</v>
          </cell>
          <cell r="L1580">
            <v>0</v>
          </cell>
        </row>
        <row r="1581">
          <cell r="J1581" t="str">
            <v>085.39700.0000.1080</v>
          </cell>
          <cell r="L1581">
            <v>0</v>
          </cell>
        </row>
        <row r="1582">
          <cell r="J1582" t="str">
            <v>085.39701.0000.1080</v>
          </cell>
          <cell r="L1582">
            <v>0</v>
          </cell>
        </row>
        <row r="1583">
          <cell r="J1583" t="str">
            <v>085.39702.0000.1080</v>
          </cell>
          <cell r="L1583">
            <v>0</v>
          </cell>
        </row>
        <row r="1584">
          <cell r="J1584" t="str">
            <v>085.39800.0000.1080</v>
          </cell>
          <cell r="L1584">
            <v>0</v>
          </cell>
        </row>
        <row r="1585">
          <cell r="J1585" t="str">
            <v>085..0000.1080</v>
          </cell>
          <cell r="L1585">
            <v>0</v>
          </cell>
        </row>
        <row r="1586">
          <cell r="J1586" t="str">
            <v>086.32540.0000.1080</v>
          </cell>
          <cell r="L1586">
            <v>49.47</v>
          </cell>
        </row>
        <row r="1587">
          <cell r="J1587" t="str">
            <v>086.32800.0000.1080</v>
          </cell>
          <cell r="L1587">
            <v>0</v>
          </cell>
        </row>
        <row r="1588">
          <cell r="J1588" t="str">
            <v>086.33200.0000.1080</v>
          </cell>
          <cell r="L1588">
            <v>2205.41</v>
          </cell>
        </row>
        <row r="1589">
          <cell r="J1589" t="str">
            <v>086.33300.0000.1080</v>
          </cell>
          <cell r="L1589">
            <v>1.81</v>
          </cell>
        </row>
        <row r="1590">
          <cell r="J1590" t="str">
            <v>086.33400.0000.1080</v>
          </cell>
          <cell r="L1590">
            <v>311.57</v>
          </cell>
        </row>
        <row r="1591">
          <cell r="J1591" t="str">
            <v>086.36500.0000.1080</v>
          </cell>
          <cell r="L1591">
            <v>0</v>
          </cell>
        </row>
        <row r="1592">
          <cell r="J1592" t="str">
            <v>086.36520.0000.1080</v>
          </cell>
          <cell r="L1592">
            <v>0</v>
          </cell>
        </row>
        <row r="1593">
          <cell r="J1593" t="str">
            <v>086.36600.0000.1080</v>
          </cell>
          <cell r="L1593">
            <v>0.98</v>
          </cell>
        </row>
        <row r="1594">
          <cell r="J1594" t="str">
            <v>086.36601.0000.1080</v>
          </cell>
          <cell r="L1594">
            <v>0</v>
          </cell>
        </row>
        <row r="1595">
          <cell r="J1595" t="str">
            <v>086.36602.0000.1080</v>
          </cell>
          <cell r="L1595">
            <v>0</v>
          </cell>
        </row>
        <row r="1596">
          <cell r="J1596" t="str">
            <v>086.36603.0000.1080</v>
          </cell>
          <cell r="L1596">
            <v>0</v>
          </cell>
        </row>
        <row r="1597">
          <cell r="J1597" t="str">
            <v>086.36700.0000.1080</v>
          </cell>
          <cell r="L1597">
            <v>2494.39</v>
          </cell>
        </row>
        <row r="1598">
          <cell r="J1598" t="str">
            <v>086.36701.0000.1080</v>
          </cell>
          <cell r="L1598">
            <v>4.63</v>
          </cell>
        </row>
        <row r="1599">
          <cell r="J1599" t="str">
            <v>086.36800.0000.1080</v>
          </cell>
          <cell r="L1599">
            <v>1450.2</v>
          </cell>
        </row>
        <row r="1600">
          <cell r="J1600" t="str">
            <v>086.36900.0000.1080</v>
          </cell>
          <cell r="L1600">
            <v>309.89</v>
          </cell>
        </row>
        <row r="1601">
          <cell r="J1601" t="str">
            <v>086.37100.0000.1080</v>
          </cell>
          <cell r="L1601">
            <v>299.75</v>
          </cell>
        </row>
        <row r="1602">
          <cell r="J1602" t="str">
            <v>086.37400.0000.1080</v>
          </cell>
          <cell r="L1602">
            <v>0</v>
          </cell>
        </row>
        <row r="1603">
          <cell r="J1603" t="str">
            <v>086.37500.0000.1080</v>
          </cell>
          <cell r="L1603">
            <v>1.1100000000000001</v>
          </cell>
        </row>
        <row r="1604">
          <cell r="J1604" t="str">
            <v>086.37600.0000.1080</v>
          </cell>
          <cell r="L1604">
            <v>717.54</v>
          </cell>
        </row>
        <row r="1605">
          <cell r="J1605" t="str">
            <v>086.37601.0000.1080</v>
          </cell>
          <cell r="L1605">
            <v>6442.27</v>
          </cell>
        </row>
        <row r="1606">
          <cell r="J1606" t="str">
            <v>086.37602.0000.1080</v>
          </cell>
          <cell r="L1606">
            <v>3785.39</v>
          </cell>
        </row>
        <row r="1607">
          <cell r="J1607" t="str">
            <v>086.37800.0000.1080</v>
          </cell>
          <cell r="L1607">
            <v>568.49</v>
          </cell>
        </row>
        <row r="1608">
          <cell r="J1608" t="str">
            <v>086.37908.0000.1080</v>
          </cell>
          <cell r="L1608">
            <v>38.119999999999997</v>
          </cell>
        </row>
        <row r="1609">
          <cell r="J1609" t="str">
            <v>086.38000.0000.1080</v>
          </cell>
          <cell r="L1609">
            <v>10921.61</v>
          </cell>
        </row>
        <row r="1610">
          <cell r="J1610" t="str">
            <v>086.38100.0000.1080</v>
          </cell>
          <cell r="L1610">
            <v>1658.67</v>
          </cell>
        </row>
        <row r="1611">
          <cell r="J1611" t="str">
            <v>086.38200.0000.1080</v>
          </cell>
          <cell r="L1611">
            <v>7064.67</v>
          </cell>
        </row>
        <row r="1612">
          <cell r="J1612" t="str">
            <v>086.38300.0000.1080</v>
          </cell>
          <cell r="L1612">
            <v>127.98</v>
          </cell>
        </row>
        <row r="1613">
          <cell r="J1613" t="str">
            <v>086.38400.0000.1080</v>
          </cell>
          <cell r="L1613">
            <v>13.67</v>
          </cell>
        </row>
        <row r="1614">
          <cell r="J1614" t="str">
            <v>086.38500.0000.1080</v>
          </cell>
          <cell r="L1614">
            <v>234.84</v>
          </cell>
        </row>
        <row r="1615">
          <cell r="J1615" t="str">
            <v>086.38700.0000.1080</v>
          </cell>
          <cell r="L1615">
            <v>100.05</v>
          </cell>
        </row>
        <row r="1616">
          <cell r="J1616" t="str">
            <v>086.39000.0000.1080</v>
          </cell>
          <cell r="L1616">
            <v>157.54</v>
          </cell>
        </row>
        <row r="1617">
          <cell r="J1617" t="str">
            <v>086.39004.0000.1080</v>
          </cell>
          <cell r="L1617">
            <v>20.78</v>
          </cell>
        </row>
        <row r="1618">
          <cell r="J1618" t="str">
            <v>086.39009.0000.1080</v>
          </cell>
          <cell r="L1618">
            <v>0</v>
          </cell>
        </row>
        <row r="1619">
          <cell r="J1619" t="str">
            <v>086.39100.0000.1080</v>
          </cell>
          <cell r="L1619">
            <v>2.17</v>
          </cell>
        </row>
        <row r="1620">
          <cell r="J1620" t="str">
            <v>086.39101.0000.1080</v>
          </cell>
          <cell r="L1620">
            <v>0</v>
          </cell>
        </row>
        <row r="1621">
          <cell r="J1621" t="str">
            <v>086.39103.0000.1080</v>
          </cell>
          <cell r="L1621">
            <v>7.14</v>
          </cell>
        </row>
        <row r="1622">
          <cell r="J1622" t="str">
            <v>086.39200.0000.1080</v>
          </cell>
          <cell r="L1622">
            <v>289.52999999999997</v>
          </cell>
        </row>
        <row r="1623">
          <cell r="J1623" t="str">
            <v>086.39300.0000.1080</v>
          </cell>
          <cell r="L1623">
            <v>0</v>
          </cell>
        </row>
        <row r="1624">
          <cell r="J1624" t="str">
            <v>086.39400.0000.1080</v>
          </cell>
          <cell r="L1624">
            <v>381.69</v>
          </cell>
        </row>
        <row r="1625">
          <cell r="J1625" t="str">
            <v>086.39500.0000.1080</v>
          </cell>
          <cell r="L1625">
            <v>0</v>
          </cell>
        </row>
        <row r="1626">
          <cell r="J1626" t="str">
            <v>086.39600.0000.1080</v>
          </cell>
          <cell r="L1626">
            <v>15.08</v>
          </cell>
        </row>
        <row r="1627">
          <cell r="J1627" t="str">
            <v>086.39603.0000.1080</v>
          </cell>
          <cell r="L1627">
            <v>221.78</v>
          </cell>
        </row>
        <row r="1628">
          <cell r="J1628" t="str">
            <v>086.39604.0000.1080</v>
          </cell>
          <cell r="L1628">
            <v>0</v>
          </cell>
        </row>
        <row r="1629">
          <cell r="J1629" t="str">
            <v>086.39700.0000.1080</v>
          </cell>
          <cell r="L1629">
            <v>0</v>
          </cell>
        </row>
        <row r="1630">
          <cell r="J1630" t="str">
            <v>086.39701.0000.1080</v>
          </cell>
          <cell r="L1630">
            <v>0</v>
          </cell>
        </row>
        <row r="1631">
          <cell r="J1631" t="str">
            <v>086.39702.0000.1080</v>
          </cell>
          <cell r="L1631">
            <v>0</v>
          </cell>
        </row>
        <row r="1632">
          <cell r="J1632" t="str">
            <v>086.39800.0000.1080</v>
          </cell>
          <cell r="L1632">
            <v>0</v>
          </cell>
        </row>
        <row r="1633">
          <cell r="J1633" t="str">
            <v>086.39901.0000.1080</v>
          </cell>
          <cell r="L1633">
            <v>39.36</v>
          </cell>
        </row>
        <row r="1634">
          <cell r="J1634" t="str">
            <v>086.39902.0000.1080</v>
          </cell>
          <cell r="L1634">
            <v>64.36</v>
          </cell>
        </row>
        <row r="1635">
          <cell r="J1635" t="str">
            <v>086.39906.0000.1080</v>
          </cell>
          <cell r="L1635">
            <v>0</v>
          </cell>
        </row>
        <row r="1636">
          <cell r="J1636" t="str">
            <v>086.39907.0000.1080</v>
          </cell>
          <cell r="L1636">
            <v>107.77</v>
          </cell>
        </row>
        <row r="1637">
          <cell r="J1637" t="str">
            <v>086.39908.0000.1080</v>
          </cell>
          <cell r="L1637">
            <v>174.16</v>
          </cell>
        </row>
        <row r="1638">
          <cell r="J1638" t="str">
            <v>086..0000.1080</v>
          </cell>
          <cell r="L1638">
            <v>0</v>
          </cell>
        </row>
        <row r="1639">
          <cell r="J1639" t="str">
            <v>087..0000.1080</v>
          </cell>
          <cell r="L1639">
            <v>0</v>
          </cell>
        </row>
        <row r="1640">
          <cell r="J1640" t="str">
            <v>170.00000.0000.1080</v>
          </cell>
          <cell r="L1640">
            <v>0</v>
          </cell>
        </row>
        <row r="1641">
          <cell r="J1641" t="str">
            <v>170.30100.0000.1080</v>
          </cell>
          <cell r="L1641">
            <v>0</v>
          </cell>
        </row>
        <row r="1642">
          <cell r="J1642" t="str">
            <v>170.30200.0000.1080</v>
          </cell>
          <cell r="L1642">
            <v>318.89</v>
          </cell>
        </row>
        <row r="1643">
          <cell r="J1643" t="str">
            <v>170.30300.0000.1080</v>
          </cell>
          <cell r="L1643">
            <v>0</v>
          </cell>
        </row>
        <row r="1644">
          <cell r="J1644" t="str">
            <v>170.30400.0000.1080</v>
          </cell>
          <cell r="L1644">
            <v>0</v>
          </cell>
        </row>
        <row r="1645">
          <cell r="J1645" t="str">
            <v>170.35100.0000.1080</v>
          </cell>
          <cell r="L1645">
            <v>46.59</v>
          </cell>
        </row>
        <row r="1646">
          <cell r="J1646" t="str">
            <v>170.35300.0000.1080</v>
          </cell>
          <cell r="L1646">
            <v>0</v>
          </cell>
        </row>
        <row r="1647">
          <cell r="J1647" t="str">
            <v>170.35400.0000.1080</v>
          </cell>
          <cell r="L1647">
            <v>0</v>
          </cell>
        </row>
        <row r="1648">
          <cell r="J1648" t="str">
            <v>170.35500.0000.1080</v>
          </cell>
          <cell r="L1648">
            <v>0</v>
          </cell>
        </row>
        <row r="1649">
          <cell r="J1649" t="str">
            <v>170.35600.0000.1080</v>
          </cell>
          <cell r="L1649">
            <v>0</v>
          </cell>
        </row>
        <row r="1650">
          <cell r="J1650" t="str">
            <v>170.35700.0000.1080</v>
          </cell>
          <cell r="L1650">
            <v>0</v>
          </cell>
        </row>
        <row r="1651">
          <cell r="J1651" t="str">
            <v>170.36100.0000.1080</v>
          </cell>
          <cell r="L1651">
            <v>0</v>
          </cell>
        </row>
        <row r="1652">
          <cell r="J1652" t="str">
            <v>170.36200.0000.1080</v>
          </cell>
          <cell r="L1652">
            <v>111.08</v>
          </cell>
        </row>
        <row r="1653">
          <cell r="J1653" t="str">
            <v>170.36350.0000.1080</v>
          </cell>
          <cell r="L1653">
            <v>17250.43</v>
          </cell>
        </row>
        <row r="1654">
          <cell r="J1654" t="str">
            <v>170.36500.0000.1080</v>
          </cell>
          <cell r="L1654">
            <v>0</v>
          </cell>
        </row>
        <row r="1655">
          <cell r="J1655" t="str">
            <v>170.36510.0000.1080</v>
          </cell>
          <cell r="L1655">
            <v>0</v>
          </cell>
        </row>
        <row r="1656">
          <cell r="J1656" t="str">
            <v>170.36520.0000.1080</v>
          </cell>
          <cell r="L1656">
            <v>0</v>
          </cell>
        </row>
        <row r="1657">
          <cell r="J1657" t="str">
            <v>170.36600.0000.1080</v>
          </cell>
          <cell r="L1657">
            <v>0</v>
          </cell>
        </row>
        <row r="1658">
          <cell r="J1658" t="str">
            <v>170.36602.0000.1080</v>
          </cell>
          <cell r="L1658">
            <v>0</v>
          </cell>
        </row>
        <row r="1659">
          <cell r="J1659" t="str">
            <v>170.36603.0000.1080</v>
          </cell>
          <cell r="L1659">
            <v>557.49</v>
          </cell>
        </row>
        <row r="1660">
          <cell r="J1660" t="str">
            <v>170.36700.0000.1080</v>
          </cell>
          <cell r="L1660">
            <v>151.75</v>
          </cell>
        </row>
        <row r="1661">
          <cell r="J1661" t="str">
            <v>170.36701.0000.1080</v>
          </cell>
          <cell r="L1661">
            <v>53732.47</v>
          </cell>
        </row>
        <row r="1662">
          <cell r="J1662" t="str">
            <v>170.36800.0000.1080</v>
          </cell>
          <cell r="L1662">
            <v>131.9</v>
          </cell>
        </row>
        <row r="1663">
          <cell r="J1663" t="str">
            <v>170.36900.0000.1080</v>
          </cell>
          <cell r="L1663">
            <v>3993.09</v>
          </cell>
        </row>
        <row r="1664">
          <cell r="J1664" t="str">
            <v>170.37000.0000.1080</v>
          </cell>
          <cell r="L1664">
            <v>603.63</v>
          </cell>
        </row>
        <row r="1665">
          <cell r="J1665" t="str">
            <v>170.37100.0000.1080</v>
          </cell>
          <cell r="L1665">
            <v>39.090000000000003</v>
          </cell>
        </row>
        <row r="1666">
          <cell r="J1666" t="str">
            <v>170.37400.0000.1080</v>
          </cell>
          <cell r="L1666">
            <v>0</v>
          </cell>
        </row>
        <row r="1667">
          <cell r="J1667" t="str">
            <v>170.37401.0000.1080</v>
          </cell>
          <cell r="L1667">
            <v>0</v>
          </cell>
        </row>
        <row r="1668">
          <cell r="J1668" t="str">
            <v>170.37402.0000.1080</v>
          </cell>
          <cell r="L1668">
            <v>0</v>
          </cell>
        </row>
        <row r="1669">
          <cell r="J1669" t="str">
            <v>170.37500.0000.1080</v>
          </cell>
          <cell r="L1669">
            <v>742.35</v>
          </cell>
        </row>
        <row r="1670">
          <cell r="J1670" t="str">
            <v>170.37600.0000.1080</v>
          </cell>
          <cell r="L1670">
            <v>6685.7</v>
          </cell>
        </row>
        <row r="1671">
          <cell r="J1671" t="str">
            <v>170.37601.0000.1080</v>
          </cell>
          <cell r="L1671">
            <v>129179.1</v>
          </cell>
        </row>
        <row r="1672">
          <cell r="J1672" t="str">
            <v>170.37602.0000.1080</v>
          </cell>
          <cell r="L1672">
            <v>134975.82999999999</v>
          </cell>
        </row>
        <row r="1673">
          <cell r="J1673" t="str">
            <v>170.37700.0000.1080</v>
          </cell>
          <cell r="L1673">
            <v>0</v>
          </cell>
        </row>
        <row r="1674">
          <cell r="J1674" t="str">
            <v>170.37800.0000.1080</v>
          </cell>
          <cell r="L1674">
            <v>7299.14</v>
          </cell>
        </row>
        <row r="1675">
          <cell r="J1675" t="str">
            <v>170.37900.0000.1080</v>
          </cell>
          <cell r="L1675">
            <v>5254.48</v>
          </cell>
        </row>
        <row r="1676">
          <cell r="J1676" t="str">
            <v>170.37905.0000.1080</v>
          </cell>
          <cell r="L1676">
            <v>0</v>
          </cell>
        </row>
        <row r="1677">
          <cell r="J1677" t="str">
            <v>170.38000.0000.1080</v>
          </cell>
          <cell r="L1677">
            <v>166676.51</v>
          </cell>
        </row>
        <row r="1678">
          <cell r="J1678" t="str">
            <v>170.38100.0000.1080</v>
          </cell>
          <cell r="L1678">
            <v>34357.47</v>
          </cell>
        </row>
        <row r="1679">
          <cell r="J1679" t="str">
            <v>170.38200.0000.1080</v>
          </cell>
          <cell r="L1679">
            <v>23028.47</v>
          </cell>
        </row>
        <row r="1680">
          <cell r="J1680" t="str">
            <v>170.38300.0000.1080</v>
          </cell>
          <cell r="L1680">
            <v>22612.04</v>
          </cell>
        </row>
        <row r="1681">
          <cell r="J1681" t="str">
            <v>170.38400.0000.1080</v>
          </cell>
          <cell r="L1681">
            <v>0</v>
          </cell>
        </row>
        <row r="1682">
          <cell r="J1682" t="str">
            <v>170.38500.0000.1080</v>
          </cell>
          <cell r="L1682">
            <v>3575.81</v>
          </cell>
        </row>
        <row r="1683">
          <cell r="J1683" t="str">
            <v>170.38600.0000.1080</v>
          </cell>
          <cell r="L1683">
            <v>810.58</v>
          </cell>
        </row>
        <row r="1684">
          <cell r="J1684" t="str">
            <v>170.38700.0000.1080</v>
          </cell>
          <cell r="L1684">
            <v>438.03</v>
          </cell>
        </row>
        <row r="1685">
          <cell r="J1685" t="str">
            <v>170.38900.0000.1080</v>
          </cell>
          <cell r="L1685">
            <v>0</v>
          </cell>
        </row>
        <row r="1686">
          <cell r="J1686" t="str">
            <v>170.39000.0000.1080</v>
          </cell>
          <cell r="L1686">
            <v>45482.52</v>
          </cell>
        </row>
        <row r="1687">
          <cell r="J1687" t="str">
            <v>170.39100.0000.1080</v>
          </cell>
          <cell r="L1687">
            <v>8793.25</v>
          </cell>
        </row>
        <row r="1688">
          <cell r="J1688" t="str">
            <v>170.39103.0000.1080</v>
          </cell>
          <cell r="L1688">
            <v>0</v>
          </cell>
        </row>
        <row r="1689">
          <cell r="J1689" t="str">
            <v>170.39200.0000.1080</v>
          </cell>
          <cell r="L1689">
            <v>80240.13</v>
          </cell>
        </row>
        <row r="1690">
          <cell r="J1690" t="str">
            <v>170.39300.0000.1080</v>
          </cell>
          <cell r="L1690">
            <v>1411.08</v>
          </cell>
        </row>
        <row r="1691">
          <cell r="J1691" t="str">
            <v>170.39400.0000.1080</v>
          </cell>
          <cell r="L1691">
            <v>14645.67</v>
          </cell>
        </row>
        <row r="1692">
          <cell r="J1692" t="str">
            <v>170.39500.0000.1080</v>
          </cell>
          <cell r="L1692">
            <v>93.99</v>
          </cell>
        </row>
        <row r="1693">
          <cell r="J1693" t="str">
            <v>170.39600.0000.1080</v>
          </cell>
          <cell r="L1693">
            <v>8352.67</v>
          </cell>
        </row>
        <row r="1694">
          <cell r="J1694" t="str">
            <v>170.39604.0000.1080</v>
          </cell>
          <cell r="L1694">
            <v>427.26</v>
          </cell>
        </row>
        <row r="1695">
          <cell r="J1695" t="str">
            <v>170.39700.0000.1080</v>
          </cell>
          <cell r="L1695">
            <v>3286.63</v>
          </cell>
        </row>
        <row r="1696">
          <cell r="J1696" t="str">
            <v>170.39701.0000.1080</v>
          </cell>
          <cell r="L1696">
            <v>0</v>
          </cell>
        </row>
        <row r="1697">
          <cell r="J1697" t="str">
            <v>170.39702.0000.1080</v>
          </cell>
          <cell r="L1697">
            <v>6.46</v>
          </cell>
        </row>
        <row r="1698">
          <cell r="J1698" t="str">
            <v>170.39705.0000.1080</v>
          </cell>
          <cell r="L1698">
            <v>4163.1899999999996</v>
          </cell>
        </row>
        <row r="1699">
          <cell r="J1699" t="str">
            <v>170.39800.0000.1080</v>
          </cell>
          <cell r="L1699">
            <v>1273.9100000000001</v>
          </cell>
        </row>
        <row r="1700">
          <cell r="J1700" t="str">
            <v>170.39900.0000.1080</v>
          </cell>
          <cell r="L1700">
            <v>38.31</v>
          </cell>
        </row>
        <row r="1701">
          <cell r="J1701" t="str">
            <v>170.39906.0000.1080</v>
          </cell>
          <cell r="L1701">
            <v>10282.870000000001</v>
          </cell>
        </row>
        <row r="1702">
          <cell r="J1702" t="str">
            <v>170.39907.0000.1080</v>
          </cell>
          <cell r="L1702">
            <v>636.53</v>
          </cell>
        </row>
        <row r="1703">
          <cell r="J1703" t="str">
            <v>170.39908.0000.1080</v>
          </cell>
          <cell r="L1703">
            <v>20.329999999999998</v>
          </cell>
        </row>
        <row r="1704">
          <cell r="J1704" t="str">
            <v>170.39924.0000.1080</v>
          </cell>
          <cell r="L1704">
            <v>0</v>
          </cell>
        </row>
        <row r="1705">
          <cell r="J1705" t="str">
            <v>170.39924.0000.1080</v>
          </cell>
          <cell r="L1705">
            <v>0</v>
          </cell>
        </row>
        <row r="1706">
          <cell r="J1706" t="str">
            <v>170..0000.1080</v>
          </cell>
          <cell r="L1706">
            <v>0</v>
          </cell>
        </row>
      </sheetData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osite FY05 WITH TXU"/>
      <sheetName val="Composite FY05"/>
      <sheetName val="Composite Walkforward"/>
      <sheetName val="Composite FY04"/>
      <sheetName val="employee count"/>
      <sheetName val="vehicle count"/>
      <sheetName val="O&amp;M Projection - 04"/>
      <sheetName val="TXU Beginning Bal Sheet"/>
      <sheetName val="TXU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B3" t="str">
            <v>TXU GAS DISTRIBUTION</v>
          </cell>
          <cell r="L3" t="str">
            <v>Base Case</v>
          </cell>
          <cell r="N3" t="str">
            <v>TXU GAS PIPELINE</v>
          </cell>
          <cell r="X3" t="str">
            <v>Base Case</v>
          </cell>
          <cell r="Z3" t="str">
            <v>NETWORKS STAND-ALONE</v>
          </cell>
          <cell r="AH3" t="str">
            <v>Base Case</v>
          </cell>
        </row>
        <row r="4">
          <cell r="B4" t="str">
            <v>INCOME STATEMENT</v>
          </cell>
          <cell r="L4" t="str">
            <v>DRAFT - CONFIDENTIAL</v>
          </cell>
          <cell r="N4" t="str">
            <v>INCOME STATEMENT</v>
          </cell>
          <cell r="X4" t="str">
            <v>DRAFT - CONFIDENTIAL</v>
          </cell>
          <cell r="Z4" t="str">
            <v>INCOME STATEMENT</v>
          </cell>
          <cell r="AH4" t="str">
            <v>DRAFT - CONFIDENTIAL</v>
          </cell>
        </row>
        <row r="5">
          <cell r="B5" t="str">
            <v>(Dollar amounts in thousands)</v>
          </cell>
          <cell r="N5" t="str">
            <v>(Dollar amounts in thousands)</v>
          </cell>
          <cell r="Z5" t="str">
            <v>(Dollar amounts in thousands)</v>
          </cell>
        </row>
        <row r="6">
          <cell r="C6" t="str">
            <v>Actual</v>
          </cell>
          <cell r="F6" t="str">
            <v>Pro forma</v>
          </cell>
          <cell r="H6" t="str">
            <v xml:space="preserve">P r o j e c t i o n </v>
          </cell>
          <cell r="O6" t="str">
            <v>Actual</v>
          </cell>
          <cell r="R6" t="str">
            <v>Pro forma</v>
          </cell>
          <cell r="T6" t="str">
            <v xml:space="preserve">P r o j e c t i o n </v>
          </cell>
          <cell r="AB6" t="str">
            <v>Pro forma</v>
          </cell>
          <cell r="AD6" t="str">
            <v xml:space="preserve">P r o j e c t i o n </v>
          </cell>
        </row>
        <row r="7">
          <cell r="C7">
            <v>2002</v>
          </cell>
          <cell r="D7">
            <v>2003</v>
          </cell>
          <cell r="F7">
            <v>2002</v>
          </cell>
          <cell r="G7">
            <v>2003</v>
          </cell>
          <cell r="H7">
            <v>2004</v>
          </cell>
          <cell r="I7">
            <v>2005</v>
          </cell>
          <cell r="J7">
            <v>2006</v>
          </cell>
          <cell r="K7">
            <v>2007</v>
          </cell>
          <cell r="L7">
            <v>2008</v>
          </cell>
          <cell r="O7">
            <v>2002</v>
          </cell>
          <cell r="P7">
            <v>2003</v>
          </cell>
          <cell r="R7">
            <v>2002</v>
          </cell>
          <cell r="S7">
            <v>2003</v>
          </cell>
          <cell r="T7">
            <v>2004</v>
          </cell>
          <cell r="U7">
            <v>2005</v>
          </cell>
          <cell r="V7">
            <v>2006</v>
          </cell>
          <cell r="W7">
            <v>2007</v>
          </cell>
          <cell r="X7">
            <v>2008</v>
          </cell>
          <cell r="AB7">
            <v>2002</v>
          </cell>
          <cell r="AC7">
            <v>2003</v>
          </cell>
          <cell r="AD7">
            <v>2004</v>
          </cell>
          <cell r="AE7">
            <v>2005</v>
          </cell>
          <cell r="AF7">
            <v>2006</v>
          </cell>
          <cell r="AG7">
            <v>2007</v>
          </cell>
          <cell r="AH7">
            <v>2008</v>
          </cell>
        </row>
        <row r="8">
          <cell r="B8" t="str">
            <v>OPERATING REVENUES</v>
          </cell>
          <cell r="N8" t="str">
            <v>OPERATING REVENUES</v>
          </cell>
          <cell r="Z8" t="str">
            <v>OPERATING REVENUES</v>
          </cell>
        </row>
        <row r="9">
          <cell r="B9" t="str">
            <v>Tariff-based revenue</v>
          </cell>
          <cell r="C9">
            <v>282181.68599999999</v>
          </cell>
          <cell r="D9">
            <v>311566.36399999994</v>
          </cell>
          <cell r="F9">
            <v>282181.68599999999</v>
          </cell>
          <cell r="G9">
            <v>311566.36399999994</v>
          </cell>
          <cell r="H9">
            <v>309419.9000665088</v>
          </cell>
          <cell r="I9">
            <v>315226.42500183202</v>
          </cell>
          <cell r="J9">
            <v>321230.34537823696</v>
          </cell>
          <cell r="K9">
            <v>327358.96690890187</v>
          </cell>
          <cell r="L9">
            <v>333614.92650492309</v>
          </cell>
          <cell r="N9" t="str">
            <v>Transport tariff revenue (489.05)</v>
          </cell>
          <cell r="O9">
            <v>26078.535</v>
          </cell>
          <cell r="P9">
            <v>22625.55</v>
          </cell>
          <cell r="R9">
            <v>26078.535</v>
          </cell>
          <cell r="S9">
            <v>22625.55</v>
          </cell>
          <cell r="T9">
            <v>22349.11182490698</v>
          </cell>
          <cell r="U9">
            <v>22349.11182490698</v>
          </cell>
          <cell r="V9">
            <v>22349.11182490698</v>
          </cell>
          <cell r="W9">
            <v>22349.11182490698</v>
          </cell>
          <cell r="X9">
            <v>22349.11182490698</v>
          </cell>
          <cell r="Z9" t="str">
            <v>Transport tariff revenue</v>
          </cell>
          <cell r="AB9">
            <v>7500</v>
          </cell>
          <cell r="AC9">
            <v>7500</v>
          </cell>
          <cell r="AD9">
            <v>7151.715783970234</v>
          </cell>
          <cell r="AE9">
            <v>7151.715783970234</v>
          </cell>
          <cell r="AF9">
            <v>7151.715783970234</v>
          </cell>
          <cell r="AG9">
            <v>7151.715783970234</v>
          </cell>
          <cell r="AH9">
            <v>7151.715783970234</v>
          </cell>
        </row>
        <row r="10">
          <cell r="B10" t="str">
            <v>Service charges</v>
          </cell>
          <cell r="C10">
            <v>8570.5650499999992</v>
          </cell>
          <cell r="D10">
            <v>9448.2034199999998</v>
          </cell>
          <cell r="F10">
            <v>8570.5650499999992</v>
          </cell>
          <cell r="G10">
            <v>9448.2034199999998</v>
          </cell>
          <cell r="H10">
            <v>14571.674978000003</v>
          </cell>
          <cell r="I10">
            <v>14892.251827516004</v>
          </cell>
          <cell r="J10">
            <v>15219.881367721355</v>
          </cell>
          <cell r="K10">
            <v>15554.718757811221</v>
          </cell>
          <cell r="L10">
            <v>15896.92257048307</v>
          </cell>
          <cell r="N10" t="str">
            <v>City gate charges to Distribution (489.01)</v>
          </cell>
          <cell r="O10">
            <v>74988.361000000004</v>
          </cell>
          <cell r="P10">
            <v>74273.982000000004</v>
          </cell>
          <cell r="R10">
            <v>74988.361000000004</v>
          </cell>
          <cell r="S10">
            <v>74273.982000000004</v>
          </cell>
          <cell r="T10">
            <v>72932.012872048479</v>
          </cell>
          <cell r="U10">
            <v>73926.961397417996</v>
          </cell>
          <cell r="V10">
            <v>74961.625191049621</v>
          </cell>
          <cell r="W10">
            <v>76016.364715096279</v>
          </cell>
          <cell r="X10">
            <v>77091.575124548603</v>
          </cell>
          <cell r="Z10" t="str">
            <v>City gate charges to Distribution</v>
          </cell>
          <cell r="AB10">
            <v>26500</v>
          </cell>
          <cell r="AC10">
            <v>26500</v>
          </cell>
          <cell r="AD10">
            <v>25526.204505216967</v>
          </cell>
          <cell r="AE10">
            <v>25874.436489096297</v>
          </cell>
          <cell r="AF10">
            <v>26236.568816867366</v>
          </cell>
          <cell r="AG10">
            <v>26605.727650283698</v>
          </cell>
          <cell r="AH10">
            <v>26982.051293592005</v>
          </cell>
        </row>
        <row r="11">
          <cell r="B11" t="str">
            <v>Interim tariff updates</v>
          </cell>
          <cell r="H11">
            <v>0</v>
          </cell>
          <cell r="I11">
            <v>1832.1242584166807</v>
          </cell>
          <cell r="J11">
            <v>1164.9745102531904</v>
          </cell>
          <cell r="K11">
            <v>-149.56065711906399</v>
          </cell>
          <cell r="L11">
            <v>-1609.0575642643676</v>
          </cell>
          <cell r="N11" t="str">
            <v>Interim tariff updates</v>
          </cell>
          <cell r="T11">
            <v>0</v>
          </cell>
          <cell r="U11">
            <v>7523.0184779459405</v>
          </cell>
          <cell r="V11">
            <v>10795.726291283716</v>
          </cell>
          <cell r="W11">
            <v>11207.782856085039</v>
          </cell>
          <cell r="X11">
            <v>11375.044509253034</v>
          </cell>
          <cell r="Z11" t="str">
            <v>Interim tariff updates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B12" t="str">
            <v>Gas cost recovery</v>
          </cell>
          <cell r="C12">
            <v>544642.24355799996</v>
          </cell>
          <cell r="D12">
            <v>840664.11675400008</v>
          </cell>
          <cell r="F12">
            <v>544642.24355799996</v>
          </cell>
          <cell r="G12">
            <v>840664.11675400008</v>
          </cell>
          <cell r="H12">
            <v>883172.33668401209</v>
          </cell>
          <cell r="I12">
            <v>898283.53770597791</v>
          </cell>
          <cell r="J12">
            <v>913997.931141468</v>
          </cell>
          <cell r="K12">
            <v>930017.23321316275</v>
          </cell>
          <cell r="L12">
            <v>946347.44550440658</v>
          </cell>
          <cell r="N12" t="str">
            <v>Gas cost recovery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 t="str">
            <v>Gas cost recovery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B13" t="str">
            <v>LUG recovery</v>
          </cell>
          <cell r="C13">
            <v>15113.402441999999</v>
          </cell>
          <cell r="D13">
            <v>23327.781246000002</v>
          </cell>
          <cell r="F13">
            <v>15113.402441999999</v>
          </cell>
          <cell r="G13">
            <v>23327.781246000002</v>
          </cell>
          <cell r="H13">
            <v>26583.487334188761</v>
          </cell>
          <cell r="I13">
            <v>27038.334484949934</v>
          </cell>
          <cell r="J13">
            <v>27511.337727358186</v>
          </cell>
          <cell r="K13">
            <v>27993.518719716198</v>
          </cell>
          <cell r="L13">
            <v>28485.058109682635</v>
          </cell>
          <cell r="N13" t="str">
            <v>LUG recovery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 t="str">
            <v>LUG recovery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B14" t="str">
            <v>Tax recovery</v>
          </cell>
          <cell r="C14">
            <v>49266.432999999997</v>
          </cell>
          <cell r="D14">
            <v>65952.759000000005</v>
          </cell>
          <cell r="F14">
            <v>49266.432999999997</v>
          </cell>
          <cell r="G14">
            <v>65952.759000000005</v>
          </cell>
          <cell r="H14">
            <v>72050.848105262237</v>
          </cell>
          <cell r="I14">
            <v>73317.72806278411</v>
          </cell>
          <cell r="J14">
            <v>74632.834543903402</v>
          </cell>
          <cell r="K14">
            <v>75973.987155816183</v>
          </cell>
          <cell r="L14">
            <v>77341.710197066524</v>
          </cell>
          <cell r="N14" t="str">
            <v>Tax recovery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Z14" t="str">
            <v>Tax recovery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</row>
        <row r="15">
          <cell r="B15" t="str">
            <v>Other gas revenue</v>
          </cell>
          <cell r="C15">
            <v>5245.6537499999995</v>
          </cell>
          <cell r="D15">
            <v>4681.4674500000001</v>
          </cell>
          <cell r="F15">
            <v>5245.6537499999995</v>
          </cell>
          <cell r="G15">
            <v>4681.4674500000001</v>
          </cell>
          <cell r="H15">
            <v>4681.4674500000001</v>
          </cell>
          <cell r="I15">
            <v>4681.4674500000001</v>
          </cell>
          <cell r="J15">
            <v>4681.4674500000001</v>
          </cell>
          <cell r="K15">
            <v>4681.4674500000001</v>
          </cell>
          <cell r="L15">
            <v>4681.4674500000001</v>
          </cell>
          <cell r="N15" t="str">
            <v>Other gas revenue</v>
          </cell>
          <cell r="O15">
            <v>27166.698999999993</v>
          </cell>
          <cell r="P15">
            <v>29172</v>
          </cell>
          <cell r="R15">
            <v>27166.698999999993</v>
          </cell>
          <cell r="S15">
            <v>29172</v>
          </cell>
          <cell r="T15">
            <v>34500</v>
          </cell>
          <cell r="U15">
            <v>51230</v>
          </cell>
          <cell r="V15">
            <v>51230</v>
          </cell>
          <cell r="W15">
            <v>51230</v>
          </cell>
          <cell r="X15">
            <v>51230</v>
          </cell>
          <cell r="Z15" t="str">
            <v>Other gas revenue</v>
          </cell>
          <cell r="AA15">
            <v>0.44</v>
          </cell>
          <cell r="AB15">
            <v>11953.347559999997</v>
          </cell>
          <cell r="AC15">
            <v>12835.68</v>
          </cell>
          <cell r="AD15">
            <v>12835.68</v>
          </cell>
          <cell r="AE15">
            <v>12835.68</v>
          </cell>
          <cell r="AF15">
            <v>12835.68</v>
          </cell>
          <cell r="AG15">
            <v>12835.68</v>
          </cell>
          <cell r="AH15">
            <v>12835.68</v>
          </cell>
        </row>
        <row r="16">
          <cell r="B16" t="str">
            <v>Other revenue</v>
          </cell>
          <cell r="H16">
            <v>2300</v>
          </cell>
          <cell r="I16">
            <v>2300</v>
          </cell>
          <cell r="J16">
            <v>2300</v>
          </cell>
          <cell r="K16">
            <v>2300</v>
          </cell>
          <cell r="L16">
            <v>2300</v>
          </cell>
          <cell r="N16" t="str">
            <v>Other revenue</v>
          </cell>
          <cell r="O16">
            <v>210.02199999999999</v>
          </cell>
          <cell r="P16">
            <v>12.967000000000001</v>
          </cell>
          <cell r="R16">
            <v>210.02199999999999</v>
          </cell>
          <cell r="S16">
            <v>12.967000000000001</v>
          </cell>
          <cell r="T16">
            <v>12.967000000000001</v>
          </cell>
          <cell r="U16">
            <v>12.967000000000001</v>
          </cell>
          <cell r="V16">
            <v>12.967000000000001</v>
          </cell>
          <cell r="W16">
            <v>12.967000000000001</v>
          </cell>
          <cell r="X16">
            <v>12.967000000000001</v>
          </cell>
          <cell r="Z16" t="str">
            <v>Other revenue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</row>
        <row r="17">
          <cell r="B17" t="str">
            <v>Surcharges</v>
          </cell>
          <cell r="H17">
            <v>6847</v>
          </cell>
          <cell r="I17">
            <v>6847</v>
          </cell>
          <cell r="J17">
            <v>6847</v>
          </cell>
          <cell r="K17">
            <v>0</v>
          </cell>
          <cell r="L17">
            <v>0</v>
          </cell>
          <cell r="N17" t="str">
            <v>Surcharges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Z17" t="str">
            <v>Surcharges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</row>
        <row r="18">
          <cell r="B18" t="str">
            <v>Less: Jan-Jun 2004 at prior tariff rates</v>
          </cell>
          <cell r="H18">
            <v>-5000</v>
          </cell>
          <cell r="N18" t="str">
            <v>Less: Jan-Jun 2004 at prior tariff rates</v>
          </cell>
          <cell r="T18">
            <v>-1000</v>
          </cell>
          <cell r="Z18" t="str">
            <v>Less: Jan-Jun 2004 at prior tariff rates</v>
          </cell>
          <cell r="AD18">
            <v>-500</v>
          </cell>
        </row>
        <row r="19">
          <cell r="B19" t="str">
            <v>Total operating revenues</v>
          </cell>
          <cell r="C19">
            <v>905019.98379999993</v>
          </cell>
          <cell r="D19">
            <v>1255640.6918700002</v>
          </cell>
          <cell r="F19">
            <v>905019.98379999993</v>
          </cell>
          <cell r="G19">
            <v>1255640.6918700002</v>
          </cell>
          <cell r="H19">
            <v>1314626.714617972</v>
          </cell>
          <cell r="I19">
            <v>1344418.8687914768</v>
          </cell>
          <cell r="J19">
            <v>1367585.7721189412</v>
          </cell>
          <cell r="K19">
            <v>1383730.3315482894</v>
          </cell>
          <cell r="L19">
            <v>1407058.4727722977</v>
          </cell>
          <cell r="N19" t="str">
            <v>Total operating revenues</v>
          </cell>
          <cell r="O19">
            <v>128443.617</v>
          </cell>
          <cell r="P19">
            <v>126084.49900000001</v>
          </cell>
          <cell r="R19">
            <v>128443.617</v>
          </cell>
          <cell r="S19">
            <v>126084.49900000001</v>
          </cell>
          <cell r="T19">
            <v>128794.09169695547</v>
          </cell>
          <cell r="U19">
            <v>155042.05870027092</v>
          </cell>
          <cell r="V19">
            <v>159349.43030724034</v>
          </cell>
          <cell r="W19">
            <v>160816.22639608831</v>
          </cell>
          <cell r="X19">
            <v>162058.69845870862</v>
          </cell>
          <cell r="Z19" t="str">
            <v>Total operating revenues</v>
          </cell>
          <cell r="AB19">
            <v>45953.347559999995</v>
          </cell>
          <cell r="AC19">
            <v>46835.68</v>
          </cell>
          <cell r="AD19">
            <v>45013.600289187205</v>
          </cell>
          <cell r="AE19">
            <v>45861.832273066531</v>
          </cell>
          <cell r="AF19">
            <v>46223.9646008376</v>
          </cell>
          <cell r="AG19">
            <v>46593.123434253932</v>
          </cell>
          <cell r="AH19">
            <v>46969.447077562239</v>
          </cell>
        </row>
        <row r="21">
          <cell r="B21" t="str">
            <v>DIRECT COSTS AND EXPENSES</v>
          </cell>
          <cell r="N21" t="str">
            <v>DIRECT COSTS AND EXPENSES</v>
          </cell>
          <cell r="Z21" t="str">
            <v>DIRECT COSTS AND EXPENSES</v>
          </cell>
        </row>
        <row r="22">
          <cell r="B22" t="str">
            <v>Gas purchases</v>
          </cell>
          <cell r="C22">
            <v>559755.64599999995</v>
          </cell>
          <cell r="D22">
            <v>863991.89800000004</v>
          </cell>
          <cell r="F22">
            <v>559755.64599999995</v>
          </cell>
          <cell r="G22">
            <v>863991.89800000004</v>
          </cell>
          <cell r="H22">
            <v>909755.82401820086</v>
          </cell>
          <cell r="I22">
            <v>925321.87219092785</v>
          </cell>
          <cell r="J22">
            <v>941509.26886882621</v>
          </cell>
          <cell r="K22">
            <v>958010.75193287898</v>
          </cell>
          <cell r="L22">
            <v>974832.50361408922</v>
          </cell>
          <cell r="N22" t="str">
            <v>Gas purchases (retention)</v>
          </cell>
          <cell r="O22">
            <v>-2139.636</v>
          </cell>
          <cell r="P22">
            <v>-18182.454000000002</v>
          </cell>
          <cell r="R22">
            <v>-2139.636</v>
          </cell>
          <cell r="S22">
            <v>-18182.454000000002</v>
          </cell>
          <cell r="T22">
            <v>-9827</v>
          </cell>
          <cell r="U22">
            <v>-9818</v>
          </cell>
          <cell r="V22">
            <v>-9676</v>
          </cell>
          <cell r="W22">
            <v>-9581</v>
          </cell>
          <cell r="X22">
            <v>-9535</v>
          </cell>
          <cell r="Z22" t="str">
            <v>Gas purchases (retention)</v>
          </cell>
          <cell r="AB22">
            <v>-1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B23" t="str">
            <v>Operating costs</v>
          </cell>
          <cell r="C23">
            <v>95270.604000000007</v>
          </cell>
          <cell r="D23">
            <v>101632.58199999999</v>
          </cell>
          <cell r="F23">
            <v>95270.604000000007</v>
          </cell>
          <cell r="G23">
            <v>101632.58199999999</v>
          </cell>
          <cell r="H23">
            <v>97343</v>
          </cell>
          <cell r="I23">
            <v>97346.5</v>
          </cell>
          <cell r="J23">
            <v>97347.7</v>
          </cell>
          <cell r="K23">
            <v>97348.9</v>
          </cell>
          <cell r="L23">
            <v>97350.1</v>
          </cell>
          <cell r="N23" t="str">
            <v>Operating costs</v>
          </cell>
          <cell r="O23">
            <v>56712.752</v>
          </cell>
          <cell r="P23">
            <v>56524.46</v>
          </cell>
          <cell r="R23">
            <v>56712.752</v>
          </cell>
          <cell r="S23">
            <v>56524.46</v>
          </cell>
          <cell r="T23">
            <v>58358</v>
          </cell>
          <cell r="U23">
            <v>58358</v>
          </cell>
          <cell r="V23">
            <v>58358</v>
          </cell>
          <cell r="W23">
            <v>58358</v>
          </cell>
          <cell r="X23">
            <v>58358</v>
          </cell>
          <cell r="Z23" t="str">
            <v>Operating costs</v>
          </cell>
          <cell r="AA23">
            <v>0.44</v>
          </cell>
          <cell r="AB23">
            <v>24953.61088</v>
          </cell>
          <cell r="AC23">
            <v>24870.7624</v>
          </cell>
          <cell r="AD23">
            <v>25677.52</v>
          </cell>
          <cell r="AE23">
            <v>25677.52</v>
          </cell>
          <cell r="AF23">
            <v>25677.52</v>
          </cell>
          <cell r="AG23">
            <v>25677.52</v>
          </cell>
          <cell r="AH23">
            <v>25677.52</v>
          </cell>
        </row>
        <row r="24">
          <cell r="B24" t="str">
            <v>Depreciation and other amortization</v>
          </cell>
          <cell r="C24">
            <v>50205.356</v>
          </cell>
          <cell r="D24">
            <v>56103.023000000001</v>
          </cell>
          <cell r="F24">
            <v>50205.356</v>
          </cell>
          <cell r="G24">
            <v>56103.023000000001</v>
          </cell>
          <cell r="H24">
            <v>62003.100851380754</v>
          </cell>
          <cell r="I24">
            <v>64026.384236700054</v>
          </cell>
          <cell r="J24">
            <v>66048.19324159986</v>
          </cell>
          <cell r="K24">
            <v>68149.968436976385</v>
          </cell>
          <cell r="L24">
            <v>70251.743632352911</v>
          </cell>
          <cell r="N24" t="str">
            <v>Depreciation and other amortization</v>
          </cell>
          <cell r="O24">
            <v>15762.428</v>
          </cell>
          <cell r="P24">
            <v>16310.705</v>
          </cell>
          <cell r="R24">
            <v>15762.428</v>
          </cell>
          <cell r="S24">
            <v>16310.705</v>
          </cell>
          <cell r="T24">
            <v>18321.151612152418</v>
          </cell>
          <cell r="U24">
            <v>19054.348524086105</v>
          </cell>
          <cell r="V24">
            <v>19470.912938125708</v>
          </cell>
          <cell r="W24">
            <v>19846.261582575778</v>
          </cell>
          <cell r="X24">
            <v>20221.610227025849</v>
          </cell>
          <cell r="Z24" t="str">
            <v>Depreciation and other amortization</v>
          </cell>
          <cell r="AB24">
            <v>7603</v>
          </cell>
          <cell r="AC24">
            <v>7604</v>
          </cell>
          <cell r="AD24">
            <v>7603.6081975786419</v>
          </cell>
          <cell r="AE24">
            <v>7603.628647262205</v>
          </cell>
          <cell r="AF24">
            <v>7603.628647262205</v>
          </cell>
          <cell r="AG24">
            <v>7603.628647262205</v>
          </cell>
          <cell r="AH24">
            <v>7603.628647262205</v>
          </cell>
        </row>
        <row r="25">
          <cell r="B25" t="str">
            <v>Total direct costs and expenses</v>
          </cell>
          <cell r="C25">
            <v>705231.60600000003</v>
          </cell>
          <cell r="D25">
            <v>1021727.503</v>
          </cell>
          <cell r="F25">
            <v>705231.60600000003</v>
          </cell>
          <cell r="G25">
            <v>1021727.503</v>
          </cell>
          <cell r="H25">
            <v>1069101.9248695816</v>
          </cell>
          <cell r="I25">
            <v>1086694.756427628</v>
          </cell>
          <cell r="J25">
            <v>1104905.162110426</v>
          </cell>
          <cell r="K25">
            <v>1123509.6203698553</v>
          </cell>
          <cell r="L25">
            <v>1142434.3472464422</v>
          </cell>
          <cell r="N25" t="str">
            <v>Total direct costs and expenses</v>
          </cell>
          <cell r="O25">
            <v>70335.543999999994</v>
          </cell>
          <cell r="P25">
            <v>54652.710999999996</v>
          </cell>
          <cell r="R25">
            <v>70335.543999999994</v>
          </cell>
          <cell r="S25">
            <v>54652.710999999996</v>
          </cell>
          <cell r="T25">
            <v>66852.151612152418</v>
          </cell>
          <cell r="U25">
            <v>67594.348524086105</v>
          </cell>
          <cell r="V25">
            <v>68152.912938125708</v>
          </cell>
          <cell r="W25">
            <v>68623.261582575782</v>
          </cell>
          <cell r="X25">
            <v>69044.610227025842</v>
          </cell>
          <cell r="Z25" t="str">
            <v>Total direct costs and expenses</v>
          </cell>
          <cell r="AB25">
            <v>32555.61088</v>
          </cell>
          <cell r="AC25">
            <v>32474.7624</v>
          </cell>
          <cell r="AD25">
            <v>33281.128197578641</v>
          </cell>
          <cell r="AE25">
            <v>33281.148647262205</v>
          </cell>
          <cell r="AF25">
            <v>33281.148647262205</v>
          </cell>
          <cell r="AG25">
            <v>33281.148647262205</v>
          </cell>
          <cell r="AH25">
            <v>33281.148647262205</v>
          </cell>
        </row>
        <row r="26">
          <cell r="B26" t="str">
            <v>GROSS MARGIN</v>
          </cell>
          <cell r="C26">
            <v>199788.3777999999</v>
          </cell>
          <cell r="D26">
            <v>233913.18887000019</v>
          </cell>
          <cell r="F26">
            <v>199788.3777999999</v>
          </cell>
          <cell r="G26">
            <v>233913.18887000019</v>
          </cell>
          <cell r="H26">
            <v>245524.78974839044</v>
          </cell>
          <cell r="I26">
            <v>257724.11236384884</v>
          </cell>
          <cell r="J26">
            <v>262680.61000851518</v>
          </cell>
          <cell r="K26">
            <v>260220.71117843408</v>
          </cell>
          <cell r="L26">
            <v>264624.12552585546</v>
          </cell>
          <cell r="N26" t="str">
            <v>GROSS MARGIN</v>
          </cell>
          <cell r="O26">
            <v>58108.073000000004</v>
          </cell>
          <cell r="P26">
            <v>71431.788000000015</v>
          </cell>
          <cell r="R26">
            <v>58108.073000000004</v>
          </cell>
          <cell r="S26">
            <v>71431.788000000015</v>
          </cell>
          <cell r="T26">
            <v>61941.940084803049</v>
          </cell>
          <cell r="U26">
            <v>87447.710176184817</v>
          </cell>
          <cell r="V26">
            <v>91196.517369114634</v>
          </cell>
          <cell r="W26">
            <v>92192.964813512532</v>
          </cell>
          <cell r="X26">
            <v>93014.088231682777</v>
          </cell>
          <cell r="Z26" t="str">
            <v>GROSS MARGIN</v>
          </cell>
          <cell r="AB26">
            <v>13397.736679999995</v>
          </cell>
          <cell r="AC26">
            <v>14360.917600000001</v>
          </cell>
          <cell r="AD26">
            <v>11732.472091608564</v>
          </cell>
          <cell r="AE26">
            <v>12580.683625804326</v>
          </cell>
          <cell r="AF26">
            <v>12942.815953575395</v>
          </cell>
          <cell r="AG26">
            <v>13311.974786991726</v>
          </cell>
          <cell r="AH26">
            <v>13688.298430300034</v>
          </cell>
        </row>
        <row r="27">
          <cell r="B27" t="str">
            <v>OTHER COSTS AND EXPENSES</v>
          </cell>
          <cell r="N27" t="str">
            <v>OTHER COSTS AND EXPENSES</v>
          </cell>
          <cell r="Z27" t="str">
            <v>OTHER COSTS AND EXPENSES</v>
          </cell>
        </row>
        <row r="28">
          <cell r="B28" t="str">
            <v>Selling, general and administrative</v>
          </cell>
          <cell r="C28">
            <v>99058.709000000003</v>
          </cell>
          <cell r="D28">
            <v>104706.17600000001</v>
          </cell>
          <cell r="F28">
            <v>99058.709000000003</v>
          </cell>
          <cell r="G28">
            <v>104706.17600000001</v>
          </cell>
          <cell r="H28">
            <v>96415</v>
          </cell>
          <cell r="I28">
            <v>86828</v>
          </cell>
          <cell r="J28">
            <v>86829</v>
          </cell>
          <cell r="K28">
            <v>86829</v>
          </cell>
          <cell r="L28">
            <v>86830</v>
          </cell>
          <cell r="N28" t="str">
            <v>Selling, general and administrative</v>
          </cell>
          <cell r="O28">
            <v>24772.201000000001</v>
          </cell>
          <cell r="P28">
            <v>22103.715</v>
          </cell>
          <cell r="R28">
            <v>24772.201000000001</v>
          </cell>
          <cell r="S28">
            <v>22103.715</v>
          </cell>
          <cell r="T28">
            <v>14513</v>
          </cell>
          <cell r="U28">
            <v>10063</v>
          </cell>
          <cell r="V28">
            <v>10063</v>
          </cell>
          <cell r="W28">
            <v>10063</v>
          </cell>
          <cell r="X28">
            <v>10063</v>
          </cell>
          <cell r="Z28" t="str">
            <v>Selling, general and administrative</v>
          </cell>
          <cell r="AA28">
            <v>0.44</v>
          </cell>
          <cell r="AB28">
            <v>10899.76844</v>
          </cell>
          <cell r="AC28">
            <v>9725.6345999999994</v>
          </cell>
          <cell r="AD28">
            <v>6385.72</v>
          </cell>
          <cell r="AE28">
            <v>4427.72</v>
          </cell>
          <cell r="AF28">
            <v>4427.72</v>
          </cell>
          <cell r="AG28">
            <v>4427.72</v>
          </cell>
          <cell r="AH28">
            <v>4427.72</v>
          </cell>
        </row>
        <row r="29">
          <cell r="B29" t="str">
            <v>Non-operating depreciation and other amortization</v>
          </cell>
          <cell r="C29">
            <v>761.56200000000001</v>
          </cell>
          <cell r="D29">
            <v>745.53300000000002</v>
          </cell>
          <cell r="F29">
            <v>761.56200000000001</v>
          </cell>
          <cell r="G29">
            <v>745.53300000000002</v>
          </cell>
          <cell r="H29">
            <v>8233</v>
          </cell>
          <cell r="I29">
            <v>8233</v>
          </cell>
          <cell r="J29">
            <v>8233</v>
          </cell>
          <cell r="K29">
            <v>1862</v>
          </cell>
          <cell r="L29">
            <v>1862</v>
          </cell>
          <cell r="N29" t="str">
            <v>Non-operating depreciation and other amortization</v>
          </cell>
          <cell r="O29">
            <v>0</v>
          </cell>
          <cell r="P29">
            <v>0</v>
          </cell>
          <cell r="R29">
            <v>0</v>
          </cell>
          <cell r="S29">
            <v>0</v>
          </cell>
          <cell r="T29">
            <v>300</v>
          </cell>
          <cell r="U29">
            <v>300</v>
          </cell>
          <cell r="V29">
            <v>300</v>
          </cell>
          <cell r="W29">
            <v>300</v>
          </cell>
          <cell r="X29">
            <v>300</v>
          </cell>
          <cell r="Z29" t="str">
            <v>Non-operating depreciation and other amortization</v>
          </cell>
        </row>
        <row r="30">
          <cell r="B30" t="str">
            <v>Franchise and revenue-based taxes</v>
          </cell>
          <cell r="C30">
            <v>49266.432999999997</v>
          </cell>
          <cell r="D30">
            <v>65952.759000000005</v>
          </cell>
          <cell r="F30">
            <v>49266.432999999997</v>
          </cell>
          <cell r="G30">
            <v>65952.759000000005</v>
          </cell>
          <cell r="H30">
            <v>72050.848105262237</v>
          </cell>
          <cell r="I30">
            <v>73317.72806278411</v>
          </cell>
          <cell r="J30">
            <v>74632.834543903402</v>
          </cell>
          <cell r="K30">
            <v>75973.987155816183</v>
          </cell>
          <cell r="L30">
            <v>77341.710197066524</v>
          </cell>
          <cell r="N30" t="str">
            <v>Franchise and revenue-based taxes</v>
          </cell>
          <cell r="O30">
            <v>315.52499999999998</v>
          </cell>
          <cell r="P30">
            <v>1672.606</v>
          </cell>
          <cell r="R30">
            <v>315.52499999999998</v>
          </cell>
          <cell r="S30">
            <v>1672.606</v>
          </cell>
          <cell r="T30">
            <v>1672.606</v>
          </cell>
          <cell r="U30">
            <v>1672.606</v>
          </cell>
          <cell r="V30">
            <v>1672.606</v>
          </cell>
          <cell r="W30">
            <v>1672.606</v>
          </cell>
          <cell r="X30">
            <v>1672.606</v>
          </cell>
          <cell r="Z30" t="str">
            <v>Franchise and revenue-based taxes</v>
          </cell>
          <cell r="AA30">
            <v>0.44</v>
          </cell>
          <cell r="AB30">
            <v>138.83099999999999</v>
          </cell>
          <cell r="AC30">
            <v>735.94664</v>
          </cell>
          <cell r="AD30">
            <v>735.94664</v>
          </cell>
          <cell r="AE30">
            <v>735.94664</v>
          </cell>
          <cell r="AF30">
            <v>735.94664</v>
          </cell>
          <cell r="AG30">
            <v>735.94664</v>
          </cell>
          <cell r="AH30">
            <v>735.94664</v>
          </cell>
        </row>
        <row r="31">
          <cell r="B31" t="str">
            <v>Other (income) / deductions</v>
          </cell>
          <cell r="C31">
            <v>-1593.40824</v>
          </cell>
          <cell r="D31">
            <v>-686.01138000000003</v>
          </cell>
          <cell r="F31">
            <v>-1593.40824</v>
          </cell>
          <cell r="G31">
            <v>-686.01138000000003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 t="str">
            <v>Other (income) / deductions</v>
          </cell>
          <cell r="O31">
            <v>-3643.7635700000001</v>
          </cell>
          <cell r="P31">
            <v>-259.32300000000004</v>
          </cell>
          <cell r="R31">
            <v>-3643.7635700000001</v>
          </cell>
          <cell r="S31">
            <v>-259.32347999999996</v>
          </cell>
          <cell r="T31">
            <v>-435.01049999999998</v>
          </cell>
          <cell r="U31">
            <v>-435.01050000000015</v>
          </cell>
          <cell r="V31">
            <v>-435.01050000000015</v>
          </cell>
          <cell r="W31">
            <v>-435.01050000000015</v>
          </cell>
          <cell r="X31">
            <v>-435.01050000000015</v>
          </cell>
          <cell r="Z31" t="str">
            <v>Other (income) / deductions</v>
          </cell>
        </row>
        <row r="32">
          <cell r="B32" t="str">
            <v>Interest income</v>
          </cell>
          <cell r="C32">
            <v>1237.616</v>
          </cell>
          <cell r="D32">
            <v>-1587.5930000000001</v>
          </cell>
          <cell r="F32">
            <v>1248.6274800000001</v>
          </cell>
          <cell r="G32">
            <v>-1556.12718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N32" t="str">
            <v>Interest income</v>
          </cell>
          <cell r="O32">
            <v>-7110.049</v>
          </cell>
          <cell r="P32">
            <v>-5798.8149999999996</v>
          </cell>
          <cell r="R32">
            <v>-8.7145799999999998</v>
          </cell>
          <cell r="S32">
            <v>-115.25451</v>
          </cell>
          <cell r="T32">
            <v>-115.25451</v>
          </cell>
          <cell r="U32">
            <v>-115.25451</v>
          </cell>
          <cell r="V32">
            <v>-115.25451</v>
          </cell>
          <cell r="W32">
            <v>-115.25451</v>
          </cell>
          <cell r="X32">
            <v>-115.25451</v>
          </cell>
          <cell r="Z32" t="str">
            <v>Interest income</v>
          </cell>
        </row>
        <row r="33">
          <cell r="B33" t="str">
            <v>Interest expense and other charges:</v>
          </cell>
          <cell r="N33" t="str">
            <v>Interest expense and other charges:</v>
          </cell>
          <cell r="Z33" t="str">
            <v>Interest expense and other charges:</v>
          </cell>
        </row>
        <row r="34">
          <cell r="B34" t="str">
            <v xml:space="preserve">  Interest expense</v>
          </cell>
          <cell r="C34">
            <v>43120.639000000003</v>
          </cell>
          <cell r="D34">
            <v>22791.527999999998</v>
          </cell>
          <cell r="F34">
            <v>32633.571052924712</v>
          </cell>
          <cell r="G34">
            <v>31681.488051605706</v>
          </cell>
          <cell r="H34">
            <v>30680.827963192693</v>
          </cell>
          <cell r="I34">
            <v>30682.90684866493</v>
          </cell>
          <cell r="J34">
            <v>30795.935006574753</v>
          </cell>
          <cell r="K34">
            <v>30886.692405329606</v>
          </cell>
          <cell r="L34">
            <v>30912.528550697734</v>
          </cell>
          <cell r="N34" t="str">
            <v xml:space="preserve">  Interest expense</v>
          </cell>
          <cell r="O34">
            <v>22530.010999999999</v>
          </cell>
          <cell r="P34">
            <v>10617.003999999999</v>
          </cell>
          <cell r="R34">
            <v>10742.580638889664</v>
          </cell>
          <cell r="S34">
            <v>11258.68678218686</v>
          </cell>
          <cell r="T34">
            <v>12222.795188332861</v>
          </cell>
          <cell r="U34">
            <v>12873.342329956256</v>
          </cell>
          <cell r="V34">
            <v>13115.601672785029</v>
          </cell>
          <cell r="W34">
            <v>13185.991798879371</v>
          </cell>
          <cell r="X34">
            <v>13244.418938871786</v>
          </cell>
          <cell r="Z34" t="str">
            <v xml:space="preserve">  Interest expense</v>
          </cell>
          <cell r="AB34">
            <v>4800</v>
          </cell>
          <cell r="AC34">
            <v>3998.6409388374859</v>
          </cell>
          <cell r="AD34">
            <v>4842.9012208457143</v>
          </cell>
          <cell r="AE34">
            <v>4444.639770968156</v>
          </cell>
          <cell r="AF34">
            <v>4208.1942166428435</v>
          </cell>
          <cell r="AG34">
            <v>3954.5510000602821</v>
          </cell>
          <cell r="AH34">
            <v>3701.0237966079039</v>
          </cell>
        </row>
        <row r="35">
          <cell r="B35" t="str">
            <v xml:space="preserve">  Allowance for borrowed funds used during constr.</v>
          </cell>
          <cell r="C35">
            <v>0</v>
          </cell>
          <cell r="D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N35" t="str">
            <v xml:space="preserve">  Allowance for borrowed funds used during constr.</v>
          </cell>
          <cell r="O35">
            <v>-216.32400000000001</v>
          </cell>
          <cell r="P35">
            <v>-424.19299999999998</v>
          </cell>
          <cell r="R35">
            <v>-216.32423</v>
          </cell>
          <cell r="S35">
            <v>-424.1927</v>
          </cell>
          <cell r="T35">
            <v>-435.01049999999998</v>
          </cell>
          <cell r="U35">
            <v>-435.01050000000015</v>
          </cell>
          <cell r="V35">
            <v>-435.01050000000015</v>
          </cell>
          <cell r="W35">
            <v>-435.01050000000015</v>
          </cell>
          <cell r="X35">
            <v>-435.01050000000015</v>
          </cell>
          <cell r="Z35" t="str">
            <v xml:space="preserve">  Allowance for borrowed funds used during constr.</v>
          </cell>
        </row>
        <row r="36">
          <cell r="B36" t="str">
            <v xml:space="preserve">  Amortization of debt expense and loss</v>
          </cell>
          <cell r="C36">
            <v>0</v>
          </cell>
          <cell r="D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N36" t="str">
            <v xml:space="preserve">  Amortization of debt expense and loss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Z36" t="str">
            <v xml:space="preserve">  Amortization of debt expense and loss</v>
          </cell>
        </row>
        <row r="37">
          <cell r="B37" t="str">
            <v xml:space="preserve">  Preferred stock dividends of subsidiaries</v>
          </cell>
          <cell r="C37">
            <v>1785.85</v>
          </cell>
          <cell r="D37">
            <v>1694.8</v>
          </cell>
          <cell r="F37">
            <v>580.08244269583292</v>
          </cell>
          <cell r="G37">
            <v>563.15856292310991</v>
          </cell>
          <cell r="H37">
            <v>545.3711945884138</v>
          </cell>
          <cell r="I37">
            <v>545.40814809745098</v>
          </cell>
          <cell r="J37">
            <v>547.41729535955744</v>
          </cell>
          <cell r="K37">
            <v>549.03056573922436</v>
          </cell>
          <cell r="L37">
            <v>549.48981962506741</v>
          </cell>
          <cell r="N37" t="str">
            <v xml:space="preserve">  Preferred stock dividends of subsidiaries</v>
          </cell>
          <cell r="O37">
            <v>1785.85</v>
          </cell>
          <cell r="P37">
            <v>1694.8</v>
          </cell>
          <cell r="R37">
            <v>190.95619072021805</v>
          </cell>
          <cell r="S37">
            <v>200.13030506426654</v>
          </cell>
          <cell r="T37">
            <v>217.26794404204662</v>
          </cell>
          <cell r="U37">
            <v>228.83183248041811</v>
          </cell>
          <cell r="V37">
            <v>233.13814609611455</v>
          </cell>
          <cell r="W37">
            <v>234.38937527419822</v>
          </cell>
          <cell r="X37">
            <v>235.42795477969008</v>
          </cell>
          <cell r="Z37" t="str">
            <v xml:space="preserve">  Preferred stock dividends of subsidiaries</v>
          </cell>
          <cell r="AB37">
            <v>85</v>
          </cell>
          <cell r="AC37">
            <v>209.30441940831506</v>
          </cell>
          <cell r="AD37">
            <v>145.1294188734509</v>
          </cell>
          <cell r="AE37">
            <v>79.006293582301183</v>
          </cell>
          <cell r="AF37">
            <v>74.803323748103224</v>
          </cell>
          <cell r="AG37">
            <v>70.294654549448268</v>
          </cell>
          <cell r="AH37">
            <v>65.788047557832542</v>
          </cell>
        </row>
        <row r="38">
          <cell r="B38" t="str">
            <v xml:space="preserve">  Interest expense and other charges</v>
          </cell>
          <cell r="C38">
            <v>44906.489000000001</v>
          </cell>
          <cell r="D38">
            <v>24486.327999999998</v>
          </cell>
          <cell r="F38">
            <v>33213.653495620543</v>
          </cell>
          <cell r="G38">
            <v>32244.646614528814</v>
          </cell>
          <cell r="H38">
            <v>31226.199157781106</v>
          </cell>
          <cell r="I38">
            <v>31228.314996762383</v>
          </cell>
          <cell r="J38">
            <v>31343.352301934312</v>
          </cell>
          <cell r="K38">
            <v>31435.72297106883</v>
          </cell>
          <cell r="L38">
            <v>31462.018370322803</v>
          </cell>
          <cell r="N38" t="str">
            <v xml:space="preserve">  Interest expense and other charges</v>
          </cell>
          <cell r="O38">
            <v>24099.536999999997</v>
          </cell>
          <cell r="P38">
            <v>11887.610999999999</v>
          </cell>
          <cell r="R38">
            <v>10717.212599609882</v>
          </cell>
          <cell r="S38">
            <v>11034.624387251128</v>
          </cell>
          <cell r="T38">
            <v>12005.052632374907</v>
          </cell>
          <cell r="U38">
            <v>12667.163662436675</v>
          </cell>
          <cell r="V38">
            <v>12913.729318881144</v>
          </cell>
          <cell r="W38">
            <v>12985.37067415357</v>
          </cell>
          <cell r="X38">
            <v>13044.836393651476</v>
          </cell>
          <cell r="Z38" t="str">
            <v xml:space="preserve">  Interest expense and other charges</v>
          </cell>
          <cell r="AB38">
            <v>4885</v>
          </cell>
          <cell r="AC38">
            <v>4207.9453582458009</v>
          </cell>
          <cell r="AD38">
            <v>4988.0306397191653</v>
          </cell>
          <cell r="AE38">
            <v>4523.6460645504576</v>
          </cell>
          <cell r="AF38">
            <v>4282.9975403909466</v>
          </cell>
          <cell r="AG38">
            <v>4024.8456546097304</v>
          </cell>
          <cell r="AH38">
            <v>3766.8118441657366</v>
          </cell>
        </row>
        <row r="39">
          <cell r="B39" t="str">
            <v>Total other costs and expenses</v>
          </cell>
          <cell r="C39">
            <v>193637.40076000002</v>
          </cell>
          <cell r="D39">
            <v>193617.19161999997</v>
          </cell>
          <cell r="F39">
            <v>181955.57673562053</v>
          </cell>
          <cell r="G39">
            <v>201406.97605452879</v>
          </cell>
          <cell r="H39">
            <v>207925.04726304335</v>
          </cell>
          <cell r="I39">
            <v>199607.0430595465</v>
          </cell>
          <cell r="J39">
            <v>201038.18684583774</v>
          </cell>
          <cell r="K39">
            <v>196100.71012688501</v>
          </cell>
          <cell r="L39">
            <v>197495.72856738933</v>
          </cell>
          <cell r="N39" t="str">
            <v>Total other costs and expenses</v>
          </cell>
          <cell r="O39">
            <v>38433.450429999997</v>
          </cell>
          <cell r="P39">
            <v>29605.793999999998</v>
          </cell>
          <cell r="R39">
            <v>32152.460449609887</v>
          </cell>
          <cell r="S39">
            <v>34436.367397251131</v>
          </cell>
          <cell r="T39">
            <v>27940.393622374908</v>
          </cell>
          <cell r="U39">
            <v>24152.50465243667</v>
          </cell>
          <cell r="V39">
            <v>24399.070308881139</v>
          </cell>
          <cell r="W39">
            <v>24470.711664153569</v>
          </cell>
          <cell r="X39">
            <v>24530.177383651473</v>
          </cell>
          <cell r="Z39" t="str">
            <v>Total other costs and expenses</v>
          </cell>
          <cell r="AB39">
            <v>15923.59944</v>
          </cell>
          <cell r="AC39">
            <v>14669.5265982458</v>
          </cell>
          <cell r="AD39">
            <v>12109.697279719165</v>
          </cell>
          <cell r="AE39">
            <v>9687.3127045504571</v>
          </cell>
          <cell r="AF39">
            <v>9446.6641803909479</v>
          </cell>
          <cell r="AG39">
            <v>9188.5122946097308</v>
          </cell>
          <cell r="AH39">
            <v>8930.4784841657365</v>
          </cell>
        </row>
        <row r="40">
          <cell r="B40" t="str">
            <v>EARNINGS BEFORE TAXES</v>
          </cell>
          <cell r="C40">
            <v>6150.9770399998815</v>
          </cell>
          <cell r="D40">
            <v>40295.997250000219</v>
          </cell>
          <cell r="F40">
            <v>17832.801064379368</v>
          </cell>
          <cell r="G40">
            <v>32506.212815471401</v>
          </cell>
          <cell r="H40">
            <v>37599.742485347087</v>
          </cell>
          <cell r="I40">
            <v>58117.069304302335</v>
          </cell>
          <cell r="J40">
            <v>61642.423162677442</v>
          </cell>
          <cell r="K40">
            <v>64120.001051549072</v>
          </cell>
          <cell r="L40">
            <v>67128.396958466124</v>
          </cell>
          <cell r="N40" t="str">
            <v>EARNINGS BEFORE TAXES</v>
          </cell>
          <cell r="O40">
            <v>19674.622570000007</v>
          </cell>
          <cell r="P40">
            <v>41825.994000000021</v>
          </cell>
          <cell r="R40">
            <v>25955.612550390117</v>
          </cell>
          <cell r="S40">
            <v>36995.420602748884</v>
          </cell>
          <cell r="T40">
            <v>34001.546462428145</v>
          </cell>
          <cell r="U40">
            <v>63295.205523748147</v>
          </cell>
          <cell r="V40">
            <v>66797.447060233491</v>
          </cell>
          <cell r="W40">
            <v>67722.253149358963</v>
          </cell>
          <cell r="X40">
            <v>68483.910848031301</v>
          </cell>
          <cell r="Z40" t="str">
            <v>EARNINGS BEFORE TAXES</v>
          </cell>
          <cell r="AB40">
            <v>-2525.8627600000054</v>
          </cell>
          <cell r="AC40">
            <v>-308.60899824579974</v>
          </cell>
          <cell r="AD40">
            <v>-377.22518811060036</v>
          </cell>
          <cell r="AE40">
            <v>2893.3709212538688</v>
          </cell>
          <cell r="AF40">
            <v>3496.1517731844469</v>
          </cell>
          <cell r="AG40">
            <v>4123.4624923819956</v>
          </cell>
          <cell r="AH40">
            <v>4757.8199461342974</v>
          </cell>
        </row>
        <row r="41">
          <cell r="B41" t="str">
            <v>Net income tax expense (benefit)</v>
          </cell>
          <cell r="C41">
            <v>2703.8020000000001</v>
          </cell>
          <cell r="D41">
            <v>14041.875</v>
          </cell>
          <cell r="F41">
            <v>6792.4404085328206</v>
          </cell>
          <cell r="G41">
            <v>11315.450447914915</v>
          </cell>
          <cell r="H41">
            <v>13026.70986987148</v>
          </cell>
          <cell r="I41">
            <v>20207.774256505814</v>
          </cell>
          <cell r="J41">
            <v>21441.648106937104</v>
          </cell>
          <cell r="K41">
            <v>22308.800368042172</v>
          </cell>
          <cell r="L41">
            <v>23361.738935463141</v>
          </cell>
          <cell r="N41" t="str">
            <v>Net income tax expense (benefit)</v>
          </cell>
          <cell r="O41">
            <v>7519.3069999999998</v>
          </cell>
          <cell r="P41">
            <v>15147.772000000001</v>
          </cell>
          <cell r="R41">
            <v>9717.6534931365386</v>
          </cell>
          <cell r="S41">
            <v>13457.071310962103</v>
          </cell>
          <cell r="T41">
            <v>11873.18126184985</v>
          </cell>
          <cell r="U41">
            <v>22125.96193331185</v>
          </cell>
          <cell r="V41">
            <v>23351.746471081718</v>
          </cell>
          <cell r="W41">
            <v>23675.428602275635</v>
          </cell>
          <cell r="X41">
            <v>23942.008796810955</v>
          </cell>
          <cell r="Z41" t="str">
            <v>Net income tax expense (benefit)</v>
          </cell>
          <cell r="AB41">
            <v>-884.05196600000181</v>
          </cell>
          <cell r="AC41">
            <v>-108.01314938602991</v>
          </cell>
          <cell r="AD41">
            <v>-132.02881583871013</v>
          </cell>
          <cell r="AE41">
            <v>1012.679822438854</v>
          </cell>
          <cell r="AF41">
            <v>1223.6531206145564</v>
          </cell>
          <cell r="AG41">
            <v>1443.2118723336985</v>
          </cell>
          <cell r="AH41">
            <v>1665.2369811470039</v>
          </cell>
        </row>
        <row r="42">
          <cell r="B42" t="str">
            <v>NET INCOME (LOSS)</v>
          </cell>
          <cell r="C42">
            <v>3447.1750399998814</v>
          </cell>
          <cell r="D42">
            <v>26254.122250000219</v>
          </cell>
          <cell r="F42">
            <v>11040.360655846547</v>
          </cell>
          <cell r="G42">
            <v>21190.762367556486</v>
          </cell>
          <cell r="H42">
            <v>24573.032615475608</v>
          </cell>
          <cell r="I42">
            <v>37909.295047796521</v>
          </cell>
          <cell r="J42">
            <v>40200.775055740334</v>
          </cell>
          <cell r="K42">
            <v>41811.200683506904</v>
          </cell>
          <cell r="L42">
            <v>43766.658023002979</v>
          </cell>
          <cell r="N42" t="str">
            <v>NET INCOME (LOSS)</v>
          </cell>
          <cell r="O42">
            <v>12155.315570000006</v>
          </cell>
          <cell r="P42">
            <v>26678.22200000002</v>
          </cell>
          <cell r="R42">
            <v>16237.959057253578</v>
          </cell>
          <cell r="S42">
            <v>23538.349291786781</v>
          </cell>
          <cell r="T42">
            <v>22128.365200578293</v>
          </cell>
          <cell r="U42">
            <v>41169.243590436294</v>
          </cell>
          <cell r="V42">
            <v>43445.700589151777</v>
          </cell>
          <cell r="W42">
            <v>44046.824547083328</v>
          </cell>
          <cell r="X42">
            <v>44541.902051220342</v>
          </cell>
          <cell r="Z42" t="str">
            <v>NET INCOME (LOSS)</v>
          </cell>
          <cell r="AB42">
            <v>-1641.8107940000036</v>
          </cell>
          <cell r="AC42">
            <v>-200.59584885976983</v>
          </cell>
          <cell r="AD42">
            <v>-245.19637227189023</v>
          </cell>
          <cell r="AE42">
            <v>1880.6910988150148</v>
          </cell>
          <cell r="AF42">
            <v>2272.4986525698905</v>
          </cell>
          <cell r="AG42">
            <v>2680.2506200482972</v>
          </cell>
          <cell r="AH42">
            <v>3092.5829649872935</v>
          </cell>
        </row>
        <row r="43">
          <cell r="B43" t="str">
            <v>Expense / Revenue</v>
          </cell>
          <cell r="C43">
            <v>0.65652259643967603</v>
          </cell>
          <cell r="D43">
            <v>0.63353168570922014</v>
          </cell>
          <cell r="F43">
            <v>0.65652259643967603</v>
          </cell>
          <cell r="G43">
            <v>0.63353168570922014</v>
          </cell>
          <cell r="H43">
            <v>0.59439884512310237</v>
          </cell>
          <cell r="I43">
            <v>0.54634951401082266</v>
          </cell>
          <cell r="J43">
            <v>0.53628335157357621</v>
          </cell>
          <cell r="K43">
            <v>0.52638025522624066</v>
          </cell>
          <cell r="L43">
            <v>0.51664390736726218</v>
          </cell>
          <cell r="N43" t="str">
            <v>Expense / Revenue</v>
          </cell>
          <cell r="O43">
            <v>0.64514952224665034</v>
          </cell>
          <cell r="P43">
            <v>0.72869958118031952</v>
          </cell>
          <cell r="R43">
            <v>0.64514952224665034</v>
          </cell>
          <cell r="S43">
            <v>0.72869958118031952</v>
          </cell>
          <cell r="T43">
            <v>0.61253073400856173</v>
          </cell>
          <cell r="U43">
            <v>0.47114094325937167</v>
          </cell>
          <cell r="V43">
            <v>0.45713524343999884</v>
          </cell>
          <cell r="W43">
            <v>0.4524144382923323</v>
          </cell>
          <cell r="X43">
            <v>0.44859258391588902</v>
          </cell>
          <cell r="Z43" t="str">
            <v>Expense / Revenue</v>
          </cell>
          <cell r="AB43">
            <v>0.78021256826147978</v>
          </cell>
          <cell r="AC43">
            <v>0.73867609053610406</v>
          </cell>
          <cell r="AD43">
            <v>0.71230116662545584</v>
          </cell>
          <cell r="AE43">
            <v>0.65643343294157985</v>
          </cell>
          <cell r="AF43">
            <v>0.6512907376070135</v>
          </cell>
          <cell r="AG43">
            <v>0.64613053989566815</v>
          </cell>
          <cell r="AH43">
            <v>0.64095368102345762</v>
          </cell>
        </row>
        <row r="44">
          <cell r="B44" t="str">
            <v>NOTE: EBITDA</v>
          </cell>
          <cell r="C44">
            <v>103262.00004</v>
          </cell>
          <cell r="D44">
            <v>120043.28825000016</v>
          </cell>
          <cell r="F44">
            <v>103262.00004</v>
          </cell>
          <cell r="G44">
            <v>120043.28825000016</v>
          </cell>
          <cell r="H44">
            <v>139062.04249450893</v>
          </cell>
          <cell r="I44">
            <v>161604.76853776484</v>
          </cell>
          <cell r="J44">
            <v>167266.96870621154</v>
          </cell>
          <cell r="K44">
            <v>165567.69245959423</v>
          </cell>
          <cell r="L44">
            <v>170704.15896114195</v>
          </cell>
          <cell r="N44" t="str">
            <v>NOTE: EBITDA</v>
          </cell>
          <cell r="O44">
            <v>52426.53856999999</v>
          </cell>
          <cell r="P44">
            <v>64225.495000000017</v>
          </cell>
          <cell r="R44">
            <v>52426.53856999999</v>
          </cell>
          <cell r="S44">
            <v>64225.49548000002</v>
          </cell>
          <cell r="T44">
            <v>64512.496196955464</v>
          </cell>
          <cell r="U44">
            <v>95201.463200270926</v>
          </cell>
          <cell r="V44">
            <v>99366.834807240346</v>
          </cell>
          <cell r="W44">
            <v>100738.63089608832</v>
          </cell>
          <cell r="X44">
            <v>101935.10295870862</v>
          </cell>
          <cell r="Z44" t="str">
            <v>NOTE: EBITDA</v>
          </cell>
          <cell r="AB44">
            <v>9962.1372399999946</v>
          </cell>
          <cell r="AC44">
            <v>11503.336360000001</v>
          </cell>
          <cell r="AD44">
            <v>12214.413649187203</v>
          </cell>
          <cell r="AE44">
            <v>15020.64563306653</v>
          </cell>
          <cell r="AF44">
            <v>15382.777960837599</v>
          </cell>
          <cell r="AG44">
            <v>15751.93679425393</v>
          </cell>
          <cell r="AH44">
            <v>16128.260437562238</v>
          </cell>
        </row>
        <row r="46">
          <cell r="B46" t="str">
            <v>TXU GAS DISTRIBUTION</v>
          </cell>
        </row>
        <row r="47">
          <cell r="B47" t="str">
            <v>BALANCE SHEET</v>
          </cell>
        </row>
        <row r="48">
          <cell r="B48" t="str">
            <v>(Dollar amounts in thousands)</v>
          </cell>
        </row>
        <row r="49">
          <cell r="C49" t="str">
            <v>Actual</v>
          </cell>
          <cell r="F49" t="str">
            <v>Pro forma</v>
          </cell>
          <cell r="O49" t="str">
            <v>Actual</v>
          </cell>
          <cell r="R49" t="str">
            <v>Pro forma</v>
          </cell>
          <cell r="AB49" t="str">
            <v>Pro forma</v>
          </cell>
        </row>
        <row r="50">
          <cell r="C50">
            <v>2002</v>
          </cell>
          <cell r="D50">
            <v>2003</v>
          </cell>
          <cell r="F50">
            <v>2002</v>
          </cell>
          <cell r="G50">
            <v>2003</v>
          </cell>
          <cell r="H50" t="str">
            <v xml:space="preserve"> Revised and updated balance sheet to be furnished separately</v>
          </cell>
          <cell r="O50">
            <v>2002</v>
          </cell>
          <cell r="P50">
            <v>2003</v>
          </cell>
          <cell r="R50">
            <v>2002</v>
          </cell>
          <cell r="S50">
            <v>2003</v>
          </cell>
          <cell r="AB50">
            <v>2002</v>
          </cell>
          <cell r="AC50">
            <v>2003</v>
          </cell>
        </row>
        <row r="51">
          <cell r="B51" t="str">
            <v>ASSETS</v>
          </cell>
          <cell r="N51" t="str">
            <v>ASSETS</v>
          </cell>
          <cell r="Z51" t="str">
            <v>ASSETS</v>
          </cell>
        </row>
        <row r="52">
          <cell r="B52" t="str">
            <v>Current assets</v>
          </cell>
          <cell r="N52" t="str">
            <v>Current assets</v>
          </cell>
          <cell r="Z52" t="str">
            <v>Current assets</v>
          </cell>
        </row>
        <row r="53">
          <cell r="B53" t="str">
            <v>Cash and cash equivalents</v>
          </cell>
          <cell r="C53">
            <v>2992.9079999999999</v>
          </cell>
          <cell r="D53">
            <v>2989</v>
          </cell>
          <cell r="F53">
            <v>2992.9079999999999</v>
          </cell>
          <cell r="G53">
            <v>2989</v>
          </cell>
          <cell r="N53" t="str">
            <v>Cash and cash equivalents</v>
          </cell>
          <cell r="O53">
            <v>1287.6606099999999</v>
          </cell>
          <cell r="P53">
            <v>419.61900000000003</v>
          </cell>
          <cell r="R53">
            <v>1287.6606099999999</v>
          </cell>
          <cell r="S53">
            <v>419.61900000000003</v>
          </cell>
          <cell r="Z53" t="str">
            <v>Cash and cash equivalents</v>
          </cell>
          <cell r="AB53">
            <v>1287.6606099999999</v>
          </cell>
          <cell r="AC53">
            <v>419.61900000000003</v>
          </cell>
        </row>
        <row r="54">
          <cell r="B54" t="str">
            <v>Accounts receivable</v>
          </cell>
          <cell r="C54">
            <v>108559.34300000001</v>
          </cell>
          <cell r="D54">
            <v>98995</v>
          </cell>
          <cell r="F54">
            <v>108559.34300000001</v>
          </cell>
          <cell r="G54">
            <v>98995</v>
          </cell>
          <cell r="N54" t="str">
            <v>Accounts receivable</v>
          </cell>
          <cell r="O54">
            <v>26607.402690000003</v>
          </cell>
          <cell r="P54">
            <v>18264.484</v>
          </cell>
          <cell r="R54">
            <v>4930.3714099999997</v>
          </cell>
          <cell r="S54">
            <v>18264.484</v>
          </cell>
          <cell r="Z54" t="str">
            <v>Accounts receivable</v>
          </cell>
          <cell r="AB54">
            <v>-2778.8005900000007</v>
          </cell>
          <cell r="AC54">
            <v>17066.484</v>
          </cell>
        </row>
        <row r="55">
          <cell r="B55" t="str">
            <v>Notes and temporary cash advances</v>
          </cell>
          <cell r="C55">
            <v>0</v>
          </cell>
          <cell r="D55">
            <v>18</v>
          </cell>
          <cell r="F55">
            <v>18</v>
          </cell>
          <cell r="G55">
            <v>18</v>
          </cell>
          <cell r="N55" t="str">
            <v>Notes and temporary cash advances</v>
          </cell>
          <cell r="O55">
            <v>0</v>
          </cell>
          <cell r="P55">
            <v>0</v>
          </cell>
          <cell r="R55">
            <v>0</v>
          </cell>
          <cell r="S55">
            <v>0</v>
          </cell>
          <cell r="Z55" t="str">
            <v>Notes and temporary cash advances</v>
          </cell>
          <cell r="AB55">
            <v>0</v>
          </cell>
          <cell r="AC55">
            <v>0</v>
          </cell>
        </row>
        <row r="56">
          <cell r="B56" t="str">
            <v>Materials and supplies</v>
          </cell>
          <cell r="C56">
            <v>3900.6089999999999</v>
          </cell>
          <cell r="D56">
            <v>2173.6228799999999</v>
          </cell>
          <cell r="F56">
            <v>3900.6089999999999</v>
          </cell>
          <cell r="G56">
            <v>2173.6228799999999</v>
          </cell>
          <cell r="N56" t="str">
            <v>Materials and supplies</v>
          </cell>
          <cell r="O56">
            <v>3250.5504900000001</v>
          </cell>
          <cell r="P56">
            <v>2935.1180300000001</v>
          </cell>
          <cell r="R56">
            <v>3250.5504900000001</v>
          </cell>
          <cell r="S56">
            <v>2935.1180300000001</v>
          </cell>
          <cell r="Z56" t="str">
            <v>Materials and supplies</v>
          </cell>
          <cell r="AB56">
            <v>3251.9684900000002</v>
          </cell>
          <cell r="AC56">
            <v>2984.25803</v>
          </cell>
        </row>
        <row r="57">
          <cell r="B57" t="str">
            <v>Gas stored underground</v>
          </cell>
          <cell r="C57">
            <v>109389.94899999999</v>
          </cell>
          <cell r="D57">
            <v>127444.92271</v>
          </cell>
          <cell r="F57">
            <v>109389.94899999999</v>
          </cell>
          <cell r="G57">
            <v>127444.92271</v>
          </cell>
          <cell r="N57" t="str">
            <v>Gas stored underground</v>
          </cell>
          <cell r="O57">
            <v>8750.4075300000004</v>
          </cell>
          <cell r="P57">
            <v>11616.095369999999</v>
          </cell>
          <cell r="R57">
            <v>8750.4075300000004</v>
          </cell>
          <cell r="S57">
            <v>11616.095369999999</v>
          </cell>
          <cell r="Z57" t="str">
            <v>Gas stored underground</v>
          </cell>
          <cell r="AB57">
            <v>8750.4075300000004</v>
          </cell>
          <cell r="AC57">
            <v>11616.095369999999</v>
          </cell>
        </row>
        <row r="58">
          <cell r="B58" t="str">
            <v>Prepayments</v>
          </cell>
          <cell r="C58">
            <v>2287.431</v>
          </cell>
          <cell r="D58">
            <v>2658.2888499999999</v>
          </cell>
          <cell r="F58">
            <v>2287.431</v>
          </cell>
          <cell r="G58">
            <v>2658.2888499999999</v>
          </cell>
          <cell r="N58" t="str">
            <v>Prepayments</v>
          </cell>
          <cell r="O58">
            <v>308.67466000000002</v>
          </cell>
          <cell r="P58">
            <v>875.25699999999995</v>
          </cell>
          <cell r="R58">
            <v>308.67466000000002</v>
          </cell>
          <cell r="S58">
            <v>875.25699999999995</v>
          </cell>
          <cell r="Z58" t="str">
            <v>Prepayments</v>
          </cell>
          <cell r="AB58">
            <v>171.78166000000002</v>
          </cell>
          <cell r="AC58">
            <v>875.25699999999995</v>
          </cell>
        </row>
        <row r="59">
          <cell r="B59" t="str">
            <v>Other current assets</v>
          </cell>
          <cell r="C59">
            <v>0</v>
          </cell>
          <cell r="D59">
            <v>64.294449999999998</v>
          </cell>
          <cell r="F59">
            <v>0</v>
          </cell>
          <cell r="G59">
            <v>64.294449999999998</v>
          </cell>
          <cell r="N59" t="str">
            <v>Other current assets</v>
          </cell>
          <cell r="O59">
            <v>8354.3094799999999</v>
          </cell>
          <cell r="P59">
            <v>3013.3240000000001</v>
          </cell>
          <cell r="R59">
            <v>8354.3094799999999</v>
          </cell>
          <cell r="S59">
            <v>3013.3240000000001</v>
          </cell>
          <cell r="Z59" t="str">
            <v>Other current assets</v>
          </cell>
          <cell r="AB59">
            <v>8354.3094799999999</v>
          </cell>
          <cell r="AC59">
            <v>3013.3240000000001</v>
          </cell>
        </row>
        <row r="60">
          <cell r="B60" t="str">
            <v>Total current assets</v>
          </cell>
          <cell r="C60">
            <v>227130.23999999999</v>
          </cell>
          <cell r="D60">
            <v>234343.12888999999</v>
          </cell>
          <cell r="F60">
            <v>227148.24</v>
          </cell>
          <cell r="G60">
            <v>234343.12888999999</v>
          </cell>
          <cell r="N60" t="str">
            <v>Total current assets</v>
          </cell>
          <cell r="O60">
            <v>48559.00546</v>
          </cell>
          <cell r="P60">
            <v>37123.897399999994</v>
          </cell>
          <cell r="R60">
            <v>26881.974180000001</v>
          </cell>
          <cell r="S60">
            <v>37123.897399999994</v>
          </cell>
          <cell r="Z60" t="str">
            <v>Total current assets</v>
          </cell>
          <cell r="AB60">
            <v>19037.32718</v>
          </cell>
          <cell r="AC60">
            <v>35975.037400000001</v>
          </cell>
        </row>
        <row r="61">
          <cell r="B61" t="str">
            <v>Investments</v>
          </cell>
          <cell r="C61">
            <v>706.34400000000005</v>
          </cell>
          <cell r="D61">
            <v>2403</v>
          </cell>
          <cell r="F61">
            <v>706.34400000000005</v>
          </cell>
          <cell r="G61">
            <v>2403</v>
          </cell>
          <cell r="N61" t="str">
            <v>Investments</v>
          </cell>
          <cell r="O61">
            <v>288770.51199999999</v>
          </cell>
          <cell r="P61">
            <v>312311.48599999998</v>
          </cell>
          <cell r="R61">
            <v>2257.549</v>
          </cell>
          <cell r="S61">
            <v>1792.24065</v>
          </cell>
          <cell r="Z61" t="str">
            <v>Investments</v>
          </cell>
          <cell r="AB61">
            <v>1834.0430000000001</v>
          </cell>
          <cell r="AC61">
            <v>1613.0165850000001</v>
          </cell>
        </row>
        <row r="62">
          <cell r="B62" t="str">
            <v>Goodwill</v>
          </cell>
          <cell r="C62">
            <v>0</v>
          </cell>
          <cell r="D62">
            <v>0</v>
          </cell>
          <cell r="F62">
            <v>0</v>
          </cell>
          <cell r="G62">
            <v>0</v>
          </cell>
          <cell r="N62" t="str">
            <v>Goodwill</v>
          </cell>
          <cell r="O62">
            <v>0</v>
          </cell>
          <cell r="P62">
            <v>0</v>
          </cell>
          <cell r="R62">
            <v>0</v>
          </cell>
          <cell r="S62">
            <v>0</v>
          </cell>
          <cell r="Z62" t="str">
            <v>Goodwill</v>
          </cell>
        </row>
        <row r="63">
          <cell r="B63" t="str">
            <v>Property, Plant and Equipment</v>
          </cell>
          <cell r="N63" t="str">
            <v>Property, Plant and Equipment</v>
          </cell>
          <cell r="Z63" t="str">
            <v>Property, Plant and Equipment</v>
          </cell>
        </row>
        <row r="64">
          <cell r="B64" t="str">
            <v>Gross plant in service</v>
          </cell>
          <cell r="C64">
            <v>1644068.1591099999</v>
          </cell>
          <cell r="D64">
            <v>1718007</v>
          </cell>
          <cell r="F64">
            <v>1644068.1591099999</v>
          </cell>
          <cell r="G64">
            <v>1718007</v>
          </cell>
          <cell r="N64" t="str">
            <v>Gross plant in service</v>
          </cell>
          <cell r="O64">
            <v>718506.05200000003</v>
          </cell>
          <cell r="P64">
            <v>721151</v>
          </cell>
          <cell r="R64">
            <v>718505</v>
          </cell>
          <cell r="S64">
            <v>739524.92</v>
          </cell>
          <cell r="Z64" t="str">
            <v>Gross plant in service</v>
          </cell>
          <cell r="AB64">
            <v>279099.84100000001</v>
          </cell>
          <cell r="AC64">
            <v>300223.67099999997</v>
          </cell>
        </row>
        <row r="65">
          <cell r="B65" t="str">
            <v>Accumulated deprec and amort</v>
          </cell>
          <cell r="C65">
            <v>-570084.54663</v>
          </cell>
          <cell r="D65">
            <v>-623052</v>
          </cell>
          <cell r="F65">
            <v>-570084.54663</v>
          </cell>
          <cell r="G65">
            <v>-623052</v>
          </cell>
          <cell r="N65" t="str">
            <v>Accumulated deprec and amort</v>
          </cell>
          <cell r="O65">
            <v>-328797.14399999997</v>
          </cell>
          <cell r="P65">
            <v>-322172</v>
          </cell>
          <cell r="R65">
            <v>-328797</v>
          </cell>
          <cell r="S65">
            <v>-340545.49099999998</v>
          </cell>
          <cell r="Z65" t="str">
            <v>Accumulated deprec and amort</v>
          </cell>
          <cell r="AB65">
            <v>-127813.93299999999</v>
          </cell>
          <cell r="AC65">
            <v>-131016.00100000002</v>
          </cell>
        </row>
        <row r="66">
          <cell r="B66" t="str">
            <v>Net plant in service</v>
          </cell>
          <cell r="C66">
            <v>1073983.6124799999</v>
          </cell>
          <cell r="D66">
            <v>1094955</v>
          </cell>
          <cell r="F66">
            <v>1073983.6124799999</v>
          </cell>
          <cell r="G66">
            <v>1094955</v>
          </cell>
          <cell r="N66" t="str">
            <v>Net plant in service</v>
          </cell>
          <cell r="O66">
            <v>389708.90800000005</v>
          </cell>
          <cell r="P66">
            <v>398979</v>
          </cell>
          <cell r="R66">
            <v>389708</v>
          </cell>
          <cell r="S66">
            <v>398979.42900000006</v>
          </cell>
          <cell r="Z66" t="str">
            <v>Net plant in service</v>
          </cell>
          <cell r="AB66">
            <v>151285.90800000002</v>
          </cell>
          <cell r="AC66">
            <v>169207.67</v>
          </cell>
        </row>
        <row r="67">
          <cell r="B67" t="str">
            <v xml:space="preserve">  Construction work in progress</v>
          </cell>
          <cell r="C67">
            <v>23469.420559999999</v>
          </cell>
          <cell r="D67">
            <v>27376</v>
          </cell>
          <cell r="F67">
            <v>23469.420559999999</v>
          </cell>
          <cell r="G67">
            <v>27376</v>
          </cell>
          <cell r="N67" t="str">
            <v xml:space="preserve">  Construction work in progress</v>
          </cell>
          <cell r="O67">
            <v>15922.28565</v>
          </cell>
          <cell r="P67">
            <v>18913.54782</v>
          </cell>
          <cell r="R67">
            <v>15922</v>
          </cell>
          <cell r="S67">
            <v>18913.5</v>
          </cell>
          <cell r="Z67" t="str">
            <v xml:space="preserve">  Construction work in progress</v>
          </cell>
          <cell r="AB67">
            <v>6888.7469999999994</v>
          </cell>
          <cell r="AC67">
            <v>12215.378000000001</v>
          </cell>
        </row>
        <row r="68">
          <cell r="B68" t="str">
            <v xml:space="preserve">  Plant held for future use</v>
          </cell>
          <cell r="C68">
            <v>0</v>
          </cell>
          <cell r="D68">
            <v>0</v>
          </cell>
          <cell r="F68">
            <v>0</v>
          </cell>
          <cell r="G68">
            <v>0</v>
          </cell>
          <cell r="N68" t="str">
            <v xml:space="preserve">  Plant held for future use</v>
          </cell>
          <cell r="O68">
            <v>0</v>
          </cell>
          <cell r="P68">
            <v>0</v>
          </cell>
          <cell r="R68">
            <v>0</v>
          </cell>
          <cell r="S68">
            <v>0</v>
          </cell>
          <cell r="Z68" t="str">
            <v xml:space="preserve">  Plant held for future use</v>
          </cell>
          <cell r="AB68">
            <v>0</v>
          </cell>
          <cell r="AC68">
            <v>0</v>
          </cell>
        </row>
        <row r="69">
          <cell r="B69" t="str">
            <v>Net Plant</v>
          </cell>
          <cell r="C69">
            <v>1097453.0330399999</v>
          </cell>
          <cell r="D69">
            <v>1122331</v>
          </cell>
          <cell r="F69">
            <v>1097453.0330399999</v>
          </cell>
          <cell r="G69">
            <v>1122331</v>
          </cell>
          <cell r="N69" t="str">
            <v>Net Plant</v>
          </cell>
          <cell r="O69">
            <v>405631.19365000003</v>
          </cell>
          <cell r="P69">
            <v>417892.54781999998</v>
          </cell>
          <cell r="R69">
            <v>405630</v>
          </cell>
          <cell r="S69">
            <v>417892.92900000006</v>
          </cell>
          <cell r="Z69" t="str">
            <v>Net Plant</v>
          </cell>
          <cell r="AB69">
            <v>158174.65500000003</v>
          </cell>
          <cell r="AC69">
            <v>181423.04799999995</v>
          </cell>
        </row>
        <row r="70">
          <cell r="B70" t="str">
            <v>Unamortized debt expense</v>
          </cell>
          <cell r="C70">
            <v>0</v>
          </cell>
          <cell r="D70">
            <v>0</v>
          </cell>
          <cell r="F70">
            <v>0</v>
          </cell>
          <cell r="G70">
            <v>0</v>
          </cell>
          <cell r="N70" t="str">
            <v>Unamortized debt expense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Z70" t="str">
            <v>Unamortized debt expense</v>
          </cell>
          <cell r="AB70">
            <v>0</v>
          </cell>
          <cell r="AC70">
            <v>0</v>
          </cell>
        </row>
        <row r="71">
          <cell r="B71" t="str">
            <v>Deferred AMT asset</v>
          </cell>
          <cell r="C71">
            <v>0</v>
          </cell>
          <cell r="D71">
            <v>0</v>
          </cell>
          <cell r="F71">
            <v>0</v>
          </cell>
          <cell r="G71">
            <v>0</v>
          </cell>
          <cell r="N71" t="str">
            <v>Deferred AMT asset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Z71" t="str">
            <v>Deferred AMT asset</v>
          </cell>
          <cell r="AB71">
            <v>0</v>
          </cell>
          <cell r="AC71">
            <v>0</v>
          </cell>
        </row>
        <row r="72">
          <cell r="B72" t="str">
            <v>Regulatory assets</v>
          </cell>
          <cell r="C72">
            <v>166264.66</v>
          </cell>
          <cell r="D72">
            <v>106335.102</v>
          </cell>
          <cell r="F72">
            <v>86264.66</v>
          </cell>
          <cell r="G72">
            <v>26335.101999999999</v>
          </cell>
          <cell r="N72" t="str">
            <v>Regulatory assets</v>
          </cell>
          <cell r="O72">
            <v>4766.4729100000004</v>
          </cell>
          <cell r="P72">
            <v>5985.3530000000001</v>
          </cell>
          <cell r="R72">
            <v>4766.4729100000004</v>
          </cell>
          <cell r="S72">
            <v>5985.3530000000001</v>
          </cell>
          <cell r="Z72" t="str">
            <v>Regulatory assets</v>
          </cell>
          <cell r="AB72">
            <v>2171.7399100000002</v>
          </cell>
          <cell r="AC72">
            <v>5696.1530000000002</v>
          </cell>
        </row>
        <row r="73">
          <cell r="B73" t="str">
            <v>Other assets</v>
          </cell>
          <cell r="C73">
            <v>3358.95973</v>
          </cell>
          <cell r="D73">
            <v>5157</v>
          </cell>
          <cell r="F73">
            <v>3358.95973</v>
          </cell>
          <cell r="G73">
            <v>5157</v>
          </cell>
          <cell r="N73" t="str">
            <v>Other assets</v>
          </cell>
          <cell r="O73">
            <v>3590.047</v>
          </cell>
          <cell r="P73">
            <v>6892.9449999999997</v>
          </cell>
          <cell r="R73">
            <v>3590.047</v>
          </cell>
          <cell r="S73">
            <v>6892.9449999999997</v>
          </cell>
          <cell r="Z73" t="str">
            <v>Other assets</v>
          </cell>
          <cell r="AB73">
            <v>3578.4749999999999</v>
          </cell>
          <cell r="AC73">
            <v>6892.9449999999997</v>
          </cell>
        </row>
        <row r="74">
          <cell r="B74" t="str">
            <v>TOTAL ASSETS</v>
          </cell>
          <cell r="C74">
            <v>1494913.2367699998</v>
          </cell>
          <cell r="D74">
            <v>1470569.23089</v>
          </cell>
          <cell r="F74">
            <v>1414931.2367699998</v>
          </cell>
          <cell r="G74">
            <v>1390569.23089</v>
          </cell>
          <cell r="N74" t="str">
            <v>TOTAL ASSETS</v>
          </cell>
          <cell r="O74">
            <v>751317.23102000006</v>
          </cell>
          <cell r="P74">
            <v>780206.22921999986</v>
          </cell>
          <cell r="R74">
            <v>443126.04309000005</v>
          </cell>
          <cell r="S74">
            <v>469687.36505000008</v>
          </cell>
          <cell r="Z74" t="str">
            <v>TOTAL ASSETS</v>
          </cell>
          <cell r="AB74">
            <v>184796.24009000004</v>
          </cell>
          <cell r="AC74">
            <v>231600.19998499996</v>
          </cell>
        </row>
        <row r="76">
          <cell r="B76" t="str">
            <v>LIABILITIES</v>
          </cell>
          <cell r="N76" t="str">
            <v>LIABILITIES</v>
          </cell>
          <cell r="Z76" t="str">
            <v>LIABILITIES</v>
          </cell>
        </row>
        <row r="77">
          <cell r="B77" t="str">
            <v>Current Liabilities</v>
          </cell>
          <cell r="N77" t="str">
            <v>Current Liabilities</v>
          </cell>
          <cell r="Z77" t="str">
            <v>Current Liabilities</v>
          </cell>
        </row>
        <row r="78">
          <cell r="B78" t="str">
            <v>Accounts payable</v>
          </cell>
          <cell r="C78">
            <v>144877.10072000002</v>
          </cell>
          <cell r="D78">
            <v>152527</v>
          </cell>
          <cell r="F78">
            <v>144877.10072000002</v>
          </cell>
          <cell r="G78">
            <v>152527</v>
          </cell>
          <cell r="N78" t="str">
            <v>Accounts payable</v>
          </cell>
          <cell r="O78">
            <v>23944.35053</v>
          </cell>
          <cell r="P78">
            <v>18204.099000000002</v>
          </cell>
          <cell r="R78">
            <v>23944.35053</v>
          </cell>
          <cell r="S78">
            <v>18204.099000000002</v>
          </cell>
          <cell r="Z78" t="str">
            <v>Accounts payable</v>
          </cell>
          <cell r="AB78">
            <v>17914.481530000001</v>
          </cell>
          <cell r="AC78">
            <v>16317.599000000002</v>
          </cell>
        </row>
        <row r="79">
          <cell r="B79" t="str">
            <v>Notes and advances payable</v>
          </cell>
          <cell r="C79">
            <v>0</v>
          </cell>
          <cell r="D79">
            <v>0</v>
          </cell>
          <cell r="F79">
            <v>0</v>
          </cell>
          <cell r="G79">
            <v>0</v>
          </cell>
          <cell r="N79" t="str">
            <v>Notes and advances payable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Z79" t="str">
            <v>Notes and advances payable</v>
          </cell>
          <cell r="AB79">
            <v>0</v>
          </cell>
          <cell r="AC79">
            <v>0</v>
          </cell>
        </row>
        <row r="80">
          <cell r="B80" t="str">
            <v>Accrued Interest</v>
          </cell>
          <cell r="C80">
            <v>5959.3973699999997</v>
          </cell>
          <cell r="D80">
            <v>6439</v>
          </cell>
          <cell r="F80">
            <v>5959.3973699999997</v>
          </cell>
          <cell r="G80">
            <v>6439</v>
          </cell>
          <cell r="N80" t="str">
            <v>Accrued Interest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Z80" t="str">
            <v>Accrued Interest</v>
          </cell>
          <cell r="AB80">
            <v>0</v>
          </cell>
          <cell r="AC80">
            <v>0</v>
          </cell>
        </row>
        <row r="81">
          <cell r="B81" t="str">
            <v>Federal income taxes accrued</v>
          </cell>
          <cell r="C81">
            <v>-11414.49343</v>
          </cell>
          <cell r="D81">
            <v>4105</v>
          </cell>
          <cell r="F81">
            <v>-11414.49343</v>
          </cell>
          <cell r="G81">
            <v>4105</v>
          </cell>
          <cell r="N81" t="str">
            <v>Federal income taxes accrued</v>
          </cell>
          <cell r="O81">
            <v>2970.2713699999999</v>
          </cell>
          <cell r="P81">
            <v>7630</v>
          </cell>
          <cell r="R81">
            <v>2970.2713699999999</v>
          </cell>
          <cell r="S81">
            <v>7630</v>
          </cell>
          <cell r="Z81" t="str">
            <v>Federal income taxes accrued</v>
          </cell>
          <cell r="AB81">
            <v>11609.66337</v>
          </cell>
          <cell r="AC81">
            <v>7630</v>
          </cell>
        </row>
        <row r="82">
          <cell r="B82" t="str">
            <v>Accrued taxes other than income taxes</v>
          </cell>
          <cell r="C82">
            <v>16097.50071</v>
          </cell>
          <cell r="D82">
            <v>15732</v>
          </cell>
          <cell r="F82">
            <v>16097.50071</v>
          </cell>
          <cell r="G82">
            <v>15732</v>
          </cell>
          <cell r="N82" t="str">
            <v>Accrued taxes other than income taxes</v>
          </cell>
          <cell r="O82">
            <v>4814.8879399999996</v>
          </cell>
          <cell r="P82">
            <v>4840</v>
          </cell>
          <cell r="R82">
            <v>4814.8879399999996</v>
          </cell>
          <cell r="S82">
            <v>4840</v>
          </cell>
          <cell r="Z82" t="str">
            <v>Accrued taxes other than income taxes</v>
          </cell>
          <cell r="AB82">
            <v>1742.1009399999998</v>
          </cell>
          <cell r="AC82">
            <v>14507.7</v>
          </cell>
        </row>
        <row r="83">
          <cell r="B83" t="str">
            <v>Other current liabilities</v>
          </cell>
          <cell r="C83">
            <v>16690.596020000001</v>
          </cell>
          <cell r="D83">
            <v>35571</v>
          </cell>
          <cell r="F83">
            <v>16690.596020000001</v>
          </cell>
          <cell r="G83">
            <v>35571</v>
          </cell>
          <cell r="N83" t="str">
            <v>Other current liabilities</v>
          </cell>
          <cell r="O83">
            <v>13126.416370000001</v>
          </cell>
          <cell r="P83">
            <v>11987.995999999999</v>
          </cell>
          <cell r="R83">
            <v>13126.416370000001</v>
          </cell>
          <cell r="S83">
            <v>11987.995999999999</v>
          </cell>
          <cell r="Z83" t="str">
            <v>Other current liabilities</v>
          </cell>
          <cell r="AB83">
            <v>11979.67337</v>
          </cell>
          <cell r="AC83">
            <v>10992.596</v>
          </cell>
        </row>
        <row r="84">
          <cell r="B84" t="str">
            <v>Total Current Liabilities</v>
          </cell>
          <cell r="C84">
            <v>172210.10139</v>
          </cell>
          <cell r="D84">
            <v>214374</v>
          </cell>
          <cell r="F84">
            <v>172210.10139</v>
          </cell>
          <cell r="G84">
            <v>214374</v>
          </cell>
          <cell r="N84" t="str">
            <v>Total Current Liabilities</v>
          </cell>
          <cell r="O84">
            <v>44855.926209999998</v>
          </cell>
          <cell r="P84">
            <v>42662.095000000001</v>
          </cell>
          <cell r="R84">
            <v>44855.926209999998</v>
          </cell>
          <cell r="S84">
            <v>42662.095000000001</v>
          </cell>
          <cell r="Z84" t="str">
            <v>Total Current Liabilities</v>
          </cell>
          <cell r="AB84">
            <v>43245.91921</v>
          </cell>
          <cell r="AC84">
            <v>49447.894999999997</v>
          </cell>
        </row>
        <row r="85">
          <cell r="B85" t="str">
            <v>Unamortized premium or discount on debt</v>
          </cell>
          <cell r="C85">
            <v>0</v>
          </cell>
          <cell r="D85">
            <v>0</v>
          </cell>
          <cell r="F85">
            <v>0</v>
          </cell>
          <cell r="G85">
            <v>0</v>
          </cell>
          <cell r="N85" t="str">
            <v>Unamortized premium or discount on debt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Z85" t="str">
            <v>Unamortized premium or discount on debt</v>
          </cell>
          <cell r="AB85">
            <v>0</v>
          </cell>
          <cell r="AC85">
            <v>0</v>
          </cell>
        </row>
        <row r="86">
          <cell r="B86" t="str">
            <v>Debt</v>
          </cell>
          <cell r="C86">
            <v>590845.65450999991</v>
          </cell>
          <cell r="D86">
            <v>508966.00188999984</v>
          </cell>
          <cell r="F86">
            <v>486342.34058009996</v>
          </cell>
          <cell r="G86">
            <v>457964.30775390007</v>
          </cell>
          <cell r="N86" t="str">
            <v>Advances from money pool</v>
          </cell>
          <cell r="O86">
            <v>378509.34065000014</v>
          </cell>
          <cell r="P86">
            <v>384322.16121999989</v>
          </cell>
          <cell r="R86">
            <v>160098.07211460004</v>
          </cell>
          <cell r="S86">
            <v>175481.26565550006</v>
          </cell>
          <cell r="Z86" t="str">
            <v>Advances from money pool</v>
          </cell>
          <cell r="AB86">
            <v>42708.113786940055</v>
          </cell>
          <cell r="AC86">
            <v>76476.41494144997</v>
          </cell>
        </row>
        <row r="87">
          <cell r="B87" t="str">
            <v>Deferred Income Taxes</v>
          </cell>
          <cell r="C87">
            <v>132161</v>
          </cell>
          <cell r="D87">
            <v>132161</v>
          </cell>
          <cell r="F87">
            <v>132161</v>
          </cell>
          <cell r="G87">
            <v>132161</v>
          </cell>
          <cell r="N87" t="str">
            <v>Deferred Income Taxes</v>
          </cell>
          <cell r="O87">
            <v>58390.726999999999</v>
          </cell>
          <cell r="P87">
            <v>57258.71</v>
          </cell>
          <cell r="R87">
            <v>58390.726999999999</v>
          </cell>
          <cell r="S87">
            <v>57258.71</v>
          </cell>
          <cell r="Z87" t="str">
            <v>Deferred Income Taxes</v>
          </cell>
          <cell r="AB87">
            <v>10406.192999999999</v>
          </cell>
          <cell r="AC87">
            <v>17033.61</v>
          </cell>
        </row>
        <row r="88">
          <cell r="B88" t="str">
            <v xml:space="preserve">Accumulated deferred investment tax credits  </v>
          </cell>
          <cell r="C88">
            <v>1986.595</v>
          </cell>
          <cell r="D88">
            <v>1880</v>
          </cell>
          <cell r="F88">
            <v>1986.595</v>
          </cell>
          <cell r="G88">
            <v>1880</v>
          </cell>
          <cell r="N88" t="str">
            <v xml:space="preserve">Accumulated deferred investment tax credits  </v>
          </cell>
          <cell r="O88">
            <v>515.06047000000001</v>
          </cell>
          <cell r="P88">
            <v>487.69799999999998</v>
          </cell>
          <cell r="R88">
            <v>515.06047000000001</v>
          </cell>
          <cell r="S88">
            <v>487.69799999999998</v>
          </cell>
          <cell r="Z88" t="str">
            <v xml:space="preserve">Accumulated deferred investment tax credits  </v>
          </cell>
          <cell r="AB88">
            <v>211.20447000000001</v>
          </cell>
          <cell r="AC88">
            <v>199.99799999999999</v>
          </cell>
        </row>
        <row r="89">
          <cell r="B89" t="str">
            <v>Regulatory liabilities</v>
          </cell>
          <cell r="C89">
            <v>29192.061730000001</v>
          </cell>
          <cell r="D89">
            <v>17931</v>
          </cell>
          <cell r="F89">
            <v>29192.061730000001</v>
          </cell>
          <cell r="G89">
            <v>17931</v>
          </cell>
          <cell r="N89" t="str">
            <v>Regulatory liabilities</v>
          </cell>
          <cell r="O89">
            <v>277.33999999999997</v>
          </cell>
          <cell r="P89">
            <v>263.11</v>
          </cell>
          <cell r="R89">
            <v>277.34026</v>
          </cell>
          <cell r="S89">
            <v>263.11</v>
          </cell>
          <cell r="Z89" t="str">
            <v>Regulatory liabilities</v>
          </cell>
          <cell r="AB89">
            <v>113.70926</v>
          </cell>
          <cell r="AC89">
            <v>108.173</v>
          </cell>
        </row>
        <row r="90">
          <cell r="B90" t="str">
            <v>Other liabilities</v>
          </cell>
          <cell r="C90">
            <v>125769.04614000001</v>
          </cell>
          <cell r="D90">
            <v>126254</v>
          </cell>
          <cell r="F90">
            <v>125769.04614000001</v>
          </cell>
          <cell r="G90">
            <v>126254</v>
          </cell>
          <cell r="N90" t="str">
            <v>Other liabilities</v>
          </cell>
          <cell r="O90">
            <v>25169.200690000001</v>
          </cell>
          <cell r="P90">
            <v>24934.839</v>
          </cell>
          <cell r="R90">
            <v>25169.200690000001</v>
          </cell>
          <cell r="S90">
            <v>24934.839</v>
          </cell>
          <cell r="Z90" t="str">
            <v>Other liabilities</v>
          </cell>
          <cell r="AB90">
            <v>24658.004690000002</v>
          </cell>
          <cell r="AC90">
            <v>24549.219000000001</v>
          </cell>
        </row>
        <row r="91">
          <cell r="B91" t="str">
            <v>Total Liabilities</v>
          </cell>
          <cell r="C91">
            <v>1052164.4587699999</v>
          </cell>
          <cell r="D91">
            <v>1001566.0018899998</v>
          </cell>
          <cell r="F91">
            <v>947661.14484009985</v>
          </cell>
          <cell r="G91">
            <v>950564.30775390007</v>
          </cell>
          <cell r="N91" t="str">
            <v>Total Liabilities</v>
          </cell>
          <cell r="O91">
            <v>507717.59502000024</v>
          </cell>
          <cell r="P91">
            <v>509928.61321999977</v>
          </cell>
          <cell r="R91">
            <v>289306.32674460014</v>
          </cell>
          <cell r="S91">
            <v>301087.71765549999</v>
          </cell>
          <cell r="Z91" t="str">
            <v>Total Liabilities</v>
          </cell>
          <cell r="AB91">
            <v>121343.14441694005</v>
          </cell>
          <cell r="AC91">
            <v>167815.30994144996</v>
          </cell>
        </row>
        <row r="92">
          <cell r="B92" t="str">
            <v>Preference stock</v>
          </cell>
          <cell r="C92">
            <v>37500</v>
          </cell>
          <cell r="D92">
            <v>37500</v>
          </cell>
          <cell r="F92">
            <v>10489.736757609999</v>
          </cell>
          <cell r="G92">
            <v>9877.6615397899986</v>
          </cell>
          <cell r="N92" t="str">
            <v>Preference stock</v>
          </cell>
          <cell r="O92">
            <v>37500</v>
          </cell>
          <cell r="P92">
            <v>37500</v>
          </cell>
          <cell r="R92">
            <v>3453.0956730600005</v>
          </cell>
          <cell r="S92">
            <v>3784.8900435500009</v>
          </cell>
          <cell r="Z92" t="str">
            <v>Preference stock</v>
          </cell>
          <cell r="AB92">
            <v>3453.0956730600005</v>
          </cell>
          <cell r="AC92">
            <v>3784.8900435500009</v>
          </cell>
        </row>
        <row r="93">
          <cell r="B93" t="str">
            <v>Shareholders' Equity:</v>
          </cell>
          <cell r="N93" t="str">
            <v>Shareholders' Equity:</v>
          </cell>
          <cell r="Z93" t="str">
            <v>Shareholders' Equity:</v>
          </cell>
        </row>
        <row r="94">
          <cell r="B94" t="str">
            <v>Preferred stock, not subject to mandatory redemption</v>
          </cell>
          <cell r="C94">
            <v>0</v>
          </cell>
          <cell r="D94">
            <v>0</v>
          </cell>
          <cell r="N94" t="str">
            <v>Preferred stock, not subject to mandatory redemption</v>
          </cell>
          <cell r="O94">
            <v>0</v>
          </cell>
          <cell r="P94">
            <v>0</v>
          </cell>
          <cell r="Z94" t="str">
            <v>Preferred stock, not subject to mandatory redemption</v>
          </cell>
          <cell r="AB94">
            <v>0</v>
          </cell>
          <cell r="AC94">
            <v>0</v>
          </cell>
        </row>
        <row r="95">
          <cell r="B95" t="str">
            <v>Common stock</v>
          </cell>
          <cell r="C95">
            <v>0</v>
          </cell>
          <cell r="D95">
            <v>0</v>
          </cell>
          <cell r="N95" t="str">
            <v>Common stock</v>
          </cell>
          <cell r="O95">
            <v>300</v>
          </cell>
          <cell r="P95">
            <v>300</v>
          </cell>
          <cell r="Z95" t="str">
            <v>Common stock</v>
          </cell>
          <cell r="AB95">
            <v>0</v>
          </cell>
          <cell r="AC95">
            <v>0</v>
          </cell>
        </row>
        <row r="96">
          <cell r="B96" t="str">
            <v>Additional paid in capital</v>
          </cell>
          <cell r="C96">
            <v>97731.434999999998</v>
          </cell>
          <cell r="D96">
            <v>97731.434999999998</v>
          </cell>
          <cell r="N96" t="str">
            <v>Additional paid in capital</v>
          </cell>
          <cell r="O96">
            <v>97780.274000000005</v>
          </cell>
          <cell r="P96">
            <v>97780.274000000005</v>
          </cell>
          <cell r="Z96" t="str">
            <v>Additional paid in capital</v>
          </cell>
          <cell r="AB96">
            <v>0</v>
          </cell>
          <cell r="AC96">
            <v>0</v>
          </cell>
        </row>
        <row r="97">
          <cell r="B97" t="str">
            <v>Retained Earnings</v>
          </cell>
          <cell r="C97">
            <v>319001.29100000003</v>
          </cell>
          <cell r="D97">
            <v>345255.74200000003</v>
          </cell>
          <cell r="F97">
            <v>456780.35517228994</v>
          </cell>
          <cell r="G97">
            <v>430127.26159631001</v>
          </cell>
          <cell r="N97" t="str">
            <v>Retained Earnings</v>
          </cell>
          <cell r="O97">
            <v>113246.213</v>
          </cell>
          <cell r="P97">
            <v>139924.193</v>
          </cell>
          <cell r="R97">
            <v>150366.62067234004</v>
          </cell>
          <cell r="S97">
            <v>164814.75735095004</v>
          </cell>
          <cell r="Z97" t="str">
            <v>Retained Earnings</v>
          </cell>
          <cell r="AB97">
            <v>60000</v>
          </cell>
          <cell r="AC97">
            <v>60000</v>
          </cell>
        </row>
        <row r="98">
          <cell r="B98" t="str">
            <v>Other comprehensive income</v>
          </cell>
          <cell r="C98">
            <v>-11483.948</v>
          </cell>
          <cell r="D98">
            <v>-11483.948</v>
          </cell>
          <cell r="N98" t="str">
            <v>Other comprehensive income</v>
          </cell>
          <cell r="O98">
            <v>-5226.8509999999997</v>
          </cell>
          <cell r="P98">
            <v>-5226.8509999999997</v>
          </cell>
          <cell r="Z98" t="str">
            <v>Other comprehensive income</v>
          </cell>
          <cell r="AB98">
            <v>0</v>
          </cell>
          <cell r="AC98">
            <v>0</v>
          </cell>
        </row>
        <row r="99">
          <cell r="B99" t="str">
            <v>TOTAL EQUITY</v>
          </cell>
          <cell r="C99">
            <v>405248.77800000005</v>
          </cell>
          <cell r="D99">
            <v>431503.22900000005</v>
          </cell>
          <cell r="F99">
            <v>456780.35517228994</v>
          </cell>
          <cell r="G99">
            <v>430127.26159631001</v>
          </cell>
          <cell r="N99" t="str">
            <v>TOTAL EQUITY</v>
          </cell>
          <cell r="O99">
            <v>206099.63600000003</v>
          </cell>
          <cell r="P99">
            <v>232777.61600000001</v>
          </cell>
          <cell r="R99">
            <v>150366.62067234004</v>
          </cell>
          <cell r="S99">
            <v>164814.75735095004</v>
          </cell>
          <cell r="Z99" t="str">
            <v>TOTAL EQUITY</v>
          </cell>
          <cell r="AB99">
            <v>60000</v>
          </cell>
          <cell r="AC99">
            <v>60000</v>
          </cell>
        </row>
        <row r="100">
          <cell r="B100" t="str">
            <v>TOTAL LIABILITIES AND EQUITY</v>
          </cell>
          <cell r="C100">
            <v>1494913.2367699998</v>
          </cell>
          <cell r="D100">
            <v>1470569.2308899998</v>
          </cell>
          <cell r="F100">
            <v>1414931.2367699998</v>
          </cell>
          <cell r="G100">
            <v>1390569.23089</v>
          </cell>
          <cell r="N100" t="str">
            <v>TOTAL LIABILITIES AND EQUITY</v>
          </cell>
          <cell r="O100">
            <v>751317.23102000018</v>
          </cell>
          <cell r="P100">
            <v>780206.22921999963</v>
          </cell>
          <cell r="R100">
            <v>443126.04309000017</v>
          </cell>
          <cell r="S100">
            <v>469687.36505000002</v>
          </cell>
          <cell r="Z100" t="str">
            <v>TOTAL LIABILITIES AND EQUITY</v>
          </cell>
          <cell r="AB100">
            <v>184796.24009000004</v>
          </cell>
          <cell r="AC100">
            <v>231600.19998499996</v>
          </cell>
        </row>
        <row r="104">
          <cell r="B104" t="str">
            <v>TXU GAS DISTRIBUTION</v>
          </cell>
        </row>
        <row r="105">
          <cell r="B105" t="str">
            <v>ECONOMIC SUMMARY</v>
          </cell>
        </row>
        <row r="106">
          <cell r="B106" t="str">
            <v>(Dollar amounts in thousands)</v>
          </cell>
        </row>
        <row r="107">
          <cell r="C107" t="str">
            <v>Actual</v>
          </cell>
          <cell r="F107" t="str">
            <v>Pro forma</v>
          </cell>
          <cell r="O107" t="str">
            <v>Actual</v>
          </cell>
          <cell r="R107" t="str">
            <v>Pro forma</v>
          </cell>
        </row>
        <row r="108">
          <cell r="C108">
            <v>2002</v>
          </cell>
          <cell r="D108">
            <v>2003</v>
          </cell>
          <cell r="F108">
            <v>2002</v>
          </cell>
          <cell r="G108">
            <v>2003</v>
          </cell>
          <cell r="O108">
            <v>2002</v>
          </cell>
          <cell r="P108">
            <v>2003</v>
          </cell>
          <cell r="S108">
            <v>2003</v>
          </cell>
        </row>
        <row r="109">
          <cell r="B109" t="str">
            <v>CAPITALIZATION:</v>
          </cell>
          <cell r="N109" t="str">
            <v>CAPITALIZATION:</v>
          </cell>
        </row>
        <row r="110">
          <cell r="B110" t="str">
            <v>Debt</v>
          </cell>
          <cell r="C110">
            <v>590845.65450999991</v>
          </cell>
          <cell r="D110">
            <v>508966.00188999984</v>
          </cell>
          <cell r="F110">
            <v>486342.34058009996</v>
          </cell>
          <cell r="G110">
            <v>457964.30775390007</v>
          </cell>
          <cell r="N110" t="str">
            <v>Debt</v>
          </cell>
          <cell r="O110">
            <v>378509.34065000014</v>
          </cell>
          <cell r="P110">
            <v>384322.16121999989</v>
          </cell>
          <cell r="R110">
            <v>160098.07211460004</v>
          </cell>
          <cell r="S110">
            <v>175481.26565550006</v>
          </cell>
        </row>
        <row r="111">
          <cell r="B111" t="str">
            <v>Preferred</v>
          </cell>
          <cell r="C111">
            <v>37500</v>
          </cell>
          <cell r="D111">
            <v>37500</v>
          </cell>
          <cell r="F111">
            <v>10489.736757609999</v>
          </cell>
          <cell r="G111">
            <v>9877.6615397899986</v>
          </cell>
          <cell r="N111" t="str">
            <v>Preferred</v>
          </cell>
          <cell r="O111">
            <v>37500</v>
          </cell>
          <cell r="P111">
            <v>37500</v>
          </cell>
          <cell r="R111">
            <v>3453.0956730600005</v>
          </cell>
          <cell r="S111">
            <v>3784.8900435500009</v>
          </cell>
        </row>
        <row r="112">
          <cell r="B112" t="str">
            <v>Equity</v>
          </cell>
          <cell r="C112">
            <v>405248.77800000005</v>
          </cell>
          <cell r="D112">
            <v>431503.22900000005</v>
          </cell>
          <cell r="F112">
            <v>456780.35517228994</v>
          </cell>
          <cell r="G112">
            <v>430127.26159631001</v>
          </cell>
          <cell r="N112" t="str">
            <v>Equity</v>
          </cell>
          <cell r="O112">
            <v>206099.63600000003</v>
          </cell>
          <cell r="P112">
            <v>232777.61600000001</v>
          </cell>
          <cell r="R112">
            <v>150366.62067234004</v>
          </cell>
          <cell r="S112">
            <v>164814.75735095004</v>
          </cell>
        </row>
        <row r="113">
          <cell r="B113" t="str">
            <v>Total Capitalization</v>
          </cell>
          <cell r="C113">
            <v>1033594.43251</v>
          </cell>
          <cell r="D113">
            <v>977969.23088999989</v>
          </cell>
          <cell r="F113">
            <v>953612.43250999996</v>
          </cell>
          <cell r="G113">
            <v>897969.23089000001</v>
          </cell>
          <cell r="N113" t="str">
            <v>Total Capitalization</v>
          </cell>
          <cell r="O113">
            <v>622108.9766500002</v>
          </cell>
          <cell r="P113">
            <v>654599.77721999993</v>
          </cell>
          <cell r="R113">
            <v>313917.78846000007</v>
          </cell>
          <cell r="S113">
            <v>344080.91305000009</v>
          </cell>
        </row>
        <row r="117">
          <cell r="B117" t="str">
            <v>TXU GAS DISTRIBUTION</v>
          </cell>
          <cell r="L117" t="str">
            <v>Base Case</v>
          </cell>
          <cell r="N117" t="str">
            <v>TXU GAS PIPELINE</v>
          </cell>
          <cell r="X117" t="str">
            <v>Base Case</v>
          </cell>
        </row>
        <row r="118">
          <cell r="B118" t="str">
            <v>TARIFF REVENUE</v>
          </cell>
          <cell r="L118" t="str">
            <v>DRAFT - CONFIDENTIAL</v>
          </cell>
          <cell r="N118" t="str">
            <v>CITY GATE TARIFF REVENUE CHARGED TO DISTRIBUTION</v>
          </cell>
          <cell r="X118" t="str">
            <v>DRAFT - CONFIDENTIAL</v>
          </cell>
        </row>
        <row r="119">
          <cell r="B119" t="str">
            <v>(Dollar amounts in thousands)</v>
          </cell>
          <cell r="N119" t="str">
            <v>(Dollar amounts in thousands)</v>
          </cell>
        </row>
        <row r="120">
          <cell r="H120" t="str">
            <v xml:space="preserve">P r o j e c t i o n </v>
          </cell>
          <cell r="T120" t="str">
            <v xml:space="preserve">P r o j e c t i o n </v>
          </cell>
        </row>
        <row r="121">
          <cell r="G121" t="str">
            <v>Initial</v>
          </cell>
          <cell r="H121">
            <v>2004</v>
          </cell>
          <cell r="I121">
            <v>2005</v>
          </cell>
          <cell r="J121">
            <v>2006</v>
          </cell>
          <cell r="K121">
            <v>2007</v>
          </cell>
          <cell r="L121">
            <v>2008</v>
          </cell>
          <cell r="S121" t="str">
            <v>Initial</v>
          </cell>
          <cell r="T121">
            <v>2004</v>
          </cell>
          <cell r="U121">
            <v>2005</v>
          </cell>
          <cell r="V121">
            <v>2006</v>
          </cell>
          <cell r="W121">
            <v>2007</v>
          </cell>
          <cell r="X121">
            <v>2008</v>
          </cell>
        </row>
        <row r="122">
          <cell r="B122" t="str">
            <v>BILLING DETERMINANTS</v>
          </cell>
          <cell r="N122" t="str">
            <v>BILLING DETERMINANTS</v>
          </cell>
        </row>
        <row r="123">
          <cell r="B123" t="str">
            <v>Number of Customer (monthly average)</v>
          </cell>
          <cell r="N123" t="str">
            <v>Number of meters (monthly average)</v>
          </cell>
          <cell r="S123">
            <v>773</v>
          </cell>
          <cell r="T123">
            <v>744.7702701873834</v>
          </cell>
          <cell r="U123">
            <v>754.93052839062295</v>
          </cell>
          <cell r="V123">
            <v>765.49635268081556</v>
          </cell>
          <cell r="W123">
            <v>776.26718717951076</v>
          </cell>
          <cell r="X123">
            <v>787.24706714746094</v>
          </cell>
        </row>
        <row r="124">
          <cell r="B124" t="str">
            <v>Residential</v>
          </cell>
          <cell r="G124">
            <v>1343101</v>
          </cell>
          <cell r="H124">
            <v>1372649.2220000001</v>
          </cell>
          <cell r="I124">
            <v>1402847.5048840002</v>
          </cell>
          <cell r="J124">
            <v>1433710.1499914483</v>
          </cell>
          <cell r="K124">
            <v>1465251.7732912602</v>
          </cell>
          <cell r="L124">
            <v>1497487.3123036679</v>
          </cell>
          <cell r="N124" t="str">
            <v>Capacity (MDU)</v>
          </cell>
          <cell r="S124">
            <v>29398.244999999999</v>
          </cell>
          <cell r="T124">
            <v>28324.629846940352</v>
          </cell>
          <cell r="U124">
            <v>28711.038333256129</v>
          </cell>
          <cell r="V124">
            <v>29112.87105138036</v>
          </cell>
          <cell r="W124">
            <v>29522.500587534429</v>
          </cell>
          <cell r="X124">
            <v>29940.080408192116</v>
          </cell>
        </row>
        <row r="125">
          <cell r="B125" t="str">
            <v>Commercial</v>
          </cell>
          <cell r="G125">
            <v>122799</v>
          </cell>
          <cell r="H125">
            <v>123044.598</v>
          </cell>
          <cell r="I125">
            <v>123659.82098999998</v>
          </cell>
          <cell r="J125">
            <v>124525.43973692997</v>
          </cell>
          <cell r="K125">
            <v>125397.11781508847</v>
          </cell>
          <cell r="L125">
            <v>126274.89763979407</v>
          </cell>
          <cell r="N125" t="str">
            <v>Sales and Transport Volumes (BBtu)</v>
          </cell>
          <cell r="S125">
            <v>211478.96833053135</v>
          </cell>
          <cell r="T125">
            <v>203755.81938224958</v>
          </cell>
          <cell r="U125">
            <v>206535.48422415502</v>
          </cell>
          <cell r="V125">
            <v>209426.1046904572</v>
          </cell>
          <cell r="W125">
            <v>212372.81228145715</v>
          </cell>
          <cell r="X125">
            <v>215376.7109722918</v>
          </cell>
        </row>
        <row r="126">
          <cell r="B126" t="str">
            <v>Industrial and Transport</v>
          </cell>
          <cell r="G126">
            <v>1319</v>
          </cell>
          <cell r="H126">
            <v>1109.8066000000001</v>
          </cell>
          <cell r="I126">
            <v>1109.8066000000001</v>
          </cell>
          <cell r="J126">
            <v>1109.8066000000001</v>
          </cell>
          <cell r="K126">
            <v>1109.8066000000001</v>
          </cell>
          <cell r="L126">
            <v>1109.8066000000001</v>
          </cell>
          <cell r="N126" t="str">
            <v>NOTE: Transport volume</v>
          </cell>
          <cell r="S126">
            <v>211478.96833053135</v>
          </cell>
          <cell r="T126">
            <v>203755.81938224958</v>
          </cell>
          <cell r="U126">
            <v>206535.48422415502</v>
          </cell>
          <cell r="V126">
            <v>209426.1046904572</v>
          </cell>
          <cell r="W126">
            <v>212372.81228145715</v>
          </cell>
          <cell r="X126">
            <v>215376.7109722918</v>
          </cell>
        </row>
        <row r="127">
          <cell r="B127" t="str">
            <v>Customer count</v>
          </cell>
          <cell r="G127">
            <v>1467219</v>
          </cell>
          <cell r="H127">
            <v>1496803.6266000001</v>
          </cell>
          <cell r="I127">
            <v>1527617.1324740001</v>
          </cell>
          <cell r="J127">
            <v>1559345.3963283782</v>
          </cell>
          <cell r="K127">
            <v>1591758.6977063487</v>
          </cell>
          <cell r="L127">
            <v>1624872.0165434619</v>
          </cell>
        </row>
        <row r="128">
          <cell r="B128" t="str">
            <v>Sales and Transport Volumes (MMcf)</v>
          </cell>
          <cell r="N128" t="str">
            <v>TARIFF REVENUE ($000s)</v>
          </cell>
          <cell r="S128" t="str">
            <v>Tariff Rate</v>
          </cell>
          <cell r="T128">
            <v>2004</v>
          </cell>
          <cell r="U128">
            <v>2005</v>
          </cell>
          <cell r="V128">
            <v>2006</v>
          </cell>
          <cell r="W128">
            <v>2007</v>
          </cell>
          <cell r="X128">
            <v>2008</v>
          </cell>
        </row>
        <row r="129">
          <cell r="B129" t="str">
            <v>Residential  Block 1</v>
          </cell>
          <cell r="G129">
            <v>34311.611412519647</v>
          </cell>
          <cell r="H129">
            <v>35032.155252182558</v>
          </cell>
          <cell r="I129">
            <v>35767.830512478387</v>
          </cell>
          <cell r="J129">
            <v>36518.954953240427</v>
          </cell>
          <cell r="K129">
            <v>37285.853007258476</v>
          </cell>
          <cell r="L129">
            <v>38068.855920410904</v>
          </cell>
          <cell r="N129" t="str">
            <v>Meter-based revenue</v>
          </cell>
          <cell r="S129" t="str">
            <v>($/Meter)</v>
          </cell>
        </row>
        <row r="130">
          <cell r="B130" t="str">
            <v>Residential  Block 2</v>
          </cell>
          <cell r="G130">
            <v>50209.231587480353</v>
          </cell>
          <cell r="H130">
            <v>51263.625450817439</v>
          </cell>
          <cell r="I130">
            <v>52340.161585284601</v>
          </cell>
          <cell r="J130">
            <v>53439.304978575572</v>
          </cell>
          <cell r="K130">
            <v>54561.530383125653</v>
          </cell>
          <cell r="L130">
            <v>55707.322521171285</v>
          </cell>
          <cell r="N130" t="str">
            <v>Total meter-based revenue</v>
          </cell>
          <cell r="S130">
            <v>200</v>
          </cell>
          <cell r="T130">
            <v>1787.4486484497204</v>
          </cell>
          <cell r="U130">
            <v>1811.833268137495</v>
          </cell>
          <cell r="V130">
            <v>1837.1912464339575</v>
          </cell>
          <cell r="W130">
            <v>1863.0412492308258</v>
          </cell>
          <cell r="X130">
            <v>1889.3929611539063</v>
          </cell>
        </row>
        <row r="131">
          <cell r="B131" t="str">
            <v>Sub-total, residential</v>
          </cell>
          <cell r="G131">
            <v>84520.842999999993</v>
          </cell>
          <cell r="H131">
            <v>86295.780702999997</v>
          </cell>
          <cell r="I131">
            <v>88107.992097762995</v>
          </cell>
          <cell r="J131">
            <v>89958.259931815992</v>
          </cell>
          <cell r="K131">
            <v>91847.38339038413</v>
          </cell>
          <cell r="L131">
            <v>93776.178441582189</v>
          </cell>
          <cell r="N131" t="str">
            <v>Demand-based revenue</v>
          </cell>
          <cell r="S131" t="str">
            <v>($/MDU)</v>
          </cell>
        </row>
        <row r="132">
          <cell r="B132" t="str">
            <v>Commercial Block 1</v>
          </cell>
          <cell r="G132">
            <v>15101.344291445252</v>
          </cell>
          <cell r="H132">
            <v>15312.763111525486</v>
          </cell>
          <cell r="I132">
            <v>15542.454558198368</v>
          </cell>
          <cell r="J132">
            <v>15791.133831129542</v>
          </cell>
          <cell r="K132">
            <v>16043.791972427614</v>
          </cell>
          <cell r="L132">
            <v>16300.492643986456</v>
          </cell>
          <cell r="N132" t="str">
            <v>Total demand-based revenue</v>
          </cell>
          <cell r="S132">
            <v>0.99880000000000002</v>
          </cell>
          <cell r="T132">
            <v>28290.640291124026</v>
          </cell>
          <cell r="U132">
            <v>28676.585087256222</v>
          </cell>
          <cell r="V132">
            <v>29077.935606118703</v>
          </cell>
          <cell r="W132">
            <v>29487.073586829389</v>
          </cell>
          <cell r="X132">
            <v>29904.152311702284</v>
          </cell>
        </row>
        <row r="133">
          <cell r="B133" t="str">
            <v>Commercial Block 2</v>
          </cell>
          <cell r="G133">
            <v>28287.891792343391</v>
          </cell>
          <cell r="H133">
            <v>28683.922277436199</v>
          </cell>
          <cell r="I133">
            <v>29114.18111159774</v>
          </cell>
          <cell r="J133">
            <v>29580.008009383306</v>
          </cell>
          <cell r="K133">
            <v>30053.28813753344</v>
          </cell>
          <cell r="L133">
            <v>30534.140747733974</v>
          </cell>
          <cell r="N133" t="str">
            <v>Volume-based revenue</v>
          </cell>
          <cell r="S133" t="str">
            <v>($/MMBtu)</v>
          </cell>
        </row>
        <row r="134">
          <cell r="B134" t="str">
            <v>Commercial Block 3</v>
          </cell>
          <cell r="G134">
            <v>9333.277916211362</v>
          </cell>
          <cell r="H134">
            <v>9463.9438070383221</v>
          </cell>
          <cell r="I134">
            <v>9605.9029641438956</v>
          </cell>
          <cell r="J134">
            <v>9759.5974115701974</v>
          </cell>
          <cell r="K134">
            <v>9915.7509701553208</v>
          </cell>
          <cell r="L134">
            <v>10074.402985677807</v>
          </cell>
          <cell r="N134" t="str">
            <v>Total Volume-Based Revenue</v>
          </cell>
          <cell r="S134">
            <v>0.21032000000000001</v>
          </cell>
          <cell r="T134">
            <v>42853.923932474732</v>
          </cell>
          <cell r="U134">
            <v>43438.543042024285</v>
          </cell>
          <cell r="V134">
            <v>44046.49833849696</v>
          </cell>
          <cell r="W134">
            <v>44666.24987903607</v>
          </cell>
          <cell r="X134">
            <v>45298.029851692409</v>
          </cell>
        </row>
        <row r="135">
          <cell r="B135" t="str">
            <v>Sub-total, commercial</v>
          </cell>
          <cell r="G135">
            <v>52722.51400000001</v>
          </cell>
          <cell r="H135">
            <v>53460.629196000009</v>
          </cell>
          <cell r="I135">
            <v>54262.538633940007</v>
          </cell>
          <cell r="J135">
            <v>55130.739252083047</v>
          </cell>
          <cell r="K135">
            <v>56012.831080116375</v>
          </cell>
          <cell r="L135">
            <v>56909.036377398239</v>
          </cell>
          <cell r="N135" t="str">
            <v>Total Tariff Revenue</v>
          </cell>
          <cell r="T135">
            <v>72932.012872048479</v>
          </cell>
          <cell r="U135">
            <v>73926.961397417996</v>
          </cell>
          <cell r="V135">
            <v>74961.625191049621</v>
          </cell>
          <cell r="W135">
            <v>76016.364715096279</v>
          </cell>
          <cell r="X135">
            <v>77091.575124548603</v>
          </cell>
        </row>
        <row r="136">
          <cell r="B136" t="str">
            <v>Total Residential and Commercial</v>
          </cell>
          <cell r="G136">
            <v>137243.35700000002</v>
          </cell>
          <cell r="H136">
            <v>139756.40989900002</v>
          </cell>
          <cell r="I136">
            <v>142370.53073170301</v>
          </cell>
          <cell r="J136">
            <v>145088.99918389902</v>
          </cell>
          <cell r="K136">
            <v>147860.2144705005</v>
          </cell>
          <cell r="L136">
            <v>150685.21481898043</v>
          </cell>
        </row>
        <row r="137">
          <cell r="B137" t="str">
            <v>Industrial Block 1</v>
          </cell>
          <cell r="G137">
            <v>8935.7839999999997</v>
          </cell>
          <cell r="H137">
            <v>7518.5686575999998</v>
          </cell>
          <cell r="I137">
            <v>7518.5686575999998</v>
          </cell>
          <cell r="J137">
            <v>7518.5686575999998</v>
          </cell>
          <cell r="K137">
            <v>7518.5686575999998</v>
          </cell>
          <cell r="L137">
            <v>7518.5686575999998</v>
          </cell>
        </row>
        <row r="138">
          <cell r="B138" t="str">
            <v>Industrial Block 2</v>
          </cell>
          <cell r="G138">
            <v>12905.297</v>
          </cell>
          <cell r="H138">
            <v>10858.516895800001</v>
          </cell>
          <cell r="I138">
            <v>10858.516895800001</v>
          </cell>
          <cell r="J138">
            <v>10858.516895800001</v>
          </cell>
          <cell r="K138">
            <v>10858.516895800001</v>
          </cell>
          <cell r="L138">
            <v>10858.516895800001</v>
          </cell>
        </row>
        <row r="139">
          <cell r="B139" t="str">
            <v>Industrial Block 3</v>
          </cell>
          <cell r="G139">
            <v>25863.736000000001</v>
          </cell>
          <cell r="H139">
            <v>21761.747470400001</v>
          </cell>
          <cell r="I139">
            <v>21761.747470400001</v>
          </cell>
          <cell r="J139">
            <v>21761.747470400001</v>
          </cell>
          <cell r="K139">
            <v>21761.747470400001</v>
          </cell>
          <cell r="L139">
            <v>21761.747470400001</v>
          </cell>
        </row>
        <row r="140">
          <cell r="B140" t="str">
            <v>Industrial Block 4</v>
          </cell>
          <cell r="G140">
            <v>13936.083000000001</v>
          </cell>
          <cell r="H140">
            <v>11725.820236200001</v>
          </cell>
          <cell r="I140">
            <v>11725.820236200001</v>
          </cell>
          <cell r="J140">
            <v>11725.820236200001</v>
          </cell>
          <cell r="K140">
            <v>11725.820236200001</v>
          </cell>
          <cell r="L140">
            <v>11725.820236200001</v>
          </cell>
        </row>
        <row r="141">
          <cell r="B141" t="str">
            <v>Sub-total, industrial</v>
          </cell>
          <cell r="G141">
            <v>61640.9</v>
          </cell>
          <cell r="H141">
            <v>51864.653260000006</v>
          </cell>
          <cell r="I141">
            <v>51864.653260000006</v>
          </cell>
          <cell r="J141">
            <v>51864.653260000006</v>
          </cell>
          <cell r="K141">
            <v>51864.653260000006</v>
          </cell>
          <cell r="L141">
            <v>51864.653260000006</v>
          </cell>
        </row>
        <row r="142">
          <cell r="B142" t="str">
            <v>Total Sales and Transport Volume</v>
          </cell>
          <cell r="G142">
            <v>198884.25700000001</v>
          </cell>
          <cell r="H142">
            <v>191621.06315900001</v>
          </cell>
          <cell r="I142">
            <v>194235.18399170303</v>
          </cell>
          <cell r="J142">
            <v>196953.65244389902</v>
          </cell>
          <cell r="K142">
            <v>199724.86773050053</v>
          </cell>
          <cell r="L142">
            <v>202549.86807898042</v>
          </cell>
        </row>
        <row r="143">
          <cell r="B143" t="str">
            <v>NOTE: Transport volume</v>
          </cell>
          <cell r="G143">
            <v>58727.771999999997</v>
          </cell>
          <cell r="H143">
            <v>41576.558749377124</v>
          </cell>
          <cell r="I143">
            <v>41576.558749377124</v>
          </cell>
          <cell r="J143">
            <v>41576.558749377124</v>
          </cell>
          <cell r="K143">
            <v>41576.558749377124</v>
          </cell>
          <cell r="L143">
            <v>41576.558749377124</v>
          </cell>
        </row>
        <row r="144">
          <cell r="B144" t="str">
            <v>TARIFF REVENUE ($000s)</v>
          </cell>
          <cell r="G144" t="str">
            <v>Tariff Rates</v>
          </cell>
          <cell r="H144">
            <v>2004</v>
          </cell>
          <cell r="I144">
            <v>2005</v>
          </cell>
          <cell r="J144">
            <v>2006</v>
          </cell>
          <cell r="K144">
            <v>2007</v>
          </cell>
          <cell r="L144">
            <v>2008</v>
          </cell>
        </row>
        <row r="145">
          <cell r="B145" t="str">
            <v>Customer-based revenue</v>
          </cell>
          <cell r="G145" t="str">
            <v>($/Customer)</v>
          </cell>
        </row>
        <row r="146">
          <cell r="B146" t="str">
            <v>Residential</v>
          </cell>
          <cell r="G146">
            <v>9</v>
          </cell>
          <cell r="H146">
            <v>148246.115976</v>
          </cell>
          <cell r="I146">
            <v>151507.53052747203</v>
          </cell>
          <cell r="J146">
            <v>154840.69619907642</v>
          </cell>
          <cell r="K146">
            <v>158247.1915154561</v>
          </cell>
          <cell r="L146">
            <v>161728.62972879614</v>
          </cell>
        </row>
        <row r="147">
          <cell r="B147" t="str">
            <v>Commercial</v>
          </cell>
          <cell r="G147">
            <v>15.5</v>
          </cell>
          <cell r="H147">
            <v>22886.295227999999</v>
          </cell>
          <cell r="I147">
            <v>23000.726704139997</v>
          </cell>
          <cell r="J147">
            <v>23161.731791068971</v>
          </cell>
          <cell r="K147">
            <v>23323.863913606452</v>
          </cell>
          <cell r="L147">
            <v>23487.130961001694</v>
          </cell>
        </row>
        <row r="148">
          <cell r="B148" t="str">
            <v>Industrial</v>
          </cell>
          <cell r="G148">
            <v>150</v>
          </cell>
          <cell r="H148">
            <v>1997.6518800000003</v>
          </cell>
          <cell r="I148">
            <v>1997.6518800000003</v>
          </cell>
          <cell r="J148">
            <v>1997.6518800000003</v>
          </cell>
          <cell r="K148">
            <v>1997.6518800000003</v>
          </cell>
          <cell r="L148">
            <v>1997.6518800000003</v>
          </cell>
        </row>
        <row r="149">
          <cell r="B149" t="str">
            <v>Total Customer-Based Revenue</v>
          </cell>
          <cell r="H149">
            <v>173130.06308399999</v>
          </cell>
          <cell r="I149">
            <v>176505.90911161201</v>
          </cell>
          <cell r="J149">
            <v>180000.07987014539</v>
          </cell>
          <cell r="K149">
            <v>183568.70730906253</v>
          </cell>
          <cell r="L149">
            <v>187213.41256979783</v>
          </cell>
        </row>
        <row r="150">
          <cell r="B150" t="str">
            <v>Volume-based revenue</v>
          </cell>
          <cell r="G150" t="str">
            <v>($/Mcf)</v>
          </cell>
        </row>
        <row r="151">
          <cell r="B151" t="str">
            <v>Residential  Block 1</v>
          </cell>
          <cell r="G151">
            <v>1.2390000000000001</v>
          </cell>
          <cell r="H151">
            <v>43404.840357454195</v>
          </cell>
          <cell r="I151">
            <v>44316.342004960723</v>
          </cell>
          <cell r="J151">
            <v>45246.985187064893</v>
          </cell>
          <cell r="K151">
            <v>46197.171875993256</v>
          </cell>
          <cell r="L151">
            <v>47167.312485389113</v>
          </cell>
        </row>
        <row r="152">
          <cell r="B152" t="str">
            <v>Residential  Block 2</v>
          </cell>
          <cell r="G152">
            <v>0.98899999999999999</v>
          </cell>
          <cell r="H152">
            <v>50699.725570858449</v>
          </cell>
          <cell r="I152">
            <v>51764.419807846469</v>
          </cell>
          <cell r="J152">
            <v>52851.472623811242</v>
          </cell>
          <cell r="K152">
            <v>53961.353548911269</v>
          </cell>
          <cell r="L152">
            <v>55094.541973438398</v>
          </cell>
        </row>
        <row r="153">
          <cell r="B153" t="str">
            <v>Sub-total, residential</v>
          </cell>
          <cell r="H153">
            <v>94104.565928312644</v>
          </cell>
          <cell r="I153">
            <v>96080.761812807192</v>
          </cell>
          <cell r="J153">
            <v>98098.457810876134</v>
          </cell>
          <cell r="K153">
            <v>100158.52542490452</v>
          </cell>
          <cell r="L153">
            <v>102261.85445882751</v>
          </cell>
        </row>
        <row r="154">
          <cell r="B154" t="str">
            <v>Commercial Block 1</v>
          </cell>
          <cell r="G154">
            <v>0.78939999999999999</v>
          </cell>
          <cell r="H154">
            <v>12087.895200238219</v>
          </cell>
          <cell r="I154">
            <v>12269.213628241791</v>
          </cell>
          <cell r="J154">
            <v>12465.521046293661</v>
          </cell>
          <cell r="K154">
            <v>12664.969383034359</v>
          </cell>
          <cell r="L154">
            <v>12867.608893162907</v>
          </cell>
        </row>
        <row r="155">
          <cell r="B155" t="str">
            <v>Commercial Block 2</v>
          </cell>
          <cell r="G155">
            <v>0.53939999999999999</v>
          </cell>
          <cell r="H155">
            <v>15472.107676449084</v>
          </cell>
          <cell r="I155">
            <v>15704.18929159582</v>
          </cell>
          <cell r="J155">
            <v>15955.456320261355</v>
          </cell>
          <cell r="K155">
            <v>16210.743621385538</v>
          </cell>
          <cell r="L155">
            <v>16470.115519327705</v>
          </cell>
        </row>
        <row r="156">
          <cell r="B156" t="str">
            <v>Commercial Block 3</v>
          </cell>
          <cell r="G156">
            <v>0.28939999999999999</v>
          </cell>
          <cell r="H156">
            <v>2738.8653377568903</v>
          </cell>
          <cell r="I156">
            <v>2779.9483178232431</v>
          </cell>
          <cell r="J156">
            <v>2824.4274909084152</v>
          </cell>
          <cell r="K156">
            <v>2869.6183307629499</v>
          </cell>
          <cell r="L156">
            <v>2915.5322240551573</v>
          </cell>
        </row>
        <row r="157">
          <cell r="B157" t="str">
            <v>Sub-total, commercial</v>
          </cell>
          <cell r="H157">
            <v>30298.868214444195</v>
          </cell>
          <cell r="I157">
            <v>30753.351237660852</v>
          </cell>
          <cell r="J157">
            <v>31245.404857463433</v>
          </cell>
          <cell r="K157">
            <v>31745.331335182847</v>
          </cell>
          <cell r="L157">
            <v>32253.256636545771</v>
          </cell>
        </row>
        <row r="158">
          <cell r="B158" t="str">
            <v>Industrial &amp; Transport Block 1</v>
          </cell>
          <cell r="G158">
            <v>0.48820000000000002</v>
          </cell>
          <cell r="H158">
            <v>3670.5652186403199</v>
          </cell>
          <cell r="I158">
            <v>3670.5652186403199</v>
          </cell>
          <cell r="J158">
            <v>3670.5652186403199</v>
          </cell>
          <cell r="K158">
            <v>3670.5652186403199</v>
          </cell>
          <cell r="L158">
            <v>3670.5652186403199</v>
          </cell>
        </row>
        <row r="159">
          <cell r="B159" t="str">
            <v>Industrial &amp; Transport Block 2</v>
          </cell>
          <cell r="G159">
            <v>0.3382</v>
          </cell>
          <cell r="H159">
            <v>3672.3504141595604</v>
          </cell>
          <cell r="I159">
            <v>3672.3504141595604</v>
          </cell>
          <cell r="J159">
            <v>3672.3504141595604</v>
          </cell>
          <cell r="K159">
            <v>3672.3504141595604</v>
          </cell>
          <cell r="L159">
            <v>3672.3504141595604</v>
          </cell>
        </row>
        <row r="160">
          <cell r="B160" t="str">
            <v>Industrial &amp; Transport Block 3</v>
          </cell>
          <cell r="G160">
            <v>0.18820000000000001</v>
          </cell>
          <cell r="H160">
            <v>4095.5608739292802</v>
          </cell>
          <cell r="I160">
            <v>4095.5608739292802</v>
          </cell>
          <cell r="J160">
            <v>4095.5608739292802</v>
          </cell>
          <cell r="K160">
            <v>4095.5608739292802</v>
          </cell>
          <cell r="L160">
            <v>4095.5608739292802</v>
          </cell>
        </row>
        <row r="161">
          <cell r="B161" t="str">
            <v>Industrial &amp; Transport Block 4</v>
          </cell>
          <cell r="G161">
            <v>3.8199999999999998E-2</v>
          </cell>
          <cell r="H161">
            <v>447.92633302284003</v>
          </cell>
          <cell r="I161">
            <v>447.92633302284003</v>
          </cell>
          <cell r="J161">
            <v>447.92633302284003</v>
          </cell>
          <cell r="K161">
            <v>447.92633302284003</v>
          </cell>
          <cell r="L161">
            <v>447.92633302284003</v>
          </cell>
        </row>
        <row r="162">
          <cell r="B162" t="str">
            <v>Sub-total, industrial</v>
          </cell>
          <cell r="H162">
            <v>11886.402839752001</v>
          </cell>
          <cell r="I162">
            <v>11886.402839752001</v>
          </cell>
          <cell r="J162">
            <v>11886.402839752001</v>
          </cell>
          <cell r="K162">
            <v>11886.402839752001</v>
          </cell>
          <cell r="L162">
            <v>11886.402839752001</v>
          </cell>
        </row>
        <row r="163">
          <cell r="B163" t="str">
            <v>Total Volume-Based Revenue</v>
          </cell>
          <cell r="H163">
            <v>136289.83698250883</v>
          </cell>
          <cell r="I163">
            <v>138720.51589022006</v>
          </cell>
          <cell r="J163">
            <v>141230.26550809157</v>
          </cell>
          <cell r="K163">
            <v>143790.25959983937</v>
          </cell>
          <cell r="L163">
            <v>146401.51393512529</v>
          </cell>
        </row>
        <row r="164">
          <cell r="B164" t="str">
            <v>Total Tariff Revenue</v>
          </cell>
          <cell r="H164">
            <v>309419.9000665088</v>
          </cell>
          <cell r="I164">
            <v>315226.42500183207</v>
          </cell>
          <cell r="J164">
            <v>321230.34537823696</v>
          </cell>
          <cell r="K164">
            <v>327358.96690890193</v>
          </cell>
          <cell r="L164">
            <v>333614.92650492315</v>
          </cell>
        </row>
        <row r="165">
          <cell r="B165" t="str">
            <v>Revenue summary by customer type:</v>
          </cell>
        </row>
        <row r="166">
          <cell r="B166" t="str">
            <v>Residential</v>
          </cell>
          <cell r="H166">
            <v>242350.68190431263</v>
          </cell>
          <cell r="I166">
            <v>247588.29234027921</v>
          </cell>
          <cell r="J166">
            <v>252939.15400995256</v>
          </cell>
          <cell r="K166">
            <v>258405.71694036061</v>
          </cell>
          <cell r="L166">
            <v>263990.48418762366</v>
          </cell>
        </row>
        <row r="167">
          <cell r="B167" t="str">
            <v>Commercial</v>
          </cell>
          <cell r="H167">
            <v>53185.163442444195</v>
          </cell>
          <cell r="I167">
            <v>53754.077941800846</v>
          </cell>
          <cell r="J167">
            <v>54407.136648532403</v>
          </cell>
          <cell r="K167">
            <v>55069.1952487893</v>
          </cell>
          <cell r="L167">
            <v>55740.387597547466</v>
          </cell>
        </row>
        <row r="168">
          <cell r="B168" t="str">
            <v>Industrial and transport</v>
          </cell>
          <cell r="H168">
            <v>13884.054719752003</v>
          </cell>
          <cell r="I168">
            <v>13884.054719752003</v>
          </cell>
          <cell r="J168">
            <v>13884.054719752003</v>
          </cell>
          <cell r="K168">
            <v>13884.054719752003</v>
          </cell>
          <cell r="L168">
            <v>13884.054719752003</v>
          </cell>
        </row>
        <row r="169">
          <cell r="B169" t="str">
            <v>Total Tariff Revenue</v>
          </cell>
          <cell r="H169">
            <v>309419.9000665088</v>
          </cell>
          <cell r="I169">
            <v>315226.42500183202</v>
          </cell>
          <cell r="J169">
            <v>321230.34537823696</v>
          </cell>
          <cell r="K169">
            <v>327358.96690890187</v>
          </cell>
          <cell r="L169">
            <v>333614.92650492309</v>
          </cell>
        </row>
        <row r="171">
          <cell r="N171" t="str">
            <v>TXU GAS PIPELINE</v>
          </cell>
          <cell r="X171" t="str">
            <v>Base Case</v>
          </cell>
        </row>
        <row r="172">
          <cell r="N172" t="str">
            <v>TRANSPORT TARIFF REVENUE</v>
          </cell>
          <cell r="X172" t="str">
            <v>DRAFT - CONFIDENTIAL</v>
          </cell>
        </row>
        <row r="173">
          <cell r="N173" t="str">
            <v>(Dollar amounts in thousands)</v>
          </cell>
        </row>
        <row r="174">
          <cell r="S174" t="str">
            <v>Initial</v>
          </cell>
          <cell r="T174">
            <v>2004</v>
          </cell>
          <cell r="U174">
            <v>2005</v>
          </cell>
          <cell r="V174">
            <v>2006</v>
          </cell>
          <cell r="W174">
            <v>2007</v>
          </cell>
          <cell r="X174">
            <v>2008</v>
          </cell>
        </row>
        <row r="175">
          <cell r="N175" t="str">
            <v>BILLING DETERMINANTS</v>
          </cell>
        </row>
        <row r="176">
          <cell r="N176" t="str">
            <v>Number of Meters (annual average)</v>
          </cell>
        </row>
        <row r="177">
          <cell r="N177" t="str">
            <v>Bulk Transmission</v>
          </cell>
          <cell r="S177">
            <v>37</v>
          </cell>
          <cell r="T177">
            <v>29.3521</v>
          </cell>
          <cell r="U177">
            <v>29.3521</v>
          </cell>
          <cell r="V177">
            <v>29.3521</v>
          </cell>
          <cell r="W177">
            <v>29.3521</v>
          </cell>
          <cell r="X177">
            <v>29.3521</v>
          </cell>
        </row>
        <row r="178">
          <cell r="N178" t="str">
            <v>Network Transmission</v>
          </cell>
          <cell r="S178">
            <v>174</v>
          </cell>
          <cell r="T178">
            <v>138.0342</v>
          </cell>
          <cell r="U178">
            <v>138.0342</v>
          </cell>
          <cell r="V178">
            <v>138.0342</v>
          </cell>
          <cell r="W178">
            <v>138.0342</v>
          </cell>
          <cell r="X178">
            <v>138.0342</v>
          </cell>
        </row>
        <row r="179">
          <cell r="N179" t="str">
            <v>Customer count (annual average)</v>
          </cell>
          <cell r="S179">
            <v>211</v>
          </cell>
          <cell r="T179">
            <v>167.38630000000001</v>
          </cell>
          <cell r="U179">
            <v>167.38630000000001</v>
          </cell>
          <cell r="V179">
            <v>167.38630000000001</v>
          </cell>
          <cell r="W179">
            <v>167.38630000000001</v>
          </cell>
          <cell r="X179">
            <v>167.38630000000001</v>
          </cell>
        </row>
        <row r="180">
          <cell r="N180" t="str">
            <v>Capacity (MDU)</v>
          </cell>
        </row>
        <row r="181">
          <cell r="N181" t="str">
            <v>Bulk Transmission</v>
          </cell>
          <cell r="S181">
            <v>4786.5060000000003</v>
          </cell>
          <cell r="T181">
            <v>3797.1352098000002</v>
          </cell>
          <cell r="U181">
            <v>3797.1352098000002</v>
          </cell>
          <cell r="V181">
            <v>3797.1352098000002</v>
          </cell>
          <cell r="W181">
            <v>3797.1352098000002</v>
          </cell>
          <cell r="X181">
            <v>3797.1352098000002</v>
          </cell>
        </row>
        <row r="182">
          <cell r="N182" t="str">
            <v>Network Transmission</v>
          </cell>
          <cell r="S182">
            <v>9358.2350000000006</v>
          </cell>
          <cell r="T182">
            <v>7423.8878255000009</v>
          </cell>
          <cell r="U182">
            <v>7423.8878255000009</v>
          </cell>
          <cell r="V182">
            <v>7423.8878255000009</v>
          </cell>
          <cell r="W182">
            <v>7423.8878255000009</v>
          </cell>
          <cell r="X182">
            <v>7423.8878255000009</v>
          </cell>
        </row>
        <row r="183">
          <cell r="N183" t="str">
            <v>Total MDU</v>
          </cell>
          <cell r="S183">
            <v>14144.741000000002</v>
          </cell>
          <cell r="T183">
            <v>11221.023035300001</v>
          </cell>
          <cell r="U183">
            <v>11221.023035300001</v>
          </cell>
          <cell r="V183">
            <v>11221.023035300001</v>
          </cell>
          <cell r="W183">
            <v>11221.023035300001</v>
          </cell>
          <cell r="X183">
            <v>11221.023035300001</v>
          </cell>
        </row>
        <row r="184">
          <cell r="N184" t="str">
            <v>Transport Volumes (BBtu)</v>
          </cell>
        </row>
        <row r="185">
          <cell r="N185" t="str">
            <v>Bulk Transmission Block 1</v>
          </cell>
          <cell r="S185">
            <v>41247.19</v>
          </cell>
          <cell r="T185">
            <v>32721.395827</v>
          </cell>
          <cell r="U185">
            <v>32721.395827</v>
          </cell>
          <cell r="V185">
            <v>32721.395827</v>
          </cell>
          <cell r="W185">
            <v>32721.395827</v>
          </cell>
          <cell r="X185">
            <v>32721.395827</v>
          </cell>
        </row>
        <row r="186">
          <cell r="N186" t="str">
            <v>Bulk Transmission Block 2</v>
          </cell>
          <cell r="S186">
            <v>17794.272000000001</v>
          </cell>
          <cell r="T186">
            <v>14116.1959776</v>
          </cell>
          <cell r="U186">
            <v>14116.1959776</v>
          </cell>
          <cell r="V186">
            <v>14116.1959776</v>
          </cell>
          <cell r="W186">
            <v>14116.1959776</v>
          </cell>
          <cell r="X186">
            <v>14116.1959776</v>
          </cell>
        </row>
        <row r="187">
          <cell r="N187" t="str">
            <v>Sub-total, bulk transmission</v>
          </cell>
          <cell r="S187">
            <v>59041.462</v>
          </cell>
          <cell r="T187">
            <v>46837.591804600001</v>
          </cell>
          <cell r="U187">
            <v>46837.591804600001</v>
          </cell>
          <cell r="V187">
            <v>46837.591804600001</v>
          </cell>
          <cell r="W187">
            <v>46837.591804600001</v>
          </cell>
          <cell r="X187">
            <v>46837.591804600001</v>
          </cell>
        </row>
        <row r="188">
          <cell r="N188" t="str">
            <v>Network Transmission Block 1</v>
          </cell>
          <cell r="S188">
            <v>78057.33</v>
          </cell>
          <cell r="T188">
            <v>61922.879889000003</v>
          </cell>
          <cell r="U188">
            <v>61922.879889000003</v>
          </cell>
          <cell r="V188">
            <v>61922.879889000003</v>
          </cell>
          <cell r="W188">
            <v>61922.879889000003</v>
          </cell>
          <cell r="X188">
            <v>61922.879889000003</v>
          </cell>
        </row>
        <row r="189">
          <cell r="N189" t="str">
            <v>Network Transmission Block 2</v>
          </cell>
          <cell r="S189">
            <v>26023.822</v>
          </cell>
          <cell r="T189">
            <v>20644.697992599999</v>
          </cell>
          <cell r="U189">
            <v>20644.697992599999</v>
          </cell>
          <cell r="V189">
            <v>20644.697992599999</v>
          </cell>
          <cell r="W189">
            <v>20644.697992599999</v>
          </cell>
          <cell r="X189">
            <v>20644.697992599999</v>
          </cell>
        </row>
        <row r="190">
          <cell r="N190" t="str">
            <v>Sub-total, network transmission</v>
          </cell>
          <cell r="S190">
            <v>104081.152</v>
          </cell>
          <cell r="T190">
            <v>82567.577881600009</v>
          </cell>
          <cell r="U190">
            <v>82567.577881600009</v>
          </cell>
          <cell r="V190">
            <v>82567.577881600009</v>
          </cell>
          <cell r="W190">
            <v>82567.577881600009</v>
          </cell>
          <cell r="X190">
            <v>82567.577881600009</v>
          </cell>
        </row>
        <row r="191">
          <cell r="N191" t="str">
            <v>Total Transport Volume</v>
          </cell>
          <cell r="S191">
            <v>163122.614</v>
          </cell>
          <cell r="T191">
            <v>129405.16968620001</v>
          </cell>
          <cell r="U191">
            <v>129405.16968620001</v>
          </cell>
          <cell r="V191">
            <v>129405.16968620001</v>
          </cell>
          <cell r="W191">
            <v>129405.16968620001</v>
          </cell>
          <cell r="X191">
            <v>129405.16968620001</v>
          </cell>
        </row>
        <row r="192">
          <cell r="N192" t="str">
            <v>NOTE: Transport volume</v>
          </cell>
          <cell r="S192">
            <v>163122.614</v>
          </cell>
          <cell r="T192">
            <v>129405.16968620001</v>
          </cell>
          <cell r="U192">
            <v>129405.16968620001</v>
          </cell>
          <cell r="V192">
            <v>129405.16968620001</v>
          </cell>
          <cell r="W192">
            <v>129405.16968620001</v>
          </cell>
          <cell r="X192">
            <v>129405.16968620001</v>
          </cell>
        </row>
        <row r="193">
          <cell r="N193" t="str">
            <v>TARIFF REVENUE</v>
          </cell>
          <cell r="T193">
            <v>2004</v>
          </cell>
          <cell r="U193">
            <v>2005</v>
          </cell>
          <cell r="V193">
            <v>2006</v>
          </cell>
          <cell r="W193">
            <v>2007</v>
          </cell>
          <cell r="X193">
            <v>2008</v>
          </cell>
        </row>
        <row r="194">
          <cell r="N194" t="str">
            <v>Customer-based revenue</v>
          </cell>
          <cell r="S194" t="str">
            <v>Tariff Rate</v>
          </cell>
        </row>
        <row r="195">
          <cell r="N195" t="str">
            <v>Bulk Transmission</v>
          </cell>
          <cell r="S195">
            <v>200</v>
          </cell>
          <cell r="T195">
            <v>70.445040000000006</v>
          </cell>
          <cell r="U195">
            <v>70.445040000000006</v>
          </cell>
          <cell r="V195">
            <v>70.445040000000006</v>
          </cell>
          <cell r="W195">
            <v>70.445040000000006</v>
          </cell>
          <cell r="X195">
            <v>70.445040000000006</v>
          </cell>
        </row>
        <row r="196">
          <cell r="N196" t="str">
            <v>Network Transmission</v>
          </cell>
          <cell r="S196">
            <v>200</v>
          </cell>
          <cell r="T196">
            <v>331.28208000000001</v>
          </cell>
          <cell r="U196">
            <v>331.28208000000001</v>
          </cell>
          <cell r="V196">
            <v>331.28208000000001</v>
          </cell>
          <cell r="W196">
            <v>331.28208000000001</v>
          </cell>
          <cell r="X196">
            <v>331.28208000000001</v>
          </cell>
        </row>
        <row r="197">
          <cell r="N197" t="str">
            <v>Total Customer-Based Revenue</v>
          </cell>
          <cell r="T197">
            <v>401.72712000000001</v>
          </cell>
          <cell r="U197">
            <v>401.72712000000001</v>
          </cell>
          <cell r="V197">
            <v>401.72712000000001</v>
          </cell>
          <cell r="W197">
            <v>401.72712000000001</v>
          </cell>
          <cell r="X197">
            <v>401.72712000000001</v>
          </cell>
        </row>
        <row r="198">
          <cell r="N198" t="str">
            <v>Capacity-based revenue</v>
          </cell>
          <cell r="S198" t="str">
            <v>($/MMBtu)</v>
          </cell>
        </row>
        <row r="199">
          <cell r="N199" t="str">
            <v>Bulk Transmission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N200" t="str">
            <v>Network Transmission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</row>
        <row r="201">
          <cell r="N201" t="str">
            <v>Total Capacity-Based Revenue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</row>
        <row r="202">
          <cell r="N202" t="str">
            <v>Volume-based revenue</v>
          </cell>
        </row>
        <row r="203">
          <cell r="N203" t="str">
            <v>Bulk Transmission Block 1</v>
          </cell>
          <cell r="S203">
            <v>0.1739</v>
          </cell>
          <cell r="T203">
            <v>5690.2507343153002</v>
          </cell>
          <cell r="U203">
            <v>5690.2507343153002</v>
          </cell>
          <cell r="V203">
            <v>5690.2507343153002</v>
          </cell>
          <cell r="W203">
            <v>5690.2507343153002</v>
          </cell>
          <cell r="X203">
            <v>5690.2507343153002</v>
          </cell>
        </row>
        <row r="204">
          <cell r="N204" t="str">
            <v>Bulk Transmission Block 2</v>
          </cell>
          <cell r="S204">
            <v>0.15790000000000001</v>
          </cell>
          <cell r="T204">
            <v>2228.9473448630401</v>
          </cell>
          <cell r="U204">
            <v>2228.9473448630401</v>
          </cell>
          <cell r="V204">
            <v>2228.9473448630401</v>
          </cell>
          <cell r="W204">
            <v>2228.9473448630401</v>
          </cell>
          <cell r="X204">
            <v>2228.9473448630401</v>
          </cell>
        </row>
        <row r="205">
          <cell r="N205" t="str">
            <v>Sub-total, bulk transmission</v>
          </cell>
          <cell r="T205">
            <v>7919.1980791783408</v>
          </cell>
          <cell r="U205">
            <v>7919.1980791783408</v>
          </cell>
          <cell r="V205">
            <v>7919.1980791783408</v>
          </cell>
          <cell r="W205">
            <v>7919.1980791783408</v>
          </cell>
          <cell r="X205">
            <v>7919.1980791783408</v>
          </cell>
        </row>
        <row r="206">
          <cell r="N206" t="str">
            <v>Network Transmission Block 1</v>
          </cell>
          <cell r="S206">
            <v>0.1739</v>
          </cell>
          <cell r="T206">
            <v>10768.3888126971</v>
          </cell>
          <cell r="U206">
            <v>10768.3888126971</v>
          </cell>
          <cell r="V206">
            <v>10768.3888126971</v>
          </cell>
          <cell r="W206">
            <v>10768.3888126971</v>
          </cell>
          <cell r="X206">
            <v>10768.3888126971</v>
          </cell>
        </row>
        <row r="207">
          <cell r="N207" t="str">
            <v>Network Transmission Block 2</v>
          </cell>
          <cell r="S207">
            <v>0.15790000000000001</v>
          </cell>
          <cell r="T207">
            <v>3259.79781303154</v>
          </cell>
          <cell r="U207">
            <v>3259.79781303154</v>
          </cell>
          <cell r="V207">
            <v>3259.79781303154</v>
          </cell>
          <cell r="W207">
            <v>3259.79781303154</v>
          </cell>
          <cell r="X207">
            <v>3259.79781303154</v>
          </cell>
        </row>
        <row r="208">
          <cell r="N208" t="str">
            <v>Sub-total, network transmission</v>
          </cell>
          <cell r="T208">
            <v>14028.18662572864</v>
          </cell>
          <cell r="U208">
            <v>14028.18662572864</v>
          </cell>
          <cell r="V208">
            <v>14028.18662572864</v>
          </cell>
          <cell r="W208">
            <v>14028.18662572864</v>
          </cell>
          <cell r="X208">
            <v>14028.18662572864</v>
          </cell>
        </row>
        <row r="209">
          <cell r="N209" t="str">
            <v>Total Volume-Based Revenue</v>
          </cell>
          <cell r="T209">
            <v>21947.384704906981</v>
          </cell>
          <cell r="U209">
            <v>21947.384704906981</v>
          </cell>
          <cell r="V209">
            <v>21947.384704906981</v>
          </cell>
          <cell r="W209">
            <v>21947.384704906981</v>
          </cell>
          <cell r="X209">
            <v>21947.384704906981</v>
          </cell>
        </row>
        <row r="210">
          <cell r="N210" t="str">
            <v>Total Tariff Revenue</v>
          </cell>
          <cell r="T210">
            <v>22349.11182490698</v>
          </cell>
          <cell r="U210">
            <v>22349.11182490698</v>
          </cell>
          <cell r="V210">
            <v>22349.11182490698</v>
          </cell>
          <cell r="W210">
            <v>22349.11182490698</v>
          </cell>
          <cell r="X210">
            <v>22349.11182490698</v>
          </cell>
        </row>
        <row r="211">
          <cell r="N211" t="str">
            <v>Revenue summary by customer type:</v>
          </cell>
        </row>
        <row r="212">
          <cell r="N212" t="str">
            <v>Bulk Transmission</v>
          </cell>
          <cell r="T212">
            <v>7989.6431191783404</v>
          </cell>
          <cell r="U212">
            <v>7989.6431191783404</v>
          </cell>
          <cell r="V212">
            <v>7989.6431191783404</v>
          </cell>
          <cell r="W212">
            <v>7989.6431191783404</v>
          </cell>
          <cell r="X212">
            <v>7989.6431191783404</v>
          </cell>
        </row>
        <row r="213">
          <cell r="N213" t="str">
            <v>Network Transmission</v>
          </cell>
          <cell r="T213">
            <v>14359.468705728641</v>
          </cell>
          <cell r="U213">
            <v>14359.468705728641</v>
          </cell>
          <cell r="V213">
            <v>14359.468705728641</v>
          </cell>
          <cell r="W213">
            <v>14359.468705728641</v>
          </cell>
          <cell r="X213">
            <v>14359.468705728641</v>
          </cell>
        </row>
        <row r="214">
          <cell r="N214" t="str">
            <v>Total Tariff Revenue</v>
          </cell>
          <cell r="T214">
            <v>22349.11182490698</v>
          </cell>
          <cell r="U214">
            <v>22349.11182490698</v>
          </cell>
          <cell r="V214">
            <v>22349.11182490698</v>
          </cell>
          <cell r="W214">
            <v>22349.11182490698</v>
          </cell>
          <cell r="X214">
            <v>22349.11182490698</v>
          </cell>
        </row>
        <row r="235">
          <cell r="B235" t="str">
            <v>TXU GAS DISTRIBUTION</v>
          </cell>
          <cell r="L235" t="str">
            <v>Base Case</v>
          </cell>
        </row>
        <row r="236">
          <cell r="B236" t="str">
            <v>SERVICE  CHARGES (Schedule M Rates)</v>
          </cell>
          <cell r="L236" t="str">
            <v>DRAFT - CONFIDENTIAL</v>
          </cell>
        </row>
        <row r="237">
          <cell r="B237" t="str">
            <v>(Dollar amounts in thousands)</v>
          </cell>
        </row>
        <row r="238">
          <cell r="G238" t="str">
            <v>Amounts per 
Rate Case</v>
          </cell>
          <cell r="H238">
            <v>2004</v>
          </cell>
          <cell r="I238">
            <v>2005</v>
          </cell>
          <cell r="J238">
            <v>2006</v>
          </cell>
          <cell r="K238">
            <v>2007</v>
          </cell>
          <cell r="L238">
            <v>2008</v>
          </cell>
        </row>
        <row r="239">
          <cell r="B239" t="str">
            <v>BILLING DETERMINANTS</v>
          </cell>
        </row>
        <row r="240">
          <cell r="B240" t="str">
            <v>Number of Orders:</v>
          </cell>
        </row>
        <row r="241">
          <cell r="B241" t="str">
            <v>Connect charge</v>
          </cell>
          <cell r="G241">
            <v>173932</v>
          </cell>
          <cell r="H241">
            <v>177758.50400000002</v>
          </cell>
          <cell r="I241">
            <v>181669.19108800002</v>
          </cell>
          <cell r="J241">
            <v>185665.91329193601</v>
          </cell>
          <cell r="K241">
            <v>189750.5633843586</v>
          </cell>
          <cell r="L241">
            <v>193925.0757788145</v>
          </cell>
        </row>
        <row r="242">
          <cell r="B242" t="str">
            <v>Service call</v>
          </cell>
          <cell r="G242">
            <v>35676</v>
          </cell>
          <cell r="H242">
            <v>36460.872000000003</v>
          </cell>
          <cell r="I242">
            <v>37263.011184000003</v>
          </cell>
          <cell r="J242">
            <v>38082.797430048005</v>
          </cell>
          <cell r="K242">
            <v>38920.618973509059</v>
          </cell>
          <cell r="L242">
            <v>39776.872590926258</v>
          </cell>
        </row>
        <row r="243">
          <cell r="B243" t="str">
            <v>Returned check charge</v>
          </cell>
          <cell r="G243">
            <v>13289</v>
          </cell>
          <cell r="H243">
            <v>13581.358</v>
          </cell>
          <cell r="I243">
            <v>13880.147876000001</v>
          </cell>
          <cell r="J243">
            <v>14185.511129272001</v>
          </cell>
          <cell r="K243">
            <v>14497.592374115986</v>
          </cell>
          <cell r="L243">
            <v>14816.539406346537</v>
          </cell>
        </row>
        <row r="244">
          <cell r="B244" t="str">
            <v>Field read of meter charge</v>
          </cell>
          <cell r="G244">
            <v>88477</v>
          </cell>
          <cell r="H244">
            <v>90423.494000000006</v>
          </cell>
          <cell r="I244">
            <v>92412.810868000015</v>
          </cell>
          <cell r="J244">
            <v>94445.89270709602</v>
          </cell>
          <cell r="K244">
            <v>96523.702346652135</v>
          </cell>
          <cell r="L244">
            <v>98647.223798278486</v>
          </cell>
        </row>
        <row r="245">
          <cell r="B245" t="str">
            <v>Tampering charge</v>
          </cell>
          <cell r="G245">
            <v>624</v>
          </cell>
          <cell r="H245">
            <v>637.72800000000007</v>
          </cell>
          <cell r="I245">
            <v>651.75801600000011</v>
          </cell>
          <cell r="J245">
            <v>666.0966923520001</v>
          </cell>
          <cell r="K245">
            <v>680.75081958374415</v>
          </cell>
          <cell r="L245">
            <v>695.72733761458653</v>
          </cell>
        </row>
        <row r="246">
          <cell r="B246" t="str">
            <v>SERVICE CHARGE REVENUE</v>
          </cell>
          <cell r="G246" t="str">
            <v>Service Fee:</v>
          </cell>
        </row>
        <row r="247">
          <cell r="B247" t="str">
            <v>Connect charge</v>
          </cell>
          <cell r="G247">
            <v>65</v>
          </cell>
          <cell r="H247">
            <v>11554.302760000002</v>
          </cell>
          <cell r="I247">
            <v>11808.497420720001</v>
          </cell>
          <cell r="J247">
            <v>12068.284363975841</v>
          </cell>
          <cell r="K247">
            <v>12333.786619983308</v>
          </cell>
          <cell r="L247">
            <v>12605.129925622941</v>
          </cell>
        </row>
        <row r="248">
          <cell r="B248" t="str">
            <v>Service call</v>
          </cell>
          <cell r="G248">
            <v>26</v>
          </cell>
          <cell r="H248">
            <v>947.98267199999998</v>
          </cell>
          <cell r="I248">
            <v>968.83829078400004</v>
          </cell>
          <cell r="J248">
            <v>990.15273318124821</v>
          </cell>
          <cell r="K248">
            <v>1011.9360933112356</v>
          </cell>
          <cell r="L248">
            <v>1034.1986873640826</v>
          </cell>
        </row>
        <row r="249">
          <cell r="B249" t="str">
            <v>Returned check charge</v>
          </cell>
          <cell r="G249">
            <v>20</v>
          </cell>
          <cell r="H249">
            <v>271.62716000000006</v>
          </cell>
          <cell r="I249">
            <v>277.60295752000002</v>
          </cell>
          <cell r="J249">
            <v>283.71022258544002</v>
          </cell>
          <cell r="K249">
            <v>289.95184748231969</v>
          </cell>
          <cell r="L249">
            <v>296.33078812693077</v>
          </cell>
        </row>
        <row r="250">
          <cell r="B250" t="str">
            <v>Field read of meter charge</v>
          </cell>
          <cell r="G250">
            <v>19</v>
          </cell>
          <cell r="H250">
            <v>1718.0463860000002</v>
          </cell>
          <cell r="I250">
            <v>1755.8434064920002</v>
          </cell>
          <cell r="J250">
            <v>1794.4719614348244</v>
          </cell>
          <cell r="K250">
            <v>1833.9503445863904</v>
          </cell>
          <cell r="L250">
            <v>1874.2972521672912</v>
          </cell>
        </row>
        <row r="251">
          <cell r="B251" t="str">
            <v>Tampering charge</v>
          </cell>
          <cell r="G251">
            <v>125</v>
          </cell>
          <cell r="H251">
            <v>79.716000000000008</v>
          </cell>
          <cell r="I251">
            <v>81.469752000000014</v>
          </cell>
          <cell r="J251">
            <v>83.262086544000013</v>
          </cell>
          <cell r="K251">
            <v>85.093852447968018</v>
          </cell>
          <cell r="L251">
            <v>86.965917201823316</v>
          </cell>
        </row>
        <row r="252">
          <cell r="B252" t="str">
            <v>Total Service Charge Revenue</v>
          </cell>
          <cell r="H252">
            <v>14571.674978000003</v>
          </cell>
          <cell r="I252">
            <v>14892.251827516004</v>
          </cell>
          <cell r="J252">
            <v>15219.881367721355</v>
          </cell>
          <cell r="K252">
            <v>15554.718757811221</v>
          </cell>
          <cell r="L252">
            <v>15896.92257048307</v>
          </cell>
        </row>
        <row r="254">
          <cell r="B254" t="str">
            <v>TXU GAS DISTRIBUTION</v>
          </cell>
          <cell r="L254" t="str">
            <v>Base Case</v>
          </cell>
          <cell r="N254" t="str">
            <v>TXU GAS PIPELINE</v>
          </cell>
          <cell r="X254" t="str">
            <v>Base Case</v>
          </cell>
        </row>
        <row r="255">
          <cell r="B255" t="str">
            <v>REVENUE - RECOVERED COSTS</v>
          </cell>
          <cell r="L255" t="str">
            <v>DRAFT - CONFIDENTIAL</v>
          </cell>
          <cell r="N255" t="str">
            <v>REVENUE - RECOVERED COSTS</v>
          </cell>
          <cell r="X255" t="str">
            <v>DRAFT - CONFIDENTIAL</v>
          </cell>
        </row>
        <row r="256">
          <cell r="B256" t="str">
            <v>(Dollar amounts in thousands)</v>
          </cell>
          <cell r="N256" t="str">
            <v>(Dollar amounts in thousands)</v>
          </cell>
        </row>
        <row r="257">
          <cell r="H257">
            <v>2004</v>
          </cell>
          <cell r="I257">
            <v>2005</v>
          </cell>
          <cell r="J257">
            <v>2006</v>
          </cell>
          <cell r="K257">
            <v>2007</v>
          </cell>
          <cell r="L257">
            <v>2008</v>
          </cell>
          <cell r="T257">
            <v>2004</v>
          </cell>
          <cell r="U257">
            <v>2005</v>
          </cell>
          <cell r="V257">
            <v>2006</v>
          </cell>
          <cell r="W257">
            <v>2007</v>
          </cell>
          <cell r="X257">
            <v>2008</v>
          </cell>
        </row>
        <row r="258">
          <cell r="B258" t="str">
            <v>GAS COST RECOVERY</v>
          </cell>
          <cell r="N258" t="str">
            <v>GAS COST RECOVERY</v>
          </cell>
        </row>
        <row r="259">
          <cell r="B259" t="str">
            <v>Total Sales and Transport Volume (MMcf)</v>
          </cell>
          <cell r="H259">
            <v>191621.06315900001</v>
          </cell>
          <cell r="I259">
            <v>194235.18399170303</v>
          </cell>
          <cell r="J259">
            <v>196953.65244389902</v>
          </cell>
          <cell r="K259">
            <v>199724.86773050053</v>
          </cell>
          <cell r="L259">
            <v>202549.86807898042</v>
          </cell>
          <cell r="N259" t="str">
            <v>Total Sales and Transport Volume (MMcf)</v>
          </cell>
          <cell r="T259">
            <v>203755.81938224958</v>
          </cell>
          <cell r="U259">
            <v>206535.48422415502</v>
          </cell>
          <cell r="V259">
            <v>209426.1046904572</v>
          </cell>
          <cell r="W259">
            <v>212372.81228145715</v>
          </cell>
          <cell r="X259">
            <v>215376.7109722918</v>
          </cell>
        </row>
        <row r="260">
          <cell r="B260" t="str">
            <v>Less: Transport only volume (MMcf)</v>
          </cell>
          <cell r="H260">
            <v>41576.558749377124</v>
          </cell>
          <cell r="I260">
            <v>41576.558749377124</v>
          </cell>
          <cell r="J260">
            <v>41576.558749377124</v>
          </cell>
          <cell r="K260">
            <v>41576.558749377124</v>
          </cell>
          <cell r="L260">
            <v>41576.558749377124</v>
          </cell>
          <cell r="N260" t="str">
            <v>Less: Transport only volume (MMcf)</v>
          </cell>
          <cell r="T260">
            <v>203755.81938224958</v>
          </cell>
          <cell r="U260">
            <v>206535.48422415502</v>
          </cell>
          <cell r="V260">
            <v>209426.1046904572</v>
          </cell>
          <cell r="W260">
            <v>212372.81228145715</v>
          </cell>
          <cell r="X260">
            <v>215376.7109722918</v>
          </cell>
        </row>
        <row r="261">
          <cell r="B261" t="str">
            <v>Sales Volume (MMcf)</v>
          </cell>
          <cell r="H261">
            <v>150044.5044096229</v>
          </cell>
          <cell r="I261">
            <v>152658.62524232591</v>
          </cell>
          <cell r="J261">
            <v>155377.0936945219</v>
          </cell>
          <cell r="K261">
            <v>158148.30898112341</v>
          </cell>
          <cell r="L261">
            <v>160973.3093296033</v>
          </cell>
          <cell r="N261" t="str">
            <v>Sales Volume (MMcf)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</row>
        <row r="262">
          <cell r="B262" t="str">
            <v>Average Gas Price ($/Mcf)</v>
          </cell>
          <cell r="H262">
            <v>5.4</v>
          </cell>
          <cell r="I262">
            <v>5.4</v>
          </cell>
          <cell r="J262">
            <v>5.4</v>
          </cell>
          <cell r="K262">
            <v>5.4</v>
          </cell>
          <cell r="L262">
            <v>5.4</v>
          </cell>
          <cell r="N262" t="str">
            <v>Average Gas Price ($/Mcf)</v>
          </cell>
        </row>
        <row r="263">
          <cell r="B263" t="str">
            <v>Transportation cost from TXU Pipeline</v>
          </cell>
          <cell r="H263">
            <v>72932.012872048479</v>
          </cell>
          <cell r="I263">
            <v>73926.961397417996</v>
          </cell>
          <cell r="J263">
            <v>74961.625191049621</v>
          </cell>
          <cell r="K263">
            <v>76016.364715096279</v>
          </cell>
          <cell r="L263">
            <v>77091.575124548603</v>
          </cell>
        </row>
        <row r="264">
          <cell r="B264" t="str">
            <v>Gas Recovery Revenue</v>
          </cell>
          <cell r="H264">
            <v>883172.33668401209</v>
          </cell>
          <cell r="I264">
            <v>898283.53770597791</v>
          </cell>
          <cell r="J264">
            <v>913997.931141468</v>
          </cell>
          <cell r="K264">
            <v>930017.23321316275</v>
          </cell>
          <cell r="L264">
            <v>946347.44550440658</v>
          </cell>
          <cell r="N264" t="str">
            <v>Gas Recovery Revenue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</row>
        <row r="265">
          <cell r="B265" t="str">
            <v>LUG RECOVERY</v>
          </cell>
          <cell r="N265" t="str">
            <v>LUG RECOVERY</v>
          </cell>
        </row>
        <row r="266">
          <cell r="B266" t="str">
            <v>Gas Recovery Revenue</v>
          </cell>
          <cell r="H266">
            <v>883172.33668401209</v>
          </cell>
          <cell r="I266">
            <v>898283.53770597791</v>
          </cell>
          <cell r="J266">
            <v>913997.931141468</v>
          </cell>
          <cell r="K266">
            <v>930017.23321316275</v>
          </cell>
          <cell r="L266">
            <v>946347.44550440658</v>
          </cell>
          <cell r="N266" t="str">
            <v>Gas Recovery Revenue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</row>
        <row r="267">
          <cell r="B267" t="str">
            <v>LUG Factor</v>
          </cell>
          <cell r="H267">
            <v>3.0099999999999998E-2</v>
          </cell>
          <cell r="I267">
            <v>3.0099999999999998E-2</v>
          </cell>
          <cell r="J267">
            <v>3.0099999999999998E-2</v>
          </cell>
          <cell r="K267">
            <v>3.0099999999999998E-2</v>
          </cell>
          <cell r="L267">
            <v>3.0099999999999998E-2</v>
          </cell>
          <cell r="N267" t="str">
            <v>LUG Factor</v>
          </cell>
          <cell r="T267">
            <v>3.0099999999999998E-2</v>
          </cell>
          <cell r="U267">
            <v>3.0099999999999998E-2</v>
          </cell>
          <cell r="V267">
            <v>3.0099999999999998E-2</v>
          </cell>
          <cell r="W267">
            <v>3.0099999999999998E-2</v>
          </cell>
          <cell r="X267">
            <v>3.0099999999999998E-2</v>
          </cell>
        </row>
        <row r="268">
          <cell r="B268" t="str">
            <v>LUG Recovery Revenue</v>
          </cell>
          <cell r="H268">
            <v>26583.487334188761</v>
          </cell>
          <cell r="I268">
            <v>27038.334484949934</v>
          </cell>
          <cell r="J268">
            <v>27511.337727358186</v>
          </cell>
          <cell r="K268">
            <v>27993.518719716198</v>
          </cell>
          <cell r="L268">
            <v>28485.058109682635</v>
          </cell>
          <cell r="N268" t="str">
            <v>LUG Recovery Revenue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</row>
        <row r="270">
          <cell r="B270" t="str">
            <v>REVENUE-RELATED TAX RECOVERY</v>
          </cell>
          <cell r="N270" t="str">
            <v>REVENUE-RELATED TAX RECOVERY</v>
          </cell>
        </row>
        <row r="271">
          <cell r="B271" t="str">
            <v>Tariff revenue</v>
          </cell>
          <cell r="H271">
            <v>309419.9000665088</v>
          </cell>
          <cell r="I271">
            <v>315226.42500183207</v>
          </cell>
          <cell r="J271">
            <v>321230.34537823696</v>
          </cell>
          <cell r="K271">
            <v>327358.96690890193</v>
          </cell>
          <cell r="L271">
            <v>333614.92650492315</v>
          </cell>
          <cell r="N271" t="str">
            <v>Tariff revenue</v>
          </cell>
          <cell r="T271">
            <v>95281.124696955463</v>
          </cell>
          <cell r="U271">
            <v>96276.07322232498</v>
          </cell>
          <cell r="V271">
            <v>97310.737015956605</v>
          </cell>
          <cell r="W271">
            <v>98365.476540003263</v>
          </cell>
          <cell r="X271">
            <v>99440.686949455587</v>
          </cell>
        </row>
        <row r="272">
          <cell r="B272" t="str">
            <v>Service charges</v>
          </cell>
          <cell r="H272">
            <v>14571.674978000003</v>
          </cell>
          <cell r="I272">
            <v>14892.251827516004</v>
          </cell>
          <cell r="J272">
            <v>15219.881367721355</v>
          </cell>
          <cell r="K272">
            <v>15554.718757811221</v>
          </cell>
          <cell r="L272">
            <v>15896.92257048307</v>
          </cell>
          <cell r="N272" t="str">
            <v>Service charges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</row>
        <row r="273">
          <cell r="B273" t="str">
            <v>Gas cost recovery</v>
          </cell>
          <cell r="H273">
            <v>883172.33668401209</v>
          </cell>
          <cell r="I273">
            <v>898283.53770597791</v>
          </cell>
          <cell r="J273">
            <v>913997.931141468</v>
          </cell>
          <cell r="K273">
            <v>930017.23321316275</v>
          </cell>
          <cell r="L273">
            <v>946347.44550440658</v>
          </cell>
          <cell r="N273" t="str">
            <v>Gas cost recovery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</row>
        <row r="274">
          <cell r="B274" t="str">
            <v>LUG recovery</v>
          </cell>
          <cell r="H274">
            <v>26583.487334188761</v>
          </cell>
          <cell r="I274">
            <v>27038.334484949934</v>
          </cell>
          <cell r="J274">
            <v>27511.337727358186</v>
          </cell>
          <cell r="K274">
            <v>27993.518719716198</v>
          </cell>
          <cell r="L274">
            <v>28485.058109682635</v>
          </cell>
          <cell r="N274" t="str">
            <v>LUG recovery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</row>
        <row r="275">
          <cell r="B275" t="str">
            <v>Revenue</v>
          </cell>
          <cell r="H275">
            <v>1233747.3990627097</v>
          </cell>
          <cell r="I275">
            <v>1255440.5490202759</v>
          </cell>
          <cell r="J275">
            <v>1277959.4956147843</v>
          </cell>
          <cell r="K275">
            <v>1300924.4375995921</v>
          </cell>
          <cell r="L275">
            <v>1324344.3526894953</v>
          </cell>
          <cell r="N275" t="str">
            <v>Revenue</v>
          </cell>
          <cell r="T275">
            <v>95281.124696955463</v>
          </cell>
          <cell r="U275">
            <v>96276.07322232498</v>
          </cell>
          <cell r="V275">
            <v>97310.737015956605</v>
          </cell>
          <cell r="W275">
            <v>98365.476540003263</v>
          </cell>
          <cell r="X275">
            <v>99440.686949455587</v>
          </cell>
        </row>
        <row r="276">
          <cell r="B276" t="str">
            <v>Revenue taxes as % of Revenue</v>
          </cell>
          <cell r="H276">
            <v>5.8400000000000001E-2</v>
          </cell>
          <cell r="I276">
            <v>5.8400000000000001E-2</v>
          </cell>
          <cell r="J276">
            <v>5.8400000000000001E-2</v>
          </cell>
          <cell r="K276">
            <v>5.8400000000000001E-2</v>
          </cell>
          <cell r="L276">
            <v>5.8400000000000001E-2</v>
          </cell>
          <cell r="N276" t="str">
            <v>Revenue taxes as % of Revenue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</row>
        <row r="277">
          <cell r="B277" t="str">
            <v>Revenue-tax Recovery</v>
          </cell>
          <cell r="H277">
            <v>72050.848105262237</v>
          </cell>
          <cell r="I277">
            <v>73317.72806278411</v>
          </cell>
          <cell r="J277">
            <v>74632.834543903402</v>
          </cell>
          <cell r="K277">
            <v>75973.987155816183</v>
          </cell>
          <cell r="L277">
            <v>77341.710197066524</v>
          </cell>
          <cell r="N277" t="str">
            <v>Revenue-tax Recovery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</row>
        <row r="278">
          <cell r="B278" t="str">
            <v>INTERIM UPDATE OF COSTS (GRIP)</v>
          </cell>
          <cell r="N278" t="str">
            <v>INTERIM UPDATE OF COSTS (GRIP)</v>
          </cell>
        </row>
        <row r="279">
          <cell r="G279" t="str">
            <v>Amounts per 
Rate Case</v>
          </cell>
          <cell r="S279" t="str">
            <v>Amounts per 
Rate Case</v>
          </cell>
        </row>
        <row r="280">
          <cell r="B280" t="str">
            <v>Net Plant in Service</v>
          </cell>
          <cell r="G280">
            <v>1079185.442</v>
          </cell>
          <cell r="H280">
            <v>1093202.2991486192</v>
          </cell>
          <cell r="I280">
            <v>1083425.9149119193</v>
          </cell>
          <cell r="J280">
            <v>1076627.7216703193</v>
          </cell>
          <cell r="K280">
            <v>1067727.7532333429</v>
          </cell>
          <cell r="L280">
            <v>1056726.00960099</v>
          </cell>
          <cell r="N280" t="str">
            <v>Net Plant in Service</v>
          </cell>
          <cell r="S280">
            <v>372006.36499999999</v>
          </cell>
          <cell r="T280">
            <v>439028.69838784746</v>
          </cell>
          <cell r="U280">
            <v>445844.37086376135</v>
          </cell>
          <cell r="V280">
            <v>447243.47892563557</v>
          </cell>
          <cell r="W280">
            <v>448267.23834305978</v>
          </cell>
          <cell r="X280">
            <v>448915.64911603392</v>
          </cell>
        </row>
        <row r="281">
          <cell r="B281" t="str">
            <v>Change in net plant in service</v>
          </cell>
          <cell r="H281">
            <v>14016.857148619136</v>
          </cell>
          <cell r="I281">
            <v>-9776.3842366999015</v>
          </cell>
          <cell r="J281">
            <v>-6798.1932415999472</v>
          </cell>
          <cell r="K281">
            <v>-8899.9684369764291</v>
          </cell>
          <cell r="L281">
            <v>-11001.743632352911</v>
          </cell>
          <cell r="N281" t="str">
            <v>Change in net plant in service</v>
          </cell>
          <cell r="T281">
            <v>67022.333387847466</v>
          </cell>
          <cell r="U281">
            <v>6815.6724759138888</v>
          </cell>
          <cell r="V281">
            <v>1399.1080618742271</v>
          </cell>
          <cell r="W281">
            <v>1023.7594174242113</v>
          </cell>
          <cell r="X281">
            <v>648.41077297413722</v>
          </cell>
        </row>
        <row r="283">
          <cell r="B283" t="str">
            <v>Cost recovery items (not covered elsewhere):</v>
          </cell>
          <cell r="N283" t="str">
            <v>Cost recovery items (not covered elsewhere):</v>
          </cell>
        </row>
        <row r="284">
          <cell r="B284" t="str">
            <v>Return on net plant in service</v>
          </cell>
          <cell r="G284">
            <v>8.2580000000000001E-2</v>
          </cell>
          <cell r="H284">
            <v>1157.5120633329682</v>
          </cell>
          <cell r="I284">
            <v>-807.33381026667792</v>
          </cell>
          <cell r="J284">
            <v>-561.39479789132361</v>
          </cell>
          <cell r="K284">
            <v>-734.95939352551352</v>
          </cell>
          <cell r="L284">
            <v>-908.52398915970343</v>
          </cell>
          <cell r="N284" t="str">
            <v>Return on net plant in service</v>
          </cell>
          <cell r="S284">
            <v>8.2580000000000001E-2</v>
          </cell>
          <cell r="T284">
            <v>5534.7042911684439</v>
          </cell>
          <cell r="U284">
            <v>562.83823306096895</v>
          </cell>
          <cell r="V284">
            <v>115.53834374957368</v>
          </cell>
          <cell r="W284">
            <v>84.542052690891367</v>
          </cell>
          <cell r="X284">
            <v>53.545761632204254</v>
          </cell>
        </row>
        <row r="285">
          <cell r="B285" t="str">
            <v>Depreciation expense</v>
          </cell>
          <cell r="G285">
            <v>3.5000000000000003E-2</v>
          </cell>
          <cell r="H285">
            <v>490.5900002016698</v>
          </cell>
          <cell r="I285">
            <v>-342.1734482844966</v>
          </cell>
          <cell r="J285">
            <v>-237.93676345599818</v>
          </cell>
          <cell r="K285">
            <v>-311.49889529417504</v>
          </cell>
          <cell r="L285">
            <v>-385.06102713235191</v>
          </cell>
          <cell r="N285" t="str">
            <v>Depreciation expense</v>
          </cell>
          <cell r="S285">
            <v>0.02</v>
          </cell>
          <cell r="T285">
            <v>1340.4466677569494</v>
          </cell>
          <cell r="U285">
            <v>136.31344951827776</v>
          </cell>
          <cell r="V285">
            <v>27.982161237484544</v>
          </cell>
          <cell r="W285">
            <v>20.475188348484227</v>
          </cell>
          <cell r="X285">
            <v>12.968215459482744</v>
          </cell>
        </row>
        <row r="286">
          <cell r="B286" t="str">
            <v>Revenue-related taxes</v>
          </cell>
          <cell r="G286">
            <v>5.8400000000000001E-2</v>
          </cell>
          <cell r="H286">
            <v>134.78969096943078</v>
          </cell>
          <cell r="I286">
            <v>-94.01221658258909</v>
          </cell>
          <cell r="J286">
            <v>-65.373168640446693</v>
          </cell>
          <cell r="K286">
            <v>-85.584377620337023</v>
          </cell>
          <cell r="L286">
            <v>-105.79558660022737</v>
          </cell>
          <cell r="N286" t="str">
            <v>Revenue-related taxes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</row>
        <row r="287">
          <cell r="B287" t="str">
            <v>Ad valorem taxes</v>
          </cell>
          <cell r="G287">
            <v>0.02</v>
          </cell>
          <cell r="H287">
            <v>280.33714297238271</v>
          </cell>
          <cell r="I287">
            <v>-195.52768473399803</v>
          </cell>
          <cell r="J287">
            <v>-135.96386483199893</v>
          </cell>
          <cell r="K287">
            <v>-177.99936873952859</v>
          </cell>
          <cell r="L287">
            <v>-220.03487264705822</v>
          </cell>
          <cell r="N287" t="str">
            <v>Ad valorem taxes</v>
          </cell>
          <cell r="S287">
            <v>0.02</v>
          </cell>
          <cell r="T287">
            <v>1340.4466677569494</v>
          </cell>
          <cell r="U287">
            <v>136.31344951827776</v>
          </cell>
          <cell r="V287">
            <v>27.982161237484544</v>
          </cell>
          <cell r="W287">
            <v>20.475188348484227</v>
          </cell>
          <cell r="X287">
            <v>12.968215459482744</v>
          </cell>
        </row>
        <row r="288">
          <cell r="B288" t="str">
            <v>Federal income taxes</v>
          </cell>
          <cell r="G288">
            <v>0.35</v>
          </cell>
          <cell r="H288">
            <v>379.60344707912276</v>
          </cell>
          <cell r="I288">
            <v>-264.76328586875002</v>
          </cell>
          <cell r="J288">
            <v>-184.10814643106809</v>
          </cell>
          <cell r="K288">
            <v>-241.02826059723893</v>
          </cell>
          <cell r="L288">
            <v>-297.94837476340979</v>
          </cell>
          <cell r="N288" t="str">
            <v>Federal income taxes</v>
          </cell>
          <cell r="S288">
            <v>0.35</v>
          </cell>
          <cell r="T288">
            <v>1815.093677245578</v>
          </cell>
          <cell r="U288">
            <v>184.58151771020175</v>
          </cell>
          <cell r="V288">
            <v>37.890536907980746</v>
          </cell>
          <cell r="W288">
            <v>27.72537379195807</v>
          </cell>
          <cell r="X288">
            <v>17.560210675933817</v>
          </cell>
        </row>
        <row r="289">
          <cell r="B289" t="str">
            <v>Totals</v>
          </cell>
          <cell r="H289">
            <v>2442.8323445555743</v>
          </cell>
          <cell r="I289">
            <v>-1703.8104457365118</v>
          </cell>
          <cell r="J289">
            <v>-1184.7767412508354</v>
          </cell>
          <cell r="K289">
            <v>-1551.070295776793</v>
          </cell>
          <cell r="L289">
            <v>-1917.3638503027505</v>
          </cell>
          <cell r="N289" t="str">
            <v>Totals</v>
          </cell>
          <cell r="T289">
            <v>10030.691303927921</v>
          </cell>
          <cell r="U289">
            <v>1020.0466498077262</v>
          </cell>
          <cell r="V289">
            <v>209.39320313252352</v>
          </cell>
          <cell r="W289">
            <v>153.21780317981788</v>
          </cell>
          <cell r="X289">
            <v>97.042403227103563</v>
          </cell>
        </row>
        <row r="291">
          <cell r="B291" t="str">
            <v>Revenue impact of interim tariff updates:</v>
          </cell>
          <cell r="N291" t="str">
            <v>Revenue impact of interim tariff updates:</v>
          </cell>
        </row>
        <row r="292">
          <cell r="H292" t="str">
            <v>Year 0</v>
          </cell>
          <cell r="I292" t="str">
            <v>Year 1</v>
          </cell>
          <cell r="J292" t="str">
            <v>Year 2</v>
          </cell>
          <cell r="K292" t="str">
            <v>Year 3</v>
          </cell>
          <cell r="L292" t="str">
            <v>Year 4</v>
          </cell>
          <cell r="T292" t="str">
            <v>Year 0</v>
          </cell>
          <cell r="U292" t="str">
            <v>Year 1</v>
          </cell>
          <cell r="V292" t="str">
            <v>Year 2</v>
          </cell>
          <cell r="W292" t="str">
            <v>Year 3</v>
          </cell>
          <cell r="X292" t="str">
            <v>Year 4</v>
          </cell>
        </row>
        <row r="293">
          <cell r="B293" t="str">
            <v xml:space="preserve">Percent of tariff adjustment realized </v>
          </cell>
          <cell r="H293">
            <v>0</v>
          </cell>
          <cell r="I293">
            <v>0.75</v>
          </cell>
          <cell r="J293">
            <v>1</v>
          </cell>
          <cell r="K293">
            <v>1</v>
          </cell>
          <cell r="L293">
            <v>1</v>
          </cell>
          <cell r="N293" t="str">
            <v xml:space="preserve">Percent of tariff adjustment realized </v>
          </cell>
          <cell r="T293">
            <v>0</v>
          </cell>
          <cell r="U293">
            <v>0.75</v>
          </cell>
          <cell r="V293">
            <v>1</v>
          </cell>
          <cell r="W293">
            <v>1</v>
          </cell>
          <cell r="X293">
            <v>1</v>
          </cell>
        </row>
        <row r="294">
          <cell r="B294" t="str">
            <v>Interim Tariff Update Revenue</v>
          </cell>
          <cell r="N294" t="str">
            <v>Interim Tariff Update Revenue</v>
          </cell>
        </row>
        <row r="295">
          <cell r="B295" t="str">
            <v>2004 Update</v>
          </cell>
          <cell r="H295">
            <v>0</v>
          </cell>
          <cell r="I295">
            <v>1832.1242584166807</v>
          </cell>
          <cell r="J295">
            <v>2442.8323445555743</v>
          </cell>
          <cell r="K295">
            <v>2442.8323445555743</v>
          </cell>
          <cell r="L295">
            <v>2442.8323445555743</v>
          </cell>
          <cell r="N295" t="str">
            <v>2004 Update</v>
          </cell>
          <cell r="T295">
            <v>0</v>
          </cell>
          <cell r="U295">
            <v>7523.0184779459405</v>
          </cell>
          <cell r="V295">
            <v>10030.691303927921</v>
          </cell>
          <cell r="W295">
            <v>10030.691303927921</v>
          </cell>
          <cell r="X295">
            <v>10030.691303927921</v>
          </cell>
        </row>
        <row r="296">
          <cell r="B296" t="str">
            <v>2005 Update</v>
          </cell>
          <cell r="I296">
            <v>0</v>
          </cell>
          <cell r="J296">
            <v>-1277.8578343023839</v>
          </cell>
          <cell r="K296">
            <v>-1703.8104457365118</v>
          </cell>
          <cell r="L296">
            <v>-1703.8104457365118</v>
          </cell>
          <cell r="N296" t="str">
            <v>2005 Update</v>
          </cell>
          <cell r="U296">
            <v>0</v>
          </cell>
          <cell r="V296">
            <v>765.03498735579467</v>
          </cell>
          <cell r="W296">
            <v>1020.0466498077262</v>
          </cell>
          <cell r="X296">
            <v>1020.0466498077262</v>
          </cell>
        </row>
        <row r="297">
          <cell r="B297" t="str">
            <v>2006 Update</v>
          </cell>
          <cell r="J297">
            <v>0</v>
          </cell>
          <cell r="K297">
            <v>-888.58255593812646</v>
          </cell>
          <cell r="L297">
            <v>-1184.7767412508354</v>
          </cell>
          <cell r="N297" t="str">
            <v>2006 Update</v>
          </cell>
          <cell r="V297">
            <v>0</v>
          </cell>
          <cell r="W297">
            <v>157.04490234939266</v>
          </cell>
          <cell r="X297">
            <v>209.39320313252352</v>
          </cell>
        </row>
        <row r="298">
          <cell r="B298" t="str">
            <v>2007 Update</v>
          </cell>
          <cell r="K298">
            <v>0</v>
          </cell>
          <cell r="L298">
            <v>-1163.3027218325947</v>
          </cell>
          <cell r="N298" t="str">
            <v>2007 Update</v>
          </cell>
          <cell r="W298">
            <v>0</v>
          </cell>
          <cell r="X298">
            <v>114.9133523848634</v>
          </cell>
        </row>
        <row r="299">
          <cell r="B299" t="str">
            <v>2008 Update</v>
          </cell>
          <cell r="L299">
            <v>0</v>
          </cell>
          <cell r="N299" t="str">
            <v>2008 Update</v>
          </cell>
          <cell r="X299">
            <v>0</v>
          </cell>
        </row>
        <row r="300">
          <cell r="B300" t="str">
            <v>Total Interim Tariff Update Revenue</v>
          </cell>
          <cell r="H300">
            <v>0</v>
          </cell>
          <cell r="I300">
            <v>1832.1242584166807</v>
          </cell>
          <cell r="J300">
            <v>1164.9745102531904</v>
          </cell>
          <cell r="K300">
            <v>-149.56065711906399</v>
          </cell>
          <cell r="L300">
            <v>-1609.0575642643676</v>
          </cell>
          <cell r="N300" t="str">
            <v>Total Interim Tariff Update Revenue</v>
          </cell>
          <cell r="T300">
            <v>0</v>
          </cell>
          <cell r="U300">
            <v>7523.0184779459405</v>
          </cell>
          <cell r="V300">
            <v>10795.726291283716</v>
          </cell>
          <cell r="W300">
            <v>11207.782856085039</v>
          </cell>
          <cell r="X300">
            <v>11375.044509253034</v>
          </cell>
        </row>
        <row r="303">
          <cell r="B303" t="str">
            <v>TXU GAS DISTRIBUTION</v>
          </cell>
          <cell r="L303" t="str">
            <v>Base Case</v>
          </cell>
          <cell r="N303" t="str">
            <v>TXU GAS PIPELINE</v>
          </cell>
          <cell r="X303" t="str">
            <v>Base Case</v>
          </cell>
        </row>
        <row r="304">
          <cell r="B304" t="str">
            <v>SUPPLEMENT - Property</v>
          </cell>
          <cell r="L304" t="str">
            <v>DRAFT - CONFIDENTIAL</v>
          </cell>
          <cell r="N304" t="str">
            <v>SUPPLEMENT - Property</v>
          </cell>
          <cell r="X304" t="str">
            <v>DRAFT - CONFIDENTIAL</v>
          </cell>
        </row>
        <row r="305">
          <cell r="B305" t="str">
            <v>(Dollar amounts in thousands)</v>
          </cell>
          <cell r="N305" t="str">
            <v>(Dollar amounts in thousands)</v>
          </cell>
        </row>
        <row r="306">
          <cell r="F306">
            <v>2002</v>
          </cell>
          <cell r="G306">
            <v>2003</v>
          </cell>
          <cell r="H306">
            <v>2004</v>
          </cell>
          <cell r="I306">
            <v>2005</v>
          </cell>
          <cell r="J306">
            <v>2006</v>
          </cell>
          <cell r="K306">
            <v>2007</v>
          </cell>
          <cell r="L306">
            <v>2008</v>
          </cell>
          <cell r="R306">
            <v>2002</v>
          </cell>
          <cell r="S306">
            <v>2003</v>
          </cell>
          <cell r="T306">
            <v>2004</v>
          </cell>
          <cell r="U306">
            <v>2005</v>
          </cell>
          <cell r="V306">
            <v>2006</v>
          </cell>
          <cell r="W306">
            <v>2007</v>
          </cell>
          <cell r="X306">
            <v>2008</v>
          </cell>
        </row>
        <row r="307">
          <cell r="B307" t="str">
            <v>Gross Plant in Service (Beginning)</v>
          </cell>
          <cell r="N307" t="str">
            <v>Gross Plant in Service (Beginning)</v>
          </cell>
        </row>
        <row r="308">
          <cell r="B308" t="str">
            <v>Pipeline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N308" t="str">
            <v>Pipeline</v>
          </cell>
          <cell r="S308">
            <v>564784</v>
          </cell>
          <cell r="T308">
            <v>584619</v>
          </cell>
          <cell r="U308">
            <v>642989.02099999995</v>
          </cell>
          <cell r="V308">
            <v>668859.0419999999</v>
          </cell>
          <cell r="W308">
            <v>689729.06299999985</v>
          </cell>
          <cell r="X308">
            <v>710599.0839999998</v>
          </cell>
        </row>
        <row r="309">
          <cell r="B309" t="str">
            <v>Distribution</v>
          </cell>
          <cell r="G309">
            <v>1553503.2462899999</v>
          </cell>
          <cell r="H309">
            <v>1624448</v>
          </cell>
          <cell r="I309">
            <v>1684948</v>
          </cell>
          <cell r="J309">
            <v>1739448</v>
          </cell>
          <cell r="K309">
            <v>1798948</v>
          </cell>
          <cell r="L309">
            <v>1858448</v>
          </cell>
          <cell r="N309" t="str">
            <v>Distribution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</row>
        <row r="310">
          <cell r="B310" t="str">
            <v>Gathering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N310" t="str">
            <v>Gathering</v>
          </cell>
          <cell r="S310">
            <v>16995</v>
          </cell>
          <cell r="T310">
            <v>15227</v>
          </cell>
          <cell r="U310">
            <v>15227</v>
          </cell>
          <cell r="V310">
            <v>15227</v>
          </cell>
          <cell r="W310">
            <v>15227</v>
          </cell>
          <cell r="X310">
            <v>15227</v>
          </cell>
        </row>
        <row r="311">
          <cell r="B311" t="str">
            <v>Underground storage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N311" t="str">
            <v>Underground storage</v>
          </cell>
          <cell r="S311">
            <v>77764</v>
          </cell>
          <cell r="T311">
            <v>78114</v>
          </cell>
          <cell r="U311">
            <v>78114</v>
          </cell>
          <cell r="V311">
            <v>78114</v>
          </cell>
          <cell r="W311">
            <v>78114</v>
          </cell>
          <cell r="X311">
            <v>78114</v>
          </cell>
        </row>
        <row r="312">
          <cell r="B312" t="str">
            <v>General</v>
          </cell>
          <cell r="G312">
            <v>90564.912819999998</v>
          </cell>
          <cell r="H312">
            <v>93559</v>
          </cell>
          <cell r="I312">
            <v>94059.4</v>
          </cell>
          <cell r="J312">
            <v>94559.4</v>
          </cell>
          <cell r="K312">
            <v>95059.4</v>
          </cell>
          <cell r="L312">
            <v>95559.4</v>
          </cell>
          <cell r="N312" t="str">
            <v>General</v>
          </cell>
          <cell r="S312">
            <v>58962</v>
          </cell>
          <cell r="T312">
            <v>61564.92</v>
          </cell>
          <cell r="U312">
            <v>61565.32</v>
          </cell>
          <cell r="V312">
            <v>61565.32</v>
          </cell>
          <cell r="W312">
            <v>61565.32</v>
          </cell>
          <cell r="X312">
            <v>61565.32</v>
          </cell>
        </row>
        <row r="313">
          <cell r="B313" t="str">
            <v>Gross plant in service, Beginning</v>
          </cell>
          <cell r="G313">
            <v>1644068.1591099999</v>
          </cell>
          <cell r="H313">
            <v>1718007</v>
          </cell>
          <cell r="I313">
            <v>1779007.4</v>
          </cell>
          <cell r="J313">
            <v>1834007.4</v>
          </cell>
          <cell r="K313">
            <v>1894007.4</v>
          </cell>
          <cell r="L313">
            <v>1954007.4</v>
          </cell>
          <cell r="N313" t="str">
            <v>Gross plant in service, Beginning</v>
          </cell>
          <cell r="S313">
            <v>718505</v>
          </cell>
          <cell r="T313">
            <v>739524.92</v>
          </cell>
          <cell r="U313">
            <v>797895.3409999999</v>
          </cell>
          <cell r="V313">
            <v>823765.36199999985</v>
          </cell>
          <cell r="W313">
            <v>844635.3829999998</v>
          </cell>
          <cell r="X313">
            <v>865505.40399999975</v>
          </cell>
        </row>
        <row r="314">
          <cell r="B314" t="str">
            <v>Additions to Plant in Service</v>
          </cell>
          <cell r="N314" t="str">
            <v>Additions to Plant in Service</v>
          </cell>
          <cell r="T314">
            <v>54770.021000000001</v>
          </cell>
          <cell r="U314">
            <v>25870.021000000001</v>
          </cell>
          <cell r="V314">
            <v>20870.021000000001</v>
          </cell>
          <cell r="W314">
            <v>20870.021000000001</v>
          </cell>
          <cell r="X314">
            <v>20870.021000000001</v>
          </cell>
        </row>
        <row r="315">
          <cell r="B315" t="str">
            <v>Pipeline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N315" t="str">
            <v>Pipeline</v>
          </cell>
          <cell r="S315">
            <v>19835</v>
          </cell>
          <cell r="T315">
            <v>58370.021000000001</v>
          </cell>
          <cell r="U315">
            <v>25870.021000000001</v>
          </cell>
          <cell r="V315">
            <v>20870.021000000001</v>
          </cell>
          <cell r="W315">
            <v>20870.021000000001</v>
          </cell>
          <cell r="X315">
            <v>20870.021000000001</v>
          </cell>
        </row>
        <row r="316">
          <cell r="B316" t="str">
            <v>Distribution</v>
          </cell>
          <cell r="G316">
            <v>75536.837220000074</v>
          </cell>
          <cell r="H316">
            <v>60500</v>
          </cell>
          <cell r="I316">
            <v>54500</v>
          </cell>
          <cell r="J316">
            <v>59500</v>
          </cell>
          <cell r="K316">
            <v>59500</v>
          </cell>
          <cell r="L316">
            <v>59500</v>
          </cell>
          <cell r="N316" t="str">
            <v>Distribution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</row>
        <row r="317">
          <cell r="B317" t="str">
            <v>Gathering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N317" t="str">
            <v>Gathering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</row>
        <row r="318">
          <cell r="B318" t="str">
            <v>Underground storage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N318" t="str">
            <v>Underground storage</v>
          </cell>
          <cell r="S318">
            <v>350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</row>
        <row r="319">
          <cell r="B319" t="str">
            <v>General</v>
          </cell>
          <cell r="G319">
            <v>2805.7079300000023</v>
          </cell>
          <cell r="H319">
            <v>500</v>
          </cell>
          <cell r="I319">
            <v>500</v>
          </cell>
          <cell r="J319">
            <v>500</v>
          </cell>
          <cell r="K319">
            <v>500</v>
          </cell>
          <cell r="L319">
            <v>500</v>
          </cell>
          <cell r="N319" t="str">
            <v>General</v>
          </cell>
          <cell r="S319">
            <v>2602.92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</row>
        <row r="320">
          <cell r="B320" t="str">
            <v>Sub-total, addition to plant in service</v>
          </cell>
          <cell r="G320">
            <v>78342.545150000078</v>
          </cell>
          <cell r="H320">
            <v>61000</v>
          </cell>
          <cell r="I320">
            <v>55000</v>
          </cell>
          <cell r="J320">
            <v>60000</v>
          </cell>
          <cell r="K320">
            <v>60000</v>
          </cell>
          <cell r="L320">
            <v>60000</v>
          </cell>
          <cell r="N320" t="str">
            <v>Sub-total, addition to plant in service</v>
          </cell>
          <cell r="T320">
            <v>58370.021000000001</v>
          </cell>
          <cell r="U320">
            <v>25870.021000000001</v>
          </cell>
          <cell r="V320">
            <v>20870.021000000001</v>
          </cell>
          <cell r="W320">
            <v>20870.021000000001</v>
          </cell>
          <cell r="X320">
            <v>20870.021000000001</v>
          </cell>
        </row>
        <row r="321">
          <cell r="B321" t="str">
            <v>Retirements</v>
          </cell>
          <cell r="N321" t="str">
            <v>Retirements</v>
          </cell>
        </row>
        <row r="322">
          <cell r="B322" t="str">
            <v>Pipeline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N322" t="str">
            <v>Pipeline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</row>
        <row r="323">
          <cell r="B323" t="str">
            <v>Distribution</v>
          </cell>
          <cell r="G323">
            <v>-4592.0835100000004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N323" t="str">
            <v>Distribution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</row>
        <row r="324">
          <cell r="B324" t="str">
            <v>Gathering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N324" t="str">
            <v>Gathering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</row>
        <row r="325">
          <cell r="B325" t="str">
            <v>Underground storage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N325" t="str">
            <v>Underground storage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</row>
        <row r="326">
          <cell r="B326" t="str">
            <v>General</v>
          </cell>
          <cell r="G326">
            <v>188.37925000000001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N326" t="str">
            <v>General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</row>
        <row r="327">
          <cell r="B327" t="str">
            <v>Sub-total, retirements</v>
          </cell>
          <cell r="F327">
            <v>0</v>
          </cell>
          <cell r="G327">
            <v>-4403.7042600000004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N327" t="str">
            <v>Sub-total, retirements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B328" t="str">
            <v>Other Adjustments (including transfers)</v>
          </cell>
          <cell r="N328" t="str">
            <v>Other Adjustments (including transfers)</v>
          </cell>
        </row>
        <row r="329">
          <cell r="B329" t="str">
            <v>Pipeline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N329" t="str">
            <v>Pipeline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</row>
        <row r="330">
          <cell r="B330" t="str">
            <v>Distribution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N330" t="str">
            <v>Distribution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</row>
        <row r="331">
          <cell r="B331" t="str">
            <v>Gathering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N331" t="str">
            <v>Gathering</v>
          </cell>
          <cell r="S331">
            <v>-1768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</row>
        <row r="332">
          <cell r="B332" t="str">
            <v>Underground storage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N332" t="str">
            <v>Underground storage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</row>
        <row r="333">
          <cell r="B333" t="str">
            <v>General</v>
          </cell>
          <cell r="H333">
            <v>0.39999999998835811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N333" t="str">
            <v>General</v>
          </cell>
          <cell r="T333">
            <v>0.39999999998835811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</row>
        <row r="334">
          <cell r="B334" t="str">
            <v>Sub-total, other property adjustments</v>
          </cell>
          <cell r="H334">
            <v>0.39999999998835811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N334" t="str">
            <v>Sub-total, other property adjustments</v>
          </cell>
          <cell r="T334">
            <v>0.39999999998835811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</row>
        <row r="335">
          <cell r="B335" t="str">
            <v>Gross Plant in Service (Ending)</v>
          </cell>
          <cell r="N335" t="str">
            <v>Gross Plant in Service (Ending)</v>
          </cell>
        </row>
        <row r="336">
          <cell r="B336" t="str">
            <v>Pipeline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N336" t="str">
            <v>Pipeline</v>
          </cell>
          <cell r="R336">
            <v>564784</v>
          </cell>
          <cell r="S336">
            <v>584619</v>
          </cell>
          <cell r="T336">
            <v>642989.02099999995</v>
          </cell>
          <cell r="U336">
            <v>668859.0419999999</v>
          </cell>
          <cell r="V336">
            <v>689729.06299999985</v>
          </cell>
          <cell r="W336">
            <v>710599.0839999998</v>
          </cell>
          <cell r="X336">
            <v>731469.10499999975</v>
          </cell>
        </row>
        <row r="337">
          <cell r="B337" t="str">
            <v>Distribution</v>
          </cell>
          <cell r="F337">
            <v>1553503.2462899999</v>
          </cell>
          <cell r="G337">
            <v>1624448</v>
          </cell>
          <cell r="H337">
            <v>1684948</v>
          </cell>
          <cell r="I337">
            <v>1739448</v>
          </cell>
          <cell r="J337">
            <v>1798948</v>
          </cell>
          <cell r="K337">
            <v>1858448</v>
          </cell>
          <cell r="L337">
            <v>1917948</v>
          </cell>
          <cell r="N337" t="str">
            <v>Distribution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</row>
        <row r="338">
          <cell r="B338" t="str">
            <v>Gathering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N338" t="str">
            <v>Gathering</v>
          </cell>
          <cell r="R338">
            <v>16995</v>
          </cell>
          <cell r="S338">
            <v>15227</v>
          </cell>
          <cell r="T338">
            <v>15227</v>
          </cell>
          <cell r="U338">
            <v>15227</v>
          </cell>
          <cell r="V338">
            <v>15227</v>
          </cell>
          <cell r="W338">
            <v>15227</v>
          </cell>
          <cell r="X338">
            <v>15227</v>
          </cell>
        </row>
        <row r="339">
          <cell r="B339" t="str">
            <v>Underground storage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N339" t="str">
            <v>Underground storage</v>
          </cell>
          <cell r="R339">
            <v>77764</v>
          </cell>
          <cell r="S339">
            <v>78114</v>
          </cell>
          <cell r="T339">
            <v>78114</v>
          </cell>
          <cell r="U339">
            <v>78114</v>
          </cell>
          <cell r="V339">
            <v>78114</v>
          </cell>
          <cell r="W339">
            <v>78114</v>
          </cell>
          <cell r="X339">
            <v>78114</v>
          </cell>
        </row>
        <row r="340">
          <cell r="B340" t="str">
            <v>General</v>
          </cell>
          <cell r="F340">
            <v>90564.912819999998</v>
          </cell>
          <cell r="G340">
            <v>93559</v>
          </cell>
          <cell r="H340">
            <v>94059.4</v>
          </cell>
          <cell r="I340">
            <v>94559.4</v>
          </cell>
          <cell r="J340">
            <v>95059.4</v>
          </cell>
          <cell r="K340">
            <v>95559.4</v>
          </cell>
          <cell r="L340">
            <v>96059.4</v>
          </cell>
          <cell r="N340" t="str">
            <v>General</v>
          </cell>
          <cell r="R340">
            <v>58962</v>
          </cell>
          <cell r="S340">
            <v>61564.92</v>
          </cell>
          <cell r="T340">
            <v>61565.32</v>
          </cell>
          <cell r="U340">
            <v>61565.32</v>
          </cell>
          <cell r="V340">
            <v>61565.32</v>
          </cell>
          <cell r="W340">
            <v>61565.32</v>
          </cell>
          <cell r="X340">
            <v>61565.32</v>
          </cell>
        </row>
        <row r="341">
          <cell r="B341" t="str">
            <v>Gross plant in service, Ending</v>
          </cell>
          <cell r="F341">
            <v>1644068.1591099999</v>
          </cell>
          <cell r="G341">
            <v>1718007</v>
          </cell>
          <cell r="H341">
            <v>1779007.4</v>
          </cell>
          <cell r="I341">
            <v>1834007.4</v>
          </cell>
          <cell r="J341">
            <v>1894007.4</v>
          </cell>
          <cell r="K341">
            <v>1954007.4</v>
          </cell>
          <cell r="L341">
            <v>2014007.4</v>
          </cell>
          <cell r="N341" t="str">
            <v>Gross plant in service, Ending</v>
          </cell>
          <cell r="R341">
            <v>718505</v>
          </cell>
          <cell r="S341">
            <v>739524.92</v>
          </cell>
          <cell r="T341">
            <v>797895.3409999999</v>
          </cell>
          <cell r="U341">
            <v>823765.36199999985</v>
          </cell>
          <cell r="V341">
            <v>844635.3829999998</v>
          </cell>
          <cell r="W341">
            <v>865505.40399999975</v>
          </cell>
          <cell r="X341">
            <v>886375.4249999997</v>
          </cell>
        </row>
        <row r="343">
          <cell r="B343" t="str">
            <v>TXU GAS DISTRIBUTION</v>
          </cell>
          <cell r="L343" t="str">
            <v>Base Case</v>
          </cell>
          <cell r="N343" t="str">
            <v>TXU GAS PIPELINE</v>
          </cell>
          <cell r="X343" t="str">
            <v>Base Case</v>
          </cell>
        </row>
        <row r="344">
          <cell r="B344" t="str">
            <v>SUPPLEMENT - PROPERTY</v>
          </cell>
          <cell r="L344" t="str">
            <v>DRAFT - CONFIDENTIAL</v>
          </cell>
          <cell r="N344" t="str">
            <v>SUPPLEMENT - PROPERTY</v>
          </cell>
          <cell r="X344" t="str">
            <v>DRAFT - CONFIDENTIAL</v>
          </cell>
        </row>
        <row r="345">
          <cell r="B345" t="str">
            <v>(Dollar amounts in thousands)</v>
          </cell>
          <cell r="N345" t="str">
            <v>(Dollar amounts in thousands)</v>
          </cell>
        </row>
        <row r="346">
          <cell r="F346">
            <v>2002</v>
          </cell>
          <cell r="G346">
            <v>2003</v>
          </cell>
          <cell r="H346">
            <v>2004</v>
          </cell>
          <cell r="I346">
            <v>2005</v>
          </cell>
          <cell r="J346">
            <v>2006</v>
          </cell>
          <cell r="K346">
            <v>2007</v>
          </cell>
          <cell r="L346">
            <v>2008</v>
          </cell>
          <cell r="R346">
            <v>2002</v>
          </cell>
          <cell r="S346">
            <v>2003</v>
          </cell>
          <cell r="T346">
            <v>2004</v>
          </cell>
          <cell r="U346">
            <v>2005</v>
          </cell>
          <cell r="V346">
            <v>2006</v>
          </cell>
          <cell r="W346">
            <v>2007</v>
          </cell>
          <cell r="X346">
            <v>2008</v>
          </cell>
        </row>
        <row r="347">
          <cell r="B347" t="str">
            <v>Accumulated Depreciation (Beginning)</v>
          </cell>
          <cell r="N347" t="str">
            <v>Accumulated Depreciation (Beginning)</v>
          </cell>
        </row>
        <row r="348">
          <cell r="B348" t="str">
            <v>Pipeline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N348" t="str">
            <v>Pipeline</v>
          </cell>
          <cell r="S348">
            <v>271208</v>
          </cell>
          <cell r="T348">
            <v>278053</v>
          </cell>
          <cell r="U348">
            <v>289136.04504389234</v>
          </cell>
          <cell r="V348">
            <v>300952.26655003481</v>
          </cell>
          <cell r="W348">
            <v>313185.05247021688</v>
          </cell>
          <cell r="X348">
            <v>325793.18703484902</v>
          </cell>
        </row>
        <row r="349">
          <cell r="B349" t="str">
            <v>Distribution</v>
          </cell>
          <cell r="G349">
            <v>0</v>
          </cell>
          <cell r="H349">
            <v>558910</v>
          </cell>
          <cell r="I349">
            <v>616737.5535510988</v>
          </cell>
          <cell r="J349">
            <v>676562.80793337955</v>
          </cell>
          <cell r="K349">
            <v>738384.30921610631</v>
          </cell>
          <cell r="L349">
            <v>802282.02358975587</v>
          </cell>
          <cell r="N349" t="str">
            <v>Distribution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</row>
        <row r="350">
          <cell r="B350" t="str">
            <v>Gathering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N350" t="str">
            <v>Gathering</v>
          </cell>
          <cell r="S350">
            <v>3104</v>
          </cell>
          <cell r="T350">
            <v>3686</v>
          </cell>
          <cell r="U350">
            <v>6005.0717622844531</v>
          </cell>
          <cell r="V350">
            <v>8324.1435245689063</v>
          </cell>
          <cell r="W350">
            <v>10643.215286853359</v>
          </cell>
          <cell r="X350">
            <v>12962.287049137813</v>
          </cell>
        </row>
        <row r="351">
          <cell r="B351" t="str">
            <v>Underground storage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N351" t="str">
            <v>Underground storage</v>
          </cell>
          <cell r="S351">
            <v>28516</v>
          </cell>
          <cell r="T351">
            <v>30204</v>
          </cell>
          <cell r="U351">
            <v>31975.576974518459</v>
          </cell>
          <cell r="V351">
            <v>33747.153949036918</v>
          </cell>
          <cell r="W351">
            <v>35518.730923555377</v>
          </cell>
          <cell r="X351">
            <v>37290.307898073836</v>
          </cell>
        </row>
        <row r="352">
          <cell r="B352" t="str">
            <v>General</v>
          </cell>
          <cell r="G352">
            <v>0</v>
          </cell>
          <cell r="H352">
            <v>64142</v>
          </cell>
          <cell r="I352">
            <v>69067.547300281934</v>
          </cell>
          <cell r="J352">
            <v>74018.677154701218</v>
          </cell>
          <cell r="K352">
            <v>78995.36911357427</v>
          </cell>
          <cell r="L352">
            <v>83997.623176901106</v>
          </cell>
          <cell r="N352" t="str">
            <v>General</v>
          </cell>
          <cell r="S352">
            <v>25969</v>
          </cell>
          <cell r="T352">
            <v>28602.491000000002</v>
          </cell>
          <cell r="U352">
            <v>31749.948831457157</v>
          </cell>
          <cell r="V352">
            <v>34897.42711259787</v>
          </cell>
          <cell r="W352">
            <v>38044.905393738583</v>
          </cell>
          <cell r="X352">
            <v>41192.383674879296</v>
          </cell>
        </row>
        <row r="353">
          <cell r="B353" t="str">
            <v>Accumulated depreciation, ending</v>
          </cell>
          <cell r="G353">
            <v>0</v>
          </cell>
          <cell r="H353">
            <v>623052</v>
          </cell>
          <cell r="I353">
            <v>685805.10085138073</v>
          </cell>
          <cell r="J353">
            <v>750581.48508808075</v>
          </cell>
          <cell r="K353">
            <v>817379.67832968058</v>
          </cell>
          <cell r="L353">
            <v>886279.64676665701</v>
          </cell>
          <cell r="N353" t="str">
            <v>Accumulated depreciation, ending</v>
          </cell>
          <cell r="R353">
            <v>0</v>
          </cell>
          <cell r="S353">
            <v>328797</v>
          </cell>
          <cell r="T353">
            <v>340545.49099999998</v>
          </cell>
          <cell r="U353">
            <v>358866.64261215244</v>
          </cell>
          <cell r="V353">
            <v>377920.9911362385</v>
          </cell>
          <cell r="W353">
            <v>397391.90407436423</v>
          </cell>
          <cell r="X353">
            <v>417238.16565693996</v>
          </cell>
        </row>
        <row r="354">
          <cell r="B354" t="str">
            <v>Depreciation Expense</v>
          </cell>
          <cell r="N354" t="str">
            <v>Depreciation Expense</v>
          </cell>
        </row>
        <row r="355">
          <cell r="B355" t="str">
            <v>Pipeline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N355" t="str">
            <v>Pipeline</v>
          </cell>
          <cell r="S355">
            <v>11353.582179999999</v>
          </cell>
          <cell r="T355">
            <v>11083.045043892353</v>
          </cell>
          <cell r="U355">
            <v>11816.221506142476</v>
          </cell>
          <cell r="V355">
            <v>12232.785920182079</v>
          </cell>
          <cell r="W355">
            <v>12608.134564632152</v>
          </cell>
          <cell r="X355">
            <v>12983.483209082222</v>
          </cell>
        </row>
        <row r="356">
          <cell r="B356" t="str">
            <v>Distribution</v>
          </cell>
          <cell r="G356">
            <v>49290.296829999999</v>
          </cell>
          <cell r="H356">
            <v>57827.553551098819</v>
          </cell>
          <cell r="I356">
            <v>59825.254382280778</v>
          </cell>
          <cell r="J356">
            <v>61821.5012827268</v>
          </cell>
          <cell r="K356">
            <v>63897.714373649542</v>
          </cell>
          <cell r="L356">
            <v>65973.927464572291</v>
          </cell>
          <cell r="N356" t="str">
            <v>Distribution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</row>
        <row r="357">
          <cell r="B357" t="str">
            <v>Gathering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N357" t="str">
            <v>Gathering</v>
          </cell>
          <cell r="S357">
            <v>1695.99494</v>
          </cell>
          <cell r="T357">
            <v>2319.0717622844527</v>
          </cell>
          <cell r="U357">
            <v>2319.0717622844527</v>
          </cell>
          <cell r="V357">
            <v>2319.0717622844527</v>
          </cell>
          <cell r="W357">
            <v>2319.0717622844527</v>
          </cell>
          <cell r="X357">
            <v>2319.0717622844527</v>
          </cell>
        </row>
        <row r="358">
          <cell r="B358" t="str">
            <v>Underground storage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N358" t="str">
            <v>Underground storage</v>
          </cell>
          <cell r="S358">
            <v>1878.77325</v>
          </cell>
          <cell r="T358">
            <v>1771.5769745184584</v>
          </cell>
          <cell r="U358">
            <v>1771.5769745184584</v>
          </cell>
          <cell r="V358">
            <v>1771.5769745184584</v>
          </cell>
          <cell r="W358">
            <v>1771.5769745184584</v>
          </cell>
          <cell r="X358">
            <v>1771.5769745184584</v>
          </cell>
        </row>
        <row r="359">
          <cell r="B359" t="str">
            <v>General</v>
          </cell>
          <cell r="G359">
            <v>4441.5279799999998</v>
          </cell>
          <cell r="H359">
            <v>4925.5473002819353</v>
          </cell>
          <cell r="I359">
            <v>4951.1298544192778</v>
          </cell>
          <cell r="J359">
            <v>4976.691958873057</v>
          </cell>
          <cell r="K359">
            <v>5002.2540633268372</v>
          </cell>
          <cell r="L359">
            <v>5027.8161677806165</v>
          </cell>
          <cell r="N359" t="str">
            <v>General</v>
          </cell>
          <cell r="S359">
            <v>1382.3545100000001</v>
          </cell>
          <cell r="T359">
            <v>3147.4578314571536</v>
          </cell>
          <cell r="U359">
            <v>3147.4782811407158</v>
          </cell>
          <cell r="V359">
            <v>3147.4782811407158</v>
          </cell>
          <cell r="W359">
            <v>3147.4782811407158</v>
          </cell>
          <cell r="X359">
            <v>3147.4782811407158</v>
          </cell>
        </row>
        <row r="360">
          <cell r="B360" t="str">
            <v>Total depreciation expense</v>
          </cell>
          <cell r="G360">
            <v>53731.824809999998</v>
          </cell>
          <cell r="H360">
            <v>62753.100851380754</v>
          </cell>
          <cell r="I360">
            <v>64776.384236700054</v>
          </cell>
          <cell r="J360">
            <v>66798.19324159986</v>
          </cell>
          <cell r="K360">
            <v>68899.968436976385</v>
          </cell>
          <cell r="L360">
            <v>71001.743632352911</v>
          </cell>
          <cell r="N360" t="str">
            <v>Total depreciation expense</v>
          </cell>
          <cell r="R360">
            <v>0</v>
          </cell>
          <cell r="S360">
            <v>16310.704880000001</v>
          </cell>
          <cell r="T360">
            <v>18321.151612152418</v>
          </cell>
          <cell r="U360">
            <v>19054.348524086105</v>
          </cell>
          <cell r="V360">
            <v>19470.912938125708</v>
          </cell>
          <cell r="W360">
            <v>19846.261582575778</v>
          </cell>
          <cell r="X360">
            <v>20221.610227025849</v>
          </cell>
        </row>
        <row r="361">
          <cell r="B361" t="str">
            <v>Retirements</v>
          </cell>
          <cell r="N361" t="str">
            <v>Retirements</v>
          </cell>
        </row>
        <row r="362">
          <cell r="B362" t="str">
            <v>Pipeline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N362" t="str">
            <v>Pipeline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</row>
        <row r="363">
          <cell r="B363" t="str">
            <v>Distribution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N363" t="str">
            <v>Distribution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</row>
        <row r="364">
          <cell r="B364" t="str">
            <v>Gathering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N364" t="str">
            <v>Gathering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</row>
        <row r="365">
          <cell r="B365" t="str">
            <v>Underground storage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N365" t="str">
            <v>Underground storage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</row>
        <row r="366">
          <cell r="B366" t="str">
            <v>General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N366" t="str">
            <v>General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</row>
        <row r="367">
          <cell r="B367" t="str">
            <v>Total retirements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N367" t="str">
            <v>Total retirements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</row>
        <row r="368">
          <cell r="B368" t="str">
            <v>Other recoveries and removal costs, net</v>
          </cell>
          <cell r="N368" t="str">
            <v>Other recoveries and removal costs, net</v>
          </cell>
        </row>
        <row r="369">
          <cell r="B369" t="str">
            <v>Pipeline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N369" t="str">
            <v>Pipeline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</row>
        <row r="370">
          <cell r="B370" t="str">
            <v>Distribution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N370" t="str">
            <v>Distribution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</row>
        <row r="371">
          <cell r="B371" t="str">
            <v>Gathering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N371" t="str">
            <v>Gathering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</row>
        <row r="372">
          <cell r="B372" t="str">
            <v>Underground storage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N372" t="str">
            <v>Underground storage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</row>
        <row r="373">
          <cell r="B373" t="str">
            <v>General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N373" t="str">
            <v>General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</row>
        <row r="374">
          <cell r="B374" t="str">
            <v>Total oth rec. and removal costs, nets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N374" t="str">
            <v>Total oth rec. and removal costs, nets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</row>
        <row r="375">
          <cell r="B375" t="str">
            <v>Accumulated Depreciation (Ending)</v>
          </cell>
          <cell r="N375" t="str">
            <v>Accumulated Depreciation (Ending)</v>
          </cell>
        </row>
        <row r="376">
          <cell r="B376" t="str">
            <v>Pipeline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N376" t="str">
            <v>Pipeline</v>
          </cell>
          <cell r="R376">
            <v>271208</v>
          </cell>
          <cell r="S376">
            <v>278053</v>
          </cell>
          <cell r="T376">
            <v>289136.04504389234</v>
          </cell>
          <cell r="U376">
            <v>300952.26655003481</v>
          </cell>
          <cell r="V376">
            <v>313185.05247021688</v>
          </cell>
          <cell r="W376">
            <v>325793.18703484902</v>
          </cell>
          <cell r="X376">
            <v>338776.67024393124</v>
          </cell>
        </row>
        <row r="377">
          <cell r="B377" t="str">
            <v>Distribution</v>
          </cell>
          <cell r="G377">
            <v>558910</v>
          </cell>
          <cell r="H377">
            <v>616737.5535510988</v>
          </cell>
          <cell r="I377">
            <v>676562.80793337955</v>
          </cell>
          <cell r="J377">
            <v>738384.30921610631</v>
          </cell>
          <cell r="K377">
            <v>802282.02358975587</v>
          </cell>
          <cell r="L377">
            <v>868255.95105432812</v>
          </cell>
          <cell r="N377" t="str">
            <v>Distribution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</row>
        <row r="378">
          <cell r="B378" t="str">
            <v>Gathering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N378" t="str">
            <v>Gathering</v>
          </cell>
          <cell r="R378">
            <v>3104</v>
          </cell>
          <cell r="S378">
            <v>3686</v>
          </cell>
          <cell r="T378">
            <v>6005.0717622844531</v>
          </cell>
          <cell r="U378">
            <v>8324.1435245689063</v>
          </cell>
          <cell r="V378">
            <v>10643.215286853359</v>
          </cell>
          <cell r="W378">
            <v>12962.287049137813</v>
          </cell>
          <cell r="X378">
            <v>15281.358811422266</v>
          </cell>
        </row>
        <row r="379">
          <cell r="B379" t="str">
            <v>Underground storage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N379" t="str">
            <v>Underground storage</v>
          </cell>
          <cell r="R379">
            <v>28516</v>
          </cell>
          <cell r="S379">
            <v>30204</v>
          </cell>
          <cell r="T379">
            <v>31975.576974518459</v>
          </cell>
          <cell r="U379">
            <v>33747.153949036918</v>
          </cell>
          <cell r="V379">
            <v>35518.730923555377</v>
          </cell>
          <cell r="W379">
            <v>37290.307898073836</v>
          </cell>
          <cell r="X379">
            <v>39061.884872592294</v>
          </cell>
        </row>
        <row r="380">
          <cell r="B380" t="str">
            <v>General</v>
          </cell>
          <cell r="G380">
            <v>64142</v>
          </cell>
          <cell r="H380">
            <v>69067.547300281934</v>
          </cell>
          <cell r="I380">
            <v>74018.677154701218</v>
          </cell>
          <cell r="J380">
            <v>78995.36911357427</v>
          </cell>
          <cell r="K380">
            <v>83997.623176901106</v>
          </cell>
          <cell r="L380">
            <v>89025.439344681727</v>
          </cell>
          <cell r="N380" t="str">
            <v>General</v>
          </cell>
          <cell r="R380">
            <v>25969</v>
          </cell>
          <cell r="S380">
            <v>28602.491000000002</v>
          </cell>
          <cell r="T380">
            <v>31749.948831457157</v>
          </cell>
          <cell r="U380">
            <v>34897.42711259787</v>
          </cell>
          <cell r="V380">
            <v>38044.905393738583</v>
          </cell>
          <cell r="W380">
            <v>41192.383674879296</v>
          </cell>
          <cell r="X380">
            <v>44339.86195602001</v>
          </cell>
        </row>
        <row r="381">
          <cell r="B381" t="str">
            <v>Accumulated depreciation, ending</v>
          </cell>
          <cell r="G381">
            <v>623052</v>
          </cell>
          <cell r="H381">
            <v>685805.10085138073</v>
          </cell>
          <cell r="I381">
            <v>750581.48508808075</v>
          </cell>
          <cell r="J381">
            <v>817379.67832968058</v>
          </cell>
          <cell r="K381">
            <v>886279.64676665701</v>
          </cell>
          <cell r="L381">
            <v>957281.3903990098</v>
          </cell>
          <cell r="N381" t="str">
            <v>Accumulated depreciation, ending</v>
          </cell>
          <cell r="R381">
            <v>328797</v>
          </cell>
          <cell r="S381">
            <v>340545.49099999998</v>
          </cell>
          <cell r="T381">
            <v>358866.64261215244</v>
          </cell>
          <cell r="U381">
            <v>377920.9911362385</v>
          </cell>
          <cell r="V381">
            <v>397391.90407436423</v>
          </cell>
          <cell r="W381">
            <v>417238.16565693996</v>
          </cell>
          <cell r="X381">
            <v>437459.77588396578</v>
          </cell>
        </row>
        <row r="383">
          <cell r="B383" t="str">
            <v>TXU GAS DISTRIBUTION</v>
          </cell>
          <cell r="L383" t="str">
            <v>Base Case</v>
          </cell>
          <cell r="N383" t="str">
            <v>TXU GAS PIPELINE</v>
          </cell>
          <cell r="X383" t="str">
            <v>Base Case</v>
          </cell>
        </row>
        <row r="384">
          <cell r="B384" t="str">
            <v>SUPPLEMENT - PROPERTY</v>
          </cell>
          <cell r="L384" t="str">
            <v>DRAFT - CONFIDENTIAL</v>
          </cell>
          <cell r="N384" t="str">
            <v>SUPPLEMENT - PROPERTY</v>
          </cell>
          <cell r="X384" t="str">
            <v>DRAFT - CONFIDENTIAL</v>
          </cell>
        </row>
        <row r="385">
          <cell r="B385" t="str">
            <v>(Dollar amounts in thousands)</v>
          </cell>
          <cell r="N385" t="str">
            <v>(Dollar amounts in thousands)</v>
          </cell>
        </row>
        <row r="386">
          <cell r="G386">
            <v>2003</v>
          </cell>
          <cell r="H386">
            <v>2004</v>
          </cell>
          <cell r="I386">
            <v>2005</v>
          </cell>
          <cell r="J386">
            <v>2006</v>
          </cell>
          <cell r="K386">
            <v>2007</v>
          </cell>
          <cell r="L386">
            <v>2008</v>
          </cell>
          <cell r="R386">
            <v>2002</v>
          </cell>
          <cell r="S386">
            <v>2003</v>
          </cell>
          <cell r="T386">
            <v>2004</v>
          </cell>
          <cell r="U386">
            <v>2005</v>
          </cell>
          <cell r="V386">
            <v>2006</v>
          </cell>
          <cell r="W386">
            <v>2007</v>
          </cell>
          <cell r="X386">
            <v>2008</v>
          </cell>
        </row>
        <row r="387">
          <cell r="B387" t="str">
            <v>Capital Expenditures:</v>
          </cell>
          <cell r="N387" t="str">
            <v>Capital Expenditures:</v>
          </cell>
        </row>
        <row r="388">
          <cell r="B388" t="str">
            <v>Pipeline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N388" t="str">
            <v>Pipeline</v>
          </cell>
          <cell r="S388">
            <v>31960</v>
          </cell>
          <cell r="T388">
            <v>57500</v>
          </cell>
          <cell r="U388">
            <v>25000</v>
          </cell>
          <cell r="V388">
            <v>20000</v>
          </cell>
          <cell r="W388">
            <v>20000</v>
          </cell>
          <cell r="X388">
            <v>20000</v>
          </cell>
        </row>
        <row r="389">
          <cell r="B389" t="str">
            <v>Distribution</v>
          </cell>
          <cell r="G389">
            <v>81303</v>
          </cell>
          <cell r="H389">
            <v>60500</v>
          </cell>
          <cell r="I389">
            <v>54500</v>
          </cell>
          <cell r="J389">
            <v>59500</v>
          </cell>
          <cell r="K389">
            <v>59500</v>
          </cell>
          <cell r="L389">
            <v>59500</v>
          </cell>
          <cell r="N389" t="str">
            <v>Distribution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</row>
        <row r="390">
          <cell r="B390" t="str">
            <v>Gathering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N390" t="str">
            <v>Gathering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</row>
        <row r="391">
          <cell r="B391" t="str">
            <v>Underground storage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N391" t="str">
            <v>Underground storage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</row>
        <row r="392">
          <cell r="B392" t="str">
            <v>General</v>
          </cell>
          <cell r="G392">
            <v>1000</v>
          </cell>
          <cell r="H392">
            <v>500</v>
          </cell>
          <cell r="I392">
            <v>500</v>
          </cell>
          <cell r="J392">
            <v>500</v>
          </cell>
          <cell r="K392">
            <v>500</v>
          </cell>
          <cell r="L392">
            <v>500</v>
          </cell>
          <cell r="N392" t="str">
            <v>General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</row>
        <row r="393">
          <cell r="B393" t="str">
            <v>Sub-total, additions at cost</v>
          </cell>
          <cell r="G393">
            <v>82303</v>
          </cell>
          <cell r="H393">
            <v>61000</v>
          </cell>
          <cell r="I393">
            <v>55000</v>
          </cell>
          <cell r="J393">
            <v>60000</v>
          </cell>
          <cell r="K393">
            <v>60000</v>
          </cell>
          <cell r="L393">
            <v>60000</v>
          </cell>
          <cell r="N393" t="str">
            <v>Sub-total, additions at cost</v>
          </cell>
          <cell r="R393">
            <v>0</v>
          </cell>
          <cell r="S393">
            <v>31960</v>
          </cell>
          <cell r="T393">
            <v>57500</v>
          </cell>
          <cell r="U393">
            <v>25000</v>
          </cell>
          <cell r="V393">
            <v>20000</v>
          </cell>
          <cell r="W393">
            <v>20000</v>
          </cell>
          <cell r="X393">
            <v>20000</v>
          </cell>
        </row>
        <row r="394">
          <cell r="B394" t="str">
            <v>AFUDC:</v>
          </cell>
          <cell r="N394" t="str">
            <v>AFUDC:</v>
          </cell>
        </row>
        <row r="395">
          <cell r="B395" t="str">
            <v>AFUDC - Equity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N395" t="str">
            <v>AFUDC - Equity</v>
          </cell>
          <cell r="R395">
            <v>92.431740000000005</v>
          </cell>
          <cell r="S395">
            <v>418.75504000000001</v>
          </cell>
          <cell r="T395">
            <v>435.01049999999998</v>
          </cell>
          <cell r="U395">
            <v>435.01050000000015</v>
          </cell>
          <cell r="V395">
            <v>435.01050000000015</v>
          </cell>
          <cell r="W395">
            <v>435.01050000000015</v>
          </cell>
          <cell r="X395">
            <v>435.01050000000015</v>
          </cell>
        </row>
        <row r="396">
          <cell r="B396" t="str">
            <v>AFUDC - Debt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N396" t="str">
            <v>AFUDC - Debt</v>
          </cell>
          <cell r="R396">
            <v>216.32423</v>
          </cell>
          <cell r="S396">
            <v>424.1927</v>
          </cell>
          <cell r="T396">
            <v>435.01049999999998</v>
          </cell>
          <cell r="U396">
            <v>435.01050000000015</v>
          </cell>
          <cell r="V396">
            <v>435.01050000000015</v>
          </cell>
          <cell r="W396">
            <v>435.01050000000015</v>
          </cell>
          <cell r="X396">
            <v>435.01050000000015</v>
          </cell>
        </row>
        <row r="397">
          <cell r="B397" t="str">
            <v>Sub-total, AFUDC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N397" t="str">
            <v>Sub-total, AFUDC</v>
          </cell>
          <cell r="R397">
            <v>308.75596999999999</v>
          </cell>
          <cell r="S397">
            <v>842.94774000000007</v>
          </cell>
          <cell r="T397">
            <v>870.02099999999996</v>
          </cell>
          <cell r="U397">
            <v>870.0210000000003</v>
          </cell>
          <cell r="V397">
            <v>870.0210000000003</v>
          </cell>
          <cell r="W397">
            <v>870.0210000000003</v>
          </cell>
          <cell r="X397">
            <v>870.0210000000003</v>
          </cell>
        </row>
        <row r="398">
          <cell r="B398" t="str">
            <v>Capital Expenditures</v>
          </cell>
          <cell r="G398">
            <v>82303</v>
          </cell>
          <cell r="H398">
            <v>61000</v>
          </cell>
          <cell r="I398">
            <v>55000</v>
          </cell>
          <cell r="J398">
            <v>60000</v>
          </cell>
          <cell r="K398">
            <v>60000</v>
          </cell>
          <cell r="L398">
            <v>60000</v>
          </cell>
          <cell r="N398" t="str">
            <v>Capital Expenditures</v>
          </cell>
          <cell r="R398">
            <v>308.75596999999999</v>
          </cell>
          <cell r="S398">
            <v>32802.947740000003</v>
          </cell>
          <cell r="T398">
            <v>58370.021000000001</v>
          </cell>
          <cell r="U398">
            <v>25870.021000000001</v>
          </cell>
          <cell r="V398">
            <v>20870.021000000001</v>
          </cell>
          <cell r="W398">
            <v>20870.021000000001</v>
          </cell>
          <cell r="X398">
            <v>20870.021000000001</v>
          </cell>
        </row>
        <row r="399">
          <cell r="B399" t="str">
            <v>Construction Work in Progress:</v>
          </cell>
          <cell r="N399" t="str">
            <v>Construction Work in Progress:</v>
          </cell>
        </row>
        <row r="400">
          <cell r="B400" t="str">
            <v>Beginning CWIP Balance</v>
          </cell>
          <cell r="H400">
            <v>27376</v>
          </cell>
          <cell r="I400">
            <v>27376</v>
          </cell>
          <cell r="J400">
            <v>27376</v>
          </cell>
          <cell r="K400">
            <v>27376</v>
          </cell>
          <cell r="L400">
            <v>27376</v>
          </cell>
          <cell r="N400" t="str">
            <v>Beginning CWIP Balance</v>
          </cell>
          <cell r="R400">
            <v>14827</v>
          </cell>
          <cell r="S400">
            <v>15922</v>
          </cell>
          <cell r="T400">
            <v>18913.5</v>
          </cell>
          <cell r="U400">
            <v>18913.5</v>
          </cell>
          <cell r="V400">
            <v>18913.5</v>
          </cell>
          <cell r="W400">
            <v>18913.5</v>
          </cell>
          <cell r="X400">
            <v>18913.5</v>
          </cell>
        </row>
        <row r="401">
          <cell r="B401" t="str">
            <v>Additions to CWIP</v>
          </cell>
          <cell r="G401">
            <v>82303</v>
          </cell>
          <cell r="H401">
            <v>61000</v>
          </cell>
          <cell r="I401">
            <v>55000</v>
          </cell>
          <cell r="J401">
            <v>60000</v>
          </cell>
          <cell r="K401">
            <v>60000</v>
          </cell>
          <cell r="L401">
            <v>60000</v>
          </cell>
          <cell r="N401" t="str">
            <v>Additions to CWIP</v>
          </cell>
          <cell r="S401">
            <v>32802.947740000003</v>
          </cell>
          <cell r="T401">
            <v>58370.021000000001</v>
          </cell>
          <cell r="U401">
            <v>25870.021000000001</v>
          </cell>
          <cell r="V401">
            <v>20870.021000000001</v>
          </cell>
          <cell r="W401">
            <v>20870.021000000001</v>
          </cell>
          <cell r="X401">
            <v>20870.021000000001</v>
          </cell>
        </row>
        <row r="402">
          <cell r="B402" t="str">
            <v>Transfers to Plant in Service</v>
          </cell>
          <cell r="H402">
            <v>-61000</v>
          </cell>
          <cell r="I402">
            <v>-55000</v>
          </cell>
          <cell r="J402">
            <v>-60000</v>
          </cell>
          <cell r="K402">
            <v>-60000</v>
          </cell>
          <cell r="L402">
            <v>-60000</v>
          </cell>
          <cell r="N402" t="str">
            <v>Transfers to Plant in Service</v>
          </cell>
          <cell r="T402">
            <v>-58370.021000000001</v>
          </cell>
          <cell r="U402">
            <v>-25870.021000000001</v>
          </cell>
          <cell r="V402">
            <v>-20870.021000000001</v>
          </cell>
          <cell r="W402">
            <v>-20870.021000000001</v>
          </cell>
          <cell r="X402">
            <v>-20870.021000000001</v>
          </cell>
        </row>
        <row r="403">
          <cell r="B403" t="str">
            <v>Ending CWIP Balance</v>
          </cell>
          <cell r="G403">
            <v>27376</v>
          </cell>
          <cell r="H403">
            <v>27376</v>
          </cell>
          <cell r="I403">
            <v>27376</v>
          </cell>
          <cell r="J403">
            <v>27376</v>
          </cell>
          <cell r="K403">
            <v>27376</v>
          </cell>
          <cell r="L403">
            <v>27376</v>
          </cell>
          <cell r="N403" t="str">
            <v>Ending CWIP Balance</v>
          </cell>
          <cell r="R403">
            <v>15922</v>
          </cell>
          <cell r="S403">
            <v>18913.5</v>
          </cell>
          <cell r="T403">
            <v>18913.5</v>
          </cell>
          <cell r="U403">
            <v>18913.5</v>
          </cell>
          <cell r="V403">
            <v>18913.5</v>
          </cell>
          <cell r="W403">
            <v>18913.5</v>
          </cell>
          <cell r="X403">
            <v>18913.5</v>
          </cell>
        </row>
        <row r="405">
          <cell r="B405" t="str">
            <v>Plant Held for Future Use:</v>
          </cell>
          <cell r="N405" t="str">
            <v>Plant Held for Future Use:</v>
          </cell>
        </row>
        <row r="406">
          <cell r="B406" t="str">
            <v>Beginning PHFU Balance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N406" t="str">
            <v>Beginning PHFU Balance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</row>
        <row r="407">
          <cell r="B407" t="str">
            <v>Additions to PHFU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N407" t="str">
            <v>Additions to PHFU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</row>
        <row r="408">
          <cell r="B408" t="str">
            <v>Transfers to Plant in Service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N408" t="str">
            <v>Transfers to Plant in Service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</row>
        <row r="409">
          <cell r="B409" t="str">
            <v>Ending PHFU Balance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N409" t="str">
            <v>Ending PHFU Balance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</row>
        <row r="411">
          <cell r="B411" t="str">
            <v>TXU GAS DISTRIBUTION</v>
          </cell>
          <cell r="L411" t="str">
            <v>Base Case</v>
          </cell>
        </row>
        <row r="412">
          <cell r="B412" t="str">
            <v>SUPPLEMENTAL CALCULATIONS</v>
          </cell>
          <cell r="L412" t="str">
            <v>DRAFT - CONFIDENTIAL</v>
          </cell>
        </row>
        <row r="413">
          <cell r="B413" t="str">
            <v>(Dollar amounts in thousands)</v>
          </cell>
        </row>
        <row r="414">
          <cell r="F414">
            <v>2002</v>
          </cell>
          <cell r="G414">
            <v>2003</v>
          </cell>
          <cell r="H414">
            <v>2004</v>
          </cell>
          <cell r="I414">
            <v>2005</v>
          </cell>
          <cell r="J414">
            <v>2006</v>
          </cell>
          <cell r="K414">
            <v>2007</v>
          </cell>
          <cell r="L414">
            <v>2008</v>
          </cell>
        </row>
        <row r="415">
          <cell r="B415" t="str">
            <v>DEPRECIATION AND OTHER AMORTIZATION:</v>
          </cell>
        </row>
        <row r="416">
          <cell r="B416" t="str">
            <v>Depreciation and amortization of plant in service</v>
          </cell>
          <cell r="F416">
            <v>0</v>
          </cell>
          <cell r="G416">
            <v>53731.824809999998</v>
          </cell>
          <cell r="H416">
            <v>62753.100851380754</v>
          </cell>
          <cell r="I416">
            <v>64776.384236700054</v>
          </cell>
          <cell r="J416">
            <v>66798.19324159986</v>
          </cell>
          <cell r="K416">
            <v>68899.968436976385</v>
          </cell>
          <cell r="L416">
            <v>71001.743632352911</v>
          </cell>
        </row>
        <row r="417">
          <cell r="B417" t="str">
            <v>D&amp;A charged to nonoperating D&amp;A</v>
          </cell>
          <cell r="H417">
            <v>-750</v>
          </cell>
          <cell r="I417">
            <v>-750</v>
          </cell>
          <cell r="J417">
            <v>-750</v>
          </cell>
          <cell r="K417">
            <v>-750</v>
          </cell>
          <cell r="L417">
            <v>-750</v>
          </cell>
        </row>
        <row r="418">
          <cell r="B418" t="str">
            <v>Amortization of regulatory assets (poly1)</v>
          </cell>
          <cell r="F418">
            <v>127.15661</v>
          </cell>
          <cell r="G418">
            <v>2371.19823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</row>
        <row r="419">
          <cell r="B419" t="str">
            <v>Other amortization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</row>
        <row r="420">
          <cell r="B420" t="str">
            <v>Depreciation and other amortization</v>
          </cell>
          <cell r="F420">
            <v>127.15661</v>
          </cell>
          <cell r="G420">
            <v>56103.02304</v>
          </cell>
          <cell r="H420">
            <v>62003.100851380754</v>
          </cell>
          <cell r="I420">
            <v>64026.384236700054</v>
          </cell>
          <cell r="J420">
            <v>66048.19324159986</v>
          </cell>
          <cell r="K420">
            <v>68149.968436976385</v>
          </cell>
          <cell r="L420">
            <v>70251.743632352911</v>
          </cell>
        </row>
        <row r="421">
          <cell r="B421" t="str">
            <v>Reg Assets</v>
          </cell>
          <cell r="H421">
            <v>7483</v>
          </cell>
          <cell r="I421">
            <v>7483</v>
          </cell>
          <cell r="J421">
            <v>7483</v>
          </cell>
          <cell r="K421">
            <v>1112</v>
          </cell>
          <cell r="L421">
            <v>1112</v>
          </cell>
        </row>
        <row r="422">
          <cell r="B422" t="str">
            <v>Non-operating depreciation and amortization (property)</v>
          </cell>
          <cell r="F422">
            <v>761.56218000000001</v>
          </cell>
          <cell r="H422">
            <v>750</v>
          </cell>
          <cell r="I422">
            <v>750</v>
          </cell>
          <cell r="J422">
            <v>750</v>
          </cell>
          <cell r="K422">
            <v>750</v>
          </cell>
          <cell r="L422">
            <v>750</v>
          </cell>
        </row>
        <row r="423">
          <cell r="B423" t="str">
            <v>Non-operating depreciation and amortization</v>
          </cell>
          <cell r="F423">
            <v>761.56218000000001</v>
          </cell>
          <cell r="G423">
            <v>0</v>
          </cell>
          <cell r="H423">
            <v>8233</v>
          </cell>
          <cell r="I423">
            <v>8233</v>
          </cell>
          <cell r="J423">
            <v>8233</v>
          </cell>
          <cell r="K423">
            <v>1862</v>
          </cell>
          <cell r="L423">
            <v>1862</v>
          </cell>
        </row>
        <row r="425">
          <cell r="H425">
            <v>2004</v>
          </cell>
          <cell r="I425">
            <v>2005</v>
          </cell>
          <cell r="J425">
            <v>2006</v>
          </cell>
          <cell r="K425">
            <v>2007</v>
          </cell>
          <cell r="L425">
            <v>2008</v>
          </cell>
        </row>
        <row r="426">
          <cell r="B426" t="str">
            <v>FEDERAL INCOME TAX CALCULATIONS:</v>
          </cell>
        </row>
        <row r="427">
          <cell r="B427" t="str">
            <v>Earnings before taxes</v>
          </cell>
          <cell r="H427">
            <v>37599.742485347087</v>
          </cell>
          <cell r="I427">
            <v>58117.069304302335</v>
          </cell>
          <cell r="J427">
            <v>61642.423162677442</v>
          </cell>
          <cell r="K427">
            <v>64120.001051549072</v>
          </cell>
          <cell r="L427">
            <v>67128.396958466124</v>
          </cell>
        </row>
        <row r="428">
          <cell r="B428" t="str">
            <v>Add: Book depreciation and amortization</v>
          </cell>
          <cell r="H428">
            <v>62003.100851380754</v>
          </cell>
          <cell r="I428">
            <v>64026.384236700054</v>
          </cell>
          <cell r="J428">
            <v>66048.19324159986</v>
          </cell>
          <cell r="K428">
            <v>68149.968436976385</v>
          </cell>
          <cell r="L428">
            <v>70251.743632352911</v>
          </cell>
        </row>
        <row r="429">
          <cell r="B429" t="str">
            <v>Add: Normalized additions</v>
          </cell>
          <cell r="H429">
            <v>50500</v>
          </cell>
          <cell r="I429">
            <v>50500</v>
          </cell>
          <cell r="J429">
            <v>50500</v>
          </cell>
          <cell r="K429">
            <v>50500</v>
          </cell>
          <cell r="L429">
            <v>50500</v>
          </cell>
        </row>
        <row r="430">
          <cell r="B430" t="str">
            <v>Add: Non-normalized additions</v>
          </cell>
          <cell r="H430">
            <v>460</v>
          </cell>
          <cell r="I430">
            <v>460</v>
          </cell>
          <cell r="J430">
            <v>460</v>
          </cell>
          <cell r="K430">
            <v>460</v>
          </cell>
          <cell r="L430">
            <v>460</v>
          </cell>
        </row>
        <row r="431">
          <cell r="B431" t="str">
            <v>Less: Tax depreciation (existing assets)</v>
          </cell>
          <cell r="H431">
            <v>-57485.877099999998</v>
          </cell>
          <cell r="I431">
            <v>-52256.456439999994</v>
          </cell>
          <cell r="J431">
            <v>-50201.024359999996</v>
          </cell>
          <cell r="K431">
            <v>-48024.363020000004</v>
          </cell>
          <cell r="L431">
            <v>-45736.817889999998</v>
          </cell>
        </row>
        <row r="432">
          <cell r="B432" t="str">
            <v>Less: Tax depreciation (new assets)</v>
          </cell>
          <cell r="H432">
            <v>-31643.75</v>
          </cell>
          <cell r="I432">
            <v>-4264.21875</v>
          </cell>
          <cell r="J432">
            <v>-8256.90234375</v>
          </cell>
          <cell r="K432">
            <v>-12137.63466796875</v>
          </cell>
          <cell r="L432">
            <v>-15727.312067871095</v>
          </cell>
        </row>
        <row r="433">
          <cell r="B433" t="str">
            <v>Less: Debt issue costs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</row>
        <row r="434">
          <cell r="B434" t="str">
            <v>Less: Expenditures on intangibles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</row>
        <row r="435">
          <cell r="B435" t="str">
            <v>Less: Normalized reductions</v>
          </cell>
          <cell r="H435">
            <v>-21800</v>
          </cell>
          <cell r="I435">
            <v>-21800</v>
          </cell>
          <cell r="J435">
            <v>-21800</v>
          </cell>
          <cell r="K435">
            <v>-21800</v>
          </cell>
          <cell r="L435">
            <v>-21800</v>
          </cell>
        </row>
        <row r="436">
          <cell r="B436" t="str">
            <v>Less: Non-normalized reductions</v>
          </cell>
          <cell r="H436">
            <v>-2700</v>
          </cell>
          <cell r="I436">
            <v>-2700</v>
          </cell>
          <cell r="J436">
            <v>-2700</v>
          </cell>
          <cell r="K436">
            <v>-2700</v>
          </cell>
          <cell r="L436">
            <v>-2700</v>
          </cell>
        </row>
        <row r="437">
          <cell r="B437" t="str">
            <v>Taxable Income Before NOL</v>
          </cell>
          <cell r="H437">
            <v>36933.216236727851</v>
          </cell>
          <cell r="I437">
            <v>92082.778351002387</v>
          </cell>
          <cell r="J437">
            <v>95692.689700527306</v>
          </cell>
          <cell r="K437">
            <v>98567.971800556727</v>
          </cell>
          <cell r="L437">
            <v>102376.01063294793</v>
          </cell>
        </row>
        <row r="439">
          <cell r="B439" t="str">
            <v>Current FIT</v>
          </cell>
          <cell r="H439">
            <v>12926.625682854747</v>
          </cell>
          <cell r="I439">
            <v>32228.972422850835</v>
          </cell>
          <cell r="J439">
            <v>33492.441395184556</v>
          </cell>
          <cell r="K439">
            <v>34498.790130194851</v>
          </cell>
          <cell r="L439">
            <v>35831.60372153177</v>
          </cell>
        </row>
        <row r="440">
          <cell r="B440" t="str">
            <v>Deferred FIT</v>
          </cell>
          <cell r="H440">
            <v>233.28418701673399</v>
          </cell>
          <cell r="I440">
            <v>-11887.99816634502</v>
          </cell>
          <cell r="J440">
            <v>-11917.593288247452</v>
          </cell>
          <cell r="K440">
            <v>-12056.789762152679</v>
          </cell>
          <cell r="L440">
            <v>-12336.664786068628</v>
          </cell>
        </row>
        <row r="441">
          <cell r="B441" t="str">
            <v>Net Income tax expense (benefit) @ 35%</v>
          </cell>
          <cell r="H441">
            <v>13159.909869871481</v>
          </cell>
          <cell r="I441">
            <v>20340.974256505815</v>
          </cell>
          <cell r="J441">
            <v>21574.848106937105</v>
          </cell>
          <cell r="K441">
            <v>22442.000368042172</v>
          </cell>
          <cell r="L441">
            <v>23494.938935463142</v>
          </cell>
        </row>
        <row r="442">
          <cell r="B442" t="str">
            <v>Investment tax credits</v>
          </cell>
          <cell r="H442">
            <v>-133.19999999999999</v>
          </cell>
          <cell r="I442">
            <v>-133.19999999999999</v>
          </cell>
          <cell r="J442">
            <v>-133.19999999999999</v>
          </cell>
          <cell r="K442">
            <v>-133.19999999999999</v>
          </cell>
          <cell r="L442">
            <v>-133.19999999999999</v>
          </cell>
        </row>
        <row r="443">
          <cell r="B443" t="str">
            <v>Net income tax expense (benefit)</v>
          </cell>
          <cell r="H443">
            <v>13026.70986987148</v>
          </cell>
          <cell r="I443">
            <v>20207.774256505814</v>
          </cell>
          <cell r="J443">
            <v>21441.648106937104</v>
          </cell>
          <cell r="K443">
            <v>22308.800368042172</v>
          </cell>
          <cell r="L443">
            <v>23361.738935463141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UT-Graphs"/>
      <sheetName val="UT-IncStmt-MTD"/>
      <sheetName val="UT-IncStmt-QTD"/>
      <sheetName val="UT-IncStmt-YTD"/>
      <sheetName val="UT-IncStmt-Comp"/>
      <sheetName val="UT-OperItems"/>
      <sheetName val="UT-O&amp;MExp"/>
      <sheetName val="UT-Metrics"/>
      <sheetName val="CK-Summary"/>
      <sheetName val="CK-IncStmt"/>
      <sheetName val="CK-OperItems"/>
      <sheetName val="CK-O&amp;MExp"/>
      <sheetName val="CK-BS Accts"/>
      <sheetName val="KY-Summary"/>
      <sheetName val="KY-IncStmt"/>
      <sheetName val="KY-OperItems"/>
      <sheetName val="KY-O&amp;MExp"/>
      <sheetName val="KY-BS Accts"/>
      <sheetName val="LA-Summary"/>
      <sheetName val="LA-IncStmt"/>
      <sheetName val="LA-OperItems"/>
      <sheetName val="LA-O&amp;MExp"/>
      <sheetName val="LA-BS Accts"/>
      <sheetName val="MD-Summary"/>
      <sheetName val="MD-IncStmt"/>
      <sheetName val="MD-OperItems"/>
      <sheetName val="MD-O&amp;MExp"/>
      <sheetName val="MD-BS Accts"/>
      <sheetName val="MS-Summary"/>
      <sheetName val="MS-IncStmt"/>
      <sheetName val="MS-OperItems"/>
      <sheetName val="MS-O&amp;MExp"/>
      <sheetName val="MS-BS Accts"/>
      <sheetName val="TX-Summary"/>
      <sheetName val="TX-IncStmt"/>
      <sheetName val="TX-OperItems"/>
      <sheetName val="TX-O&amp;MExp"/>
      <sheetName val="TX-BS Accts"/>
      <sheetName val="TXU-Summary"/>
      <sheetName val="TXU-IncStmt"/>
      <sheetName val="TXU-OperItems"/>
      <sheetName val="TXU-O&amp;MExp"/>
      <sheetName val="TXU-BS Accts"/>
      <sheetName val="DateInput"/>
      <sheetName val="Essbase"/>
      <sheetName val="EssBalS"/>
      <sheetName val="DataMART"/>
      <sheetName val="UtOpStat"/>
      <sheetName val="CapBu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>
        <row r="20">
          <cell r="B20" t="str">
            <v>Tot Utility</v>
          </cell>
          <cell r="O20" t="str">
            <v>SSU</v>
          </cell>
          <cell r="AB20" t="str">
            <v>West Texas</v>
          </cell>
          <cell r="AO20" t="str">
            <v>ColKans</v>
          </cell>
          <cell r="BB20" t="str">
            <v>Louisiana</v>
          </cell>
          <cell r="BO20" t="str">
            <v>MVG</v>
          </cell>
          <cell r="CB20" t="str">
            <v>MidStates</v>
          </cell>
          <cell r="CO20" t="str">
            <v>Kentucky</v>
          </cell>
          <cell r="DB20" t="str">
            <v>Non-Utility</v>
          </cell>
          <cell r="DO20" t="str">
            <v>Mid-Tex</v>
          </cell>
        </row>
        <row r="21">
          <cell r="B21" t="str">
            <v>2006 FINAL Budget</v>
          </cell>
          <cell r="C21" t="str">
            <v>Oct FY2005</v>
          </cell>
          <cell r="D21" t="str">
            <v>Nov FY2005</v>
          </cell>
          <cell r="E21" t="str">
            <v>Dec FY2005</v>
          </cell>
          <cell r="F21" t="str">
            <v>Jan FY2006</v>
          </cell>
          <cell r="G21" t="str">
            <v>Feb FY2006</v>
          </cell>
          <cell r="H21" t="str">
            <v>Mar FY2006</v>
          </cell>
          <cell r="I21" t="str">
            <v>Apr FY2006</v>
          </cell>
          <cell r="J21" t="str">
            <v>May FY2006</v>
          </cell>
          <cell r="K21" t="str">
            <v>Jun FY2006</v>
          </cell>
          <cell r="L21" t="str">
            <v>Jul FY2006</v>
          </cell>
          <cell r="M21" t="str">
            <v>Aug FY2006</v>
          </cell>
          <cell r="N21" t="str">
            <v>Sep FY2006</v>
          </cell>
          <cell r="O21" t="str">
            <v>2006 FINAL Budget</v>
          </cell>
          <cell r="P21" t="str">
            <v>Oct FY2005</v>
          </cell>
          <cell r="Q21" t="str">
            <v>Nov FY2005</v>
          </cell>
          <cell r="R21" t="str">
            <v>Dec FY2005</v>
          </cell>
          <cell r="S21" t="str">
            <v>Jan FY2006</v>
          </cell>
          <cell r="T21" t="str">
            <v>Feb FY2006</v>
          </cell>
          <cell r="U21" t="str">
            <v>Mar FY2006</v>
          </cell>
          <cell r="V21" t="str">
            <v>Apr FY2006</v>
          </cell>
          <cell r="W21" t="str">
            <v>May FY2006</v>
          </cell>
          <cell r="X21" t="str">
            <v>Jun FY2006</v>
          </cell>
          <cell r="Y21" t="str">
            <v>Jul FY2006</v>
          </cell>
          <cell r="Z21" t="str">
            <v>Aug FY2006</v>
          </cell>
          <cell r="AA21" t="str">
            <v>Sep FY2006</v>
          </cell>
          <cell r="AB21" t="str">
            <v>2006 FINAL Budget</v>
          </cell>
          <cell r="AC21" t="str">
            <v>Oct FY2005</v>
          </cell>
          <cell r="AD21" t="str">
            <v>Nov FY2005</v>
          </cell>
          <cell r="AE21" t="str">
            <v>Dec FY2005</v>
          </cell>
          <cell r="AF21" t="str">
            <v>Jan FY2006</v>
          </cell>
          <cell r="AG21" t="str">
            <v>Feb FY2006</v>
          </cell>
          <cell r="AH21" t="str">
            <v>Mar FY2006</v>
          </cell>
          <cell r="AI21" t="str">
            <v>Apr FY2006</v>
          </cell>
          <cell r="AJ21" t="str">
            <v>May FY2006</v>
          </cell>
          <cell r="AK21" t="str">
            <v>Jun FY2006</v>
          </cell>
          <cell r="AL21" t="str">
            <v>Jul FY2006</v>
          </cell>
          <cell r="AM21" t="str">
            <v>Aug FY2006</v>
          </cell>
          <cell r="AN21" t="str">
            <v>Sep FY2006</v>
          </cell>
          <cell r="AO21" t="str">
            <v>2006 FINAL Budget</v>
          </cell>
          <cell r="AP21" t="str">
            <v>Oct FY2005</v>
          </cell>
          <cell r="AQ21" t="str">
            <v>Nov FY2005</v>
          </cell>
          <cell r="AR21" t="str">
            <v>Dec FY2005</v>
          </cell>
          <cell r="AS21" t="str">
            <v>Jan FY2006</v>
          </cell>
          <cell r="AT21" t="str">
            <v>Feb FY2006</v>
          </cell>
          <cell r="AU21" t="str">
            <v>Mar FY2006</v>
          </cell>
          <cell r="AV21" t="str">
            <v>Apr FY2006</v>
          </cell>
          <cell r="AW21" t="str">
            <v>May FY2006</v>
          </cell>
          <cell r="AX21" t="str">
            <v>Jun FY2006</v>
          </cell>
          <cell r="AY21" t="str">
            <v>Jul FY2006</v>
          </cell>
          <cell r="AZ21" t="str">
            <v>Aug FY2006</v>
          </cell>
          <cell r="BA21" t="str">
            <v>Sep FY2006</v>
          </cell>
          <cell r="BB21" t="str">
            <v>2006 FINAL Budget</v>
          </cell>
          <cell r="BC21" t="str">
            <v>Oct FY2005</v>
          </cell>
          <cell r="BD21" t="str">
            <v>Nov FY2005</v>
          </cell>
          <cell r="BE21" t="str">
            <v>Dec FY2005</v>
          </cell>
          <cell r="BF21" t="str">
            <v>Jan FY2006</v>
          </cell>
          <cell r="BG21" t="str">
            <v>Feb FY2006</v>
          </cell>
          <cell r="BH21" t="str">
            <v>Mar FY2006</v>
          </cell>
          <cell r="BI21" t="str">
            <v>Apr FY2006</v>
          </cell>
          <cell r="BJ21" t="str">
            <v>May FY2006</v>
          </cell>
          <cell r="BK21" t="str">
            <v>Jun FY2006</v>
          </cell>
          <cell r="BL21" t="str">
            <v>Jul FY2006</v>
          </cell>
          <cell r="BM21" t="str">
            <v>Aug FY2006</v>
          </cell>
          <cell r="BN21" t="str">
            <v>Sep FY2006</v>
          </cell>
          <cell r="BO21" t="str">
            <v>2006 FINAL Budget</v>
          </cell>
          <cell r="BP21" t="str">
            <v>Oct FY2005</v>
          </cell>
          <cell r="BQ21" t="str">
            <v>Nov FY2005</v>
          </cell>
          <cell r="BR21" t="str">
            <v>Dec FY2005</v>
          </cell>
          <cell r="BS21" t="str">
            <v>Jan FY2006</v>
          </cell>
          <cell r="BT21" t="str">
            <v>Feb FY2006</v>
          </cell>
          <cell r="BU21" t="str">
            <v>Mar FY2006</v>
          </cell>
          <cell r="BV21" t="str">
            <v>Apr FY2006</v>
          </cell>
          <cell r="BW21" t="str">
            <v>May FY2006</v>
          </cell>
          <cell r="BX21" t="str">
            <v>Jun FY2006</v>
          </cell>
          <cell r="BY21" t="str">
            <v>Jul FY2006</v>
          </cell>
          <cell r="BZ21" t="str">
            <v>Aug FY2006</v>
          </cell>
          <cell r="CA21" t="str">
            <v>Sep FY2006</v>
          </cell>
          <cell r="CB21" t="str">
            <v>2006 FINAL Budget</v>
          </cell>
          <cell r="CC21" t="str">
            <v>Oct FY2005</v>
          </cell>
          <cell r="CD21" t="str">
            <v>Nov FY2005</v>
          </cell>
          <cell r="CE21" t="str">
            <v>Dec FY2005</v>
          </cell>
          <cell r="CF21" t="str">
            <v>Jan FY2006</v>
          </cell>
          <cell r="CG21" t="str">
            <v>Feb FY2006</v>
          </cell>
          <cell r="CH21" t="str">
            <v>Mar FY2006</v>
          </cell>
          <cell r="CI21" t="str">
            <v>Apr FY2006</v>
          </cell>
          <cell r="CJ21" t="str">
            <v>May FY2006</v>
          </cell>
          <cell r="CK21" t="str">
            <v>Jun FY2006</v>
          </cell>
          <cell r="CL21" t="str">
            <v>Jul FY2006</v>
          </cell>
          <cell r="CM21" t="str">
            <v>Aug FY2006</v>
          </cell>
          <cell r="CN21" t="str">
            <v>Sep FY2006</v>
          </cell>
          <cell r="CO21" t="str">
            <v>2006 FINAL Budget</v>
          </cell>
          <cell r="CP21" t="str">
            <v>Oct FY2005</v>
          </cell>
          <cell r="CQ21" t="str">
            <v>Nov FY2005</v>
          </cell>
          <cell r="CR21" t="str">
            <v>Dec FY2005</v>
          </cell>
          <cell r="CS21" t="str">
            <v>Jan FY2006</v>
          </cell>
          <cell r="CT21" t="str">
            <v>Feb FY2006</v>
          </cell>
          <cell r="CU21" t="str">
            <v>Mar FY2006</v>
          </cell>
          <cell r="CV21" t="str">
            <v>Apr FY2006</v>
          </cell>
          <cell r="CW21" t="str">
            <v>May FY2006</v>
          </cell>
          <cell r="CX21" t="str">
            <v>Jun FY2006</v>
          </cell>
          <cell r="CY21" t="str">
            <v>Jul FY2006</v>
          </cell>
          <cell r="CZ21" t="str">
            <v>Aug FY2006</v>
          </cell>
          <cell r="DA21" t="str">
            <v>Sep FY2006</v>
          </cell>
          <cell r="DB21" t="str">
            <v>2006 FINAL Budget</v>
          </cell>
          <cell r="DC21" t="str">
            <v>Oct FY2005</v>
          </cell>
          <cell r="DD21" t="str">
            <v>Nov FY2005</v>
          </cell>
          <cell r="DE21" t="str">
            <v>Dec FY2005</v>
          </cell>
          <cell r="DF21" t="str">
            <v>Jan FY2006</v>
          </cell>
          <cell r="DG21" t="str">
            <v>Feb FY2006</v>
          </cell>
          <cell r="DH21" t="str">
            <v>Mar FY2006</v>
          </cell>
          <cell r="DI21" t="str">
            <v>Apr FY2006</v>
          </cell>
          <cell r="DJ21" t="str">
            <v>May FY2006</v>
          </cell>
          <cell r="DK21" t="str">
            <v>Jun FY2006</v>
          </cell>
          <cell r="DL21" t="str">
            <v>Jul FY2006</v>
          </cell>
          <cell r="DM21" t="str">
            <v>Aug FY2006</v>
          </cell>
          <cell r="DN21" t="str">
            <v>Sep FY2006</v>
          </cell>
          <cell r="DO21" t="str">
            <v>2006 FINAL Budget</v>
          </cell>
          <cell r="DP21" t="str">
            <v>Oct FY2005</v>
          </cell>
          <cell r="DQ21" t="str">
            <v>Nov FY2005</v>
          </cell>
          <cell r="DR21" t="str">
            <v>Dec FY2005</v>
          </cell>
          <cell r="DS21" t="str">
            <v>Jan FY2006</v>
          </cell>
          <cell r="DT21" t="str">
            <v>Feb FY2006</v>
          </cell>
          <cell r="DU21" t="str">
            <v>Mar FY2006</v>
          </cell>
          <cell r="DV21" t="str">
            <v>Apr FY2006</v>
          </cell>
          <cell r="DW21" t="str">
            <v>May FY2006</v>
          </cell>
          <cell r="DX21" t="str">
            <v>Jun FY2006</v>
          </cell>
          <cell r="DY21" t="str">
            <v>Jul FY2006</v>
          </cell>
          <cell r="DZ21" t="str">
            <v>Aug FY2006</v>
          </cell>
          <cell r="EA21" t="str">
            <v>Sep FY2006</v>
          </cell>
        </row>
        <row r="23">
          <cell r="A23" t="str">
            <v>Unapplied Overhead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Unassigned Labor</v>
          </cell>
        </row>
        <row r="25">
          <cell r="A25" t="str">
            <v>Unapplied Labor Transfers</v>
          </cell>
        </row>
        <row r="26">
          <cell r="A26" t="str">
            <v xml:space="preserve">  Growth</v>
          </cell>
          <cell r="B26">
            <v>93274785</v>
          </cell>
          <cell r="C26">
            <v>8842523</v>
          </cell>
          <cell r="D26">
            <v>8644537</v>
          </cell>
          <cell r="E26">
            <v>8080087</v>
          </cell>
          <cell r="F26">
            <v>7614891</v>
          </cell>
          <cell r="G26">
            <v>7923973</v>
          </cell>
          <cell r="H26">
            <v>7569205</v>
          </cell>
          <cell r="I26">
            <v>7692239</v>
          </cell>
          <cell r="J26">
            <v>7414097</v>
          </cell>
          <cell r="K26">
            <v>7805913</v>
          </cell>
          <cell r="L26">
            <v>7182173</v>
          </cell>
          <cell r="M26">
            <v>7433533</v>
          </cell>
          <cell r="N26">
            <v>7071614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5638694</v>
          </cell>
          <cell r="AC26">
            <v>564005</v>
          </cell>
          <cell r="AD26">
            <v>537476</v>
          </cell>
          <cell r="AE26">
            <v>528773</v>
          </cell>
          <cell r="AF26">
            <v>475657</v>
          </cell>
          <cell r="AG26">
            <v>544733</v>
          </cell>
          <cell r="AH26">
            <v>523438</v>
          </cell>
          <cell r="AI26">
            <v>453362</v>
          </cell>
          <cell r="AJ26">
            <v>460727</v>
          </cell>
          <cell r="AK26">
            <v>406975</v>
          </cell>
          <cell r="AL26">
            <v>495362</v>
          </cell>
          <cell r="AM26">
            <v>394453</v>
          </cell>
          <cell r="AN26">
            <v>253733</v>
          </cell>
          <cell r="AO26">
            <v>4694267</v>
          </cell>
          <cell r="AP26">
            <v>767285</v>
          </cell>
          <cell r="AQ26">
            <v>438757</v>
          </cell>
          <cell r="AR26">
            <v>491127</v>
          </cell>
          <cell r="AS26">
            <v>342689</v>
          </cell>
          <cell r="AT26">
            <v>235960</v>
          </cell>
          <cell r="AU26">
            <v>368333</v>
          </cell>
          <cell r="AV26">
            <v>321108</v>
          </cell>
          <cell r="AW26">
            <v>350334</v>
          </cell>
          <cell r="AX26">
            <v>341726</v>
          </cell>
          <cell r="AY26">
            <v>321291</v>
          </cell>
          <cell r="AZ26">
            <v>384375</v>
          </cell>
          <cell r="BA26">
            <v>331282</v>
          </cell>
          <cell r="BB26">
            <v>9960591</v>
          </cell>
          <cell r="BC26">
            <v>833596</v>
          </cell>
          <cell r="BD26">
            <v>744380</v>
          </cell>
          <cell r="BE26">
            <v>789704</v>
          </cell>
          <cell r="BF26">
            <v>846156</v>
          </cell>
          <cell r="BG26">
            <v>935036</v>
          </cell>
          <cell r="BH26">
            <v>954085</v>
          </cell>
          <cell r="BI26">
            <v>833762</v>
          </cell>
          <cell r="BJ26">
            <v>858959</v>
          </cell>
          <cell r="BK26">
            <v>893306</v>
          </cell>
          <cell r="BL26">
            <v>714370</v>
          </cell>
          <cell r="BM26">
            <v>799041</v>
          </cell>
          <cell r="BN26">
            <v>758196</v>
          </cell>
          <cell r="BO26">
            <v>5951295</v>
          </cell>
          <cell r="BP26">
            <v>504318</v>
          </cell>
          <cell r="BQ26">
            <v>560577</v>
          </cell>
          <cell r="BR26">
            <v>566893</v>
          </cell>
          <cell r="BS26">
            <v>408909</v>
          </cell>
          <cell r="BT26">
            <v>554639</v>
          </cell>
          <cell r="BU26">
            <v>533142</v>
          </cell>
          <cell r="BV26">
            <v>426341</v>
          </cell>
          <cell r="BW26">
            <v>471626</v>
          </cell>
          <cell r="BX26">
            <v>456801</v>
          </cell>
          <cell r="BY26">
            <v>510598</v>
          </cell>
          <cell r="BZ26">
            <v>531654</v>
          </cell>
          <cell r="CA26">
            <v>425797</v>
          </cell>
          <cell r="CB26">
            <v>12140900</v>
          </cell>
          <cell r="CC26">
            <v>1117645</v>
          </cell>
          <cell r="CD26">
            <v>1097601</v>
          </cell>
          <cell r="CE26">
            <v>1030094</v>
          </cell>
          <cell r="CF26">
            <v>489179</v>
          </cell>
          <cell r="CG26">
            <v>1016913</v>
          </cell>
          <cell r="CH26">
            <v>1159851</v>
          </cell>
          <cell r="CI26">
            <v>1335907</v>
          </cell>
          <cell r="CJ26">
            <v>1050175</v>
          </cell>
          <cell r="CK26">
            <v>1094115</v>
          </cell>
          <cell r="CL26">
            <v>920673</v>
          </cell>
          <cell r="CM26">
            <v>926913</v>
          </cell>
          <cell r="CN26">
            <v>901834</v>
          </cell>
          <cell r="CO26">
            <v>4957187</v>
          </cell>
          <cell r="CP26">
            <v>696375</v>
          </cell>
          <cell r="CQ26">
            <v>375357</v>
          </cell>
          <cell r="CR26">
            <v>363890</v>
          </cell>
          <cell r="CS26">
            <v>394382</v>
          </cell>
          <cell r="CT26">
            <v>339449</v>
          </cell>
          <cell r="CU26">
            <v>419623</v>
          </cell>
          <cell r="CV26">
            <v>497511</v>
          </cell>
          <cell r="CW26">
            <v>398073</v>
          </cell>
          <cell r="CX26">
            <v>339579</v>
          </cell>
          <cell r="CY26">
            <v>395629</v>
          </cell>
          <cell r="CZ26">
            <v>352911</v>
          </cell>
          <cell r="DA26">
            <v>384408</v>
          </cell>
          <cell r="DB26">
            <v>89730474</v>
          </cell>
          <cell r="DC26">
            <v>5200830</v>
          </cell>
          <cell r="DD26">
            <v>5200899</v>
          </cell>
          <cell r="DE26">
            <v>29398182</v>
          </cell>
          <cell r="DF26">
            <v>5200899</v>
          </cell>
          <cell r="DG26">
            <v>5200899</v>
          </cell>
          <cell r="DH26">
            <v>26446321</v>
          </cell>
          <cell r="DI26">
            <v>2249111</v>
          </cell>
          <cell r="DJ26">
            <v>2166667</v>
          </cell>
          <cell r="DK26">
            <v>2166667</v>
          </cell>
          <cell r="DL26">
            <v>2166667</v>
          </cell>
          <cell r="DM26">
            <v>2166667</v>
          </cell>
          <cell r="DN26">
            <v>2166665</v>
          </cell>
          <cell r="DO26">
            <v>49931851</v>
          </cell>
          <cell r="DP26">
            <v>4359299</v>
          </cell>
          <cell r="DQ26">
            <v>4890389</v>
          </cell>
          <cell r="DR26">
            <v>4309606</v>
          </cell>
          <cell r="DS26">
            <v>4657919</v>
          </cell>
          <cell r="DT26">
            <v>4297243</v>
          </cell>
          <cell r="DU26">
            <v>3610733</v>
          </cell>
          <cell r="DV26">
            <v>3824248</v>
          </cell>
          <cell r="DW26">
            <v>3824203</v>
          </cell>
          <cell r="DX26">
            <v>4273411</v>
          </cell>
          <cell r="DY26">
            <v>3824250</v>
          </cell>
          <cell r="DZ26">
            <v>4044186</v>
          </cell>
          <cell r="EA26">
            <v>4016364</v>
          </cell>
        </row>
        <row r="28">
          <cell r="A28" t="str">
            <v>Total System Integrity Projects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</row>
        <row r="29">
          <cell r="A29" t="str">
            <v>Total System Improvement Project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</row>
        <row r="30">
          <cell r="A30" t="str">
            <v>Total Public Improvements Projects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</row>
        <row r="31">
          <cell r="A31" t="str">
            <v>Total Equipment Projects</v>
          </cell>
        </row>
        <row r="32">
          <cell r="A32" t="str">
            <v>Total Structure Projects</v>
          </cell>
        </row>
        <row r="33">
          <cell r="A33" t="str">
            <v>Total Vehicle Projects</v>
          </cell>
        </row>
        <row r="34">
          <cell r="A34" t="str">
            <v>Total Information Technology Projects</v>
          </cell>
        </row>
        <row r="35">
          <cell r="A35" t="str">
            <v>Total Power Generation Projects</v>
          </cell>
        </row>
        <row r="36">
          <cell r="A36" t="str">
            <v xml:space="preserve">  Non-Growth</v>
          </cell>
          <cell r="B36">
            <v>187366226.66</v>
          </cell>
          <cell r="C36">
            <v>26536264.780000001</v>
          </cell>
          <cell r="D36">
            <v>14740449.07</v>
          </cell>
          <cell r="E36">
            <v>14888025.59</v>
          </cell>
          <cell r="F36">
            <v>14452332.82</v>
          </cell>
          <cell r="G36">
            <v>12720490.210000001</v>
          </cell>
          <cell r="H36">
            <v>13073199.84</v>
          </cell>
          <cell r="I36">
            <v>15918597.300000001</v>
          </cell>
          <cell r="J36">
            <v>15824588.529999999</v>
          </cell>
          <cell r="K36">
            <v>15109007.460000001</v>
          </cell>
          <cell r="L36">
            <v>15067073.800000001</v>
          </cell>
          <cell r="M36">
            <v>15152125.809999999</v>
          </cell>
          <cell r="N36">
            <v>13884071.449999999</v>
          </cell>
          <cell r="O36">
            <v>16320607</v>
          </cell>
          <cell r="P36">
            <v>6628199</v>
          </cell>
          <cell r="Q36">
            <v>2038979</v>
          </cell>
          <cell r="R36">
            <v>2388185</v>
          </cell>
          <cell r="S36">
            <v>776723</v>
          </cell>
          <cell r="T36">
            <v>913900</v>
          </cell>
          <cell r="U36">
            <v>1190665</v>
          </cell>
          <cell r="V36">
            <v>960676</v>
          </cell>
          <cell r="W36">
            <v>397604</v>
          </cell>
          <cell r="X36">
            <v>357469</v>
          </cell>
          <cell r="Y36">
            <v>365723</v>
          </cell>
          <cell r="Z36">
            <v>154953</v>
          </cell>
          <cell r="AA36">
            <v>147531</v>
          </cell>
          <cell r="AB36">
            <v>20786694.210000001</v>
          </cell>
          <cell r="AC36">
            <v>2666390.7000000002</v>
          </cell>
          <cell r="AD36">
            <v>1497759.89</v>
          </cell>
          <cell r="AE36">
            <v>1770383.74</v>
          </cell>
          <cell r="AF36">
            <v>1941436.61</v>
          </cell>
          <cell r="AG36">
            <v>1307600.1000000001</v>
          </cell>
          <cell r="AH36">
            <v>1666006.83</v>
          </cell>
          <cell r="AI36">
            <v>1698660.8</v>
          </cell>
          <cell r="AJ36">
            <v>1673265.32</v>
          </cell>
          <cell r="AK36">
            <v>1477553.68</v>
          </cell>
          <cell r="AL36">
            <v>1555816.64</v>
          </cell>
          <cell r="AM36">
            <v>2052455.81</v>
          </cell>
          <cell r="AN36">
            <v>1479364.09</v>
          </cell>
          <cell r="AO36">
            <v>13520222.720000001</v>
          </cell>
          <cell r="AP36">
            <v>2081686.65</v>
          </cell>
          <cell r="AQ36">
            <v>1757606.38</v>
          </cell>
          <cell r="AR36">
            <v>1193122.71</v>
          </cell>
          <cell r="AS36">
            <v>777729.82</v>
          </cell>
          <cell r="AT36">
            <v>957163.59</v>
          </cell>
          <cell r="AU36">
            <v>1076958.29</v>
          </cell>
          <cell r="AV36">
            <v>899217.03</v>
          </cell>
          <cell r="AW36">
            <v>965172.01</v>
          </cell>
          <cell r="AX36">
            <v>1069291.33</v>
          </cell>
          <cell r="AY36">
            <v>950662.17</v>
          </cell>
          <cell r="AZ36">
            <v>927362</v>
          </cell>
          <cell r="BA36">
            <v>864250.74</v>
          </cell>
          <cell r="BB36">
            <v>19714137.009999998</v>
          </cell>
          <cell r="BC36">
            <v>3076924.47</v>
          </cell>
          <cell r="BD36">
            <v>1653911.46</v>
          </cell>
          <cell r="BE36">
            <v>1997143.12</v>
          </cell>
          <cell r="BF36">
            <v>1631475.36</v>
          </cell>
          <cell r="BG36">
            <v>1123538.8500000001</v>
          </cell>
          <cell r="BH36">
            <v>1360468.58</v>
          </cell>
          <cell r="BI36">
            <v>1264549.1100000001</v>
          </cell>
          <cell r="BJ36">
            <v>1571693.58</v>
          </cell>
          <cell r="BK36">
            <v>1472855.9</v>
          </cell>
          <cell r="BL36">
            <v>1583244.37</v>
          </cell>
          <cell r="BM36">
            <v>1510958.29</v>
          </cell>
          <cell r="BN36">
            <v>1467373.92</v>
          </cell>
          <cell r="BO36">
            <v>10086198.35</v>
          </cell>
          <cell r="BP36">
            <v>2093554.17</v>
          </cell>
          <cell r="BQ36">
            <v>1430298.5</v>
          </cell>
          <cell r="BR36">
            <v>608931.94999999995</v>
          </cell>
          <cell r="BS36">
            <v>288192.03000000003</v>
          </cell>
          <cell r="BT36">
            <v>695013.2</v>
          </cell>
          <cell r="BU36">
            <v>511325.54</v>
          </cell>
          <cell r="BV36">
            <v>359049.21</v>
          </cell>
          <cell r="BW36">
            <v>721322.68</v>
          </cell>
          <cell r="BX36">
            <v>597071.25</v>
          </cell>
          <cell r="BY36">
            <v>1108337.8999999999</v>
          </cell>
          <cell r="BZ36">
            <v>1010798.28</v>
          </cell>
          <cell r="CA36">
            <v>662303.64</v>
          </cell>
          <cell r="CB36">
            <v>18668847</v>
          </cell>
          <cell r="CC36">
            <v>2704323</v>
          </cell>
          <cell r="CD36">
            <v>2560397</v>
          </cell>
          <cell r="CE36">
            <v>2259892</v>
          </cell>
          <cell r="CF36">
            <v>1589289</v>
          </cell>
          <cell r="CG36">
            <v>1361047</v>
          </cell>
          <cell r="CH36">
            <v>706312</v>
          </cell>
          <cell r="CI36">
            <v>1683252</v>
          </cell>
          <cell r="CJ36">
            <v>1519432</v>
          </cell>
          <cell r="CK36">
            <v>1323739</v>
          </cell>
          <cell r="CL36">
            <v>974380</v>
          </cell>
          <cell r="CM36">
            <v>1046097</v>
          </cell>
          <cell r="CN36">
            <v>940687</v>
          </cell>
          <cell r="CO36">
            <v>9228057.9799999986</v>
          </cell>
          <cell r="CP36">
            <v>1755880.16</v>
          </cell>
          <cell r="CQ36">
            <v>711723.31</v>
          </cell>
          <cell r="CR36">
            <v>701871.22</v>
          </cell>
          <cell r="CS36">
            <v>643080.65</v>
          </cell>
          <cell r="CT36">
            <v>609905.52</v>
          </cell>
          <cell r="CU36">
            <v>641705.1</v>
          </cell>
          <cell r="CV36">
            <v>799698.58</v>
          </cell>
          <cell r="CW36">
            <v>719861.09</v>
          </cell>
          <cell r="CX36">
            <v>718863.35</v>
          </cell>
          <cell r="CY36">
            <v>645438.04</v>
          </cell>
          <cell r="CZ36">
            <v>682612.96</v>
          </cell>
          <cell r="DA36">
            <v>597418</v>
          </cell>
          <cell r="DB36">
            <v>37954760.889999993</v>
          </cell>
          <cell r="DC36">
            <v>5852868.8300000001</v>
          </cell>
          <cell r="DD36">
            <v>3492157.92</v>
          </cell>
          <cell r="DE36">
            <v>3565744.02</v>
          </cell>
          <cell r="DF36">
            <v>2181323.2000000002</v>
          </cell>
          <cell r="DG36">
            <v>2181323.2000000002</v>
          </cell>
          <cell r="DH36">
            <v>2378048.8199999998</v>
          </cell>
          <cell r="DI36">
            <v>2919399.43</v>
          </cell>
          <cell r="DJ36">
            <v>3247329.17</v>
          </cell>
          <cell r="DK36">
            <v>3321101.13</v>
          </cell>
          <cell r="DL36">
            <v>3247329.17</v>
          </cell>
          <cell r="DM36">
            <v>2919399.43</v>
          </cell>
          <cell r="DN36">
            <v>2648736.5699999998</v>
          </cell>
          <cell r="DO36">
            <v>79041462.390000001</v>
          </cell>
          <cell r="DP36">
            <v>5529306.6299999999</v>
          </cell>
          <cell r="DQ36">
            <v>3089773.53</v>
          </cell>
          <cell r="DR36">
            <v>3968495.85</v>
          </cell>
          <cell r="DS36">
            <v>6804406.3499999996</v>
          </cell>
          <cell r="DT36">
            <v>5752321.9500000002</v>
          </cell>
          <cell r="DU36">
            <v>5919758.5</v>
          </cell>
          <cell r="DV36">
            <v>8253494.5700000003</v>
          </cell>
          <cell r="DW36">
            <v>8256237.8499999996</v>
          </cell>
          <cell r="DX36">
            <v>8092163.9500000002</v>
          </cell>
          <cell r="DY36">
            <v>7883471.6799999997</v>
          </cell>
          <cell r="DZ36">
            <v>7766888.4699999997</v>
          </cell>
          <cell r="EA36">
            <v>7725143.0599999996</v>
          </cell>
        </row>
        <row r="38">
          <cell r="A38" t="str">
            <v>Capital expenditures</v>
          </cell>
          <cell r="B38">
            <v>280641011.65999997</v>
          </cell>
          <cell r="C38">
            <v>35378787.780000001</v>
          </cell>
          <cell r="D38">
            <v>23384986.07</v>
          </cell>
          <cell r="E38">
            <v>22968112.59</v>
          </cell>
          <cell r="F38">
            <v>22067223.82</v>
          </cell>
          <cell r="G38">
            <v>20644463.210000001</v>
          </cell>
          <cell r="H38">
            <v>20642404.84</v>
          </cell>
          <cell r="I38">
            <v>23610836.300000001</v>
          </cell>
          <cell r="J38">
            <v>23238685.530000001</v>
          </cell>
          <cell r="K38">
            <v>22914920.460000001</v>
          </cell>
          <cell r="L38">
            <v>22249246.800000001</v>
          </cell>
          <cell r="M38">
            <v>22585658.809999999</v>
          </cell>
          <cell r="N38">
            <v>20955685.449999999</v>
          </cell>
          <cell r="O38">
            <v>16320607</v>
          </cell>
          <cell r="P38">
            <v>6628199</v>
          </cell>
          <cell r="Q38">
            <v>2038979</v>
          </cell>
          <cell r="R38">
            <v>2388185</v>
          </cell>
          <cell r="S38">
            <v>776723</v>
          </cell>
          <cell r="T38">
            <v>913900</v>
          </cell>
          <cell r="U38">
            <v>1190665</v>
          </cell>
          <cell r="V38">
            <v>960676</v>
          </cell>
          <cell r="W38">
            <v>397604</v>
          </cell>
          <cell r="X38">
            <v>357469</v>
          </cell>
          <cell r="Y38">
            <v>365723</v>
          </cell>
          <cell r="Z38">
            <v>154953</v>
          </cell>
          <cell r="AA38">
            <v>147531</v>
          </cell>
          <cell r="AB38">
            <v>26425388.210000001</v>
          </cell>
          <cell r="AC38">
            <v>3230395.7</v>
          </cell>
          <cell r="AD38">
            <v>2035235.89</v>
          </cell>
          <cell r="AE38">
            <v>2299156.7400000002</v>
          </cell>
          <cell r="AF38">
            <v>2417093.6100000003</v>
          </cell>
          <cell r="AG38">
            <v>1852333.1</v>
          </cell>
          <cell r="AH38">
            <v>2189444.83</v>
          </cell>
          <cell r="AI38">
            <v>2152022.7999999998</v>
          </cell>
          <cell r="AJ38">
            <v>2133992.3200000003</v>
          </cell>
          <cell r="AK38">
            <v>1884528.68</v>
          </cell>
          <cell r="AL38">
            <v>2051178.64</v>
          </cell>
          <cell r="AM38">
            <v>2446908.81</v>
          </cell>
          <cell r="AN38">
            <v>1733097.09</v>
          </cell>
          <cell r="AO38">
            <v>18214489.719999999</v>
          </cell>
          <cell r="AP38">
            <v>2848971.65</v>
          </cell>
          <cell r="AQ38">
            <v>2196363.38</v>
          </cell>
          <cell r="AR38">
            <v>1684249.71</v>
          </cell>
          <cell r="AS38">
            <v>1120418.8199999998</v>
          </cell>
          <cell r="AT38">
            <v>1193123.5899999999</v>
          </cell>
          <cell r="AU38">
            <v>1445291.29</v>
          </cell>
          <cell r="AV38">
            <v>1220325.03</v>
          </cell>
          <cell r="AW38">
            <v>1315506.01</v>
          </cell>
          <cell r="AX38">
            <v>1411017.33</v>
          </cell>
          <cell r="AY38">
            <v>1271953.17</v>
          </cell>
          <cell r="AZ38">
            <v>1311737</v>
          </cell>
          <cell r="BA38">
            <v>1195532.74</v>
          </cell>
          <cell r="BB38">
            <v>29674728.009999998</v>
          </cell>
          <cell r="BC38">
            <v>3910520.47</v>
          </cell>
          <cell r="BD38">
            <v>2398291.46</v>
          </cell>
          <cell r="BE38">
            <v>2786847.12</v>
          </cell>
          <cell r="BF38">
            <v>2477631.3600000003</v>
          </cell>
          <cell r="BG38">
            <v>2058574.85</v>
          </cell>
          <cell r="BH38">
            <v>2314553.58</v>
          </cell>
          <cell r="BI38">
            <v>2098311.1100000003</v>
          </cell>
          <cell r="BJ38">
            <v>2430652.58</v>
          </cell>
          <cell r="BK38">
            <v>2366161.9</v>
          </cell>
          <cell r="BL38">
            <v>2297614.37</v>
          </cell>
          <cell r="BM38">
            <v>2309999.29</v>
          </cell>
          <cell r="BN38">
            <v>2225569.92</v>
          </cell>
          <cell r="BO38">
            <v>16037493.35</v>
          </cell>
          <cell r="BP38">
            <v>2597872.17</v>
          </cell>
          <cell r="BQ38">
            <v>1990875.5</v>
          </cell>
          <cell r="BR38">
            <v>1175824.95</v>
          </cell>
          <cell r="BS38">
            <v>697101.03</v>
          </cell>
          <cell r="BT38">
            <v>1249652.2</v>
          </cell>
          <cell r="BU38">
            <v>1044467.54</v>
          </cell>
          <cell r="BV38">
            <v>785390.21</v>
          </cell>
          <cell r="BW38">
            <v>1192948.6800000002</v>
          </cell>
          <cell r="BX38">
            <v>1053872.25</v>
          </cell>
          <cell r="BY38">
            <v>1618935.9</v>
          </cell>
          <cell r="BZ38">
            <v>1542452.28</v>
          </cell>
          <cell r="CA38">
            <v>1088100.6400000001</v>
          </cell>
          <cell r="CB38">
            <v>30809747</v>
          </cell>
          <cell r="CC38">
            <v>3821968</v>
          </cell>
          <cell r="CD38">
            <v>3657998</v>
          </cell>
          <cell r="CE38">
            <v>3289986</v>
          </cell>
          <cell r="CF38">
            <v>2078468</v>
          </cell>
          <cell r="CG38">
            <v>2377960</v>
          </cell>
          <cell r="CH38">
            <v>1866163</v>
          </cell>
          <cell r="CI38">
            <v>3019159</v>
          </cell>
          <cell r="CJ38">
            <v>2569607</v>
          </cell>
          <cell r="CK38">
            <v>2417854</v>
          </cell>
          <cell r="CL38">
            <v>1895053</v>
          </cell>
          <cell r="CM38">
            <v>1973010</v>
          </cell>
          <cell r="CN38">
            <v>1842521</v>
          </cell>
          <cell r="CO38">
            <v>14185244.979999999</v>
          </cell>
          <cell r="CP38">
            <v>2452255.16</v>
          </cell>
          <cell r="CQ38">
            <v>1087080.31</v>
          </cell>
          <cell r="CR38">
            <v>1065761.22</v>
          </cell>
          <cell r="CS38">
            <v>1037462.65</v>
          </cell>
          <cell r="CT38">
            <v>949354.52</v>
          </cell>
          <cell r="CU38">
            <v>1061328.1000000001</v>
          </cell>
          <cell r="CV38">
            <v>1297209.58</v>
          </cell>
          <cell r="CW38">
            <v>1117934.0899999999</v>
          </cell>
          <cell r="CX38">
            <v>1058442.3500000001</v>
          </cell>
          <cell r="CY38">
            <v>1041067.04</v>
          </cell>
          <cell r="CZ38">
            <v>1035523.96</v>
          </cell>
          <cell r="DA38">
            <v>981826</v>
          </cell>
          <cell r="DB38">
            <v>127685234.88999999</v>
          </cell>
          <cell r="DC38">
            <v>11053698.83</v>
          </cell>
          <cell r="DD38">
            <v>8693056.9199999999</v>
          </cell>
          <cell r="DE38">
            <v>32963926.02</v>
          </cell>
          <cell r="DF38">
            <v>7382222.2000000002</v>
          </cell>
          <cell r="DG38">
            <v>7382222.2000000002</v>
          </cell>
          <cell r="DH38">
            <v>28824369.82</v>
          </cell>
          <cell r="DI38">
            <v>5168510.43</v>
          </cell>
          <cell r="DJ38">
            <v>5413996.1699999999</v>
          </cell>
          <cell r="DK38">
            <v>5487768.1299999999</v>
          </cell>
          <cell r="DL38">
            <v>5413996.1699999999</v>
          </cell>
          <cell r="DM38">
            <v>5086066.43</v>
          </cell>
          <cell r="DN38">
            <v>4815401.57</v>
          </cell>
          <cell r="DO38">
            <v>128973313.39</v>
          </cell>
          <cell r="DP38">
            <v>9888605.629999999</v>
          </cell>
          <cell r="DQ38">
            <v>7980162.5299999993</v>
          </cell>
          <cell r="DR38">
            <v>8278101.8499999996</v>
          </cell>
          <cell r="DS38">
            <v>11462325.35</v>
          </cell>
          <cell r="DT38">
            <v>10049564.949999999</v>
          </cell>
          <cell r="DU38">
            <v>9530491.5</v>
          </cell>
          <cell r="DV38">
            <v>12077742.57</v>
          </cell>
          <cell r="DW38">
            <v>12080440.85</v>
          </cell>
          <cell r="DX38">
            <v>12365574.949999999</v>
          </cell>
          <cell r="DY38">
            <v>11707721.68</v>
          </cell>
          <cell r="DZ38">
            <v>11811074.469999999</v>
          </cell>
          <cell r="EA38">
            <v>11741507.059999999</v>
          </cell>
        </row>
        <row r="40">
          <cell r="A40" t="str">
            <v>ACTUAL</v>
          </cell>
          <cell r="B40" t="str">
            <v>YTD</v>
          </cell>
          <cell r="O40" t="str">
            <v>YTD</v>
          </cell>
          <cell r="AB40" t="str">
            <v>YTD</v>
          </cell>
          <cell r="AO40" t="str">
            <v>YTD</v>
          </cell>
          <cell r="BB40" t="str">
            <v>YTD</v>
          </cell>
          <cell r="BO40" t="str">
            <v>YTD</v>
          </cell>
          <cell r="CB40" t="str">
            <v>YTD</v>
          </cell>
          <cell r="CO40" t="str">
            <v>YTD</v>
          </cell>
          <cell r="DB40" t="str">
            <v>YTD</v>
          </cell>
          <cell r="DO40" t="str">
            <v>YTD</v>
          </cell>
        </row>
        <row r="42">
          <cell r="A42" t="str">
            <v xml:space="preserve">  Growth</v>
          </cell>
          <cell r="B42">
            <v>34098721</v>
          </cell>
          <cell r="C42">
            <v>5742496</v>
          </cell>
          <cell r="D42">
            <v>6146736</v>
          </cell>
          <cell r="E42">
            <v>7328876</v>
          </cell>
          <cell r="F42">
            <v>7937258</v>
          </cell>
          <cell r="G42">
            <v>6943355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AB42">
            <v>2899822</v>
          </cell>
          <cell r="AC42">
            <v>519333</v>
          </cell>
          <cell r="AD42">
            <v>513268</v>
          </cell>
          <cell r="AE42">
            <v>847815</v>
          </cell>
          <cell r="AF42">
            <v>420168</v>
          </cell>
          <cell r="AG42">
            <v>599238</v>
          </cell>
          <cell r="AO42">
            <v>2105720</v>
          </cell>
          <cell r="AP42">
            <v>275312</v>
          </cell>
          <cell r="AQ42">
            <v>768229</v>
          </cell>
          <cell r="AR42">
            <v>-158721</v>
          </cell>
          <cell r="AS42">
            <v>455136</v>
          </cell>
          <cell r="AT42">
            <v>765764</v>
          </cell>
          <cell r="BB42">
            <v>4141339</v>
          </cell>
          <cell r="BC42">
            <v>484167</v>
          </cell>
          <cell r="BD42">
            <v>707767</v>
          </cell>
          <cell r="BE42">
            <v>1242154</v>
          </cell>
          <cell r="BF42">
            <v>671764</v>
          </cell>
          <cell r="BG42">
            <v>1035487</v>
          </cell>
          <cell r="BO42">
            <v>2804548</v>
          </cell>
          <cell r="BP42">
            <v>628256</v>
          </cell>
          <cell r="BQ42">
            <v>463827</v>
          </cell>
          <cell r="BR42">
            <v>597371</v>
          </cell>
          <cell r="BS42">
            <v>608186</v>
          </cell>
          <cell r="BT42">
            <v>506908</v>
          </cell>
          <cell r="CB42">
            <v>6374369</v>
          </cell>
          <cell r="CC42">
            <v>1037766</v>
          </cell>
          <cell r="CD42">
            <v>1100677</v>
          </cell>
          <cell r="CE42">
            <v>1339848</v>
          </cell>
          <cell r="CF42">
            <v>1727799</v>
          </cell>
          <cell r="CG42">
            <v>1168279</v>
          </cell>
          <cell r="CO42">
            <v>2087228</v>
          </cell>
          <cell r="CP42">
            <v>422048</v>
          </cell>
          <cell r="CQ42">
            <v>441879</v>
          </cell>
          <cell r="CR42">
            <v>592050</v>
          </cell>
          <cell r="CS42">
            <v>491876</v>
          </cell>
          <cell r="CT42">
            <v>139375</v>
          </cell>
          <cell r="DB42">
            <v>17136849</v>
          </cell>
          <cell r="DC42">
            <v>125790</v>
          </cell>
          <cell r="DD42">
            <v>266503</v>
          </cell>
          <cell r="DE42">
            <v>14962601</v>
          </cell>
          <cell r="DF42">
            <v>1390484</v>
          </cell>
          <cell r="DG42">
            <v>391471</v>
          </cell>
          <cell r="DO42">
            <v>13685695</v>
          </cell>
          <cell r="DP42">
            <v>2375614</v>
          </cell>
          <cell r="DQ42">
            <v>2151089</v>
          </cell>
          <cell r="DR42">
            <v>2868359</v>
          </cell>
          <cell r="DS42">
            <v>3562329</v>
          </cell>
          <cell r="DT42">
            <v>2728304</v>
          </cell>
        </row>
        <row r="43">
          <cell r="A43" t="str">
            <v xml:space="preserve">  Non-Growth</v>
          </cell>
          <cell r="B43">
            <v>94688843</v>
          </cell>
          <cell r="C43">
            <v>17500166</v>
          </cell>
          <cell r="D43">
            <v>16441408</v>
          </cell>
          <cell r="E43">
            <v>19255658</v>
          </cell>
          <cell r="F43">
            <v>18579298</v>
          </cell>
          <cell r="G43">
            <v>22912313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14650367</v>
          </cell>
          <cell r="P43">
            <v>4132412</v>
          </cell>
          <cell r="Q43">
            <v>2584057</v>
          </cell>
          <cell r="R43">
            <v>1048306</v>
          </cell>
          <cell r="S43">
            <v>1841911</v>
          </cell>
          <cell r="T43">
            <v>5043681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B43">
            <v>8033416</v>
          </cell>
          <cell r="AC43">
            <v>1481006</v>
          </cell>
          <cell r="AD43">
            <v>1554953</v>
          </cell>
          <cell r="AE43">
            <v>1429874</v>
          </cell>
          <cell r="AF43">
            <v>1766480</v>
          </cell>
          <cell r="AG43">
            <v>1801103</v>
          </cell>
          <cell r="AO43">
            <v>5474955</v>
          </cell>
          <cell r="AP43">
            <v>956691</v>
          </cell>
          <cell r="AQ43">
            <v>1013980</v>
          </cell>
          <cell r="AR43">
            <v>1421135</v>
          </cell>
          <cell r="AS43">
            <v>1187513</v>
          </cell>
          <cell r="AT43">
            <v>895636</v>
          </cell>
          <cell r="BB43">
            <v>6915514</v>
          </cell>
          <cell r="BC43">
            <v>1887831</v>
          </cell>
          <cell r="BD43">
            <v>1407540</v>
          </cell>
          <cell r="BE43">
            <v>779692</v>
          </cell>
          <cell r="BF43">
            <v>1980009</v>
          </cell>
          <cell r="BG43">
            <v>860442</v>
          </cell>
          <cell r="BO43">
            <v>3178117</v>
          </cell>
          <cell r="BP43">
            <v>506051</v>
          </cell>
          <cell r="BQ43">
            <v>529708</v>
          </cell>
          <cell r="BR43">
            <v>427400</v>
          </cell>
          <cell r="BS43">
            <v>671103</v>
          </cell>
          <cell r="BT43">
            <v>1043855</v>
          </cell>
          <cell r="CB43">
            <v>7540830</v>
          </cell>
          <cell r="CC43">
            <v>1825578</v>
          </cell>
          <cell r="CD43">
            <v>1375877</v>
          </cell>
          <cell r="CE43">
            <v>2053796</v>
          </cell>
          <cell r="CF43">
            <v>1388474</v>
          </cell>
          <cell r="CG43">
            <v>897105</v>
          </cell>
          <cell r="CO43">
            <v>4111433</v>
          </cell>
          <cell r="CP43">
            <v>728744</v>
          </cell>
          <cell r="CQ43">
            <v>862115</v>
          </cell>
          <cell r="CR43">
            <v>654359</v>
          </cell>
          <cell r="CS43">
            <v>1074923</v>
          </cell>
          <cell r="CT43">
            <v>791292</v>
          </cell>
          <cell r="DB43">
            <v>35442967</v>
          </cell>
          <cell r="DC43">
            <v>4677187</v>
          </cell>
          <cell r="DD43">
            <v>3441756</v>
          </cell>
          <cell r="DE43">
            <v>6575629</v>
          </cell>
          <cell r="DF43">
            <v>11289612</v>
          </cell>
          <cell r="DG43">
            <v>9458783</v>
          </cell>
          <cell r="DO43">
            <v>44784211</v>
          </cell>
          <cell r="DP43">
            <v>5981853</v>
          </cell>
          <cell r="DQ43">
            <v>7113178</v>
          </cell>
          <cell r="DR43">
            <v>11441096</v>
          </cell>
          <cell r="DS43">
            <v>8668885</v>
          </cell>
          <cell r="DT43">
            <v>11579199</v>
          </cell>
        </row>
        <row r="44">
          <cell r="A44" t="str">
            <v>Capital expenditures</v>
          </cell>
          <cell r="B44">
            <v>128787564</v>
          </cell>
          <cell r="C44">
            <v>23242662</v>
          </cell>
          <cell r="D44">
            <v>22588144</v>
          </cell>
          <cell r="E44">
            <v>26584534</v>
          </cell>
          <cell r="F44">
            <v>26516556</v>
          </cell>
          <cell r="G44">
            <v>29855668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14650367</v>
          </cell>
          <cell r="P44">
            <v>4132412</v>
          </cell>
          <cell r="Q44">
            <v>2584057</v>
          </cell>
          <cell r="R44">
            <v>1048306</v>
          </cell>
          <cell r="S44">
            <v>1841911</v>
          </cell>
          <cell r="T44">
            <v>5043681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B44">
            <v>10933238</v>
          </cell>
          <cell r="AC44">
            <v>2000339</v>
          </cell>
          <cell r="AD44">
            <v>2068221</v>
          </cell>
          <cell r="AE44">
            <v>2277689</v>
          </cell>
          <cell r="AF44">
            <v>2186648</v>
          </cell>
          <cell r="AG44">
            <v>2400341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7580675</v>
          </cell>
          <cell r="AP44">
            <v>1232003</v>
          </cell>
          <cell r="AQ44">
            <v>1782209</v>
          </cell>
          <cell r="AR44">
            <v>1262414</v>
          </cell>
          <cell r="AS44">
            <v>1642649</v>
          </cell>
          <cell r="AT44">
            <v>1661400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11056853</v>
          </cell>
          <cell r="BC44">
            <v>2371998</v>
          </cell>
          <cell r="BD44">
            <v>2115307</v>
          </cell>
          <cell r="BE44">
            <v>2021846</v>
          </cell>
          <cell r="BF44">
            <v>2651773</v>
          </cell>
          <cell r="BG44">
            <v>1895929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5982665</v>
          </cell>
          <cell r="BP44">
            <v>1134307</v>
          </cell>
          <cell r="BQ44">
            <v>993535</v>
          </cell>
          <cell r="BR44">
            <v>1024771</v>
          </cell>
          <cell r="BS44">
            <v>1279289</v>
          </cell>
          <cell r="BT44">
            <v>1550763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13915199</v>
          </cell>
          <cell r="CC44">
            <v>2863344</v>
          </cell>
          <cell r="CD44">
            <v>2476554</v>
          </cell>
          <cell r="CE44">
            <v>3393644</v>
          </cell>
          <cell r="CF44">
            <v>3116273</v>
          </cell>
          <cell r="CG44">
            <v>2065384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6198661</v>
          </cell>
          <cell r="CP44">
            <v>1150792</v>
          </cell>
          <cell r="CQ44">
            <v>1303994</v>
          </cell>
          <cell r="CR44">
            <v>1246409</v>
          </cell>
          <cell r="CS44">
            <v>1566799</v>
          </cell>
          <cell r="CT44">
            <v>930667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52579816</v>
          </cell>
          <cell r="DC44">
            <v>4802977</v>
          </cell>
          <cell r="DD44">
            <v>3708259</v>
          </cell>
          <cell r="DE44">
            <v>21538230</v>
          </cell>
          <cell r="DF44">
            <v>12680096</v>
          </cell>
          <cell r="DG44">
            <v>9850254</v>
          </cell>
          <cell r="DO44">
            <v>58469906</v>
          </cell>
          <cell r="DP44">
            <v>8357467</v>
          </cell>
          <cell r="DQ44">
            <v>9264267</v>
          </cell>
          <cell r="DR44">
            <v>14309455</v>
          </cell>
          <cell r="DS44">
            <v>12231214</v>
          </cell>
          <cell r="DT44">
            <v>14307503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Center Menu"/>
      <sheetName val="Capital Spread Chart"/>
      <sheetName val="Tech Serv Mgr Data Entry"/>
      <sheetName val="Cost Centers"/>
      <sheetName val="Capital Summary"/>
      <sheetName val="Equipment summary"/>
      <sheetName val="Data Sheet"/>
      <sheetName val="Oracle Data Entry"/>
      <sheetName val="Detail Summary"/>
      <sheetName val="CC (1)"/>
      <sheetName val="CC (2)"/>
      <sheetName val="CC (3)"/>
      <sheetName val="CC (4)"/>
      <sheetName val="CC (5)"/>
      <sheetName val="CC (6)"/>
      <sheetName val="CC (7)"/>
      <sheetName val="CC (8)"/>
      <sheetName val="CC (9)"/>
      <sheetName val="CC (10)"/>
      <sheetName val="CC (11)"/>
      <sheetName val="CC (12)"/>
      <sheetName val="AEL Capital Budget"/>
    </sheetNames>
    <sheetDataSet>
      <sheetData sheetId="0"/>
      <sheetData sheetId="1"/>
      <sheetData sheetId="2" refreshError="1">
        <row r="35">
          <cell r="F35" t="str">
            <v>October</v>
          </cell>
          <cell r="G35" t="str">
            <v>November</v>
          </cell>
          <cell r="H35" t="str">
            <v>December</v>
          </cell>
          <cell r="I35" t="str">
            <v>January</v>
          </cell>
          <cell r="J35" t="str">
            <v>February</v>
          </cell>
          <cell r="K35" t="str">
            <v>March</v>
          </cell>
          <cell r="L35" t="str">
            <v>April</v>
          </cell>
          <cell r="M35" t="str">
            <v>May</v>
          </cell>
          <cell r="N35" t="str">
            <v>June</v>
          </cell>
          <cell r="O35" t="str">
            <v>July</v>
          </cell>
          <cell r="P35" t="str">
            <v>August</v>
          </cell>
          <cell r="Q35" t="str">
            <v>September</v>
          </cell>
        </row>
        <row r="36">
          <cell r="E36" t="str">
            <v>Even Over 12 Months</v>
          </cell>
          <cell r="F36">
            <v>8.3333333333333329E-2</v>
          </cell>
          <cell r="G36">
            <v>8.3333333333333329E-2</v>
          </cell>
          <cell r="H36">
            <v>8.3333333333333329E-2</v>
          </cell>
          <cell r="I36">
            <v>8.3333333333333329E-2</v>
          </cell>
          <cell r="J36">
            <v>8.3333333333333329E-2</v>
          </cell>
          <cell r="K36">
            <v>8.3333333333333329E-2</v>
          </cell>
          <cell r="L36">
            <v>8.3333333333333329E-2</v>
          </cell>
          <cell r="M36">
            <v>8.3333333333333329E-2</v>
          </cell>
          <cell r="N36">
            <v>8.3333333333333329E-2</v>
          </cell>
          <cell r="O36">
            <v>8.3333333333333329E-2</v>
          </cell>
          <cell r="P36">
            <v>8.3333333333333329E-2</v>
          </cell>
          <cell r="Q36">
            <v>8.3333333333333329E-2</v>
          </cell>
        </row>
        <row r="37">
          <cell r="E37" t="str">
            <v>Seasonal Summer</v>
          </cell>
          <cell r="F37">
            <v>8.1499999999999989E-2</v>
          </cell>
          <cell r="G37">
            <v>5.1499999999999997E-2</v>
          </cell>
          <cell r="H37">
            <v>7.5499999999999998E-2</v>
          </cell>
          <cell r="I37">
            <v>5.8499999999999996E-2</v>
          </cell>
          <cell r="J37">
            <v>6.1499999999999999E-2</v>
          </cell>
          <cell r="K37">
            <v>7.1499999999999994E-2</v>
          </cell>
          <cell r="L37">
            <v>8.4499999999999992E-2</v>
          </cell>
          <cell r="M37">
            <v>0.10049999999999999</v>
          </cell>
          <cell r="N37">
            <v>0.1045</v>
          </cell>
          <cell r="O37">
            <v>0.1055</v>
          </cell>
          <cell r="P37">
            <v>0.1045</v>
          </cell>
          <cell r="Q37">
            <v>0.10049999999999999</v>
          </cell>
        </row>
        <row r="38">
          <cell r="E38" t="str">
            <v>Seasonal Winter</v>
          </cell>
          <cell r="F38">
            <v>7.6833333333333323E-2</v>
          </cell>
          <cell r="G38">
            <v>9.0833333333333321E-2</v>
          </cell>
          <cell r="H38">
            <v>9.0833333333333321E-2</v>
          </cell>
          <cell r="I38">
            <v>9.2833333333333323E-2</v>
          </cell>
          <cell r="J38">
            <v>9.3833333333333324E-2</v>
          </cell>
          <cell r="K38">
            <v>9.1833333333333322E-2</v>
          </cell>
          <cell r="L38">
            <v>8.8833333333333334E-2</v>
          </cell>
          <cell r="M38">
            <v>8.483333333333333E-2</v>
          </cell>
          <cell r="N38">
            <v>7.4833333333333335E-2</v>
          </cell>
          <cell r="O38">
            <v>7.2833333333333333E-2</v>
          </cell>
          <cell r="P38">
            <v>7.0833333333333331E-2</v>
          </cell>
          <cell r="Q38">
            <v>7.0833333333333331E-2</v>
          </cell>
        </row>
        <row r="39">
          <cell r="E39" t="str">
            <v>Type your description here</v>
          </cell>
          <cell r="F39">
            <v>8.3333333333333329E-2</v>
          </cell>
          <cell r="G39">
            <v>8.3333333333333329E-2</v>
          </cell>
          <cell r="H39">
            <v>8.3333333333333329E-2</v>
          </cell>
          <cell r="I39">
            <v>8.3333333333333329E-2</v>
          </cell>
          <cell r="J39">
            <v>8.3333333333333329E-2</v>
          </cell>
          <cell r="K39">
            <v>8.3333333333333329E-2</v>
          </cell>
          <cell r="L39">
            <v>8.3333333333333329E-2</v>
          </cell>
          <cell r="M39">
            <v>8.3333333333333329E-2</v>
          </cell>
          <cell r="N39">
            <v>8.3333333333333329E-2</v>
          </cell>
          <cell r="O39">
            <v>8.3333333333333329E-2</v>
          </cell>
          <cell r="P39">
            <v>8.3333333333333329E-2</v>
          </cell>
          <cell r="Q39">
            <v>8.3333333333333329E-2</v>
          </cell>
        </row>
        <row r="40">
          <cell r="E40" t="str">
            <v>Type your description here</v>
          </cell>
          <cell r="F40">
            <v>8.3333333333333329E-2</v>
          </cell>
          <cell r="G40">
            <v>8.3333333333333329E-2</v>
          </cell>
          <cell r="H40">
            <v>8.3333333333333329E-2</v>
          </cell>
          <cell r="I40">
            <v>8.3333333333333329E-2</v>
          </cell>
          <cell r="J40">
            <v>8.3333333333333329E-2</v>
          </cell>
          <cell r="K40">
            <v>8.3333333333333329E-2</v>
          </cell>
          <cell r="L40">
            <v>8.3333333333333329E-2</v>
          </cell>
          <cell r="M40">
            <v>8.3333333333333329E-2</v>
          </cell>
          <cell r="N40">
            <v>8.3333333333333329E-2</v>
          </cell>
          <cell r="O40">
            <v>8.3333333333333329E-2</v>
          </cell>
          <cell r="P40">
            <v>8.3333333333333329E-2</v>
          </cell>
          <cell r="Q40">
            <v>8.3333333333333329E-2</v>
          </cell>
        </row>
        <row r="53">
          <cell r="F53" t="str">
            <v>By Cost Center</v>
          </cell>
          <cell r="I53" t="str">
            <v>By Cost Center</v>
          </cell>
        </row>
        <row r="54">
          <cell r="C54">
            <v>1</v>
          </cell>
          <cell r="D54" t="str">
            <v>LACO</v>
          </cell>
          <cell r="E54" t="str">
            <v>Atmos Louisiana Company</v>
          </cell>
        </row>
        <row r="55">
          <cell r="C55">
            <v>2</v>
          </cell>
          <cell r="D55" t="str">
            <v>LAEG</v>
          </cell>
          <cell r="E55" t="str">
            <v>Louisiana Engineering Summary</v>
          </cell>
        </row>
        <row r="56">
          <cell r="C56">
            <v>3</v>
          </cell>
          <cell r="D56">
            <v>2406</v>
          </cell>
          <cell r="E56" t="str">
            <v>AE Louisiana Engineering Services</v>
          </cell>
          <cell r="I56">
            <v>3356013</v>
          </cell>
        </row>
        <row r="57">
          <cell r="C57">
            <v>4</v>
          </cell>
          <cell r="D57" t="str">
            <v>2415</v>
          </cell>
          <cell r="E57" t="str">
            <v>AE Louisiana Compliance</v>
          </cell>
          <cell r="I57">
            <v>300000</v>
          </cell>
        </row>
        <row r="58">
          <cell r="C58">
            <v>5</v>
          </cell>
          <cell r="D58" t="str">
            <v>2515</v>
          </cell>
          <cell r="E58" t="str">
            <v>AE Louisiana Monroe Compliance</v>
          </cell>
        </row>
        <row r="59">
          <cell r="C59">
            <v>6</v>
          </cell>
          <cell r="D59" t="str">
            <v>LARS</v>
          </cell>
          <cell r="E59" t="str">
            <v>Louisiana Region Summary</v>
          </cell>
        </row>
        <row r="60">
          <cell r="C60">
            <v>7</v>
          </cell>
          <cell r="D60" t="str">
            <v>2535</v>
          </cell>
          <cell r="E60" t="str">
            <v>AE Louisiana Monroe Operations</v>
          </cell>
          <cell r="I60">
            <v>1003606</v>
          </cell>
        </row>
        <row r="61">
          <cell r="C61">
            <v>8</v>
          </cell>
          <cell r="D61" t="str">
            <v>2470</v>
          </cell>
          <cell r="E61" t="str">
            <v>AE Louisiana North Lake Operations</v>
          </cell>
          <cell r="I61">
            <v>825000</v>
          </cell>
        </row>
        <row r="62">
          <cell r="C62">
            <v>9</v>
          </cell>
          <cell r="D62" t="str">
            <v>2450</v>
          </cell>
          <cell r="E62" t="str">
            <v>AE Louisiana Lafayette Operations</v>
          </cell>
          <cell r="I62">
            <v>800000</v>
          </cell>
        </row>
        <row r="63">
          <cell r="C63">
            <v>10</v>
          </cell>
          <cell r="D63" t="str">
            <v>2454</v>
          </cell>
          <cell r="E63" t="str">
            <v>AE Louisiana Natchitoches Operations</v>
          </cell>
          <cell r="I63">
            <v>268535</v>
          </cell>
        </row>
        <row r="64">
          <cell r="C64">
            <v>11</v>
          </cell>
          <cell r="D64" t="str">
            <v>4050</v>
          </cell>
          <cell r="E64" t="str">
            <v>AE Louisiana New Orleans Operations - Se</v>
          </cell>
          <cell r="I64">
            <v>615516</v>
          </cell>
        </row>
        <row r="65">
          <cell r="C65">
            <v>12</v>
          </cell>
          <cell r="D65" t="str">
            <v>4051</v>
          </cell>
          <cell r="E65" t="str">
            <v>AE Louisiana New Orleans Operations C&amp;M</v>
          </cell>
          <cell r="I65">
            <v>1031619</v>
          </cell>
        </row>
        <row r="66">
          <cell r="C66">
            <v>13</v>
          </cell>
          <cell r="D66" t="str">
            <v/>
          </cell>
          <cell r="E66" t="str">
            <v/>
          </cell>
        </row>
        <row r="67">
          <cell r="C67">
            <v>14</v>
          </cell>
          <cell r="D67" t="str">
            <v/>
          </cell>
          <cell r="E67" t="str">
            <v/>
          </cell>
        </row>
        <row r="68">
          <cell r="C68">
            <v>15</v>
          </cell>
          <cell r="D68" t="str">
            <v/>
          </cell>
          <cell r="E68" t="str">
            <v/>
          </cell>
        </row>
        <row r="69">
          <cell r="C69">
            <v>16</v>
          </cell>
          <cell r="D69" t="str">
            <v/>
          </cell>
          <cell r="E69" t="str">
            <v/>
          </cell>
        </row>
        <row r="70">
          <cell r="C70">
            <v>17</v>
          </cell>
          <cell r="D70" t="str">
            <v/>
          </cell>
          <cell r="E70" t="str">
            <v/>
          </cell>
        </row>
        <row r="71">
          <cell r="C71">
            <v>18</v>
          </cell>
          <cell r="D71" t="str">
            <v/>
          </cell>
          <cell r="E71" t="str">
            <v/>
          </cell>
        </row>
        <row r="72">
          <cell r="C72">
            <v>19</v>
          </cell>
          <cell r="D72" t="str">
            <v/>
          </cell>
          <cell r="E72" t="str">
            <v/>
          </cell>
        </row>
        <row r="73">
          <cell r="C73">
            <v>20</v>
          </cell>
          <cell r="D73" t="str">
            <v/>
          </cell>
          <cell r="E73" t="str">
            <v/>
          </cell>
        </row>
        <row r="74">
          <cell r="C74">
            <v>21</v>
          </cell>
          <cell r="D74" t="str">
            <v/>
          </cell>
          <cell r="E74" t="str">
            <v/>
          </cell>
        </row>
        <row r="75">
          <cell r="C75">
            <v>22</v>
          </cell>
          <cell r="D75" t="str">
            <v/>
          </cell>
          <cell r="E75" t="str">
            <v/>
          </cell>
        </row>
        <row r="76">
          <cell r="C76">
            <v>23</v>
          </cell>
          <cell r="D76" t="str">
            <v/>
          </cell>
          <cell r="E76" t="str">
            <v/>
          </cell>
        </row>
        <row r="77">
          <cell r="C77">
            <v>24</v>
          </cell>
          <cell r="D77" t="str">
            <v/>
          </cell>
          <cell r="E77" t="str">
            <v/>
          </cell>
        </row>
        <row r="78">
          <cell r="C78">
            <v>25</v>
          </cell>
          <cell r="D78" t="str">
            <v/>
          </cell>
          <cell r="E78" t="str">
            <v/>
          </cell>
        </row>
        <row r="79">
          <cell r="C79">
            <v>26</v>
          </cell>
          <cell r="D79" t="str">
            <v/>
          </cell>
          <cell r="E79" t="str">
            <v/>
          </cell>
        </row>
        <row r="80">
          <cell r="C80">
            <v>27</v>
          </cell>
          <cell r="D80" t="str">
            <v/>
          </cell>
          <cell r="E80" t="str">
            <v/>
          </cell>
        </row>
        <row r="81">
          <cell r="C81">
            <v>28</v>
          </cell>
          <cell r="D81" t="str">
            <v/>
          </cell>
          <cell r="E81" t="str">
            <v/>
          </cell>
        </row>
        <row r="82">
          <cell r="C82">
            <v>29</v>
          </cell>
          <cell r="D82" t="str">
            <v/>
          </cell>
          <cell r="E82" t="str">
            <v/>
          </cell>
        </row>
        <row r="83">
          <cell r="C83">
            <v>30</v>
          </cell>
          <cell r="D83" t="str">
            <v/>
          </cell>
          <cell r="E83" t="str">
            <v/>
          </cell>
        </row>
        <row r="84">
          <cell r="C84">
            <v>31</v>
          </cell>
          <cell r="D84" t="str">
            <v/>
          </cell>
          <cell r="E84" t="str">
            <v/>
          </cell>
        </row>
        <row r="85">
          <cell r="C85">
            <v>32</v>
          </cell>
          <cell r="D85" t="str">
            <v/>
          </cell>
          <cell r="E85" t="str">
            <v/>
          </cell>
        </row>
        <row r="86">
          <cell r="C86">
            <v>33</v>
          </cell>
          <cell r="D86" t="str">
            <v/>
          </cell>
          <cell r="E86" t="str">
            <v/>
          </cell>
        </row>
        <row r="87">
          <cell r="C87">
            <v>34</v>
          </cell>
          <cell r="D87" t="str">
            <v/>
          </cell>
          <cell r="E87" t="str">
            <v/>
          </cell>
        </row>
        <row r="88">
          <cell r="C88">
            <v>35</v>
          </cell>
          <cell r="D88" t="str">
            <v/>
          </cell>
          <cell r="E88" t="str">
            <v/>
          </cell>
        </row>
        <row r="89">
          <cell r="C89">
            <v>36</v>
          </cell>
          <cell r="D89" t="str">
            <v/>
          </cell>
          <cell r="E89" t="str">
            <v/>
          </cell>
        </row>
        <row r="90">
          <cell r="C90">
            <v>37</v>
          </cell>
          <cell r="D90" t="str">
            <v/>
          </cell>
          <cell r="E90" t="str">
            <v/>
          </cell>
        </row>
        <row r="91">
          <cell r="C91">
            <v>38</v>
          </cell>
          <cell r="D91" t="str">
            <v/>
          </cell>
          <cell r="E91" t="str">
            <v/>
          </cell>
        </row>
        <row r="92">
          <cell r="C92">
            <v>39</v>
          </cell>
          <cell r="D92" t="str">
            <v/>
          </cell>
          <cell r="E92" t="str">
            <v/>
          </cell>
        </row>
        <row r="93">
          <cell r="C93">
            <v>40</v>
          </cell>
          <cell r="D93" t="str">
            <v/>
          </cell>
          <cell r="E93" t="str">
            <v/>
          </cell>
        </row>
        <row r="94">
          <cell r="C94">
            <v>41</v>
          </cell>
          <cell r="D94" t="str">
            <v/>
          </cell>
          <cell r="E94" t="str">
            <v/>
          </cell>
        </row>
        <row r="95">
          <cell r="C95">
            <v>42</v>
          </cell>
          <cell r="D95" t="str">
            <v/>
          </cell>
          <cell r="E95" t="str">
            <v/>
          </cell>
        </row>
        <row r="96">
          <cell r="C96">
            <v>43</v>
          </cell>
          <cell r="D96" t="str">
            <v/>
          </cell>
          <cell r="E96" t="str">
            <v/>
          </cell>
        </row>
        <row r="97">
          <cell r="C97">
            <v>44</v>
          </cell>
          <cell r="D97" t="str">
            <v/>
          </cell>
          <cell r="E97" t="str">
            <v/>
          </cell>
        </row>
        <row r="98">
          <cell r="C98">
            <v>45</v>
          </cell>
          <cell r="D98" t="str">
            <v/>
          </cell>
          <cell r="E98" t="str">
            <v/>
          </cell>
        </row>
        <row r="99">
          <cell r="C99">
            <v>46</v>
          </cell>
          <cell r="D99" t="str">
            <v/>
          </cell>
          <cell r="E99" t="str">
            <v/>
          </cell>
        </row>
        <row r="100">
          <cell r="C100">
            <v>47</v>
          </cell>
          <cell r="D100" t="str">
            <v/>
          </cell>
          <cell r="E100" t="str">
            <v/>
          </cell>
        </row>
        <row r="101">
          <cell r="C101">
            <v>48</v>
          </cell>
          <cell r="D101" t="str">
            <v/>
          </cell>
          <cell r="E101" t="str">
            <v/>
          </cell>
        </row>
        <row r="102">
          <cell r="C102">
            <v>49</v>
          </cell>
          <cell r="D102" t="str">
            <v/>
          </cell>
          <cell r="E102" t="str">
            <v/>
          </cell>
        </row>
        <row r="103">
          <cell r="C103">
            <v>50</v>
          </cell>
          <cell r="D103" t="str">
            <v/>
          </cell>
          <cell r="E103" t="str">
            <v/>
          </cell>
        </row>
        <row r="104">
          <cell r="C104">
            <v>51</v>
          </cell>
          <cell r="D104" t="str">
            <v/>
          </cell>
          <cell r="E104" t="str">
            <v/>
          </cell>
        </row>
        <row r="105">
          <cell r="C105">
            <v>52</v>
          </cell>
          <cell r="D105" t="str">
            <v/>
          </cell>
          <cell r="E105" t="str">
            <v/>
          </cell>
        </row>
        <row r="106">
          <cell r="C106">
            <v>53</v>
          </cell>
          <cell r="D106" t="str">
            <v/>
          </cell>
          <cell r="E106" t="str">
            <v/>
          </cell>
        </row>
        <row r="107">
          <cell r="C107">
            <v>54</v>
          </cell>
          <cell r="D107" t="str">
            <v/>
          </cell>
          <cell r="E107" t="str">
            <v/>
          </cell>
        </row>
        <row r="108">
          <cell r="C108">
            <v>55</v>
          </cell>
          <cell r="D108" t="str">
            <v/>
          </cell>
          <cell r="E108" t="str">
            <v/>
          </cell>
        </row>
        <row r="109">
          <cell r="C109">
            <v>56</v>
          </cell>
          <cell r="D109" t="str">
            <v/>
          </cell>
          <cell r="E109" t="str">
            <v/>
          </cell>
        </row>
        <row r="110">
          <cell r="C110">
            <v>57</v>
          </cell>
          <cell r="D110" t="str">
            <v/>
          </cell>
          <cell r="E110" t="str">
            <v/>
          </cell>
        </row>
        <row r="111">
          <cell r="C111">
            <v>58</v>
          </cell>
          <cell r="D111" t="str">
            <v/>
          </cell>
          <cell r="E111" t="str">
            <v/>
          </cell>
        </row>
        <row r="112">
          <cell r="C112">
            <v>59</v>
          </cell>
          <cell r="D112" t="str">
            <v/>
          </cell>
          <cell r="E112" t="str">
            <v/>
          </cell>
        </row>
        <row r="113">
          <cell r="C113">
            <v>60</v>
          </cell>
          <cell r="D113" t="str">
            <v/>
          </cell>
          <cell r="E113" t="str">
            <v/>
          </cell>
        </row>
        <row r="114">
          <cell r="C114">
            <v>61</v>
          </cell>
          <cell r="D114" t="str">
            <v/>
          </cell>
          <cell r="E114" t="str">
            <v/>
          </cell>
        </row>
        <row r="115">
          <cell r="C115">
            <v>62</v>
          </cell>
          <cell r="D115" t="str">
            <v/>
          </cell>
          <cell r="E115" t="str">
            <v/>
          </cell>
        </row>
        <row r="116">
          <cell r="C116">
            <v>63</v>
          </cell>
          <cell r="D116" t="str">
            <v/>
          </cell>
          <cell r="E116" t="str">
            <v/>
          </cell>
        </row>
        <row r="117">
          <cell r="C117">
            <v>64</v>
          </cell>
          <cell r="D117" t="str">
            <v/>
          </cell>
          <cell r="E117" t="str">
            <v/>
          </cell>
        </row>
        <row r="118">
          <cell r="C118">
            <v>65</v>
          </cell>
          <cell r="D118" t="str">
            <v/>
          </cell>
          <cell r="E118" t="str">
            <v/>
          </cell>
        </row>
        <row r="119">
          <cell r="C119">
            <v>66</v>
          </cell>
          <cell r="D119" t="str">
            <v/>
          </cell>
          <cell r="E119" t="str">
            <v/>
          </cell>
        </row>
        <row r="120">
          <cell r="C120">
            <v>67</v>
          </cell>
          <cell r="D120" t="str">
            <v/>
          </cell>
          <cell r="E120" t="str">
            <v/>
          </cell>
        </row>
        <row r="121">
          <cell r="C121">
            <v>68</v>
          </cell>
          <cell r="D121" t="str">
            <v/>
          </cell>
          <cell r="E121" t="str">
            <v/>
          </cell>
        </row>
        <row r="122">
          <cell r="C122">
            <v>69</v>
          </cell>
          <cell r="D122" t="str">
            <v/>
          </cell>
          <cell r="E122" t="str">
            <v/>
          </cell>
        </row>
        <row r="123">
          <cell r="C123">
            <v>70</v>
          </cell>
          <cell r="D123" t="str">
            <v/>
          </cell>
          <cell r="E123" t="str">
            <v/>
          </cell>
        </row>
        <row r="124">
          <cell r="C124">
            <v>71</v>
          </cell>
          <cell r="D124" t="str">
            <v/>
          </cell>
          <cell r="E124" t="str">
            <v/>
          </cell>
        </row>
        <row r="125">
          <cell r="C125">
            <v>72</v>
          </cell>
          <cell r="D125" t="str">
            <v/>
          </cell>
          <cell r="E125" t="str">
            <v/>
          </cell>
        </row>
        <row r="126">
          <cell r="C126">
            <v>73</v>
          </cell>
          <cell r="D126" t="str">
            <v/>
          </cell>
          <cell r="E126" t="str">
            <v/>
          </cell>
        </row>
        <row r="127">
          <cell r="C127">
            <v>74</v>
          </cell>
          <cell r="D127" t="str">
            <v/>
          </cell>
          <cell r="E127" t="str">
            <v/>
          </cell>
        </row>
        <row r="128">
          <cell r="C128">
            <v>75</v>
          </cell>
          <cell r="D128" t="str">
            <v/>
          </cell>
          <cell r="E128" t="str">
            <v/>
          </cell>
        </row>
        <row r="129">
          <cell r="C129">
            <v>76</v>
          </cell>
          <cell r="D129" t="str">
            <v/>
          </cell>
          <cell r="E129" t="str">
            <v/>
          </cell>
        </row>
        <row r="130">
          <cell r="C130">
            <v>77</v>
          </cell>
          <cell r="D130" t="str">
            <v/>
          </cell>
          <cell r="E130" t="str">
            <v/>
          </cell>
        </row>
        <row r="131">
          <cell r="C131">
            <v>78</v>
          </cell>
          <cell r="D131" t="str">
            <v/>
          </cell>
          <cell r="E131" t="str">
            <v/>
          </cell>
        </row>
        <row r="132">
          <cell r="C132">
            <v>79</v>
          </cell>
          <cell r="D132" t="str">
            <v/>
          </cell>
          <cell r="E132" t="str">
            <v/>
          </cell>
        </row>
        <row r="133">
          <cell r="C133">
            <v>80</v>
          </cell>
          <cell r="D133" t="str">
            <v/>
          </cell>
          <cell r="E133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_Cus_by_Month"/>
      <sheetName val="Columbus02"/>
      <sheetName val="Columbus Regression02"/>
      <sheetName val="Columbus03"/>
      <sheetName val="Columbus Regression03"/>
      <sheetName val="Columbus04"/>
      <sheetName val="Columbus Regression04"/>
      <sheetName val="Gainesville02"/>
      <sheetName val="Gainesville Regression02"/>
      <sheetName val="Gainesville03"/>
      <sheetName val="Gainesville Regression03"/>
      <sheetName val="Gainesville04"/>
      <sheetName val="Gainesville Regression04"/>
      <sheetName val="DD0215yraverage"/>
      <sheetName val="DD0315yraverage"/>
      <sheetName val="DD0415yraverage"/>
      <sheetName val="Columbus36"/>
      <sheetName val="Columbus Regression36"/>
      <sheetName val="Gainesville36"/>
      <sheetName val="Gainesville Regression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sEPS"/>
      <sheetName val="EssShares"/>
      <sheetName val="PPBud"/>
      <sheetName val="PPAct"/>
      <sheetName val="PPlantA"/>
      <sheetName val="Sheet1"/>
      <sheetName val="PPlantA (2)"/>
      <sheetName val="PPlantB"/>
      <sheetName val="SA"/>
      <sheetName val="EssDB"/>
    </sheetNames>
    <sheetDataSet>
      <sheetData sheetId="0" refreshError="1">
        <row r="8">
          <cell r="B8" t="str">
            <v>February</v>
          </cell>
          <cell r="C8" t="str">
            <v>February</v>
          </cell>
          <cell r="D8" t="str">
            <v>Y-T-D(February)</v>
          </cell>
          <cell r="E8" t="str">
            <v>Y-T-D(February)</v>
          </cell>
          <cell r="F8" t="str">
            <v>Y-T-D(September)</v>
          </cell>
          <cell r="G8" t="str">
            <v>February</v>
          </cell>
          <cell r="H8" t="str">
            <v>February</v>
          </cell>
          <cell r="I8" t="str">
            <v>Y-T-D(February)</v>
          </cell>
          <cell r="J8" t="str">
            <v>Y-T-D(February)</v>
          </cell>
          <cell r="K8" t="str">
            <v>Y-T-D(September)</v>
          </cell>
          <cell r="L8" t="str">
            <v>February</v>
          </cell>
          <cell r="M8" t="str">
            <v>February</v>
          </cell>
          <cell r="N8" t="str">
            <v>Y-T-D(February)</v>
          </cell>
          <cell r="O8" t="str">
            <v>Y-T-D(February)</v>
          </cell>
          <cell r="P8" t="str">
            <v>Y-T-D(September)</v>
          </cell>
          <cell r="Q8" t="str">
            <v>February</v>
          </cell>
          <cell r="R8" t="str">
            <v>February</v>
          </cell>
          <cell r="S8" t="str">
            <v>Y-T-D(February)</v>
          </cell>
          <cell r="T8" t="str">
            <v>Y-T-D(February)</v>
          </cell>
          <cell r="U8" t="str">
            <v>Y-T-D(September)</v>
          </cell>
          <cell r="V8" t="str">
            <v>February</v>
          </cell>
          <cell r="W8" t="str">
            <v>February</v>
          </cell>
          <cell r="X8" t="str">
            <v>Y-T-D(February)</v>
          </cell>
          <cell r="Y8" t="str">
            <v>Y-T-D(February)</v>
          </cell>
          <cell r="Z8" t="str">
            <v>Y-T-D(September)</v>
          </cell>
          <cell r="AA8" t="str">
            <v>February</v>
          </cell>
          <cell r="AB8" t="str">
            <v>February</v>
          </cell>
          <cell r="AC8" t="str">
            <v>Y-T-D(February)</v>
          </cell>
          <cell r="AD8" t="str">
            <v>Y-T-D(February)</v>
          </cell>
          <cell r="AE8" t="str">
            <v>Y-T-D(September)</v>
          </cell>
          <cell r="AF8" t="str">
            <v>February</v>
          </cell>
          <cell r="AG8" t="str">
            <v>February</v>
          </cell>
          <cell r="AH8" t="str">
            <v>Y-T-D(February)</v>
          </cell>
          <cell r="AI8" t="str">
            <v>Y-T-D(February)</v>
          </cell>
          <cell r="AJ8" t="str">
            <v>Y-T-D(September)</v>
          </cell>
          <cell r="AK8" t="str">
            <v>February</v>
          </cell>
          <cell r="AL8" t="str">
            <v>February</v>
          </cell>
          <cell r="AM8" t="str">
            <v>Y-T-D(February)</v>
          </cell>
          <cell r="AN8" t="str">
            <v>Y-T-D(February)</v>
          </cell>
          <cell r="AO8" t="str">
            <v>Y-T-D(September)</v>
          </cell>
          <cell r="AP8" t="str">
            <v>February</v>
          </cell>
          <cell r="AQ8" t="str">
            <v>February</v>
          </cell>
          <cell r="AR8" t="str">
            <v>Y-T-D(February)</v>
          </cell>
          <cell r="AS8" t="str">
            <v>Y-T-D(February)</v>
          </cell>
          <cell r="AT8" t="str">
            <v>Y-T-D(September)</v>
          </cell>
          <cell r="AU8" t="str">
            <v>February</v>
          </cell>
          <cell r="AV8" t="str">
            <v>February</v>
          </cell>
          <cell r="AW8" t="str">
            <v>Y-T-D(February)</v>
          </cell>
          <cell r="AX8" t="str">
            <v>Y-T-D(February)</v>
          </cell>
          <cell r="AY8" t="str">
            <v>Y-T-D(September)</v>
          </cell>
          <cell r="AZ8" t="str">
            <v>February</v>
          </cell>
          <cell r="BA8" t="str">
            <v>February</v>
          </cell>
          <cell r="BB8" t="str">
            <v>Y-T-D(February)</v>
          </cell>
          <cell r="BC8" t="str">
            <v>Y-T-D(February)</v>
          </cell>
          <cell r="BD8" t="str">
            <v>Y-T-D(September)</v>
          </cell>
          <cell r="BE8" t="str">
            <v>February</v>
          </cell>
          <cell r="BF8" t="str">
            <v>February</v>
          </cell>
          <cell r="BG8" t="str">
            <v>Y-T-D(February)</v>
          </cell>
          <cell r="BH8" t="str">
            <v>Y-T-D(February)</v>
          </cell>
          <cell r="BI8" t="str">
            <v>Y-T-D(September)</v>
          </cell>
          <cell r="BJ8" t="str">
            <v>February</v>
          </cell>
          <cell r="BK8" t="str">
            <v>February</v>
          </cell>
          <cell r="BL8" t="str">
            <v>Y-T-D(February)</v>
          </cell>
          <cell r="BM8" t="str">
            <v>Y-T-D(June)</v>
          </cell>
          <cell r="BN8" t="str">
            <v>Y-T-D(February)</v>
          </cell>
          <cell r="BO8" t="str">
            <v>Y-T-D(September)</v>
          </cell>
          <cell r="BP8" t="str">
            <v>February</v>
          </cell>
          <cell r="BQ8" t="str">
            <v>February</v>
          </cell>
          <cell r="BR8" t="str">
            <v>Y-T-D(February)</v>
          </cell>
          <cell r="BS8" t="str">
            <v>Y-T-D(June)</v>
          </cell>
          <cell r="BT8" t="str">
            <v>Y-T-D(February)</v>
          </cell>
          <cell r="BU8" t="str">
            <v>Y-T-D(September)</v>
          </cell>
          <cell r="BV8" t="str">
            <v>February</v>
          </cell>
          <cell r="BW8" t="str">
            <v>February</v>
          </cell>
          <cell r="BX8" t="str">
            <v>Y-T-D(February)</v>
          </cell>
          <cell r="BY8" t="str">
            <v>Y-T-D(February)</v>
          </cell>
          <cell r="BZ8" t="str">
            <v>Y-T-D(September)</v>
          </cell>
          <cell r="CA8" t="str">
            <v>February</v>
          </cell>
          <cell r="CB8" t="str">
            <v>February</v>
          </cell>
          <cell r="CC8" t="str">
            <v>Y-T-D(February)</v>
          </cell>
          <cell r="CD8" t="str">
            <v>Y-T-D(February)</v>
          </cell>
          <cell r="CE8" t="str">
            <v>Y-T-D(September)</v>
          </cell>
          <cell r="CF8" t="str">
            <v>February</v>
          </cell>
          <cell r="CG8" t="str">
            <v>February</v>
          </cell>
          <cell r="CH8" t="str">
            <v>Y-T-D(February)</v>
          </cell>
          <cell r="CI8" t="str">
            <v>Y-T-D(February)</v>
          </cell>
          <cell r="CJ8" t="str">
            <v>Y-T-D(September)</v>
          </cell>
        </row>
        <row r="9">
          <cell r="B9" t="str">
            <v>CY Actual</v>
          </cell>
          <cell r="C9" t="str">
            <v>Budget 2006</v>
          </cell>
          <cell r="D9" t="str">
            <v>CY Actual</v>
          </cell>
          <cell r="E9" t="str">
            <v>Budget 2006</v>
          </cell>
          <cell r="F9" t="str">
            <v>Budget 2006</v>
          </cell>
          <cell r="G9" t="str">
            <v>CY Actual</v>
          </cell>
          <cell r="H9" t="str">
            <v>Budget 2006</v>
          </cell>
          <cell r="I9" t="str">
            <v>CY Actual</v>
          </cell>
          <cell r="J9" t="str">
            <v>Budget 2006</v>
          </cell>
          <cell r="K9" t="str">
            <v>Budget 2006</v>
          </cell>
          <cell r="L9" t="str">
            <v>CY Actual</v>
          </cell>
          <cell r="M9" t="str">
            <v>Budget 2006</v>
          </cell>
          <cell r="N9" t="str">
            <v>CY Actual</v>
          </cell>
          <cell r="O9" t="str">
            <v>Budget 2006</v>
          </cell>
          <cell r="P9" t="str">
            <v>Budget 2006</v>
          </cell>
          <cell r="Q9" t="str">
            <v>CY Actual</v>
          </cell>
          <cell r="R9" t="str">
            <v>Budget 2006</v>
          </cell>
          <cell r="S9" t="str">
            <v>CY Actual</v>
          </cell>
          <cell r="T9" t="str">
            <v>Budget 2006</v>
          </cell>
          <cell r="U9" t="str">
            <v>Budget 2006</v>
          </cell>
          <cell r="V9" t="str">
            <v>CY Actual</v>
          </cell>
          <cell r="W9" t="str">
            <v>Budget 2006</v>
          </cell>
          <cell r="X9" t="str">
            <v>CY Actual</v>
          </cell>
          <cell r="Y9" t="str">
            <v>Budget 2006</v>
          </cell>
          <cell r="Z9" t="str">
            <v>Budget 2006</v>
          </cell>
          <cell r="AA9" t="str">
            <v>CY Actual</v>
          </cell>
          <cell r="AB9" t="str">
            <v>Budget 2006</v>
          </cell>
          <cell r="AC9" t="str">
            <v>CY Actual</v>
          </cell>
          <cell r="AD9" t="str">
            <v>Budget 2006</v>
          </cell>
          <cell r="AE9" t="str">
            <v>Budget 2006</v>
          </cell>
          <cell r="AF9" t="str">
            <v>CY Actual</v>
          </cell>
          <cell r="AG9" t="str">
            <v>Budget 2006</v>
          </cell>
          <cell r="AH9" t="str">
            <v>CY Actual</v>
          </cell>
          <cell r="AI9" t="str">
            <v>Budget 2006</v>
          </cell>
          <cell r="AJ9" t="str">
            <v>Budget 2006</v>
          </cell>
          <cell r="AK9" t="str">
            <v>CY Actual</v>
          </cell>
          <cell r="AL9" t="str">
            <v>Budget 2006</v>
          </cell>
          <cell r="AM9" t="str">
            <v>CY Actual</v>
          </cell>
          <cell r="AN9" t="str">
            <v>Budget 2006</v>
          </cell>
          <cell r="AO9" t="str">
            <v>Budget 2006</v>
          </cell>
          <cell r="AP9" t="str">
            <v>CY Actual</v>
          </cell>
          <cell r="AQ9" t="str">
            <v>Budget 2006</v>
          </cell>
          <cell r="AR9" t="str">
            <v>CY Actual</v>
          </cell>
          <cell r="AS9" t="str">
            <v>Budget 2006</v>
          </cell>
          <cell r="AT9" t="str">
            <v>Budget 2006</v>
          </cell>
          <cell r="AU9" t="str">
            <v>CY Actual</v>
          </cell>
          <cell r="AV9" t="str">
            <v>Budget 2006</v>
          </cell>
          <cell r="AW9" t="str">
            <v>CY Actual</v>
          </cell>
          <cell r="AX9" t="str">
            <v>Budget 2006</v>
          </cell>
          <cell r="AY9" t="str">
            <v>Budget 2006</v>
          </cell>
          <cell r="AZ9" t="str">
            <v>CY Actual</v>
          </cell>
          <cell r="BA9" t="str">
            <v>Budget 2006</v>
          </cell>
          <cell r="BB9" t="str">
            <v>CY Actual</v>
          </cell>
          <cell r="BC9" t="str">
            <v>Budget 2006</v>
          </cell>
          <cell r="BD9" t="str">
            <v>Budget 2006</v>
          </cell>
          <cell r="BE9" t="str">
            <v>CY Actual</v>
          </cell>
          <cell r="BF9" t="str">
            <v>Budget 2006</v>
          </cell>
          <cell r="BG9" t="str">
            <v>CY Actual</v>
          </cell>
          <cell r="BH9" t="str">
            <v>Budget 2006</v>
          </cell>
          <cell r="BI9" t="str">
            <v>Budget 2006</v>
          </cell>
          <cell r="BJ9" t="str">
            <v>CY Actual</v>
          </cell>
          <cell r="BK9" t="str">
            <v>Budget 2006</v>
          </cell>
          <cell r="BL9" t="str">
            <v>CY Actual</v>
          </cell>
          <cell r="BM9" t="str">
            <v>CY Actual</v>
          </cell>
          <cell r="BN9" t="str">
            <v>Budget 2006</v>
          </cell>
          <cell r="BO9" t="str">
            <v>Budget 2006</v>
          </cell>
          <cell r="BP9" t="str">
            <v>CY Actual</v>
          </cell>
          <cell r="BQ9" t="str">
            <v>Budget 2006</v>
          </cell>
          <cell r="BR9" t="str">
            <v>CY Actual</v>
          </cell>
          <cell r="BS9" t="str">
            <v>CY Actual</v>
          </cell>
          <cell r="BT9" t="str">
            <v>Budget 2006</v>
          </cell>
          <cell r="BU9" t="str">
            <v>Budget 2006</v>
          </cell>
          <cell r="CA9" t="str">
            <v>CY Actual</v>
          </cell>
          <cell r="CB9" t="str">
            <v>Budget 2006</v>
          </cell>
          <cell r="CC9" t="str">
            <v>CY Actual</v>
          </cell>
          <cell r="CD9" t="str">
            <v>Budget 2006</v>
          </cell>
          <cell r="CE9" t="str">
            <v>Budget 2006</v>
          </cell>
          <cell r="CF9" t="str">
            <v>CY Actual</v>
          </cell>
          <cell r="CG9" t="str">
            <v>Budget 2006</v>
          </cell>
          <cell r="CH9" t="str">
            <v>CY Actual</v>
          </cell>
          <cell r="CI9" t="str">
            <v>Budget 2006</v>
          </cell>
          <cell r="CJ9" t="str">
            <v>Budget 2006</v>
          </cell>
        </row>
        <row r="10">
          <cell r="B10" t="str">
            <v>Atmos Energy-Colorado-Kansas</v>
          </cell>
          <cell r="C10" t="str">
            <v>Atmos Energy-Colorado-Kansas</v>
          </cell>
          <cell r="D10" t="str">
            <v>Atmos Energy-Colorado-Kansas</v>
          </cell>
          <cell r="E10" t="str">
            <v>Atmos Energy-Colorado-Kansas</v>
          </cell>
          <cell r="F10" t="str">
            <v>Atmos Energy-Colorado-Kansas</v>
          </cell>
          <cell r="G10" t="str">
            <v>Atmos Energy-Kentucky</v>
          </cell>
          <cell r="H10" t="str">
            <v>Atmos Energy-Kentucky</v>
          </cell>
          <cell r="I10" t="str">
            <v>Atmos Energy-Kentucky</v>
          </cell>
          <cell r="J10" t="str">
            <v>Atmos Energy-Kentucky</v>
          </cell>
          <cell r="K10" t="str">
            <v>Atmos Energy-Kentucky</v>
          </cell>
          <cell r="L10" t="str">
            <v>Atmos Energy-Louisiana</v>
          </cell>
          <cell r="M10" t="str">
            <v>Atmos Energy-Louisiana</v>
          </cell>
          <cell r="N10" t="str">
            <v>Atmos Energy-Louisiana</v>
          </cell>
          <cell r="O10" t="str">
            <v>Atmos Energy-Louisiana</v>
          </cell>
          <cell r="P10" t="str">
            <v>Atmos Energy-Louisiana</v>
          </cell>
          <cell r="Q10" t="str">
            <v>Atmos Energy-Mid-States</v>
          </cell>
          <cell r="R10" t="str">
            <v>Atmos Energy-Mid-States</v>
          </cell>
          <cell r="S10" t="str">
            <v>Atmos Energy-Mid-States</v>
          </cell>
          <cell r="T10" t="str">
            <v>Atmos Energy-Mid-States</v>
          </cell>
          <cell r="U10" t="str">
            <v>Atmos Energy-Mid-States</v>
          </cell>
          <cell r="V10" t="str">
            <v>MVG Regulated companies</v>
          </cell>
          <cell r="W10" t="str">
            <v>MVG Regulated companies</v>
          </cell>
          <cell r="X10" t="str">
            <v>MVG Regulated companies</v>
          </cell>
          <cell r="Y10" t="str">
            <v>MVG Regulated companies</v>
          </cell>
          <cell r="Z10" t="str">
            <v>MVG Regulated companies</v>
          </cell>
          <cell r="AA10" t="str">
            <v>Atmos Energy-West Texas</v>
          </cell>
          <cell r="AB10" t="str">
            <v>Atmos Energy-West Texas</v>
          </cell>
          <cell r="AC10" t="str">
            <v>Atmos Energy-West Texas</v>
          </cell>
          <cell r="AD10" t="str">
            <v>Atmos Energy-West Texas</v>
          </cell>
          <cell r="AE10" t="str">
            <v>Atmos Energy-West Texas</v>
          </cell>
          <cell r="AF10" t="str">
            <v>Mid-Tex LDC Rollup</v>
          </cell>
          <cell r="AG10" t="str">
            <v>Mid-Tex LDC Rollup</v>
          </cell>
          <cell r="AH10" t="str">
            <v>Mid-Tex LDC Rollup</v>
          </cell>
          <cell r="AI10" t="str">
            <v>Mid-Tex LDC Rollup</v>
          </cell>
          <cell r="AJ10" t="str">
            <v>Mid-Tex LDC Rollup</v>
          </cell>
          <cell r="AK10" t="str">
            <v>SS Rollup w Blueflame</v>
          </cell>
          <cell r="AL10" t="str">
            <v>SS Rollup w Blueflame</v>
          </cell>
          <cell r="AM10" t="str">
            <v>SS Rollup w Blueflame</v>
          </cell>
          <cell r="AN10" t="str">
            <v>SS Rollup w Blueflame</v>
          </cell>
          <cell r="AO10" t="str">
            <v>SS Rollup w Blueflame</v>
          </cell>
          <cell r="AP10" t="str">
            <v>Atmos Energy Company (BU Elim)</v>
          </cell>
          <cell r="AQ10" t="str">
            <v>Atmos Energy Company (BU Elim)</v>
          </cell>
          <cell r="AR10" t="str">
            <v>Atmos Energy Company (BU Elim)</v>
          </cell>
          <cell r="AS10" t="str">
            <v>Atmos Energy Company (BU Elim)</v>
          </cell>
          <cell r="AT10" t="str">
            <v>Atmos Energy Company (BU Elim)</v>
          </cell>
          <cell r="AU10" t="str">
            <v>Atmos Utility</v>
          </cell>
          <cell r="AV10" t="str">
            <v>Atmos Utility</v>
          </cell>
          <cell r="AW10" t="str">
            <v>Atmos Utility</v>
          </cell>
          <cell r="AX10" t="str">
            <v>Atmos Utility</v>
          </cell>
          <cell r="AY10" t="str">
            <v>Atmos Utility</v>
          </cell>
          <cell r="AZ10" t="str">
            <v>Atmos Energy Marketing Group</v>
          </cell>
          <cell r="BA10" t="str">
            <v>Atmos Energy Marketing Group</v>
          </cell>
          <cell r="BB10" t="str">
            <v>Atmos Energy Marketing Group</v>
          </cell>
          <cell r="BC10" t="str">
            <v>Atmos Energy Marketing Group</v>
          </cell>
          <cell r="BD10" t="str">
            <v>Atmos Energy Marketing Group</v>
          </cell>
          <cell r="BE10" t="str">
            <v>Other Non Utility</v>
          </cell>
          <cell r="BF10" t="str">
            <v>Other Non Utility</v>
          </cell>
          <cell r="BG10" t="str">
            <v>Other Non Utility</v>
          </cell>
          <cell r="BH10" t="str">
            <v>Other Non Utility</v>
          </cell>
          <cell r="BI10" t="str">
            <v>Other Non Utility</v>
          </cell>
          <cell r="BJ10" t="str">
            <v>Atmos Energy Holding Rollup</v>
          </cell>
          <cell r="BK10" t="str">
            <v>Atmos Energy Holding Rollup</v>
          </cell>
          <cell r="BL10" t="str">
            <v>Atmos Energy Holding Rollup</v>
          </cell>
          <cell r="BM10" t="str">
            <v>Atmos Energy Holding Rollup</v>
          </cell>
          <cell r="BN10" t="str">
            <v>Atmos Energy Holding Rollup</v>
          </cell>
          <cell r="BO10" t="str">
            <v>Atmos Energy Holding Rollup</v>
          </cell>
          <cell r="BP10" t="str">
            <v>Atmos Energy Corporation Cons (Elim)</v>
          </cell>
          <cell r="BQ10" t="str">
            <v>Atmos Energy Corporation Cons (Elim)</v>
          </cell>
          <cell r="BR10" t="str">
            <v>Atmos Energy Corporation Cons (Elim)</v>
          </cell>
          <cell r="BS10" t="str">
            <v>Atmos Energy Corporation Cons (Elim)</v>
          </cell>
          <cell r="BT10" t="str">
            <v>Atmos Energy Corporation Cons (Elim)</v>
          </cell>
          <cell r="BU10" t="str">
            <v>Atmos Energy Corporation Cons (Elim)</v>
          </cell>
          <cell r="CA10" t="str">
            <v>Company</v>
          </cell>
          <cell r="CB10" t="str">
            <v>Company</v>
          </cell>
          <cell r="CC10" t="str">
            <v>Company</v>
          </cell>
          <cell r="CD10" t="str">
            <v>Company</v>
          </cell>
          <cell r="CE10" t="str">
            <v>Company</v>
          </cell>
          <cell r="CF10" t="str">
            <v>Other Operating Companies (Elim)</v>
          </cell>
          <cell r="CG10" t="str">
            <v>Other Operating Companies (Elim)</v>
          </cell>
          <cell r="CH10" t="str">
            <v>Other Operating Companies (Elim)</v>
          </cell>
          <cell r="CI10" t="str">
            <v>Other Operating Companies (Elim)</v>
          </cell>
          <cell r="CJ10" t="str">
            <v>Other Operating Companies (Elim)</v>
          </cell>
        </row>
        <row r="11">
          <cell r="A11" t="str">
            <v>Gross Profit</v>
          </cell>
          <cell r="B11">
            <v>8750125.1499999911</v>
          </cell>
          <cell r="C11">
            <v>8653465</v>
          </cell>
          <cell r="D11">
            <v>40737106.849999994</v>
          </cell>
          <cell r="E11">
            <v>40212342</v>
          </cell>
          <cell r="F11">
            <v>71084588</v>
          </cell>
          <cell r="G11">
            <v>6661735.7600000054</v>
          </cell>
          <cell r="H11">
            <v>6318165</v>
          </cell>
          <cell r="I11">
            <v>28307219.950000022</v>
          </cell>
          <cell r="J11">
            <v>27777549</v>
          </cell>
          <cell r="K11">
            <v>51394786</v>
          </cell>
          <cell r="L11">
            <v>10447914.99000001</v>
          </cell>
          <cell r="M11">
            <v>10089885</v>
          </cell>
          <cell r="N11">
            <v>49423651.230000034</v>
          </cell>
          <cell r="O11">
            <v>63003475</v>
          </cell>
          <cell r="P11">
            <v>109203567</v>
          </cell>
          <cell r="Q11">
            <v>15521583.260000005</v>
          </cell>
          <cell r="R11">
            <v>14748337</v>
          </cell>
          <cell r="S11">
            <v>65311251.379999951</v>
          </cell>
          <cell r="T11">
            <v>64478611</v>
          </cell>
          <cell r="U11">
            <v>111950799</v>
          </cell>
          <cell r="V11">
            <v>12430154.910000004</v>
          </cell>
          <cell r="W11">
            <v>11612490</v>
          </cell>
          <cell r="X11">
            <v>53965126.009999983</v>
          </cell>
          <cell r="Y11">
            <v>51718561</v>
          </cell>
          <cell r="Z11">
            <v>93513563</v>
          </cell>
          <cell r="AA11">
            <v>9771000.6799999923</v>
          </cell>
          <cell r="AB11">
            <v>10467685</v>
          </cell>
          <cell r="AC11">
            <v>44959277.789999999</v>
          </cell>
          <cell r="AD11">
            <v>49430393</v>
          </cell>
          <cell r="AE11">
            <v>94771312</v>
          </cell>
          <cell r="AF11">
            <v>55910380.989999987</v>
          </cell>
          <cell r="AG11">
            <v>45055242.659999996</v>
          </cell>
          <cell r="AH11">
            <v>225810319.91000006</v>
          </cell>
          <cell r="AI11">
            <v>232028046.48999986</v>
          </cell>
          <cell r="AJ11">
            <v>445173521.43999982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0</v>
          </cell>
          <cell r="AQ11" t="str">
            <v>0</v>
          </cell>
          <cell r="AR11" t="str">
            <v>0</v>
          </cell>
          <cell r="AS11" t="str">
            <v>0</v>
          </cell>
          <cell r="AT11" t="str">
            <v>0</v>
          </cell>
          <cell r="AU11">
            <v>119492895.73999998</v>
          </cell>
          <cell r="AV11">
            <v>106945269.66</v>
          </cell>
          <cell r="AW11">
            <v>508513953.12000006</v>
          </cell>
          <cell r="AX11">
            <v>528648977.48999989</v>
          </cell>
          <cell r="AY11">
            <v>977092136.43999982</v>
          </cell>
          <cell r="AZ11">
            <v>22700631.349999964</v>
          </cell>
          <cell r="BA11">
            <v>5968360</v>
          </cell>
          <cell r="BB11">
            <v>68222753.030000031</v>
          </cell>
          <cell r="BC11">
            <v>26341881</v>
          </cell>
          <cell r="BD11">
            <v>53476397</v>
          </cell>
          <cell r="BE11">
            <v>11995330.94999999</v>
          </cell>
          <cell r="BF11">
            <v>15280176</v>
          </cell>
          <cell r="BG11">
            <v>73795216.270000011</v>
          </cell>
          <cell r="BH11">
            <v>74542738</v>
          </cell>
          <cell r="BI11">
            <v>176599440</v>
          </cell>
          <cell r="BJ11">
            <v>34695962.299999952</v>
          </cell>
          <cell r="BK11">
            <v>21248536</v>
          </cell>
          <cell r="BL11">
            <v>142017969.30000004</v>
          </cell>
          <cell r="BM11">
            <v>142017969.30000004</v>
          </cell>
          <cell r="BN11">
            <v>100884619</v>
          </cell>
          <cell r="BO11">
            <v>230075837</v>
          </cell>
          <cell r="BP11">
            <v>-395713.54999999702</v>
          </cell>
          <cell r="BQ11">
            <v>-325570</v>
          </cell>
          <cell r="BR11">
            <v>-2161774.6000000164</v>
          </cell>
          <cell r="BS11">
            <v>-2161774.6000000164</v>
          </cell>
          <cell r="BT11">
            <v>-1627850</v>
          </cell>
          <cell r="BU11">
            <v>-3904415</v>
          </cell>
          <cell r="CA11">
            <v>153793144.48999995</v>
          </cell>
          <cell r="CB11">
            <v>127868235.66</v>
          </cell>
          <cell r="CC11">
            <v>648370147.82000005</v>
          </cell>
          <cell r="CD11">
            <v>627905746.48999989</v>
          </cell>
          <cell r="CE11">
            <v>1203263558.4399998</v>
          </cell>
          <cell r="CF11">
            <v>-45.339999999996508</v>
          </cell>
          <cell r="CG11">
            <v>-91596</v>
          </cell>
          <cell r="CH11">
            <v>-45.340000000025611</v>
          </cell>
          <cell r="CI11">
            <v>-457980</v>
          </cell>
          <cell r="CJ11">
            <v>-1099152</v>
          </cell>
        </row>
        <row r="13">
          <cell r="A13" t="str">
            <v>Labor</v>
          </cell>
          <cell r="B13">
            <v>580718.67000000004</v>
          </cell>
          <cell r="C13">
            <v>572515.06000000006</v>
          </cell>
          <cell r="D13">
            <v>3427309.97</v>
          </cell>
          <cell r="E13">
            <v>3054744.83</v>
          </cell>
          <cell r="F13">
            <v>7413971.5800000001</v>
          </cell>
          <cell r="G13">
            <v>511787.28</v>
          </cell>
          <cell r="H13">
            <v>468580.89</v>
          </cell>
          <cell r="I13">
            <v>2559755.17</v>
          </cell>
          <cell r="J13">
            <v>2489572.86</v>
          </cell>
          <cell r="K13">
            <v>5918840.3799999999</v>
          </cell>
          <cell r="L13">
            <v>1343748.05</v>
          </cell>
          <cell r="M13">
            <v>842924.76</v>
          </cell>
          <cell r="N13">
            <v>5591504.3099999996</v>
          </cell>
          <cell r="O13">
            <v>5362210.1500000004</v>
          </cell>
          <cell r="P13">
            <v>11519964.459999999</v>
          </cell>
          <cell r="Q13">
            <v>845314.99</v>
          </cell>
          <cell r="R13">
            <v>815788.33</v>
          </cell>
          <cell r="S13">
            <v>4574746.59</v>
          </cell>
          <cell r="T13">
            <v>4336152.92</v>
          </cell>
          <cell r="U13">
            <v>10559341.33</v>
          </cell>
          <cell r="V13">
            <v>1221359</v>
          </cell>
          <cell r="W13">
            <v>1241872</v>
          </cell>
          <cell r="X13">
            <v>6458754.1100000003</v>
          </cell>
          <cell r="Y13">
            <v>6617416</v>
          </cell>
          <cell r="Z13">
            <v>16102838</v>
          </cell>
          <cell r="AA13">
            <v>689078.91</v>
          </cell>
          <cell r="AB13">
            <v>691147.97</v>
          </cell>
          <cell r="AC13">
            <v>3583594.75</v>
          </cell>
          <cell r="AD13">
            <v>3767678.71</v>
          </cell>
          <cell r="AE13">
            <v>8790935.2199999988</v>
          </cell>
          <cell r="AF13">
            <v>3416906.61</v>
          </cell>
          <cell r="AG13">
            <v>3263221.59</v>
          </cell>
          <cell r="AH13">
            <v>17388036.09</v>
          </cell>
          <cell r="AI13">
            <v>17375337.5</v>
          </cell>
          <cell r="AJ13">
            <v>42166512.029999994</v>
          </cell>
          <cell r="AK13">
            <v>3213550.36</v>
          </cell>
          <cell r="AL13">
            <v>3210374</v>
          </cell>
          <cell r="AM13">
            <v>16793965.59</v>
          </cell>
          <cell r="AN13">
            <v>16834529</v>
          </cell>
          <cell r="AO13">
            <v>41498535</v>
          </cell>
          <cell r="AP13" t="str">
            <v>0</v>
          </cell>
          <cell r="AQ13" t="str">
            <v>0</v>
          </cell>
          <cell r="AR13" t="str">
            <v>0</v>
          </cell>
          <cell r="AS13" t="str">
            <v>0</v>
          </cell>
          <cell r="AT13" t="str">
            <v>0</v>
          </cell>
          <cell r="AU13">
            <v>11822463.870000001</v>
          </cell>
          <cell r="AV13">
            <v>11106424.6</v>
          </cell>
          <cell r="AW13">
            <v>60377666.579999998</v>
          </cell>
          <cell r="AX13">
            <v>59837641.969999999</v>
          </cell>
          <cell r="AY13">
            <v>143970938</v>
          </cell>
          <cell r="AZ13">
            <v>662964.63</v>
          </cell>
          <cell r="BA13">
            <v>734397</v>
          </cell>
          <cell r="BB13">
            <v>4067883.41</v>
          </cell>
          <cell r="BC13">
            <v>3929022</v>
          </cell>
          <cell r="BD13">
            <v>9547157</v>
          </cell>
          <cell r="BE13">
            <v>1279641.8400000001</v>
          </cell>
          <cell r="BF13">
            <v>1349812.85</v>
          </cell>
          <cell r="BG13">
            <v>6889558.9999999991</v>
          </cell>
          <cell r="BH13">
            <v>7162651.1899999995</v>
          </cell>
          <cell r="BI13">
            <v>17428175.59</v>
          </cell>
          <cell r="BJ13">
            <v>1942606.47</v>
          </cell>
          <cell r="BK13">
            <v>2084209.85</v>
          </cell>
          <cell r="BL13">
            <v>10957442.409999998</v>
          </cell>
          <cell r="BM13">
            <v>10957442.409999998</v>
          </cell>
          <cell r="BN13">
            <v>11091673.189999999</v>
          </cell>
          <cell r="BO13">
            <v>26975332.59</v>
          </cell>
          <cell r="BP13" t="str">
            <v>0</v>
          </cell>
          <cell r="BQ13" t="str">
            <v>0</v>
          </cell>
          <cell r="BR13" t="str">
            <v>0</v>
          </cell>
          <cell r="BS13" t="str">
            <v>0</v>
          </cell>
          <cell r="BT13" t="str">
            <v>0</v>
          </cell>
          <cell r="BU13" t="str">
            <v>0</v>
          </cell>
          <cell r="CA13">
            <v>13765070.34</v>
          </cell>
          <cell r="CB13">
            <v>13190634.449999999</v>
          </cell>
          <cell r="CC13">
            <v>71335108.989999995</v>
          </cell>
          <cell r="CD13">
            <v>70929315.159999996</v>
          </cell>
          <cell r="CE13">
            <v>170946270.59</v>
          </cell>
          <cell r="CF13" t="str">
            <v>0</v>
          </cell>
          <cell r="CG13" t="str">
            <v>0</v>
          </cell>
          <cell r="CH13" t="str">
            <v>0</v>
          </cell>
          <cell r="CI13" t="str">
            <v>0</v>
          </cell>
          <cell r="CJ13" t="str">
            <v>0</v>
          </cell>
        </row>
        <row r="14">
          <cell r="A14" t="str">
            <v>Benefits</v>
          </cell>
          <cell r="B14">
            <v>211397.13</v>
          </cell>
          <cell r="C14">
            <v>203892.04</v>
          </cell>
          <cell r="D14">
            <v>1209812.1299999999</v>
          </cell>
          <cell r="E14">
            <v>1084044.27</v>
          </cell>
          <cell r="F14">
            <v>2629340.5</v>
          </cell>
          <cell r="G14">
            <v>218620.5</v>
          </cell>
          <cell r="H14">
            <v>185664.56</v>
          </cell>
          <cell r="I14">
            <v>1125615.07</v>
          </cell>
          <cell r="J14">
            <v>984307.19999999995</v>
          </cell>
          <cell r="K14">
            <v>2340424.7000000002</v>
          </cell>
          <cell r="L14">
            <v>515622.5</v>
          </cell>
          <cell r="M14">
            <v>350338.96</v>
          </cell>
          <cell r="N14">
            <v>2225433.38</v>
          </cell>
          <cell r="O14">
            <v>2217881.17</v>
          </cell>
          <cell r="P14">
            <v>4761794.3499999996</v>
          </cell>
          <cell r="Q14">
            <v>375829.64</v>
          </cell>
          <cell r="R14">
            <v>376843.69</v>
          </cell>
          <cell r="S14">
            <v>2044533.49</v>
          </cell>
          <cell r="T14">
            <v>1985292.73</v>
          </cell>
          <cell r="U14">
            <v>4824144.54</v>
          </cell>
          <cell r="V14">
            <v>487839.45</v>
          </cell>
          <cell r="W14">
            <v>486114</v>
          </cell>
          <cell r="X14">
            <v>2662984.66</v>
          </cell>
          <cell r="Y14">
            <v>2581927</v>
          </cell>
          <cell r="Z14">
            <v>6277783</v>
          </cell>
          <cell r="AA14">
            <v>333984.38</v>
          </cell>
          <cell r="AB14">
            <v>341945.12</v>
          </cell>
          <cell r="AC14">
            <v>1769441.69</v>
          </cell>
          <cell r="AD14">
            <v>1854002</v>
          </cell>
          <cell r="AE14">
            <v>4322181.04</v>
          </cell>
          <cell r="AF14">
            <v>989950.79</v>
          </cell>
          <cell r="AG14">
            <v>998250.82</v>
          </cell>
          <cell r="AH14">
            <v>5511719.6700000009</v>
          </cell>
          <cell r="AI14">
            <v>5302667.76</v>
          </cell>
          <cell r="AJ14">
            <v>12863319.930000002</v>
          </cell>
          <cell r="AK14">
            <v>827332.1</v>
          </cell>
          <cell r="AL14">
            <v>886394</v>
          </cell>
          <cell r="AM14">
            <v>4959833.79</v>
          </cell>
          <cell r="AN14">
            <v>4646429</v>
          </cell>
          <cell r="AO14">
            <v>11451640</v>
          </cell>
          <cell r="AP14" t="str">
            <v>0</v>
          </cell>
          <cell r="AQ14" t="str">
            <v>0</v>
          </cell>
          <cell r="AR14" t="str">
            <v>0</v>
          </cell>
          <cell r="AS14" t="str">
            <v>0</v>
          </cell>
          <cell r="AT14" t="str">
            <v>0</v>
          </cell>
          <cell r="AU14">
            <v>3960576.49</v>
          </cell>
          <cell r="AV14">
            <v>3829443.19</v>
          </cell>
          <cell r="AW14">
            <v>21509373.880000003</v>
          </cell>
          <cell r="AX14">
            <v>20656551.129999999</v>
          </cell>
          <cell r="AY14">
            <v>49470628.060000002</v>
          </cell>
          <cell r="AZ14">
            <v>12149</v>
          </cell>
          <cell r="BA14" t="str">
            <v>0</v>
          </cell>
          <cell r="BB14">
            <v>64755.1</v>
          </cell>
          <cell r="BC14" t="str">
            <v>0</v>
          </cell>
          <cell r="BD14" t="str">
            <v>0</v>
          </cell>
          <cell r="BE14">
            <v>374030.37</v>
          </cell>
          <cell r="BF14">
            <v>385340.83</v>
          </cell>
          <cell r="BG14">
            <v>2146465.61</v>
          </cell>
          <cell r="BH14">
            <v>2039862.62</v>
          </cell>
          <cell r="BI14">
            <v>4960659.8899999997</v>
          </cell>
          <cell r="BJ14">
            <v>386179.37</v>
          </cell>
          <cell r="BK14">
            <v>385340.83</v>
          </cell>
          <cell r="BL14">
            <v>2211220.71</v>
          </cell>
          <cell r="BM14">
            <v>2211220.71</v>
          </cell>
          <cell r="BN14">
            <v>2039862.62</v>
          </cell>
          <cell r="BO14">
            <v>4960659.8899999997</v>
          </cell>
          <cell r="BP14" t="str">
            <v>0</v>
          </cell>
          <cell r="BQ14" t="str">
            <v>0</v>
          </cell>
          <cell r="BR14" t="str">
            <v>0</v>
          </cell>
          <cell r="BS14" t="str">
            <v>0</v>
          </cell>
          <cell r="BT14" t="str">
            <v>0</v>
          </cell>
          <cell r="BU14" t="str">
            <v>0</v>
          </cell>
          <cell r="CA14">
            <v>4346755.8600000003</v>
          </cell>
          <cell r="CB14">
            <v>4214784.0199999996</v>
          </cell>
          <cell r="CC14">
            <v>23720594.590000004</v>
          </cell>
          <cell r="CD14">
            <v>22696413.75</v>
          </cell>
          <cell r="CE14">
            <v>54431287.950000003</v>
          </cell>
          <cell r="CF14" t="str">
            <v>0</v>
          </cell>
          <cell r="CG14" t="str">
            <v>0</v>
          </cell>
          <cell r="CH14" t="str">
            <v>0</v>
          </cell>
          <cell r="CI14" t="str">
            <v>0</v>
          </cell>
          <cell r="CJ14" t="str">
            <v>0</v>
          </cell>
        </row>
        <row r="15">
          <cell r="A15" t="str">
            <v>Materials &amp; Supplies</v>
          </cell>
          <cell r="B15">
            <v>54364.56</v>
          </cell>
          <cell r="C15">
            <v>59413.96</v>
          </cell>
          <cell r="D15">
            <v>313401.74</v>
          </cell>
          <cell r="E15">
            <v>299035.8</v>
          </cell>
          <cell r="F15">
            <v>701287.96</v>
          </cell>
          <cell r="G15">
            <v>32051.86</v>
          </cell>
          <cell r="H15">
            <v>29267.38</v>
          </cell>
          <cell r="I15">
            <v>201779.15</v>
          </cell>
          <cell r="J15">
            <v>175328.9</v>
          </cell>
          <cell r="K15">
            <v>421050</v>
          </cell>
          <cell r="L15">
            <v>363820.74</v>
          </cell>
          <cell r="M15">
            <v>56879.6</v>
          </cell>
          <cell r="N15">
            <v>1070562.72</v>
          </cell>
          <cell r="O15">
            <v>354777</v>
          </cell>
          <cell r="P15">
            <v>785159.2</v>
          </cell>
          <cell r="Q15">
            <v>54586.91</v>
          </cell>
          <cell r="R15">
            <v>49279.05</v>
          </cell>
          <cell r="S15">
            <v>261224.42</v>
          </cell>
          <cell r="T15">
            <v>254927.35</v>
          </cell>
          <cell r="U15">
            <v>598695.53</v>
          </cell>
          <cell r="V15">
            <v>144048.32999999999</v>
          </cell>
          <cell r="W15">
            <v>108573</v>
          </cell>
          <cell r="X15">
            <v>668344.69999999995</v>
          </cell>
          <cell r="Y15">
            <v>506943</v>
          </cell>
          <cell r="Z15">
            <v>1251419</v>
          </cell>
          <cell r="AA15">
            <v>87882.67</v>
          </cell>
          <cell r="AB15">
            <v>81985.73</v>
          </cell>
          <cell r="AC15">
            <v>392589.04</v>
          </cell>
          <cell r="AD15">
            <v>428192.66</v>
          </cell>
          <cell r="AE15">
            <v>1042540.44</v>
          </cell>
          <cell r="AF15">
            <v>443588.49</v>
          </cell>
          <cell r="AG15">
            <v>620920.69999999995</v>
          </cell>
          <cell r="AH15">
            <v>1735035.93</v>
          </cell>
          <cell r="AI15">
            <v>3104599.7</v>
          </cell>
          <cell r="AJ15">
            <v>7445481.1000000015</v>
          </cell>
          <cell r="AK15">
            <v>76757.17</v>
          </cell>
          <cell r="AL15">
            <v>42886</v>
          </cell>
          <cell r="AM15">
            <v>304209.34999999998</v>
          </cell>
          <cell r="AN15">
            <v>214559</v>
          </cell>
          <cell r="AO15">
            <v>516324</v>
          </cell>
          <cell r="AP15" t="str">
            <v>0</v>
          </cell>
          <cell r="AQ15" t="str">
            <v>0</v>
          </cell>
          <cell r="AR15" t="str">
            <v>0</v>
          </cell>
          <cell r="AS15" t="str">
            <v>0</v>
          </cell>
          <cell r="AT15" t="str">
            <v>0</v>
          </cell>
          <cell r="AU15">
            <v>1257100.73</v>
          </cell>
          <cell r="AV15">
            <v>1049205.42</v>
          </cell>
          <cell r="AW15">
            <v>4947147.05</v>
          </cell>
          <cell r="AX15">
            <v>5338363.41</v>
          </cell>
          <cell r="AY15">
            <v>12761957.23</v>
          </cell>
          <cell r="AZ15">
            <v>8851.2199999999993</v>
          </cell>
          <cell r="BA15">
            <v>14300</v>
          </cell>
          <cell r="BB15">
            <v>135995.44</v>
          </cell>
          <cell r="BC15">
            <v>71500</v>
          </cell>
          <cell r="BD15">
            <v>171600</v>
          </cell>
          <cell r="BE15">
            <v>361203.67</v>
          </cell>
          <cell r="BF15">
            <v>355109.53</v>
          </cell>
          <cell r="BG15">
            <v>1447089.01</v>
          </cell>
          <cell r="BH15">
            <v>1756360.09</v>
          </cell>
          <cell r="BI15">
            <v>4229458.83</v>
          </cell>
          <cell r="BJ15">
            <v>370054.89</v>
          </cell>
          <cell r="BK15">
            <v>369409.53</v>
          </cell>
          <cell r="BL15">
            <v>1583084.45</v>
          </cell>
          <cell r="BM15">
            <v>1583084.45</v>
          </cell>
          <cell r="BN15">
            <v>1827860.09</v>
          </cell>
          <cell r="BO15">
            <v>4401058.83</v>
          </cell>
          <cell r="BP15" t="str">
            <v>0</v>
          </cell>
          <cell r="BQ15" t="str">
            <v>0</v>
          </cell>
          <cell r="BR15" t="str">
            <v>0</v>
          </cell>
          <cell r="BS15" t="str">
            <v>0</v>
          </cell>
          <cell r="BT15" t="str">
            <v>0</v>
          </cell>
          <cell r="BU15" t="str">
            <v>0</v>
          </cell>
          <cell r="CA15">
            <v>1627155.62</v>
          </cell>
          <cell r="CB15">
            <v>1418614.95</v>
          </cell>
          <cell r="CC15">
            <v>6530231.5</v>
          </cell>
          <cell r="CD15">
            <v>7166223.5</v>
          </cell>
          <cell r="CE15">
            <v>17163016.060000002</v>
          </cell>
          <cell r="CF15" t="str">
            <v>0</v>
          </cell>
          <cell r="CG15" t="str">
            <v>0</v>
          </cell>
          <cell r="CH15" t="str">
            <v>0</v>
          </cell>
          <cell r="CI15" t="str">
            <v>0</v>
          </cell>
          <cell r="CJ15" t="str">
            <v>0</v>
          </cell>
        </row>
        <row r="16">
          <cell r="A16" t="str">
            <v>Vehicles &amp; Equip</v>
          </cell>
          <cell r="B16">
            <v>110836.38</v>
          </cell>
          <cell r="C16">
            <v>93810</v>
          </cell>
          <cell r="D16">
            <v>453849.09</v>
          </cell>
          <cell r="E16">
            <v>487451</v>
          </cell>
          <cell r="F16">
            <v>1150059</v>
          </cell>
          <cell r="G16">
            <v>80310.559999999998</v>
          </cell>
          <cell r="H16">
            <v>68914.12</v>
          </cell>
          <cell r="I16">
            <v>303527.88</v>
          </cell>
          <cell r="J16">
            <v>349586.6</v>
          </cell>
          <cell r="K16">
            <v>834606</v>
          </cell>
          <cell r="L16">
            <v>182287.54</v>
          </cell>
          <cell r="M16">
            <v>142996.41</v>
          </cell>
          <cell r="N16">
            <v>603590.67000000004</v>
          </cell>
          <cell r="O16">
            <v>838129.57</v>
          </cell>
          <cell r="P16">
            <v>1858811.72</v>
          </cell>
          <cell r="Q16">
            <v>151262.41</v>
          </cell>
          <cell r="R16">
            <v>126569.89</v>
          </cell>
          <cell r="S16">
            <v>695599.73</v>
          </cell>
          <cell r="T16">
            <v>639732.44999999995</v>
          </cell>
          <cell r="U16">
            <v>1535806.11</v>
          </cell>
          <cell r="V16">
            <v>237621.78</v>
          </cell>
          <cell r="W16">
            <v>186939</v>
          </cell>
          <cell r="X16">
            <v>826261.59</v>
          </cell>
          <cell r="Y16">
            <v>918636</v>
          </cell>
          <cell r="Z16">
            <v>2243869</v>
          </cell>
          <cell r="AA16">
            <v>128926.01</v>
          </cell>
          <cell r="AB16">
            <v>143750.95000000001</v>
          </cell>
          <cell r="AC16">
            <v>503080.4</v>
          </cell>
          <cell r="AD16">
            <v>738999</v>
          </cell>
          <cell r="AE16">
            <v>1719895.71</v>
          </cell>
          <cell r="AF16">
            <v>339298.03</v>
          </cell>
          <cell r="AG16">
            <v>325872.17</v>
          </cell>
          <cell r="AH16">
            <v>2030558.88</v>
          </cell>
          <cell r="AI16">
            <v>1629313.85</v>
          </cell>
          <cell r="AJ16">
            <v>3909204.45</v>
          </cell>
          <cell r="AK16">
            <v>-21208.1</v>
          </cell>
          <cell r="AL16">
            <v>5627</v>
          </cell>
          <cell r="AM16">
            <v>-47784.86</v>
          </cell>
          <cell r="AN16">
            <v>433</v>
          </cell>
          <cell r="AO16">
            <v>-30384</v>
          </cell>
          <cell r="AP16" t="str">
            <v>0</v>
          </cell>
          <cell r="AQ16" t="str">
            <v>0</v>
          </cell>
          <cell r="AR16" t="str">
            <v>0</v>
          </cell>
          <cell r="AS16" t="str">
            <v>0</v>
          </cell>
          <cell r="AT16" t="str">
            <v>0</v>
          </cell>
          <cell r="AU16">
            <v>1209334.6100000001</v>
          </cell>
          <cell r="AV16">
            <v>1094479.54</v>
          </cell>
          <cell r="AW16">
            <v>5368683.38</v>
          </cell>
          <cell r="AX16">
            <v>5602281.4700000007</v>
          </cell>
          <cell r="AY16">
            <v>13221867.99</v>
          </cell>
          <cell r="AZ16">
            <v>60.49</v>
          </cell>
          <cell r="BA16">
            <v>1750</v>
          </cell>
          <cell r="BB16">
            <v>437.98</v>
          </cell>
          <cell r="BC16">
            <v>8750</v>
          </cell>
          <cell r="BD16">
            <v>21000</v>
          </cell>
          <cell r="BE16">
            <v>84014.16</v>
          </cell>
          <cell r="BF16">
            <v>94643.81</v>
          </cell>
          <cell r="BG16">
            <v>721045.58</v>
          </cell>
          <cell r="BH16">
            <v>469462.05</v>
          </cell>
          <cell r="BI16">
            <v>1135294.31</v>
          </cell>
          <cell r="BJ16">
            <v>84074.65</v>
          </cell>
          <cell r="BK16">
            <v>96393.81</v>
          </cell>
          <cell r="BL16">
            <v>721483.56</v>
          </cell>
          <cell r="BM16">
            <v>721483.56</v>
          </cell>
          <cell r="BN16">
            <v>478212.05</v>
          </cell>
          <cell r="BO16">
            <v>1156294.31</v>
          </cell>
          <cell r="BP16">
            <v>-8856.26</v>
          </cell>
          <cell r="BQ16">
            <v>-9804</v>
          </cell>
          <cell r="BR16">
            <v>-44482.12</v>
          </cell>
          <cell r="BS16">
            <v>-44482.12</v>
          </cell>
          <cell r="BT16">
            <v>-49020</v>
          </cell>
          <cell r="BU16">
            <v>-115223</v>
          </cell>
          <cell r="CA16">
            <v>1284553</v>
          </cell>
          <cell r="CB16">
            <v>1181069.3500000001</v>
          </cell>
          <cell r="CC16">
            <v>6045684.8200000003</v>
          </cell>
          <cell r="CD16">
            <v>6031473.5200000005</v>
          </cell>
          <cell r="CE16">
            <v>14262939.300000001</v>
          </cell>
          <cell r="CF16" t="str">
            <v>0</v>
          </cell>
          <cell r="CG16" t="str">
            <v>0</v>
          </cell>
          <cell r="CH16" t="str">
            <v>0</v>
          </cell>
          <cell r="CI16" t="str">
            <v>0</v>
          </cell>
          <cell r="CJ16" t="str">
            <v>0</v>
          </cell>
        </row>
        <row r="17">
          <cell r="A17" t="str">
            <v>Print &amp; Postages</v>
          </cell>
          <cell r="B17">
            <v>5203.72</v>
          </cell>
          <cell r="C17">
            <v>6943</v>
          </cell>
          <cell r="D17">
            <v>28699.61</v>
          </cell>
          <cell r="E17">
            <v>34523</v>
          </cell>
          <cell r="F17">
            <v>82824</v>
          </cell>
          <cell r="G17">
            <v>1268.67</v>
          </cell>
          <cell r="H17">
            <v>2020.73</v>
          </cell>
          <cell r="I17">
            <v>13588.29</v>
          </cell>
          <cell r="J17">
            <v>11598.65</v>
          </cell>
          <cell r="K17">
            <v>27609.200000000001</v>
          </cell>
          <cell r="L17">
            <v>2634.91</v>
          </cell>
          <cell r="M17">
            <v>4340</v>
          </cell>
          <cell r="N17">
            <v>13201.09</v>
          </cell>
          <cell r="O17">
            <v>22440</v>
          </cell>
          <cell r="P17">
            <v>52385</v>
          </cell>
          <cell r="Q17">
            <v>3762.42</v>
          </cell>
          <cell r="R17">
            <v>6559.64</v>
          </cell>
          <cell r="S17">
            <v>24940.37</v>
          </cell>
          <cell r="T17">
            <v>32249.200000000001</v>
          </cell>
          <cell r="U17">
            <v>77479.25</v>
          </cell>
          <cell r="V17">
            <v>7723.97</v>
          </cell>
          <cell r="W17">
            <v>6942</v>
          </cell>
          <cell r="X17">
            <v>27173.01</v>
          </cell>
          <cell r="Y17">
            <v>33043</v>
          </cell>
          <cell r="Z17">
            <v>79631</v>
          </cell>
          <cell r="AA17">
            <v>2368.1999999999998</v>
          </cell>
          <cell r="AB17">
            <v>4529.3</v>
          </cell>
          <cell r="AC17">
            <v>16444.330000000002</v>
          </cell>
          <cell r="AD17">
            <v>20304</v>
          </cell>
          <cell r="AE17">
            <v>45220.9</v>
          </cell>
          <cell r="AF17">
            <v>6587.12</v>
          </cell>
          <cell r="AG17">
            <v>23997</v>
          </cell>
          <cell r="AH17">
            <v>62421.62</v>
          </cell>
          <cell r="AI17">
            <v>120349</v>
          </cell>
          <cell r="AJ17">
            <v>288985</v>
          </cell>
          <cell r="AK17">
            <v>22958.02</v>
          </cell>
          <cell r="AL17">
            <v>32758</v>
          </cell>
          <cell r="AM17">
            <v>133800.07999999999</v>
          </cell>
          <cell r="AN17">
            <v>162041</v>
          </cell>
          <cell r="AO17">
            <v>385578</v>
          </cell>
          <cell r="AP17" t="str">
            <v>0</v>
          </cell>
          <cell r="AQ17" t="str">
            <v>0</v>
          </cell>
          <cell r="AR17" t="str">
            <v>0</v>
          </cell>
          <cell r="AS17" t="str">
            <v>0</v>
          </cell>
          <cell r="AT17" t="str">
            <v>0</v>
          </cell>
          <cell r="AU17">
            <v>52507.03</v>
          </cell>
          <cell r="AV17">
            <v>88089.67</v>
          </cell>
          <cell r="AW17">
            <v>320268.40000000002</v>
          </cell>
          <cell r="AX17">
            <v>436547.85</v>
          </cell>
          <cell r="AY17">
            <v>1039712.35</v>
          </cell>
          <cell r="AZ17">
            <v>4854.07</v>
          </cell>
          <cell r="BA17">
            <v>3050</v>
          </cell>
          <cell r="BB17">
            <v>21175.1</v>
          </cell>
          <cell r="BC17">
            <v>15250</v>
          </cell>
          <cell r="BD17">
            <v>36600</v>
          </cell>
          <cell r="BE17">
            <v>9411.56</v>
          </cell>
          <cell r="BF17">
            <v>2174</v>
          </cell>
          <cell r="BG17">
            <v>49544.67</v>
          </cell>
          <cell r="BH17">
            <v>11137</v>
          </cell>
          <cell r="BI17">
            <v>26770</v>
          </cell>
          <cell r="BJ17">
            <v>14265.63</v>
          </cell>
          <cell r="BK17">
            <v>5224</v>
          </cell>
          <cell r="BL17">
            <v>70719.77</v>
          </cell>
          <cell r="BM17">
            <v>70719.77</v>
          </cell>
          <cell r="BN17">
            <v>26387</v>
          </cell>
          <cell r="BO17">
            <v>63370</v>
          </cell>
          <cell r="BP17" t="str">
            <v>0</v>
          </cell>
          <cell r="BQ17" t="str">
            <v>0</v>
          </cell>
          <cell r="BR17" t="str">
            <v>0</v>
          </cell>
          <cell r="BS17" t="str">
            <v>0</v>
          </cell>
          <cell r="BT17" t="str">
            <v>0</v>
          </cell>
          <cell r="BU17" t="str">
            <v>0</v>
          </cell>
          <cell r="CA17">
            <v>66772.66</v>
          </cell>
          <cell r="CB17">
            <v>93313.67</v>
          </cell>
          <cell r="CC17">
            <v>390988.17</v>
          </cell>
          <cell r="CD17">
            <v>462934.85</v>
          </cell>
          <cell r="CE17">
            <v>1103082.3500000001</v>
          </cell>
          <cell r="CF17" t="str">
            <v>0</v>
          </cell>
          <cell r="CG17" t="str">
            <v>0</v>
          </cell>
          <cell r="CH17" t="str">
            <v>0</v>
          </cell>
          <cell r="CI17" t="str">
            <v>0</v>
          </cell>
          <cell r="CJ17" t="str">
            <v>0</v>
          </cell>
        </row>
        <row r="18">
          <cell r="A18" t="str">
            <v>Insurance</v>
          </cell>
          <cell r="B18">
            <v>18980.580000000002</v>
          </cell>
          <cell r="C18">
            <v>14570.88</v>
          </cell>
          <cell r="D18">
            <v>71275.679999999993</v>
          </cell>
          <cell r="E18">
            <v>72427.289999999994</v>
          </cell>
          <cell r="F18">
            <v>170637.1</v>
          </cell>
          <cell r="G18">
            <v>15842.87</v>
          </cell>
          <cell r="H18">
            <v>10314.379999999999</v>
          </cell>
          <cell r="I18">
            <v>56222.559999999998</v>
          </cell>
          <cell r="J18">
            <v>49526.36</v>
          </cell>
          <cell r="K18">
            <v>121408.13</v>
          </cell>
          <cell r="L18">
            <v>28085.86</v>
          </cell>
          <cell r="M18">
            <v>19134.150000000001</v>
          </cell>
          <cell r="N18">
            <v>108861.88</v>
          </cell>
          <cell r="O18">
            <v>108517.14</v>
          </cell>
          <cell r="P18">
            <v>237351.41</v>
          </cell>
          <cell r="Q18">
            <v>37818.81</v>
          </cell>
          <cell r="R18">
            <v>21827.86</v>
          </cell>
          <cell r="S18">
            <v>136070.43</v>
          </cell>
          <cell r="T18">
            <v>118628.23</v>
          </cell>
          <cell r="U18">
            <v>272379.17</v>
          </cell>
          <cell r="V18">
            <v>27752.14</v>
          </cell>
          <cell r="W18">
            <v>20894</v>
          </cell>
          <cell r="X18">
            <v>104238.71</v>
          </cell>
          <cell r="Y18">
            <v>101773</v>
          </cell>
          <cell r="Z18">
            <v>249465</v>
          </cell>
          <cell r="AA18">
            <v>24593.7</v>
          </cell>
          <cell r="AB18">
            <v>16519.169999999998</v>
          </cell>
          <cell r="AC18">
            <v>84784.18</v>
          </cell>
          <cell r="AD18">
            <v>81792.52</v>
          </cell>
          <cell r="AE18">
            <v>193399.84</v>
          </cell>
          <cell r="AF18">
            <v>251241.76</v>
          </cell>
          <cell r="AG18">
            <v>152810</v>
          </cell>
          <cell r="AH18">
            <v>520665.77</v>
          </cell>
          <cell r="AI18">
            <v>752719</v>
          </cell>
          <cell r="AJ18">
            <v>1822857</v>
          </cell>
          <cell r="AK18">
            <v>254998.78</v>
          </cell>
          <cell r="AL18">
            <v>417685</v>
          </cell>
          <cell r="AM18">
            <v>1391387.38</v>
          </cell>
          <cell r="AN18">
            <v>2084277</v>
          </cell>
          <cell r="AO18">
            <v>5070795</v>
          </cell>
          <cell r="AP18" t="str">
            <v>0</v>
          </cell>
          <cell r="AQ18" t="str">
            <v>0</v>
          </cell>
          <cell r="AR18" t="str">
            <v>0</v>
          </cell>
          <cell r="AS18" t="str">
            <v>0</v>
          </cell>
          <cell r="AT18" t="str">
            <v>0</v>
          </cell>
          <cell r="AU18">
            <v>659314.5</v>
          </cell>
          <cell r="AV18">
            <v>673755.44</v>
          </cell>
          <cell r="AW18">
            <v>2473506.59</v>
          </cell>
          <cell r="AX18">
            <v>3369660.54</v>
          </cell>
          <cell r="AY18">
            <v>8138292.6500000004</v>
          </cell>
          <cell r="AZ18">
            <v>1371.28</v>
          </cell>
          <cell r="BA18">
            <v>1350</v>
          </cell>
          <cell r="BB18">
            <v>4790.54</v>
          </cell>
          <cell r="BC18">
            <v>6750</v>
          </cell>
          <cell r="BD18">
            <v>16200</v>
          </cell>
          <cell r="BE18">
            <v>42526.76</v>
          </cell>
          <cell r="BF18">
            <v>68025</v>
          </cell>
          <cell r="BG18">
            <v>145250.69</v>
          </cell>
          <cell r="BH18">
            <v>334068</v>
          </cell>
          <cell r="BI18">
            <v>810461</v>
          </cell>
          <cell r="BJ18">
            <v>43898.04</v>
          </cell>
          <cell r="BK18">
            <v>69375</v>
          </cell>
          <cell r="BL18">
            <v>150041.23000000001</v>
          </cell>
          <cell r="BM18">
            <v>150041.23000000001</v>
          </cell>
          <cell r="BN18">
            <v>340818</v>
          </cell>
          <cell r="BO18">
            <v>826661</v>
          </cell>
          <cell r="BP18" t="str">
            <v>0</v>
          </cell>
          <cell r="BQ18" t="str">
            <v>0</v>
          </cell>
          <cell r="BR18" t="str">
            <v>0</v>
          </cell>
          <cell r="BS18" t="str">
            <v>0</v>
          </cell>
          <cell r="BT18" t="str">
            <v>0</v>
          </cell>
          <cell r="BU18" t="str">
            <v>0</v>
          </cell>
          <cell r="CA18">
            <v>703212.54</v>
          </cell>
          <cell r="CB18">
            <v>743130.44</v>
          </cell>
          <cell r="CC18">
            <v>2623547.8199999998</v>
          </cell>
          <cell r="CD18">
            <v>3710478.54</v>
          </cell>
          <cell r="CE18">
            <v>8964953.6500000004</v>
          </cell>
          <cell r="CF18" t="str">
            <v>0</v>
          </cell>
          <cell r="CG18" t="str">
            <v>0</v>
          </cell>
          <cell r="CH18" t="str">
            <v>0</v>
          </cell>
          <cell r="CI18" t="str">
            <v>0</v>
          </cell>
          <cell r="CJ18" t="str">
            <v>0</v>
          </cell>
        </row>
        <row r="19">
          <cell r="A19" t="str">
            <v>Marketing</v>
          </cell>
          <cell r="B19">
            <v>29980.2</v>
          </cell>
          <cell r="C19">
            <v>23439</v>
          </cell>
          <cell r="D19">
            <v>137591.79</v>
          </cell>
          <cell r="E19">
            <v>134780</v>
          </cell>
          <cell r="F19">
            <v>290913</v>
          </cell>
          <cell r="G19">
            <v>18054.75</v>
          </cell>
          <cell r="H19">
            <v>13942.6</v>
          </cell>
          <cell r="I19">
            <v>79101.41</v>
          </cell>
          <cell r="J19">
            <v>73493</v>
          </cell>
          <cell r="K19">
            <v>202229.2</v>
          </cell>
          <cell r="L19">
            <v>23228.43</v>
          </cell>
          <cell r="M19">
            <v>24094</v>
          </cell>
          <cell r="N19">
            <v>116263.49</v>
          </cell>
          <cell r="O19">
            <v>193527</v>
          </cell>
          <cell r="P19">
            <v>397275</v>
          </cell>
          <cell r="Q19">
            <v>44207.54</v>
          </cell>
          <cell r="R19">
            <v>29981.27</v>
          </cell>
          <cell r="S19">
            <v>165481.29</v>
          </cell>
          <cell r="T19">
            <v>120784.12</v>
          </cell>
          <cell r="U19">
            <v>295365.53000000003</v>
          </cell>
          <cell r="V19">
            <v>54197.98</v>
          </cell>
          <cell r="W19">
            <v>43850</v>
          </cell>
          <cell r="X19">
            <v>153908.67000000001</v>
          </cell>
          <cell r="Y19">
            <v>239247</v>
          </cell>
          <cell r="Z19">
            <v>539064</v>
          </cell>
          <cell r="AA19">
            <v>36799.99</v>
          </cell>
          <cell r="AB19">
            <v>27798.12</v>
          </cell>
          <cell r="AC19">
            <v>159893.87</v>
          </cell>
          <cell r="AD19">
            <v>167854.45</v>
          </cell>
          <cell r="AE19">
            <v>387191.48</v>
          </cell>
          <cell r="AF19">
            <v>23924.54</v>
          </cell>
          <cell r="AG19">
            <v>86800</v>
          </cell>
          <cell r="AH19">
            <v>350099.6</v>
          </cell>
          <cell r="AI19">
            <v>683000</v>
          </cell>
          <cell r="AJ19">
            <v>1000101</v>
          </cell>
          <cell r="AK19">
            <v>60112.94</v>
          </cell>
          <cell r="AL19">
            <v>59578</v>
          </cell>
          <cell r="AM19">
            <v>239401.75</v>
          </cell>
          <cell r="AN19">
            <v>315940</v>
          </cell>
          <cell r="AO19">
            <v>1347340</v>
          </cell>
          <cell r="AP19" t="str">
            <v>0</v>
          </cell>
          <cell r="AQ19" t="str">
            <v>0</v>
          </cell>
          <cell r="AR19" t="str">
            <v>0</v>
          </cell>
          <cell r="AS19" t="str">
            <v>0</v>
          </cell>
          <cell r="AT19" t="str">
            <v>0</v>
          </cell>
          <cell r="AU19">
            <v>290506.37</v>
          </cell>
          <cell r="AV19">
            <v>309482.99</v>
          </cell>
          <cell r="AW19">
            <v>1401741.87</v>
          </cell>
          <cell r="AX19">
            <v>1928625.57</v>
          </cell>
          <cell r="AY19">
            <v>4459479.21</v>
          </cell>
          <cell r="AZ19">
            <v>2350.13</v>
          </cell>
          <cell r="BA19">
            <v>9000</v>
          </cell>
          <cell r="BB19">
            <v>25897.56</v>
          </cell>
          <cell r="BC19">
            <v>45000</v>
          </cell>
          <cell r="BD19">
            <v>108000</v>
          </cell>
          <cell r="BE19">
            <v>-199208.85</v>
          </cell>
          <cell r="BF19">
            <v>2433</v>
          </cell>
          <cell r="BG19">
            <v>14702.31</v>
          </cell>
          <cell r="BH19">
            <v>12165</v>
          </cell>
          <cell r="BI19">
            <v>29200</v>
          </cell>
          <cell r="BJ19">
            <v>-196858.72</v>
          </cell>
          <cell r="BK19">
            <v>11433</v>
          </cell>
          <cell r="BL19">
            <v>40599.870000000003</v>
          </cell>
          <cell r="BM19">
            <v>40599.870000000003</v>
          </cell>
          <cell r="BN19">
            <v>57165</v>
          </cell>
          <cell r="BO19">
            <v>137200</v>
          </cell>
          <cell r="BP19" t="str">
            <v>0</v>
          </cell>
          <cell r="BQ19" t="str">
            <v>0</v>
          </cell>
          <cell r="BR19" t="str">
            <v>0</v>
          </cell>
          <cell r="BS19" t="str">
            <v>0</v>
          </cell>
          <cell r="BT19" t="str">
            <v>0</v>
          </cell>
          <cell r="BU19" t="str">
            <v>0</v>
          </cell>
          <cell r="CA19">
            <v>93647.65</v>
          </cell>
          <cell r="CB19">
            <v>320915.99</v>
          </cell>
          <cell r="CC19">
            <v>1442341.74</v>
          </cell>
          <cell r="CD19">
            <v>1985790.57</v>
          </cell>
          <cell r="CE19">
            <v>4596679.21</v>
          </cell>
          <cell r="CF19" t="str">
            <v>0</v>
          </cell>
          <cell r="CG19" t="str">
            <v>0</v>
          </cell>
          <cell r="CH19" t="str">
            <v>0</v>
          </cell>
          <cell r="CI19" t="str">
            <v>0</v>
          </cell>
          <cell r="CJ19" t="str">
            <v>0</v>
          </cell>
        </row>
        <row r="20">
          <cell r="A20" t="str">
            <v>Employee Welfare</v>
          </cell>
          <cell r="B20">
            <v>68671.210000000006</v>
          </cell>
          <cell r="C20">
            <v>76867.62</v>
          </cell>
          <cell r="D20">
            <v>400215.06</v>
          </cell>
          <cell r="E20">
            <v>438168.62</v>
          </cell>
          <cell r="F20">
            <v>739595.95</v>
          </cell>
          <cell r="G20">
            <v>69436.160000000003</v>
          </cell>
          <cell r="H20">
            <v>71540.55</v>
          </cell>
          <cell r="I20">
            <v>336541.05</v>
          </cell>
          <cell r="J20">
            <v>366344.56</v>
          </cell>
          <cell r="K20">
            <v>582732.75</v>
          </cell>
          <cell r="L20">
            <v>135279.24</v>
          </cell>
          <cell r="M20">
            <v>114206.37</v>
          </cell>
          <cell r="N20">
            <v>570836.03</v>
          </cell>
          <cell r="O20">
            <v>712466.7</v>
          </cell>
          <cell r="P20">
            <v>1154575.1200000001</v>
          </cell>
          <cell r="Q20">
            <v>80738.2</v>
          </cell>
          <cell r="R20">
            <v>95268.04</v>
          </cell>
          <cell r="S20">
            <v>471993.66</v>
          </cell>
          <cell r="T20">
            <v>530644.94999999995</v>
          </cell>
          <cell r="U20">
            <v>762029.15</v>
          </cell>
          <cell r="V20">
            <v>94807.29</v>
          </cell>
          <cell r="W20">
            <v>95225</v>
          </cell>
          <cell r="X20">
            <v>535409.57999999996</v>
          </cell>
          <cell r="Y20">
            <v>566313</v>
          </cell>
          <cell r="Z20">
            <v>941945</v>
          </cell>
          <cell r="AA20">
            <v>107451.45</v>
          </cell>
          <cell r="AB20">
            <v>111643.23</v>
          </cell>
          <cell r="AC20">
            <v>538656.28</v>
          </cell>
          <cell r="AD20">
            <v>572832.26</v>
          </cell>
          <cell r="AE20">
            <v>903799.63</v>
          </cell>
          <cell r="AF20">
            <v>158458.35999999999</v>
          </cell>
          <cell r="AG20">
            <v>158865.68</v>
          </cell>
          <cell r="AH20">
            <v>902060.55</v>
          </cell>
          <cell r="AI20">
            <v>857350.68</v>
          </cell>
          <cell r="AJ20">
            <v>1377469.16</v>
          </cell>
          <cell r="AK20">
            <v>1634841.56</v>
          </cell>
          <cell r="AL20">
            <v>1893426</v>
          </cell>
          <cell r="AM20">
            <v>8588843.9000000004</v>
          </cell>
          <cell r="AN20">
            <v>9685156</v>
          </cell>
          <cell r="AO20">
            <v>19413644</v>
          </cell>
          <cell r="AP20" t="str">
            <v>0</v>
          </cell>
          <cell r="AQ20" t="str">
            <v>0</v>
          </cell>
          <cell r="AR20" t="str">
            <v>0</v>
          </cell>
          <cell r="AS20" t="str">
            <v>0</v>
          </cell>
          <cell r="AT20" t="str">
            <v>0</v>
          </cell>
          <cell r="AU20">
            <v>2349683.4700000002</v>
          </cell>
          <cell r="AV20">
            <v>2617042.4900000002</v>
          </cell>
          <cell r="AW20">
            <v>12344556.109999999</v>
          </cell>
          <cell r="AX20">
            <v>13729276.77</v>
          </cell>
          <cell r="AY20">
            <v>25875790.759999998</v>
          </cell>
          <cell r="AZ20">
            <v>848820.38</v>
          </cell>
          <cell r="BA20">
            <v>311525</v>
          </cell>
          <cell r="BB20">
            <v>2501715.75</v>
          </cell>
          <cell r="BC20">
            <v>1557625</v>
          </cell>
          <cell r="BD20">
            <v>3738300</v>
          </cell>
          <cell r="BE20">
            <v>111131.01</v>
          </cell>
          <cell r="BF20">
            <v>117316.8</v>
          </cell>
          <cell r="BG20">
            <v>714149.16</v>
          </cell>
          <cell r="BH20">
            <v>630469.18000000005</v>
          </cell>
          <cell r="BI20">
            <v>1005631.99</v>
          </cell>
          <cell r="BJ20">
            <v>959951.39</v>
          </cell>
          <cell r="BK20">
            <v>428841.8</v>
          </cell>
          <cell r="BL20">
            <v>3215864.91</v>
          </cell>
          <cell r="BM20">
            <v>3215864.91</v>
          </cell>
          <cell r="BN20">
            <v>2188094.1800000002</v>
          </cell>
          <cell r="BO20">
            <v>4743931.99</v>
          </cell>
          <cell r="BP20" t="str">
            <v>0</v>
          </cell>
          <cell r="BQ20" t="str">
            <v>0</v>
          </cell>
          <cell r="BR20" t="str">
            <v>0</v>
          </cell>
          <cell r="BS20" t="str">
            <v>0</v>
          </cell>
          <cell r="BT20" t="str">
            <v>0</v>
          </cell>
          <cell r="BU20" t="str">
            <v>0</v>
          </cell>
          <cell r="CA20">
            <v>3309634.86</v>
          </cell>
          <cell r="CB20">
            <v>3045884.29</v>
          </cell>
          <cell r="CC20">
            <v>15560421.02</v>
          </cell>
          <cell r="CD20">
            <v>15917370.949999999</v>
          </cell>
          <cell r="CE20">
            <v>30619722.75</v>
          </cell>
          <cell r="CF20" t="str">
            <v>0</v>
          </cell>
          <cell r="CG20" t="str">
            <v>0</v>
          </cell>
          <cell r="CH20" t="str">
            <v>0</v>
          </cell>
          <cell r="CI20" t="str">
            <v>0</v>
          </cell>
          <cell r="CJ20" t="str">
            <v>0</v>
          </cell>
        </row>
        <row r="21">
          <cell r="A21" t="str">
            <v>Information Technologies</v>
          </cell>
          <cell r="B21">
            <v>14897.49</v>
          </cell>
          <cell r="C21">
            <v>16275</v>
          </cell>
          <cell r="D21">
            <v>85721.919999999998</v>
          </cell>
          <cell r="E21">
            <v>81375</v>
          </cell>
          <cell r="F21">
            <v>195300</v>
          </cell>
          <cell r="G21">
            <v>7370.29</v>
          </cell>
          <cell r="H21">
            <v>9179</v>
          </cell>
          <cell r="I21">
            <v>33277.11</v>
          </cell>
          <cell r="J21">
            <v>25361</v>
          </cell>
          <cell r="K21">
            <v>49977</v>
          </cell>
          <cell r="L21">
            <v>25318.43</v>
          </cell>
          <cell r="M21">
            <v>13448</v>
          </cell>
          <cell r="N21">
            <v>87504.320000000007</v>
          </cell>
          <cell r="O21">
            <v>72224</v>
          </cell>
          <cell r="P21">
            <v>179955</v>
          </cell>
          <cell r="Q21">
            <v>16207.93</v>
          </cell>
          <cell r="R21">
            <v>8343</v>
          </cell>
          <cell r="S21">
            <v>69455.259999999995</v>
          </cell>
          <cell r="T21">
            <v>53641</v>
          </cell>
          <cell r="U21">
            <v>121466</v>
          </cell>
          <cell r="V21">
            <v>18875.330000000002</v>
          </cell>
          <cell r="W21">
            <v>21903</v>
          </cell>
          <cell r="X21">
            <v>88408.49</v>
          </cell>
          <cell r="Y21">
            <v>114897</v>
          </cell>
          <cell r="Z21">
            <v>269663</v>
          </cell>
          <cell r="AA21">
            <v>10672.38</v>
          </cell>
          <cell r="AB21">
            <v>16000</v>
          </cell>
          <cell r="AC21">
            <v>95644.12</v>
          </cell>
          <cell r="AD21">
            <v>80000</v>
          </cell>
          <cell r="AE21">
            <v>190000</v>
          </cell>
          <cell r="AF21">
            <v>42468.91</v>
          </cell>
          <cell r="AG21">
            <v>61403</v>
          </cell>
          <cell r="AH21">
            <v>94525.34</v>
          </cell>
          <cell r="AI21">
            <v>307015</v>
          </cell>
          <cell r="AJ21">
            <v>736826</v>
          </cell>
          <cell r="AK21">
            <v>404071.88</v>
          </cell>
          <cell r="AL21">
            <v>551300</v>
          </cell>
          <cell r="AM21">
            <v>2022037.6</v>
          </cell>
          <cell r="AN21">
            <v>2711110</v>
          </cell>
          <cell r="AO21">
            <v>5514504</v>
          </cell>
          <cell r="AP21" t="str">
            <v>0</v>
          </cell>
          <cell r="AQ21" t="str">
            <v>0</v>
          </cell>
          <cell r="AR21" t="str">
            <v>0</v>
          </cell>
          <cell r="AS21" t="str">
            <v>0</v>
          </cell>
          <cell r="AT21" t="str">
            <v>0</v>
          </cell>
          <cell r="AU21">
            <v>539882.64</v>
          </cell>
          <cell r="AV21">
            <v>697851</v>
          </cell>
          <cell r="AW21">
            <v>2576574.16</v>
          </cell>
          <cell r="AX21">
            <v>3445623</v>
          </cell>
          <cell r="AY21">
            <v>7257691</v>
          </cell>
          <cell r="AZ21">
            <v>1032.9000000000001</v>
          </cell>
          <cell r="BA21">
            <v>875</v>
          </cell>
          <cell r="BB21">
            <v>6023.88</v>
          </cell>
          <cell r="BC21">
            <v>4375</v>
          </cell>
          <cell r="BD21">
            <v>10500</v>
          </cell>
          <cell r="BE21">
            <v>64078.65</v>
          </cell>
          <cell r="BF21">
            <v>40665</v>
          </cell>
          <cell r="BG21">
            <v>229426.34</v>
          </cell>
          <cell r="BH21">
            <v>203325</v>
          </cell>
          <cell r="BI21">
            <v>487962</v>
          </cell>
          <cell r="BJ21">
            <v>65111.55</v>
          </cell>
          <cell r="BK21">
            <v>41540</v>
          </cell>
          <cell r="BL21">
            <v>235450.22</v>
          </cell>
          <cell r="BM21">
            <v>235450.22</v>
          </cell>
          <cell r="BN21">
            <v>207700</v>
          </cell>
          <cell r="BO21">
            <v>498462</v>
          </cell>
          <cell r="BP21" t="str">
            <v>0</v>
          </cell>
          <cell r="BQ21" t="str">
            <v>0</v>
          </cell>
          <cell r="BR21" t="str">
            <v>0</v>
          </cell>
          <cell r="BS21" t="str">
            <v>0</v>
          </cell>
          <cell r="BT21" t="str">
            <v>0</v>
          </cell>
          <cell r="BU21" t="str">
            <v>0</v>
          </cell>
          <cell r="CA21">
            <v>604994.18999999994</v>
          </cell>
          <cell r="CB21">
            <v>739391</v>
          </cell>
          <cell r="CC21">
            <v>2812024.38</v>
          </cell>
          <cell r="CD21">
            <v>3653323</v>
          </cell>
          <cell r="CE21">
            <v>7756153</v>
          </cell>
          <cell r="CF21" t="str">
            <v>0</v>
          </cell>
          <cell r="CG21" t="str">
            <v>0</v>
          </cell>
          <cell r="CH21" t="str">
            <v>0</v>
          </cell>
          <cell r="CI21" t="str">
            <v>0</v>
          </cell>
          <cell r="CJ21" t="str">
            <v>0</v>
          </cell>
        </row>
        <row r="22">
          <cell r="A22" t="str">
            <v>Rent, Maint., &amp; Utilities</v>
          </cell>
          <cell r="B22">
            <v>125555.63</v>
          </cell>
          <cell r="C22">
            <v>135041</v>
          </cell>
          <cell r="D22">
            <v>906933.06</v>
          </cell>
          <cell r="E22">
            <v>680598</v>
          </cell>
          <cell r="F22">
            <v>1358963</v>
          </cell>
          <cell r="G22">
            <v>52391.68</v>
          </cell>
          <cell r="H22">
            <v>50681</v>
          </cell>
          <cell r="I22">
            <v>272044.98</v>
          </cell>
          <cell r="J22">
            <v>254808</v>
          </cell>
          <cell r="K22">
            <v>616527</v>
          </cell>
          <cell r="L22">
            <v>83275.95</v>
          </cell>
          <cell r="M22">
            <v>66654.399999999994</v>
          </cell>
          <cell r="N22">
            <v>366766.62</v>
          </cell>
          <cell r="O22">
            <v>384875</v>
          </cell>
          <cell r="P22">
            <v>813925.8</v>
          </cell>
          <cell r="Q22">
            <v>148156.96</v>
          </cell>
          <cell r="R22">
            <v>120645.85</v>
          </cell>
          <cell r="S22">
            <v>675890.37</v>
          </cell>
          <cell r="T22">
            <v>601439.25</v>
          </cell>
          <cell r="U22">
            <v>1494267.05</v>
          </cell>
          <cell r="V22">
            <v>126798.39999999999</v>
          </cell>
          <cell r="W22">
            <v>138922</v>
          </cell>
          <cell r="X22">
            <v>719338.63</v>
          </cell>
          <cell r="Y22">
            <v>644188</v>
          </cell>
          <cell r="Z22">
            <v>1556771</v>
          </cell>
          <cell r="AA22">
            <v>115381.64</v>
          </cell>
          <cell r="AB22">
            <v>107911.55</v>
          </cell>
          <cell r="AC22">
            <v>519020.87</v>
          </cell>
          <cell r="AD22">
            <v>548354.75</v>
          </cell>
          <cell r="AE22">
            <v>1269181.6100000001</v>
          </cell>
          <cell r="AF22">
            <v>184651.22</v>
          </cell>
          <cell r="AG22">
            <v>233699.20000000001</v>
          </cell>
          <cell r="AH22">
            <v>1016733.99</v>
          </cell>
          <cell r="AI22">
            <v>1168487</v>
          </cell>
          <cell r="AJ22">
            <v>2804370.72</v>
          </cell>
          <cell r="AK22">
            <v>444672.02</v>
          </cell>
          <cell r="AL22">
            <v>420956</v>
          </cell>
          <cell r="AM22">
            <v>2254356.5299999998</v>
          </cell>
          <cell r="AN22">
            <v>2109699</v>
          </cell>
          <cell r="AO22">
            <v>5089155</v>
          </cell>
          <cell r="AP22" t="str">
            <v>0</v>
          </cell>
          <cell r="AQ22" t="str">
            <v>0</v>
          </cell>
          <cell r="AR22" t="str">
            <v>0</v>
          </cell>
          <cell r="AS22" t="str">
            <v>0</v>
          </cell>
          <cell r="AT22" t="str">
            <v>0</v>
          </cell>
          <cell r="AU22">
            <v>1280883.5</v>
          </cell>
          <cell r="AV22">
            <v>1274511</v>
          </cell>
          <cell r="AW22">
            <v>6731085.0500000007</v>
          </cell>
          <cell r="AX22">
            <v>6392449</v>
          </cell>
          <cell r="AY22">
            <v>15003161.18</v>
          </cell>
          <cell r="AZ22">
            <v>47223.83</v>
          </cell>
          <cell r="BA22">
            <v>45475</v>
          </cell>
          <cell r="BB22">
            <v>239466.39</v>
          </cell>
          <cell r="BC22">
            <v>227375</v>
          </cell>
          <cell r="BD22">
            <v>576700</v>
          </cell>
          <cell r="BE22">
            <v>274281.81</v>
          </cell>
          <cell r="BF22">
            <v>123429.8</v>
          </cell>
          <cell r="BG22">
            <v>1229857.7</v>
          </cell>
          <cell r="BH22">
            <v>596299</v>
          </cell>
          <cell r="BI22">
            <v>1438036.28</v>
          </cell>
          <cell r="BJ22">
            <v>321505.64</v>
          </cell>
          <cell r="BK22">
            <v>168904.8</v>
          </cell>
          <cell r="BL22">
            <v>1469324.09</v>
          </cell>
          <cell r="BM22">
            <v>1469324.09</v>
          </cell>
          <cell r="BN22">
            <v>823674</v>
          </cell>
          <cell r="BO22">
            <v>2014736.28</v>
          </cell>
          <cell r="BP22">
            <v>-42236.58</v>
          </cell>
          <cell r="BQ22">
            <v>-41298</v>
          </cell>
          <cell r="BR22">
            <v>-274627.90000000002</v>
          </cell>
          <cell r="BS22">
            <v>-274627.90000000002</v>
          </cell>
          <cell r="BT22">
            <v>-206490</v>
          </cell>
          <cell r="BU22">
            <v>-495576</v>
          </cell>
          <cell r="CA22">
            <v>1560152.56</v>
          </cell>
          <cell r="CB22">
            <v>1402117.8</v>
          </cell>
          <cell r="CC22">
            <v>7925781.2400000002</v>
          </cell>
          <cell r="CD22">
            <v>7009633</v>
          </cell>
          <cell r="CE22">
            <v>16522321.460000001</v>
          </cell>
          <cell r="CF22" t="str">
            <v>0</v>
          </cell>
          <cell r="CG22">
            <v>-91596</v>
          </cell>
          <cell r="CH22" t="str">
            <v>0</v>
          </cell>
          <cell r="CI22">
            <v>-457980</v>
          </cell>
          <cell r="CJ22">
            <v>-1099152</v>
          </cell>
        </row>
        <row r="23">
          <cell r="A23" t="str">
            <v>Directors &amp; Shareholders &amp;PR</v>
          </cell>
          <cell r="B23">
            <v>0</v>
          </cell>
          <cell r="C23">
            <v>1095</v>
          </cell>
          <cell r="D23">
            <v>3245.08</v>
          </cell>
          <cell r="E23">
            <v>3975</v>
          </cell>
          <cell r="F23">
            <v>8140</v>
          </cell>
          <cell r="G23">
            <v>0</v>
          </cell>
          <cell r="H23" t="str">
            <v>0</v>
          </cell>
          <cell r="I23">
            <v>1476.31</v>
          </cell>
          <cell r="J23" t="str">
            <v>0</v>
          </cell>
          <cell r="K23" t="str">
            <v>0</v>
          </cell>
          <cell r="L23">
            <v>0</v>
          </cell>
          <cell r="M23" t="str">
            <v>0</v>
          </cell>
          <cell r="N23">
            <v>1409.47</v>
          </cell>
          <cell r="O23" t="str">
            <v>0</v>
          </cell>
          <cell r="P23" t="str">
            <v>0</v>
          </cell>
          <cell r="Q23">
            <v>3212.74</v>
          </cell>
          <cell r="R23">
            <v>1820</v>
          </cell>
          <cell r="S23">
            <v>7591.21</v>
          </cell>
          <cell r="T23">
            <v>21400</v>
          </cell>
          <cell r="U23">
            <v>47640</v>
          </cell>
          <cell r="V23">
            <v>70.33</v>
          </cell>
          <cell r="W23">
            <v>272</v>
          </cell>
          <cell r="X23">
            <v>1418.65</v>
          </cell>
          <cell r="Y23">
            <v>760</v>
          </cell>
          <cell r="Z23">
            <v>1667</v>
          </cell>
          <cell r="AA23">
            <v>352.77</v>
          </cell>
          <cell r="AB23">
            <v>350</v>
          </cell>
          <cell r="AC23">
            <v>6124.77</v>
          </cell>
          <cell r="AD23">
            <v>1750</v>
          </cell>
          <cell r="AE23">
            <v>4200</v>
          </cell>
          <cell r="AF23">
            <v>8.84</v>
          </cell>
          <cell r="AG23" t="str">
            <v>0</v>
          </cell>
          <cell r="AH23">
            <v>420.14</v>
          </cell>
          <cell r="AI23" t="str">
            <v>0</v>
          </cell>
          <cell r="AJ23" t="str">
            <v>0</v>
          </cell>
          <cell r="AK23">
            <v>490271.13</v>
          </cell>
          <cell r="AL23">
            <v>442254</v>
          </cell>
          <cell r="AM23">
            <v>1831687.42</v>
          </cell>
          <cell r="AN23">
            <v>2528062</v>
          </cell>
          <cell r="AO23">
            <v>5149993</v>
          </cell>
          <cell r="AP23" t="str">
            <v>0</v>
          </cell>
          <cell r="AQ23" t="str">
            <v>0</v>
          </cell>
          <cell r="AR23" t="str">
            <v>0</v>
          </cell>
          <cell r="AS23" t="str">
            <v>0</v>
          </cell>
          <cell r="AT23" t="str">
            <v>0</v>
          </cell>
          <cell r="AU23">
            <v>493915.81</v>
          </cell>
          <cell r="AV23">
            <v>445791</v>
          </cell>
          <cell r="AW23">
            <v>1853373.05</v>
          </cell>
          <cell r="AX23">
            <v>2555947</v>
          </cell>
          <cell r="AY23">
            <v>5211640</v>
          </cell>
          <cell r="AZ23">
            <v>5786.65</v>
          </cell>
          <cell r="BA23">
            <v>4800</v>
          </cell>
          <cell r="BB23">
            <v>23669.24</v>
          </cell>
          <cell r="BC23">
            <v>24000</v>
          </cell>
          <cell r="BD23">
            <v>57600</v>
          </cell>
          <cell r="BE23">
            <v>324.92</v>
          </cell>
          <cell r="BF23">
            <v>1555</v>
          </cell>
          <cell r="BG23">
            <v>3537.13</v>
          </cell>
          <cell r="BH23">
            <v>7775</v>
          </cell>
          <cell r="BI23">
            <v>18660</v>
          </cell>
          <cell r="BJ23">
            <v>6111.57</v>
          </cell>
          <cell r="BK23">
            <v>6355</v>
          </cell>
          <cell r="BL23">
            <v>27206.37</v>
          </cell>
          <cell r="BM23">
            <v>27206.37</v>
          </cell>
          <cell r="BN23">
            <v>31775</v>
          </cell>
          <cell r="BO23">
            <v>76260</v>
          </cell>
          <cell r="BP23" t="str">
            <v>0</v>
          </cell>
          <cell r="BQ23" t="str">
            <v>0</v>
          </cell>
          <cell r="BR23" t="str">
            <v>0</v>
          </cell>
          <cell r="BS23" t="str">
            <v>0</v>
          </cell>
          <cell r="BT23" t="str">
            <v>0</v>
          </cell>
          <cell r="BU23" t="str">
            <v>0</v>
          </cell>
          <cell r="CA23">
            <v>500027.38</v>
          </cell>
          <cell r="CB23">
            <v>452146</v>
          </cell>
          <cell r="CC23">
            <v>1880579.42</v>
          </cell>
          <cell r="CD23">
            <v>2587722</v>
          </cell>
          <cell r="CE23">
            <v>5287900</v>
          </cell>
          <cell r="CF23" t="str">
            <v>0</v>
          </cell>
          <cell r="CG23" t="str">
            <v>0</v>
          </cell>
          <cell r="CH23" t="str">
            <v>0</v>
          </cell>
          <cell r="CI23" t="str">
            <v>0</v>
          </cell>
          <cell r="CJ23" t="str">
            <v>0</v>
          </cell>
        </row>
        <row r="24">
          <cell r="A24" t="str">
            <v>Telecom</v>
          </cell>
          <cell r="B24">
            <v>35595.57</v>
          </cell>
          <cell r="C24">
            <v>42896</v>
          </cell>
          <cell r="D24">
            <v>205436.73</v>
          </cell>
          <cell r="E24">
            <v>214520</v>
          </cell>
          <cell r="F24">
            <v>514467</v>
          </cell>
          <cell r="G24">
            <v>22931.34</v>
          </cell>
          <cell r="H24">
            <v>26577</v>
          </cell>
          <cell r="I24">
            <v>121335.02</v>
          </cell>
          <cell r="J24">
            <v>132131</v>
          </cell>
          <cell r="K24">
            <v>314646</v>
          </cell>
          <cell r="L24">
            <v>51407.09</v>
          </cell>
          <cell r="M24">
            <v>49908</v>
          </cell>
          <cell r="N24">
            <v>246155.44</v>
          </cell>
          <cell r="O24">
            <v>302589</v>
          </cell>
          <cell r="P24">
            <v>660378</v>
          </cell>
          <cell r="Q24">
            <v>26620.28</v>
          </cell>
          <cell r="R24">
            <v>39659.449999999997</v>
          </cell>
          <cell r="S24">
            <v>153002.57</v>
          </cell>
          <cell r="T24">
            <v>197929.25</v>
          </cell>
          <cell r="U24">
            <v>474575.4</v>
          </cell>
          <cell r="V24">
            <v>78708.89</v>
          </cell>
          <cell r="W24">
            <v>79582</v>
          </cell>
          <cell r="X24">
            <v>391274.51</v>
          </cell>
          <cell r="Y24">
            <v>397913</v>
          </cell>
          <cell r="Z24">
            <v>953089</v>
          </cell>
          <cell r="AA24">
            <v>57844.32</v>
          </cell>
          <cell r="AB24">
            <v>33865.72</v>
          </cell>
          <cell r="AC24">
            <v>229870.84</v>
          </cell>
          <cell r="AD24">
            <v>188842.58</v>
          </cell>
          <cell r="AE24">
            <v>415793.62</v>
          </cell>
          <cell r="AF24">
            <v>11695.71</v>
          </cell>
          <cell r="AG24">
            <v>73469.759999999995</v>
          </cell>
          <cell r="AH24">
            <v>212062.95</v>
          </cell>
          <cell r="AI24">
            <v>367348.8</v>
          </cell>
          <cell r="AJ24">
            <v>881638</v>
          </cell>
          <cell r="AK24">
            <v>135473.54999999999</v>
          </cell>
          <cell r="AL24">
            <v>351306</v>
          </cell>
          <cell r="AM24">
            <v>1866941.98</v>
          </cell>
          <cell r="AN24">
            <v>1686156</v>
          </cell>
          <cell r="AO24">
            <v>4251982</v>
          </cell>
          <cell r="AP24" t="str">
            <v>0</v>
          </cell>
          <cell r="AQ24" t="str">
            <v>0</v>
          </cell>
          <cell r="AR24" t="str">
            <v>0</v>
          </cell>
          <cell r="AS24" t="str">
            <v>0</v>
          </cell>
          <cell r="AT24" t="str">
            <v>0</v>
          </cell>
          <cell r="AU24">
            <v>420276.75</v>
          </cell>
          <cell r="AV24">
            <v>697263.93</v>
          </cell>
          <cell r="AW24">
            <v>3426080.04</v>
          </cell>
          <cell r="AX24">
            <v>3487429.63</v>
          </cell>
          <cell r="AY24">
            <v>8466569.0199999996</v>
          </cell>
          <cell r="AZ24">
            <v>24663.45</v>
          </cell>
          <cell r="BA24">
            <v>25050</v>
          </cell>
          <cell r="BB24">
            <v>122412.76</v>
          </cell>
          <cell r="BC24">
            <v>120250</v>
          </cell>
          <cell r="BD24">
            <v>265600</v>
          </cell>
          <cell r="BE24">
            <v>189068.48</v>
          </cell>
          <cell r="BF24">
            <v>105354.24000000001</v>
          </cell>
          <cell r="BG24">
            <v>669307.52</v>
          </cell>
          <cell r="BH24">
            <v>526771.19999999995</v>
          </cell>
          <cell r="BI24">
            <v>1264248</v>
          </cell>
          <cell r="BJ24">
            <v>213731.93</v>
          </cell>
          <cell r="BK24">
            <v>130404.24</v>
          </cell>
          <cell r="BL24">
            <v>791720.28</v>
          </cell>
          <cell r="BM24">
            <v>791720.28</v>
          </cell>
          <cell r="BN24">
            <v>647021.19999999995</v>
          </cell>
          <cell r="BO24">
            <v>1529848</v>
          </cell>
          <cell r="BP24" t="str">
            <v>0</v>
          </cell>
          <cell r="BQ24" t="str">
            <v>0</v>
          </cell>
          <cell r="BR24" t="str">
            <v>0</v>
          </cell>
          <cell r="BS24" t="str">
            <v>0</v>
          </cell>
          <cell r="BT24" t="str">
            <v>0</v>
          </cell>
          <cell r="BU24" t="str">
            <v>0</v>
          </cell>
          <cell r="CA24">
            <v>634008.68000000005</v>
          </cell>
          <cell r="CB24">
            <v>827668.17</v>
          </cell>
          <cell r="CC24">
            <v>4217800.32</v>
          </cell>
          <cell r="CD24">
            <v>4134450.83</v>
          </cell>
          <cell r="CE24">
            <v>9996417.0199999996</v>
          </cell>
          <cell r="CF24" t="str">
            <v>0</v>
          </cell>
          <cell r="CG24" t="str">
            <v>0</v>
          </cell>
          <cell r="CH24" t="str">
            <v>0</v>
          </cell>
          <cell r="CI24" t="str">
            <v>0</v>
          </cell>
          <cell r="CJ24" t="str">
            <v>0</v>
          </cell>
        </row>
        <row r="25">
          <cell r="A25" t="str">
            <v>Travel &amp; Entertainment</v>
          </cell>
          <cell r="B25">
            <v>58290.3</v>
          </cell>
          <cell r="C25">
            <v>61028</v>
          </cell>
          <cell r="D25">
            <v>311957.43</v>
          </cell>
          <cell r="E25">
            <v>305147</v>
          </cell>
          <cell r="F25">
            <v>732463</v>
          </cell>
          <cell r="G25">
            <v>22579.46</v>
          </cell>
          <cell r="H25">
            <v>16132</v>
          </cell>
          <cell r="I25">
            <v>109863.3</v>
          </cell>
          <cell r="J25">
            <v>80686.36</v>
          </cell>
          <cell r="K25">
            <v>194076.44</v>
          </cell>
          <cell r="L25">
            <v>44973.31</v>
          </cell>
          <cell r="M25">
            <v>29000</v>
          </cell>
          <cell r="N25">
            <v>404116.66</v>
          </cell>
          <cell r="O25">
            <v>156374</v>
          </cell>
          <cell r="P25">
            <v>369374</v>
          </cell>
          <cell r="Q25">
            <v>-40185.15</v>
          </cell>
          <cell r="R25">
            <v>36130.99</v>
          </cell>
          <cell r="S25">
            <v>185479.06</v>
          </cell>
          <cell r="T25">
            <v>200918.93</v>
          </cell>
          <cell r="U25">
            <v>483365.67</v>
          </cell>
          <cell r="V25">
            <v>80779.08</v>
          </cell>
          <cell r="W25">
            <v>63450</v>
          </cell>
          <cell r="X25">
            <v>228542.15</v>
          </cell>
          <cell r="Y25">
            <v>296536</v>
          </cell>
          <cell r="Z25">
            <v>669826</v>
          </cell>
          <cell r="AA25">
            <v>38559.050000000003</v>
          </cell>
          <cell r="AB25">
            <v>35913.769999999997</v>
          </cell>
          <cell r="AC25">
            <v>210925.52</v>
          </cell>
          <cell r="AD25">
            <v>184787.17</v>
          </cell>
          <cell r="AE25">
            <v>449116.79</v>
          </cell>
          <cell r="AF25">
            <v>81601.05</v>
          </cell>
          <cell r="AG25">
            <v>92877</v>
          </cell>
          <cell r="AH25">
            <v>538914.36</v>
          </cell>
          <cell r="AI25">
            <v>866011</v>
          </cell>
          <cell r="AJ25">
            <v>1371728</v>
          </cell>
          <cell r="AK25">
            <v>167714.44</v>
          </cell>
          <cell r="AL25">
            <v>130259</v>
          </cell>
          <cell r="AM25">
            <v>663319.82999999996</v>
          </cell>
          <cell r="AN25">
            <v>654243</v>
          </cell>
          <cell r="AO25">
            <v>1634116</v>
          </cell>
          <cell r="AP25" t="str">
            <v>0</v>
          </cell>
          <cell r="AQ25" t="str">
            <v>0</v>
          </cell>
          <cell r="AR25" t="str">
            <v>0</v>
          </cell>
          <cell r="AS25" t="str">
            <v>0</v>
          </cell>
          <cell r="AT25" t="str">
            <v>0</v>
          </cell>
          <cell r="AU25">
            <v>454311.54</v>
          </cell>
          <cell r="AV25">
            <v>464790.76</v>
          </cell>
          <cell r="AW25">
            <v>2653118.31</v>
          </cell>
          <cell r="AX25">
            <v>2744703.46</v>
          </cell>
          <cell r="AY25">
            <v>5904065.9000000004</v>
          </cell>
          <cell r="AZ25">
            <v>131109.17000000001</v>
          </cell>
          <cell r="BA25">
            <v>48550</v>
          </cell>
          <cell r="BB25">
            <v>390638.63</v>
          </cell>
          <cell r="BC25">
            <v>242750</v>
          </cell>
          <cell r="BD25">
            <v>582600</v>
          </cell>
          <cell r="BE25">
            <v>49262.66</v>
          </cell>
          <cell r="BF25">
            <v>57308</v>
          </cell>
          <cell r="BG25">
            <v>220907.6</v>
          </cell>
          <cell r="BH25">
            <v>573659</v>
          </cell>
          <cell r="BI25">
            <v>915208</v>
          </cell>
          <cell r="BJ25">
            <v>180371.83</v>
          </cell>
          <cell r="BK25">
            <v>105858</v>
          </cell>
          <cell r="BL25">
            <v>611546.23</v>
          </cell>
          <cell r="BM25">
            <v>611546.23</v>
          </cell>
          <cell r="BN25">
            <v>816409</v>
          </cell>
          <cell r="BO25">
            <v>1497808</v>
          </cell>
          <cell r="BP25" t="str">
            <v>0</v>
          </cell>
          <cell r="BQ25" t="str">
            <v>0</v>
          </cell>
          <cell r="BR25" t="str">
            <v>0</v>
          </cell>
          <cell r="BS25" t="str">
            <v>0</v>
          </cell>
          <cell r="BT25" t="str">
            <v>0</v>
          </cell>
          <cell r="BU25" t="str">
            <v>0</v>
          </cell>
          <cell r="CA25">
            <v>634683.37</v>
          </cell>
          <cell r="CB25">
            <v>570648.76</v>
          </cell>
          <cell r="CC25">
            <v>3264664.54</v>
          </cell>
          <cell r="CD25">
            <v>3561112.46</v>
          </cell>
          <cell r="CE25">
            <v>7401873.9000000004</v>
          </cell>
          <cell r="CF25" t="str">
            <v>0</v>
          </cell>
          <cell r="CG25" t="str">
            <v>0</v>
          </cell>
          <cell r="CH25" t="str">
            <v>0</v>
          </cell>
          <cell r="CI25" t="str">
            <v>0</v>
          </cell>
          <cell r="CJ25" t="str">
            <v>0</v>
          </cell>
        </row>
        <row r="26">
          <cell r="A26" t="str">
            <v>Dues &amp; Donations</v>
          </cell>
          <cell r="B26">
            <v>6649.91</v>
          </cell>
          <cell r="C26">
            <v>12907</v>
          </cell>
          <cell r="D26">
            <v>57748.800000000003</v>
          </cell>
          <cell r="E26">
            <v>61463</v>
          </cell>
          <cell r="F26">
            <v>133072</v>
          </cell>
          <cell r="G26">
            <v>6476.83</v>
          </cell>
          <cell r="H26">
            <v>6709.25</v>
          </cell>
          <cell r="I26">
            <v>49409.66</v>
          </cell>
          <cell r="J26">
            <v>46281.25</v>
          </cell>
          <cell r="K26">
            <v>95167</v>
          </cell>
          <cell r="L26">
            <v>23178.19</v>
          </cell>
          <cell r="M26">
            <v>7955</v>
          </cell>
          <cell r="N26">
            <v>72864.22</v>
          </cell>
          <cell r="O26">
            <v>83441</v>
          </cell>
          <cell r="P26">
            <v>178715</v>
          </cell>
          <cell r="Q26">
            <v>25916.55</v>
          </cell>
          <cell r="R26">
            <v>32724.71</v>
          </cell>
          <cell r="S26">
            <v>142698.41</v>
          </cell>
          <cell r="T26">
            <v>234881.55</v>
          </cell>
          <cell r="U26">
            <v>511448.52</v>
          </cell>
          <cell r="V26">
            <v>29615.75</v>
          </cell>
          <cell r="W26">
            <v>10554</v>
          </cell>
          <cell r="X26">
            <v>78132.22</v>
          </cell>
          <cell r="Y26">
            <v>86363</v>
          </cell>
          <cell r="Z26">
            <v>171851</v>
          </cell>
          <cell r="AA26">
            <v>15069.61</v>
          </cell>
          <cell r="AB26">
            <v>12141.84</v>
          </cell>
          <cell r="AC26">
            <v>65816.84</v>
          </cell>
          <cell r="AD26">
            <v>85206.41</v>
          </cell>
          <cell r="AE26">
            <v>174295.35</v>
          </cell>
          <cell r="AF26">
            <v>43682.3</v>
          </cell>
          <cell r="AG26">
            <v>33970</v>
          </cell>
          <cell r="AH26">
            <v>201873.91</v>
          </cell>
          <cell r="AI26">
            <v>202288</v>
          </cell>
          <cell r="AJ26">
            <v>466800</v>
          </cell>
          <cell r="AK26">
            <v>8813.26</v>
          </cell>
          <cell r="AL26">
            <v>15259</v>
          </cell>
          <cell r="AM26">
            <v>41248.71</v>
          </cell>
          <cell r="AN26">
            <v>96862</v>
          </cell>
          <cell r="AO26">
            <v>238747</v>
          </cell>
          <cell r="AP26" t="str">
            <v>0</v>
          </cell>
          <cell r="AQ26" t="str">
            <v>0</v>
          </cell>
          <cell r="AR26" t="str">
            <v>0</v>
          </cell>
          <cell r="AS26" t="str">
            <v>0</v>
          </cell>
          <cell r="AT26" t="str">
            <v>0</v>
          </cell>
          <cell r="AU26">
            <v>159402.4</v>
          </cell>
          <cell r="AV26">
            <v>132220.79999999999</v>
          </cell>
          <cell r="AW26">
            <v>709792.77</v>
          </cell>
          <cell r="AX26">
            <v>896786.21</v>
          </cell>
          <cell r="AY26">
            <v>1970095.87</v>
          </cell>
          <cell r="AZ26">
            <v>41644.35</v>
          </cell>
          <cell r="BA26">
            <v>16750</v>
          </cell>
          <cell r="BB26">
            <v>127012.21</v>
          </cell>
          <cell r="BC26">
            <v>83750</v>
          </cell>
          <cell r="BD26">
            <v>201000</v>
          </cell>
          <cell r="BE26">
            <v>6912.67</v>
          </cell>
          <cell r="BF26">
            <v>6156</v>
          </cell>
          <cell r="BG26">
            <v>76179.399999999994</v>
          </cell>
          <cell r="BH26">
            <v>30180</v>
          </cell>
          <cell r="BI26">
            <v>73523</v>
          </cell>
          <cell r="BJ26">
            <v>48557.02</v>
          </cell>
          <cell r="BK26">
            <v>22906</v>
          </cell>
          <cell r="BL26">
            <v>203191.61</v>
          </cell>
          <cell r="BM26">
            <v>203191.61</v>
          </cell>
          <cell r="BN26">
            <v>113930</v>
          </cell>
          <cell r="BO26">
            <v>274523</v>
          </cell>
          <cell r="BP26" t="str">
            <v>0</v>
          </cell>
          <cell r="BQ26" t="str">
            <v>0</v>
          </cell>
          <cell r="BR26" t="str">
            <v>0</v>
          </cell>
          <cell r="BS26" t="str">
            <v>0</v>
          </cell>
          <cell r="BT26" t="str">
            <v>0</v>
          </cell>
          <cell r="BU26" t="str">
            <v>0</v>
          </cell>
          <cell r="CA26">
            <v>207959.42</v>
          </cell>
          <cell r="CB26">
            <v>155126.79999999999</v>
          </cell>
          <cell r="CC26">
            <v>912984.38</v>
          </cell>
          <cell r="CD26">
            <v>1010716.21</v>
          </cell>
          <cell r="CE26">
            <v>2244618.87</v>
          </cell>
          <cell r="CF26" t="str">
            <v>0</v>
          </cell>
          <cell r="CG26" t="str">
            <v>0</v>
          </cell>
          <cell r="CH26" t="str">
            <v>0</v>
          </cell>
          <cell r="CI26" t="str">
            <v>0</v>
          </cell>
          <cell r="CJ26" t="str">
            <v>0</v>
          </cell>
        </row>
        <row r="27">
          <cell r="A27" t="str">
            <v>Training</v>
          </cell>
          <cell r="B27">
            <v>1036.1400000000001</v>
          </cell>
          <cell r="C27">
            <v>18936</v>
          </cell>
          <cell r="D27">
            <v>39979.67</v>
          </cell>
          <cell r="E27">
            <v>94692</v>
          </cell>
          <cell r="F27">
            <v>227244</v>
          </cell>
          <cell r="G27">
            <v>2425.5700000000002</v>
          </cell>
          <cell r="H27">
            <v>8959</v>
          </cell>
          <cell r="I27">
            <v>25202.1</v>
          </cell>
          <cell r="J27">
            <v>57655</v>
          </cell>
          <cell r="K27">
            <v>125892</v>
          </cell>
          <cell r="L27">
            <v>2445.5300000000002</v>
          </cell>
          <cell r="M27">
            <v>2550</v>
          </cell>
          <cell r="N27">
            <v>26683.43</v>
          </cell>
          <cell r="O27">
            <v>22350</v>
          </cell>
          <cell r="P27">
            <v>122000</v>
          </cell>
          <cell r="Q27">
            <v>4878.75</v>
          </cell>
          <cell r="R27">
            <v>14973</v>
          </cell>
          <cell r="S27">
            <v>21872.38</v>
          </cell>
          <cell r="T27">
            <v>131697</v>
          </cell>
          <cell r="U27">
            <v>200771.01</v>
          </cell>
          <cell r="V27">
            <v>1260.17</v>
          </cell>
          <cell r="W27">
            <v>14115</v>
          </cell>
          <cell r="X27">
            <v>24915.41</v>
          </cell>
          <cell r="Y27">
            <v>45650</v>
          </cell>
          <cell r="Z27">
            <v>104430</v>
          </cell>
          <cell r="AA27">
            <v>43568.800000000003</v>
          </cell>
          <cell r="AB27">
            <v>25007.87</v>
          </cell>
          <cell r="AC27">
            <v>72087.06</v>
          </cell>
          <cell r="AD27">
            <v>106078</v>
          </cell>
          <cell r="AE27">
            <v>241812.09</v>
          </cell>
          <cell r="AF27">
            <v>8409.89</v>
          </cell>
          <cell r="AG27">
            <v>30729</v>
          </cell>
          <cell r="AH27">
            <v>263017.69</v>
          </cell>
          <cell r="AI27">
            <v>166675</v>
          </cell>
          <cell r="AJ27">
            <v>389505</v>
          </cell>
          <cell r="AK27">
            <v>26069.38</v>
          </cell>
          <cell r="AL27">
            <v>102536</v>
          </cell>
          <cell r="AM27">
            <v>211441.84</v>
          </cell>
          <cell r="AN27">
            <v>475144</v>
          </cell>
          <cell r="AO27">
            <v>1093542</v>
          </cell>
          <cell r="AP27" t="str">
            <v>0</v>
          </cell>
          <cell r="AQ27" t="str">
            <v>0</v>
          </cell>
          <cell r="AR27" t="str">
            <v>0</v>
          </cell>
          <cell r="AS27" t="str">
            <v>0</v>
          </cell>
          <cell r="AT27" t="str">
            <v>0</v>
          </cell>
          <cell r="AU27">
            <v>90094.23</v>
          </cell>
          <cell r="AV27">
            <v>217805.87</v>
          </cell>
          <cell r="AW27">
            <v>685199.58</v>
          </cell>
          <cell r="AX27">
            <v>1099941</v>
          </cell>
          <cell r="AY27">
            <v>2505196.1</v>
          </cell>
          <cell r="AZ27">
            <v>4529.07</v>
          </cell>
          <cell r="BA27">
            <v>6800</v>
          </cell>
          <cell r="BB27">
            <v>11747.94</v>
          </cell>
          <cell r="BC27">
            <v>34000</v>
          </cell>
          <cell r="BD27">
            <v>81600</v>
          </cell>
          <cell r="BE27">
            <v>7991.32</v>
          </cell>
          <cell r="BF27">
            <v>16500</v>
          </cell>
          <cell r="BG27">
            <v>44587.55</v>
          </cell>
          <cell r="BH27">
            <v>87916</v>
          </cell>
          <cell r="BI27">
            <v>209702</v>
          </cell>
          <cell r="BJ27">
            <v>12520.39</v>
          </cell>
          <cell r="BK27">
            <v>23300</v>
          </cell>
          <cell r="BL27">
            <v>56335.49</v>
          </cell>
          <cell r="BM27">
            <v>56335.49</v>
          </cell>
          <cell r="BN27">
            <v>121916</v>
          </cell>
          <cell r="BO27">
            <v>291302</v>
          </cell>
          <cell r="BP27" t="str">
            <v>0</v>
          </cell>
          <cell r="BQ27" t="str">
            <v>0</v>
          </cell>
          <cell r="BR27" t="str">
            <v>0</v>
          </cell>
          <cell r="BS27" t="str">
            <v>0</v>
          </cell>
          <cell r="BT27" t="str">
            <v>0</v>
          </cell>
          <cell r="BU27" t="str">
            <v>0</v>
          </cell>
          <cell r="CA27">
            <v>102614.62</v>
          </cell>
          <cell r="CB27">
            <v>241105.87</v>
          </cell>
          <cell r="CC27">
            <v>741535.07</v>
          </cell>
          <cell r="CD27">
            <v>1221857</v>
          </cell>
          <cell r="CE27">
            <v>2796498.1</v>
          </cell>
          <cell r="CF27" t="str">
            <v>0</v>
          </cell>
          <cell r="CG27" t="str">
            <v>0</v>
          </cell>
          <cell r="CH27" t="str">
            <v>0</v>
          </cell>
          <cell r="CI27" t="str">
            <v>0</v>
          </cell>
          <cell r="CJ27" t="str">
            <v>0</v>
          </cell>
        </row>
        <row r="28">
          <cell r="A28" t="str">
            <v>Outside Services</v>
          </cell>
          <cell r="B28">
            <v>326340.40000000002</v>
          </cell>
          <cell r="C28">
            <v>332096</v>
          </cell>
          <cell r="D28">
            <v>1672896.38</v>
          </cell>
          <cell r="E28">
            <v>1749677</v>
          </cell>
          <cell r="F28">
            <v>4236249</v>
          </cell>
          <cell r="G28">
            <v>217210.53</v>
          </cell>
          <cell r="H28">
            <v>168562</v>
          </cell>
          <cell r="I28">
            <v>865150.13</v>
          </cell>
          <cell r="J28">
            <v>855128</v>
          </cell>
          <cell r="K28">
            <v>2109290</v>
          </cell>
          <cell r="L28">
            <v>446080.15</v>
          </cell>
          <cell r="M28">
            <v>430985</v>
          </cell>
          <cell r="N28">
            <v>1993916.98</v>
          </cell>
          <cell r="O28">
            <v>2267860</v>
          </cell>
          <cell r="P28">
            <v>5262685</v>
          </cell>
          <cell r="Q28">
            <v>375510.84</v>
          </cell>
          <cell r="R28">
            <v>452383</v>
          </cell>
          <cell r="S28">
            <v>2611240.46</v>
          </cell>
          <cell r="T28">
            <v>2364085</v>
          </cell>
          <cell r="U28">
            <v>5892272</v>
          </cell>
          <cell r="V28">
            <v>382218.06</v>
          </cell>
          <cell r="W28">
            <v>376208</v>
          </cell>
          <cell r="X28">
            <v>1822816.14</v>
          </cell>
          <cell r="Y28">
            <v>1865936</v>
          </cell>
          <cell r="Z28">
            <v>4547298</v>
          </cell>
          <cell r="AA28">
            <v>397174.92</v>
          </cell>
          <cell r="AB28">
            <v>378194</v>
          </cell>
          <cell r="AC28">
            <v>1753418.47</v>
          </cell>
          <cell r="AD28">
            <v>1588729.03</v>
          </cell>
          <cell r="AE28">
            <v>3843736.05</v>
          </cell>
          <cell r="AF28">
            <v>2909279.4</v>
          </cell>
          <cell r="AG28">
            <v>2633964</v>
          </cell>
          <cell r="AH28">
            <v>11797689.460000001</v>
          </cell>
          <cell r="AI28">
            <v>13220650</v>
          </cell>
          <cell r="AJ28">
            <v>32743161</v>
          </cell>
          <cell r="AK28">
            <v>901165.41</v>
          </cell>
          <cell r="AL28">
            <v>585699</v>
          </cell>
          <cell r="AM28">
            <v>3531804.86</v>
          </cell>
          <cell r="AN28">
            <v>3096751</v>
          </cell>
          <cell r="AO28">
            <v>7369959</v>
          </cell>
          <cell r="AP28" t="str">
            <v>0</v>
          </cell>
          <cell r="AQ28" t="str">
            <v>0</v>
          </cell>
          <cell r="AR28" t="str">
            <v>0</v>
          </cell>
          <cell r="AS28" t="str">
            <v>0</v>
          </cell>
          <cell r="AT28" t="str">
            <v>0</v>
          </cell>
          <cell r="AU28">
            <v>5954979.7100000009</v>
          </cell>
          <cell r="AV28">
            <v>5358091</v>
          </cell>
          <cell r="AW28">
            <v>26048932.879999999</v>
          </cell>
          <cell r="AX28">
            <v>27008816.030000001</v>
          </cell>
          <cell r="AY28">
            <v>66004650.049999997</v>
          </cell>
          <cell r="AZ28">
            <v>174167.35</v>
          </cell>
          <cell r="BA28">
            <v>136900</v>
          </cell>
          <cell r="BB28">
            <v>903142.97</v>
          </cell>
          <cell r="BC28">
            <v>684500</v>
          </cell>
          <cell r="BD28">
            <v>1642800</v>
          </cell>
          <cell r="BE28">
            <v>857334.22</v>
          </cell>
          <cell r="BF28">
            <v>1152615</v>
          </cell>
          <cell r="BG28">
            <v>3850665.15</v>
          </cell>
          <cell r="BH28">
            <v>5801002</v>
          </cell>
          <cell r="BI28">
            <v>13917206</v>
          </cell>
          <cell r="BJ28">
            <v>1031501.57</v>
          </cell>
          <cell r="BK28">
            <v>1289515</v>
          </cell>
          <cell r="BL28">
            <v>4753808.12</v>
          </cell>
          <cell r="BM28">
            <v>4753808.12</v>
          </cell>
          <cell r="BN28">
            <v>6485502</v>
          </cell>
          <cell r="BO28">
            <v>15560006</v>
          </cell>
          <cell r="BP28">
            <v>-313958.71000000002</v>
          </cell>
          <cell r="BQ28">
            <v>-274468</v>
          </cell>
          <cell r="BR28">
            <v>-1614230.58</v>
          </cell>
          <cell r="BS28">
            <v>-1614230.58</v>
          </cell>
          <cell r="BT28">
            <v>-1372340</v>
          </cell>
          <cell r="BU28">
            <v>-3293616</v>
          </cell>
          <cell r="CA28">
            <v>6672522.5700000012</v>
          </cell>
          <cell r="CB28">
            <v>6373138</v>
          </cell>
          <cell r="CC28">
            <v>29188510.420000002</v>
          </cell>
          <cell r="CD28">
            <v>32121978.030000001</v>
          </cell>
          <cell r="CE28">
            <v>78271040.049999997</v>
          </cell>
          <cell r="CF28" t="str">
            <v>0</v>
          </cell>
          <cell r="CG28" t="str">
            <v>0</v>
          </cell>
          <cell r="CH28" t="str">
            <v>0</v>
          </cell>
          <cell r="CI28" t="str">
            <v>0</v>
          </cell>
          <cell r="CJ28" t="str">
            <v>0</v>
          </cell>
        </row>
        <row r="29">
          <cell r="A29" t="str">
            <v>Provision for Bad Debt</v>
          </cell>
          <cell r="B29">
            <v>213205</v>
          </cell>
          <cell r="C29">
            <v>187744.63</v>
          </cell>
          <cell r="D29">
            <v>1004995</v>
          </cell>
          <cell r="E29">
            <v>844142.57</v>
          </cell>
          <cell r="F29">
            <v>1282706.47</v>
          </cell>
          <cell r="G29">
            <v>183177</v>
          </cell>
          <cell r="H29">
            <v>146199.43</v>
          </cell>
          <cell r="I29">
            <v>723144</v>
          </cell>
          <cell r="J29">
            <v>621316.41</v>
          </cell>
          <cell r="K29">
            <v>924313</v>
          </cell>
          <cell r="L29">
            <v>135874</v>
          </cell>
          <cell r="M29">
            <v>129194.42</v>
          </cell>
          <cell r="N29">
            <v>1399810</v>
          </cell>
          <cell r="O29">
            <v>933504.17</v>
          </cell>
          <cell r="P29">
            <v>1372653.45</v>
          </cell>
          <cell r="Q29">
            <v>317830</v>
          </cell>
          <cell r="R29">
            <v>150936.79999999999</v>
          </cell>
          <cell r="S29">
            <v>1564407</v>
          </cell>
          <cell r="T29">
            <v>650213.75</v>
          </cell>
          <cell r="U29">
            <v>994970.31</v>
          </cell>
          <cell r="V29">
            <v>335059</v>
          </cell>
          <cell r="W29">
            <v>290486</v>
          </cell>
          <cell r="X29">
            <v>1573663</v>
          </cell>
          <cell r="Y29">
            <v>1240549</v>
          </cell>
          <cell r="Z29">
            <v>1989016</v>
          </cell>
          <cell r="AA29">
            <v>144466</v>
          </cell>
          <cell r="AB29">
            <v>122033.32</v>
          </cell>
          <cell r="AC29">
            <v>655894</v>
          </cell>
          <cell r="AD29">
            <v>573042.14</v>
          </cell>
          <cell r="AE29">
            <v>1000346.3</v>
          </cell>
          <cell r="AF29">
            <v>1902147.5</v>
          </cell>
          <cell r="AG29">
            <v>1280606.93</v>
          </cell>
          <cell r="AH29">
            <v>7400457.96</v>
          </cell>
          <cell r="AI29">
            <v>6764859.8100000005</v>
          </cell>
          <cell r="AJ29">
            <v>11098572.91</v>
          </cell>
          <cell r="AK29" t="str">
            <v>0</v>
          </cell>
          <cell r="AL29" t="str">
            <v>0</v>
          </cell>
          <cell r="AM29" t="str">
            <v>0</v>
          </cell>
          <cell r="AN29" t="str">
            <v>0</v>
          </cell>
          <cell r="AO29" t="str">
            <v>0</v>
          </cell>
          <cell r="AP29" t="str">
            <v>0</v>
          </cell>
          <cell r="AQ29" t="str">
            <v>0</v>
          </cell>
          <cell r="AR29" t="str">
            <v>0</v>
          </cell>
          <cell r="AS29" t="str">
            <v>0</v>
          </cell>
          <cell r="AT29" t="str">
            <v>0</v>
          </cell>
          <cell r="AU29">
            <v>3231758.5</v>
          </cell>
          <cell r="AV29">
            <v>2307201.5299999998</v>
          </cell>
          <cell r="AW29">
            <v>14322370.960000001</v>
          </cell>
          <cell r="AX29">
            <v>11627627.85</v>
          </cell>
          <cell r="AY29">
            <v>18662578.440000001</v>
          </cell>
          <cell r="AZ29">
            <v>108333</v>
          </cell>
          <cell r="BA29">
            <v>108333</v>
          </cell>
          <cell r="BB29">
            <v>541665</v>
          </cell>
          <cell r="BC29">
            <v>541666</v>
          </cell>
          <cell r="BD29">
            <v>1300000</v>
          </cell>
          <cell r="BE29">
            <v>527.11</v>
          </cell>
          <cell r="BF29" t="str">
            <v>0</v>
          </cell>
          <cell r="BG29">
            <v>-17154.189999999999</v>
          </cell>
          <cell r="BH29" t="str">
            <v>0</v>
          </cell>
          <cell r="BI29" t="str">
            <v>0</v>
          </cell>
          <cell r="BJ29">
            <v>108860.11</v>
          </cell>
          <cell r="BK29">
            <v>108333</v>
          </cell>
          <cell r="BL29">
            <v>524510.81000000006</v>
          </cell>
          <cell r="BM29">
            <v>524510.81000000006</v>
          </cell>
          <cell r="BN29">
            <v>541666</v>
          </cell>
          <cell r="BO29">
            <v>1300000</v>
          </cell>
          <cell r="BP29" t="str">
            <v>0</v>
          </cell>
          <cell r="BQ29" t="str">
            <v>0</v>
          </cell>
          <cell r="BR29" t="str">
            <v>0</v>
          </cell>
          <cell r="BS29" t="str">
            <v>0</v>
          </cell>
          <cell r="BT29" t="str">
            <v>0</v>
          </cell>
          <cell r="BU29" t="str">
            <v>0</v>
          </cell>
          <cell r="CA29">
            <v>3340618.61</v>
          </cell>
          <cell r="CB29">
            <v>2415534.5299999998</v>
          </cell>
          <cell r="CC29">
            <v>14846881.770000001</v>
          </cell>
          <cell r="CD29">
            <v>12169293.85</v>
          </cell>
          <cell r="CE29">
            <v>19962578.440000001</v>
          </cell>
          <cell r="CF29" t="str">
            <v>0</v>
          </cell>
          <cell r="CG29" t="str">
            <v>0</v>
          </cell>
          <cell r="CH29" t="str">
            <v>0</v>
          </cell>
          <cell r="CI29" t="str">
            <v>0</v>
          </cell>
          <cell r="CJ29" t="str">
            <v>0</v>
          </cell>
        </row>
        <row r="30">
          <cell r="A30" t="str">
            <v>Miscellaneous</v>
          </cell>
          <cell r="B30">
            <v>10154.36</v>
          </cell>
          <cell r="C30">
            <v>6397</v>
          </cell>
          <cell r="D30">
            <v>-420.30999999999585</v>
          </cell>
          <cell r="E30">
            <v>32085</v>
          </cell>
          <cell r="F30">
            <v>88664</v>
          </cell>
          <cell r="G30">
            <v>-3270.06</v>
          </cell>
          <cell r="H30">
            <v>-27750.7</v>
          </cell>
          <cell r="I30">
            <v>29006.07</v>
          </cell>
          <cell r="J30">
            <v>-101779.1</v>
          </cell>
          <cell r="K30">
            <v>-205102</v>
          </cell>
          <cell r="L30">
            <v>-442379.28</v>
          </cell>
          <cell r="M30">
            <v>39949</v>
          </cell>
          <cell r="N30">
            <v>2120966.2999999998</v>
          </cell>
          <cell r="O30">
            <v>-45259</v>
          </cell>
          <cell r="P30">
            <v>569285</v>
          </cell>
          <cell r="Q30">
            <v>9859.85</v>
          </cell>
          <cell r="R30">
            <v>7717</v>
          </cell>
          <cell r="S30">
            <v>7140.6199999998353</v>
          </cell>
          <cell r="T30">
            <v>43056</v>
          </cell>
          <cell r="U30">
            <v>103837</v>
          </cell>
          <cell r="V30">
            <v>55593.35</v>
          </cell>
          <cell r="W30">
            <v>90003</v>
          </cell>
          <cell r="X30">
            <v>202046.56</v>
          </cell>
          <cell r="Y30">
            <v>288437</v>
          </cell>
          <cell r="Z30">
            <v>472081</v>
          </cell>
          <cell r="AA30">
            <v>-189.2</v>
          </cell>
          <cell r="AB30">
            <v>1450</v>
          </cell>
          <cell r="AC30">
            <v>-50855.720000000234</v>
          </cell>
          <cell r="AD30">
            <v>7250</v>
          </cell>
          <cell r="AE30">
            <v>17400</v>
          </cell>
          <cell r="AF30">
            <v>-157241.98000000001</v>
          </cell>
          <cell r="AG30">
            <v>118612</v>
          </cell>
          <cell r="AH30">
            <v>-869869.01</v>
          </cell>
          <cell r="AI30">
            <v>602740</v>
          </cell>
          <cell r="AJ30">
            <v>1433262</v>
          </cell>
          <cell r="AK30">
            <v>-2606649.9900000002</v>
          </cell>
          <cell r="AL30">
            <v>-2341226</v>
          </cell>
          <cell r="AM30">
            <v>-12442989.51</v>
          </cell>
          <cell r="AN30">
            <v>-11706125</v>
          </cell>
          <cell r="AO30">
            <v>-28198065</v>
          </cell>
          <cell r="AP30" t="str">
            <v>0</v>
          </cell>
          <cell r="AQ30" t="str">
            <v>0</v>
          </cell>
          <cell r="AR30" t="str">
            <v>0</v>
          </cell>
          <cell r="AS30" t="str">
            <v>0</v>
          </cell>
          <cell r="AT30" t="str">
            <v>0</v>
          </cell>
          <cell r="AU30">
            <v>-3134122.95</v>
          </cell>
          <cell r="AV30">
            <v>-2104848.7000000002</v>
          </cell>
          <cell r="AW30">
            <v>-11004975</v>
          </cell>
          <cell r="AX30">
            <v>-10879595.1</v>
          </cell>
          <cell r="AY30">
            <v>-25718638</v>
          </cell>
          <cell r="AZ30">
            <v>6595.55</v>
          </cell>
          <cell r="BA30">
            <v>3400</v>
          </cell>
          <cell r="BB30">
            <v>-10569.43</v>
          </cell>
          <cell r="BC30">
            <v>17000</v>
          </cell>
          <cell r="BD30">
            <v>40800</v>
          </cell>
          <cell r="BE30">
            <v>114814.3</v>
          </cell>
          <cell r="BF30">
            <v>1158852</v>
          </cell>
          <cell r="BG30">
            <v>-88080.420000000726</v>
          </cell>
          <cell r="BH30">
            <v>5950000</v>
          </cell>
          <cell r="BI30">
            <v>20420582</v>
          </cell>
          <cell r="BJ30">
            <v>121409.85</v>
          </cell>
          <cell r="BK30">
            <v>1162252</v>
          </cell>
          <cell r="BL30">
            <v>-98649.850000000733</v>
          </cell>
          <cell r="BM30">
            <v>-98649.850000000733</v>
          </cell>
          <cell r="BN30">
            <v>5967000</v>
          </cell>
          <cell r="BO30">
            <v>20461382</v>
          </cell>
          <cell r="BP30" t="str">
            <v>0</v>
          </cell>
          <cell r="BQ30" t="str">
            <v>0</v>
          </cell>
          <cell r="BR30" t="str">
            <v>0</v>
          </cell>
          <cell r="BS30" t="str">
            <v>0</v>
          </cell>
          <cell r="BT30" t="str">
            <v>0</v>
          </cell>
          <cell r="BU30" t="str">
            <v>0</v>
          </cell>
          <cell r="CA30">
            <v>-3012713.1</v>
          </cell>
          <cell r="CB30">
            <v>-942596.7</v>
          </cell>
          <cell r="CC30">
            <v>-11103624.850000001</v>
          </cell>
          <cell r="CD30">
            <v>-4912595.0999999996</v>
          </cell>
          <cell r="CE30">
            <v>-5257256</v>
          </cell>
          <cell r="CF30" t="str">
            <v>0</v>
          </cell>
          <cell r="CG30" t="str">
            <v>0</v>
          </cell>
          <cell r="CH30" t="str">
            <v>0</v>
          </cell>
          <cell r="CI30" t="str">
            <v>0</v>
          </cell>
          <cell r="CJ30" t="str">
            <v>0</v>
          </cell>
        </row>
        <row r="31">
          <cell r="A31" t="str">
            <v>Expense Billings</v>
          </cell>
          <cell r="B31">
            <v>465888.47</v>
          </cell>
          <cell r="C31">
            <v>484589</v>
          </cell>
          <cell r="D31">
            <v>2478203.5299999998</v>
          </cell>
          <cell r="E31">
            <v>2508379</v>
          </cell>
          <cell r="F31">
            <v>5781636</v>
          </cell>
          <cell r="G31">
            <v>358833.98</v>
          </cell>
          <cell r="H31">
            <v>365082</v>
          </cell>
          <cell r="I31">
            <v>1908702.44</v>
          </cell>
          <cell r="J31">
            <v>1889503</v>
          </cell>
          <cell r="K31">
            <v>4355621</v>
          </cell>
          <cell r="L31">
            <v>649322.05000000005</v>
          </cell>
          <cell r="M31">
            <v>741156</v>
          </cell>
          <cell r="N31">
            <v>3489404.78</v>
          </cell>
          <cell r="O31">
            <v>3834553</v>
          </cell>
          <cell r="P31">
            <v>8841909</v>
          </cell>
          <cell r="Q31">
            <v>673820.44</v>
          </cell>
          <cell r="R31">
            <v>696406</v>
          </cell>
          <cell r="S31">
            <v>3575051.72</v>
          </cell>
          <cell r="T31">
            <v>3611219</v>
          </cell>
          <cell r="U31">
            <v>8312832</v>
          </cell>
          <cell r="V31">
            <v>580535.74</v>
          </cell>
          <cell r="W31">
            <v>616434</v>
          </cell>
          <cell r="X31">
            <v>3079012.31</v>
          </cell>
          <cell r="Y31">
            <v>3198915</v>
          </cell>
          <cell r="Z31">
            <v>7358316</v>
          </cell>
          <cell r="AA31">
            <v>567359.97</v>
          </cell>
          <cell r="AB31">
            <v>598858.03</v>
          </cell>
          <cell r="AC31">
            <v>3023564.59</v>
          </cell>
          <cell r="AD31">
            <v>3096436.16</v>
          </cell>
          <cell r="AE31">
            <v>7143757.3199999984</v>
          </cell>
          <cell r="AF31">
            <v>2677386.3199999998</v>
          </cell>
          <cell r="AG31">
            <v>2968426</v>
          </cell>
          <cell r="AH31">
            <v>13443896.720000003</v>
          </cell>
          <cell r="AI31">
            <v>15636625</v>
          </cell>
          <cell r="AJ31">
            <v>35995641</v>
          </cell>
          <cell r="AK31">
            <v>-6323086.9500000002</v>
          </cell>
          <cell r="AL31">
            <v>-6948742</v>
          </cell>
          <cell r="AM31">
            <v>-32723456.479999997</v>
          </cell>
          <cell r="AN31">
            <v>-36303619</v>
          </cell>
          <cell r="AO31">
            <v>-83497423</v>
          </cell>
          <cell r="AP31" t="str">
            <v>0</v>
          </cell>
          <cell r="AQ31" t="str">
            <v>0</v>
          </cell>
          <cell r="AR31" t="str">
            <v>0</v>
          </cell>
          <cell r="AS31" t="str">
            <v>0</v>
          </cell>
          <cell r="AT31" t="str">
            <v>0</v>
          </cell>
          <cell r="AU31">
            <v>-349939.98</v>
          </cell>
          <cell r="AV31">
            <v>-477790.97</v>
          </cell>
          <cell r="AW31">
            <v>-1725620.39</v>
          </cell>
          <cell r="AX31">
            <v>-2527988.84</v>
          </cell>
          <cell r="AY31">
            <v>-5707710.6800000072</v>
          </cell>
          <cell r="AZ31">
            <v>-216383.31</v>
          </cell>
          <cell r="BA31">
            <v>-195214</v>
          </cell>
          <cell r="BB31">
            <v>-1099221.96</v>
          </cell>
          <cell r="BC31">
            <v>-951163</v>
          </cell>
          <cell r="BD31">
            <v>-2210304</v>
          </cell>
          <cell r="BE31">
            <v>566323.29</v>
          </cell>
          <cell r="BF31">
            <v>673005</v>
          </cell>
          <cell r="BG31">
            <v>2824842.35</v>
          </cell>
          <cell r="BH31">
            <v>3479152</v>
          </cell>
          <cell r="BI31">
            <v>7918015</v>
          </cell>
          <cell r="BJ31">
            <v>349939.98</v>
          </cell>
          <cell r="BK31">
            <v>477791</v>
          </cell>
          <cell r="BL31">
            <v>1725620.39</v>
          </cell>
          <cell r="BM31">
            <v>1725620.39</v>
          </cell>
          <cell r="BN31">
            <v>2527989</v>
          </cell>
          <cell r="BO31">
            <v>5707711</v>
          </cell>
          <cell r="BP31" t="str">
            <v>0</v>
          </cell>
          <cell r="BQ31" t="str">
            <v>0</v>
          </cell>
          <cell r="BR31" t="str">
            <v>0</v>
          </cell>
          <cell r="BS31" t="str">
            <v>0</v>
          </cell>
          <cell r="BT31" t="str">
            <v>0</v>
          </cell>
          <cell r="BU31" t="str">
            <v>0</v>
          </cell>
          <cell r="CA31">
            <v>4.0745362639427185E-10</v>
          </cell>
          <cell r="CB31">
            <v>3.0000000260770321E-2</v>
          </cell>
          <cell r="CC31">
            <v>2.7939677238464355E-9</v>
          </cell>
          <cell r="CD31">
            <v>0.15999999642372131</v>
          </cell>
          <cell r="CE31">
            <v>0.31999999284744263</v>
          </cell>
          <cell r="CF31" t="str">
            <v>0</v>
          </cell>
          <cell r="CG31" t="str">
            <v>0</v>
          </cell>
          <cell r="CH31" t="str">
            <v>0</v>
          </cell>
          <cell r="CI31" t="str">
            <v>0</v>
          </cell>
          <cell r="CJ31" t="str">
            <v>0</v>
          </cell>
        </row>
        <row r="33">
          <cell r="A33" t="str">
            <v>Depreciation and Amortization</v>
          </cell>
          <cell r="B33">
            <v>1101234.82</v>
          </cell>
          <cell r="C33">
            <v>1207615.82</v>
          </cell>
          <cell r="D33">
            <v>5555239.7800000003</v>
          </cell>
          <cell r="E33">
            <v>6029417.1999999993</v>
          </cell>
          <cell r="F33">
            <v>14551878.679999996</v>
          </cell>
          <cell r="G33">
            <v>933806.38</v>
          </cell>
          <cell r="H33">
            <v>1026829.19</v>
          </cell>
          <cell r="I33">
            <v>4783919.03</v>
          </cell>
          <cell r="J33">
            <v>5130337.95</v>
          </cell>
          <cell r="K33">
            <v>12342761.439999999</v>
          </cell>
          <cell r="L33">
            <v>1735953.62</v>
          </cell>
          <cell r="M33">
            <v>1944022.66</v>
          </cell>
          <cell r="N33">
            <v>8748767.5999999996</v>
          </cell>
          <cell r="O33">
            <v>9627034.0300000012</v>
          </cell>
          <cell r="P33">
            <v>23420758.700000003</v>
          </cell>
          <cell r="Q33">
            <v>1785692.79</v>
          </cell>
          <cell r="R33">
            <v>2053027.71</v>
          </cell>
          <cell r="S33">
            <v>9073093.5899999999</v>
          </cell>
          <cell r="T33">
            <v>10257037.07</v>
          </cell>
          <cell r="U33">
            <v>24663953.830000002</v>
          </cell>
          <cell r="V33">
            <v>820009.58</v>
          </cell>
          <cell r="W33">
            <v>954144.19</v>
          </cell>
          <cell r="X33">
            <v>4342211.4000000004</v>
          </cell>
          <cell r="Y33">
            <v>4766557.8600000003</v>
          </cell>
          <cell r="Z33">
            <v>11460943.619999999</v>
          </cell>
          <cell r="AA33">
            <v>1112082.1100000001</v>
          </cell>
          <cell r="AB33">
            <v>1192558.79</v>
          </cell>
          <cell r="AC33">
            <v>5470430.2600000007</v>
          </cell>
          <cell r="AD33">
            <v>5957824.8899999997</v>
          </cell>
          <cell r="AE33">
            <v>14341686.33</v>
          </cell>
          <cell r="AF33">
            <v>6364494.4700000007</v>
          </cell>
          <cell r="AG33">
            <v>6146840.1100000003</v>
          </cell>
          <cell r="AH33">
            <v>30855897.799999997</v>
          </cell>
          <cell r="AI33">
            <v>30367757.120000001</v>
          </cell>
          <cell r="AJ33">
            <v>73007513.849999994</v>
          </cell>
          <cell r="AK33">
            <v>3.7834979593753815E-10</v>
          </cell>
          <cell r="AL33" t="str">
            <v>0</v>
          </cell>
          <cell r="AM33">
            <v>-2755047</v>
          </cell>
          <cell r="AN33" t="str">
            <v>0</v>
          </cell>
          <cell r="AO33" t="str">
            <v>0</v>
          </cell>
          <cell r="AP33" t="str">
            <v>0</v>
          </cell>
          <cell r="AQ33" t="str">
            <v>0</v>
          </cell>
          <cell r="AR33" t="str">
            <v>0</v>
          </cell>
          <cell r="AS33" t="str">
            <v>0</v>
          </cell>
          <cell r="AT33" t="str">
            <v>0</v>
          </cell>
          <cell r="AU33">
            <v>13853273.770000001</v>
          </cell>
          <cell r="AV33">
            <v>14525038.470000001</v>
          </cell>
          <cell r="AW33">
            <v>66074512.459999993</v>
          </cell>
          <cell r="AX33">
            <v>72135966.120000005</v>
          </cell>
          <cell r="AY33">
            <v>173789496.44999999</v>
          </cell>
          <cell r="AZ33">
            <v>159426.4</v>
          </cell>
          <cell r="BA33">
            <v>164084</v>
          </cell>
          <cell r="BB33">
            <v>786388.86</v>
          </cell>
          <cell r="BC33">
            <v>808419</v>
          </cell>
          <cell r="BD33">
            <v>1984004</v>
          </cell>
          <cell r="BE33">
            <v>1567130.31</v>
          </cell>
          <cell r="BF33">
            <v>1525334</v>
          </cell>
          <cell r="BG33">
            <v>7655249.75</v>
          </cell>
          <cell r="BH33">
            <v>7507022</v>
          </cell>
          <cell r="BI33">
            <v>18931156</v>
          </cell>
          <cell r="BJ33">
            <v>1726556.71</v>
          </cell>
          <cell r="BK33">
            <v>1689418</v>
          </cell>
          <cell r="BL33">
            <v>8441638.6099999994</v>
          </cell>
          <cell r="BM33">
            <v>8441638.6099999994</v>
          </cell>
          <cell r="BN33">
            <v>8315441</v>
          </cell>
          <cell r="BO33">
            <v>20915160</v>
          </cell>
          <cell r="BP33" t="str">
            <v>0</v>
          </cell>
          <cell r="BQ33" t="str">
            <v>0</v>
          </cell>
          <cell r="BR33" t="str">
            <v>0</v>
          </cell>
          <cell r="BS33" t="str">
            <v>0</v>
          </cell>
          <cell r="BT33" t="str">
            <v>0</v>
          </cell>
          <cell r="BU33" t="str">
            <v>0</v>
          </cell>
          <cell r="CA33">
            <v>15579830.48</v>
          </cell>
          <cell r="CB33">
            <v>16214456.470000001</v>
          </cell>
          <cell r="CC33">
            <v>74516151.069999993</v>
          </cell>
          <cell r="CD33">
            <v>80451407.120000005</v>
          </cell>
          <cell r="CE33">
            <v>194704656.44999999</v>
          </cell>
          <cell r="CF33" t="str">
            <v>0</v>
          </cell>
          <cell r="CG33" t="str">
            <v>0</v>
          </cell>
          <cell r="CH33" t="str">
            <v>0</v>
          </cell>
          <cell r="CI33" t="str">
            <v>0</v>
          </cell>
          <cell r="CJ33" t="str">
            <v>0</v>
          </cell>
        </row>
        <row r="34">
          <cell r="A34" t="str">
            <v>Total Taxes - Other Than Income Taxes</v>
          </cell>
          <cell r="B34">
            <v>726267.54</v>
          </cell>
          <cell r="C34">
            <v>534226</v>
          </cell>
          <cell r="D34">
            <v>3058431.99</v>
          </cell>
          <cell r="E34">
            <v>2642447</v>
          </cell>
          <cell r="F34">
            <v>6131048</v>
          </cell>
          <cell r="G34">
            <v>384580.36</v>
          </cell>
          <cell r="H34">
            <v>271039</v>
          </cell>
          <cell r="I34">
            <v>1579496.43</v>
          </cell>
          <cell r="J34">
            <v>1433195</v>
          </cell>
          <cell r="K34">
            <v>3324468</v>
          </cell>
          <cell r="L34">
            <v>867276.42</v>
          </cell>
          <cell r="M34">
            <v>805330</v>
          </cell>
          <cell r="N34">
            <v>4067661.02</v>
          </cell>
          <cell r="O34">
            <v>4026650</v>
          </cell>
          <cell r="P34">
            <v>8863960</v>
          </cell>
          <cell r="Q34">
            <v>1063969.94</v>
          </cell>
          <cell r="R34">
            <v>1028214.3</v>
          </cell>
          <cell r="S34">
            <v>5658064.8599999994</v>
          </cell>
          <cell r="T34">
            <v>5191338.5</v>
          </cell>
          <cell r="U34">
            <v>10574128.600000001</v>
          </cell>
          <cell r="V34">
            <v>1711354.36</v>
          </cell>
          <cell r="W34">
            <v>1466802</v>
          </cell>
          <cell r="X34">
            <v>7453993.3599999994</v>
          </cell>
          <cell r="Y34">
            <v>6587772</v>
          </cell>
          <cell r="Z34">
            <v>13446576</v>
          </cell>
          <cell r="AA34">
            <v>2701922.47</v>
          </cell>
          <cell r="AB34">
            <v>2775370.32</v>
          </cell>
          <cell r="AC34">
            <v>12745008.16</v>
          </cell>
          <cell r="AD34">
            <v>13717922.6</v>
          </cell>
          <cell r="AE34">
            <v>22906362.84</v>
          </cell>
          <cell r="AF34">
            <v>13995044.359999999</v>
          </cell>
          <cell r="AG34">
            <v>12443728.699999999</v>
          </cell>
          <cell r="AH34">
            <v>51298602.839999996</v>
          </cell>
          <cell r="AI34">
            <v>44678710.349999994</v>
          </cell>
          <cell r="AJ34">
            <v>111446515.68999998</v>
          </cell>
          <cell r="AK34">
            <v>-1.0000000067520887E-2</v>
          </cell>
          <cell r="AL34" t="str">
            <v>0</v>
          </cell>
          <cell r="AM34">
            <v>-1.4551915228366852E-10</v>
          </cell>
          <cell r="AN34" t="str">
            <v>0</v>
          </cell>
          <cell r="AO34" t="str">
            <v>0</v>
          </cell>
          <cell r="AP34" t="str">
            <v>0</v>
          </cell>
          <cell r="AQ34" t="str">
            <v>0</v>
          </cell>
          <cell r="AR34" t="str">
            <v>0</v>
          </cell>
          <cell r="AS34" t="str">
            <v>0</v>
          </cell>
          <cell r="AT34" t="str">
            <v>0</v>
          </cell>
          <cell r="AU34">
            <v>21450415.439999998</v>
          </cell>
          <cell r="AV34">
            <v>19324710.32</v>
          </cell>
          <cell r="AW34">
            <v>85861258.659999996</v>
          </cell>
          <cell r="AX34">
            <v>78278035.449999988</v>
          </cell>
          <cell r="AY34">
            <v>176693059.13</v>
          </cell>
          <cell r="AZ34">
            <v>98012.23</v>
          </cell>
          <cell r="BA34">
            <v>68667</v>
          </cell>
          <cell r="BB34">
            <v>469065.7</v>
          </cell>
          <cell r="BC34">
            <v>343334</v>
          </cell>
          <cell r="BD34">
            <v>824000</v>
          </cell>
          <cell r="BE34">
            <v>864033.64</v>
          </cell>
          <cell r="BF34">
            <v>801871</v>
          </cell>
          <cell r="BG34">
            <v>4215011.71</v>
          </cell>
          <cell r="BH34">
            <v>3785038</v>
          </cell>
          <cell r="BI34">
            <v>9068904</v>
          </cell>
          <cell r="BJ34">
            <v>962045.87</v>
          </cell>
          <cell r="BK34">
            <v>870538</v>
          </cell>
          <cell r="BL34">
            <v>4684077.41</v>
          </cell>
          <cell r="BM34">
            <v>4684077.41</v>
          </cell>
          <cell r="BN34">
            <v>4128372</v>
          </cell>
          <cell r="BO34">
            <v>9892904</v>
          </cell>
          <cell r="BP34" t="str">
            <v>0</v>
          </cell>
          <cell r="BQ34" t="str">
            <v>0</v>
          </cell>
          <cell r="BR34" t="str">
            <v>0</v>
          </cell>
          <cell r="BS34" t="str">
            <v>0</v>
          </cell>
          <cell r="BT34" t="str">
            <v>0</v>
          </cell>
          <cell r="BU34" t="str">
            <v>0</v>
          </cell>
          <cell r="CA34">
            <v>22412461.309999999</v>
          </cell>
          <cell r="CB34">
            <v>20195248.32</v>
          </cell>
          <cell r="CC34">
            <v>90545336.069999993</v>
          </cell>
          <cell r="CD34">
            <v>82406407.449999988</v>
          </cell>
          <cell r="CE34">
            <v>186585963.13</v>
          </cell>
          <cell r="CF34">
            <v>-45.34</v>
          </cell>
          <cell r="CG34" t="str">
            <v>0</v>
          </cell>
          <cell r="CH34">
            <v>-45.34</v>
          </cell>
          <cell r="CI34" t="str">
            <v>0</v>
          </cell>
          <cell r="CJ34" t="str">
            <v>0</v>
          </cell>
        </row>
        <row r="36">
          <cell r="A36" t="str">
            <v>Interest Income</v>
          </cell>
          <cell r="B36">
            <v>58052.39</v>
          </cell>
          <cell r="C36">
            <v>24300</v>
          </cell>
          <cell r="D36">
            <v>380196.65</v>
          </cell>
          <cell r="E36">
            <v>121400</v>
          </cell>
          <cell r="F36">
            <v>376900</v>
          </cell>
          <cell r="G36">
            <v>37773.32</v>
          </cell>
          <cell r="H36">
            <v>15800</v>
          </cell>
          <cell r="I36">
            <v>247027.6</v>
          </cell>
          <cell r="J36">
            <v>78900</v>
          </cell>
          <cell r="K36">
            <v>245100</v>
          </cell>
          <cell r="L36">
            <v>100609.87</v>
          </cell>
          <cell r="M36">
            <v>42200</v>
          </cell>
          <cell r="N36">
            <v>660641.04</v>
          </cell>
          <cell r="O36">
            <v>210600</v>
          </cell>
          <cell r="P36">
            <v>653400</v>
          </cell>
          <cell r="Q36">
            <v>92791.47</v>
          </cell>
          <cell r="R36">
            <v>42400</v>
          </cell>
          <cell r="S36">
            <v>597210.88</v>
          </cell>
          <cell r="T36">
            <v>212100</v>
          </cell>
          <cell r="U36">
            <v>636300</v>
          </cell>
          <cell r="V36">
            <v>91718.48</v>
          </cell>
          <cell r="W36">
            <v>48800</v>
          </cell>
          <cell r="X36">
            <v>586707.55000000005</v>
          </cell>
          <cell r="Y36">
            <v>263700</v>
          </cell>
          <cell r="Z36">
            <v>657100</v>
          </cell>
          <cell r="AA36">
            <v>50911.87</v>
          </cell>
          <cell r="AB36">
            <v>21400</v>
          </cell>
          <cell r="AC36">
            <v>334416.7</v>
          </cell>
          <cell r="AD36">
            <v>106700</v>
          </cell>
          <cell r="AE36">
            <v>331500</v>
          </cell>
          <cell r="AF36">
            <v>329273.71000000002</v>
          </cell>
          <cell r="AG36">
            <v>128500</v>
          </cell>
          <cell r="AH36">
            <v>2135329.42</v>
          </cell>
          <cell r="AI36">
            <v>641600</v>
          </cell>
          <cell r="AJ36">
            <v>1991800</v>
          </cell>
          <cell r="AK36">
            <v>0</v>
          </cell>
          <cell r="AL36" t="str">
            <v>0</v>
          </cell>
          <cell r="AM36">
            <v>1.1641532182693481E-10</v>
          </cell>
          <cell r="AN36" t="str">
            <v>0</v>
          </cell>
          <cell r="AO36" t="str">
            <v>0</v>
          </cell>
          <cell r="AP36" t="str">
            <v>0</v>
          </cell>
          <cell r="AQ36" t="str">
            <v>0</v>
          </cell>
          <cell r="AR36" t="str">
            <v>0</v>
          </cell>
          <cell r="AS36" t="str">
            <v>0</v>
          </cell>
          <cell r="AT36" t="str">
            <v>0</v>
          </cell>
          <cell r="AU36">
            <v>761131.11</v>
          </cell>
          <cell r="AV36">
            <v>323400</v>
          </cell>
          <cell r="AW36">
            <v>4941529.84</v>
          </cell>
          <cell r="AX36">
            <v>1635000</v>
          </cell>
          <cell r="AY36">
            <v>4892100</v>
          </cell>
          <cell r="AZ36">
            <v>94430.36</v>
          </cell>
          <cell r="BA36">
            <v>228700</v>
          </cell>
          <cell r="BB36">
            <v>802336.86</v>
          </cell>
          <cell r="BC36">
            <v>554000</v>
          </cell>
          <cell r="BD36">
            <v>1020600</v>
          </cell>
          <cell r="BE36">
            <v>347991.73</v>
          </cell>
          <cell r="BF36">
            <v>282300</v>
          </cell>
          <cell r="BG36">
            <v>2659982.42</v>
          </cell>
          <cell r="BH36">
            <v>1208700</v>
          </cell>
          <cell r="BI36">
            <v>3553400</v>
          </cell>
          <cell r="BJ36">
            <v>442422.09</v>
          </cell>
          <cell r="BK36">
            <v>511000</v>
          </cell>
          <cell r="BL36">
            <v>3462319.28</v>
          </cell>
          <cell r="BM36">
            <v>3462319.28</v>
          </cell>
          <cell r="BN36">
            <v>1762700</v>
          </cell>
          <cell r="BO36">
            <v>4574000</v>
          </cell>
          <cell r="BP36">
            <v>-1040062.83</v>
          </cell>
          <cell r="BQ36">
            <v>-585531</v>
          </cell>
          <cell r="BR36">
            <v>-7283190.6299999999</v>
          </cell>
          <cell r="BS36">
            <v>-7283190.6299999999</v>
          </cell>
          <cell r="BT36">
            <v>-2733319</v>
          </cell>
          <cell r="BU36">
            <v>-6950032</v>
          </cell>
          <cell r="CA36">
            <v>163490.37</v>
          </cell>
          <cell r="CB36">
            <v>248869</v>
          </cell>
          <cell r="CC36">
            <v>1120658.49</v>
          </cell>
          <cell r="CD36">
            <v>664381</v>
          </cell>
          <cell r="CE36">
            <v>2516068</v>
          </cell>
          <cell r="CF36">
            <v>-87656.639999999999</v>
          </cell>
          <cell r="CG36" t="str">
            <v>0</v>
          </cell>
          <cell r="CH36">
            <v>-783375.59</v>
          </cell>
          <cell r="CI36" t="str">
            <v>0</v>
          </cell>
          <cell r="CJ36" t="str">
            <v>0</v>
          </cell>
        </row>
        <row r="37">
          <cell r="A37" t="str">
            <v>PBR</v>
          </cell>
          <cell r="B37" t="str">
            <v>0</v>
          </cell>
          <cell r="C37" t="str">
            <v>0</v>
          </cell>
          <cell r="D37" t="str">
            <v>0</v>
          </cell>
          <cell r="E37" t="str">
            <v>0</v>
          </cell>
          <cell r="F37" t="str">
            <v>0</v>
          </cell>
          <cell r="G37">
            <v>21017.78</v>
          </cell>
          <cell r="H37">
            <v>40000</v>
          </cell>
          <cell r="I37">
            <v>283312.86</v>
          </cell>
          <cell r="J37">
            <v>235000</v>
          </cell>
          <cell r="K37">
            <v>531000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0</v>
          </cell>
          <cell r="P37" t="str">
            <v>0</v>
          </cell>
          <cell r="Q37">
            <v>229.82</v>
          </cell>
          <cell r="R37">
            <v>108500</v>
          </cell>
          <cell r="S37">
            <v>1445.13</v>
          </cell>
          <cell r="T37">
            <v>469000</v>
          </cell>
          <cell r="U37">
            <v>784500</v>
          </cell>
          <cell r="V37" t="str">
            <v>0</v>
          </cell>
          <cell r="W37" t="str">
            <v>0</v>
          </cell>
          <cell r="X37" t="str">
            <v>0</v>
          </cell>
          <cell r="Y37" t="str">
            <v>0</v>
          </cell>
          <cell r="Z37" t="str">
            <v>0</v>
          </cell>
          <cell r="AA37" t="str">
            <v>0</v>
          </cell>
          <cell r="AB37" t="str">
            <v>0</v>
          </cell>
          <cell r="AC37" t="str">
            <v>0</v>
          </cell>
          <cell r="AD37" t="str">
            <v>0</v>
          </cell>
          <cell r="AE37" t="str">
            <v>0</v>
          </cell>
          <cell r="AF37" t="str">
            <v>0</v>
          </cell>
          <cell r="AG37" t="str">
            <v>0</v>
          </cell>
          <cell r="AH37" t="str">
            <v>0</v>
          </cell>
          <cell r="AI37" t="str">
            <v>0</v>
          </cell>
          <cell r="AJ37" t="str">
            <v>0</v>
          </cell>
          <cell r="AK37" t="str">
            <v>0</v>
          </cell>
          <cell r="AL37" t="str">
            <v>0</v>
          </cell>
          <cell r="AM37" t="str">
            <v>0</v>
          </cell>
          <cell r="AN37" t="str">
            <v>0</v>
          </cell>
          <cell r="AO37" t="str">
            <v>0</v>
          </cell>
          <cell r="AP37" t="str">
            <v>0</v>
          </cell>
          <cell r="AQ37" t="str">
            <v>0</v>
          </cell>
          <cell r="AR37" t="str">
            <v>0</v>
          </cell>
          <cell r="AS37" t="str">
            <v>0</v>
          </cell>
          <cell r="AT37" t="str">
            <v>0</v>
          </cell>
          <cell r="AU37">
            <v>21247.599999999999</v>
          </cell>
          <cell r="AV37">
            <v>148500</v>
          </cell>
          <cell r="AW37">
            <v>284757.99</v>
          </cell>
          <cell r="AX37">
            <v>704000</v>
          </cell>
          <cell r="AY37">
            <v>1315500</v>
          </cell>
          <cell r="AZ37" t="str">
            <v>0</v>
          </cell>
          <cell r="BA37" t="str">
            <v>0</v>
          </cell>
          <cell r="BB37" t="str">
            <v>0</v>
          </cell>
          <cell r="BC37" t="str">
            <v>0</v>
          </cell>
          <cell r="BD37" t="str">
            <v>0</v>
          </cell>
          <cell r="BE37" t="str">
            <v>0</v>
          </cell>
          <cell r="BF37" t="str">
            <v>0</v>
          </cell>
          <cell r="BG37" t="str">
            <v>0</v>
          </cell>
          <cell r="BH37" t="str">
            <v>0</v>
          </cell>
          <cell r="BI37" t="str">
            <v>0</v>
          </cell>
          <cell r="BJ37" t="str">
            <v>0</v>
          </cell>
          <cell r="BK37" t="str">
            <v>0</v>
          </cell>
          <cell r="BL37" t="str">
            <v>0</v>
          </cell>
          <cell r="BM37" t="str">
            <v>0</v>
          </cell>
          <cell r="BN37" t="str">
            <v>0</v>
          </cell>
          <cell r="BO37" t="str">
            <v>0</v>
          </cell>
          <cell r="BP37" t="str">
            <v>0</v>
          </cell>
          <cell r="BQ37" t="str">
            <v>0</v>
          </cell>
          <cell r="BR37" t="str">
            <v>0</v>
          </cell>
          <cell r="BS37" t="str">
            <v>0</v>
          </cell>
          <cell r="BT37" t="str">
            <v>0</v>
          </cell>
          <cell r="BU37" t="str">
            <v>0</v>
          </cell>
          <cell r="CA37">
            <v>21247.599999999999</v>
          </cell>
          <cell r="CB37">
            <v>148500</v>
          </cell>
          <cell r="CC37">
            <v>284757.99</v>
          </cell>
          <cell r="CD37">
            <v>704000</v>
          </cell>
          <cell r="CE37">
            <v>1315500</v>
          </cell>
          <cell r="CF37" t="str">
            <v>0</v>
          </cell>
          <cell r="CG37" t="str">
            <v>0</v>
          </cell>
          <cell r="CH37" t="str">
            <v>0</v>
          </cell>
          <cell r="CI37" t="str">
            <v>0</v>
          </cell>
          <cell r="CJ37" t="str">
            <v>0</v>
          </cell>
        </row>
        <row r="38">
          <cell r="A38" t="str">
            <v>Others Income</v>
          </cell>
          <cell r="B38">
            <v>1809.66</v>
          </cell>
          <cell r="C38">
            <v>9962</v>
          </cell>
          <cell r="D38">
            <v>30919.7</v>
          </cell>
          <cell r="E38">
            <v>55655</v>
          </cell>
          <cell r="F38">
            <v>132842</v>
          </cell>
          <cell r="G38">
            <v>72738.77</v>
          </cell>
          <cell r="H38">
            <v>22400</v>
          </cell>
          <cell r="I38">
            <v>366740.39</v>
          </cell>
          <cell r="J38">
            <v>112000</v>
          </cell>
          <cell r="K38">
            <v>268800</v>
          </cell>
          <cell r="L38">
            <v>0</v>
          </cell>
          <cell r="M38" t="str">
            <v>0</v>
          </cell>
          <cell r="N38">
            <v>0</v>
          </cell>
          <cell r="O38" t="str">
            <v>0</v>
          </cell>
          <cell r="P38" t="str">
            <v>0</v>
          </cell>
          <cell r="Q38">
            <v>36633.25</v>
          </cell>
          <cell r="R38">
            <v>116383</v>
          </cell>
          <cell r="S38">
            <v>220341.18</v>
          </cell>
          <cell r="T38">
            <v>581727</v>
          </cell>
          <cell r="U38">
            <v>1395284</v>
          </cell>
          <cell r="V38">
            <v>600095.96</v>
          </cell>
          <cell r="W38" t="str">
            <v>0</v>
          </cell>
          <cell r="X38">
            <v>608993.91</v>
          </cell>
          <cell r="Y38" t="str">
            <v>0</v>
          </cell>
          <cell r="Z38" t="str">
            <v>0</v>
          </cell>
          <cell r="AA38">
            <v>658.29</v>
          </cell>
          <cell r="AB38" t="str">
            <v>0</v>
          </cell>
          <cell r="AC38">
            <v>18586.599999999999</v>
          </cell>
          <cell r="AD38" t="str">
            <v>0</v>
          </cell>
          <cell r="AE38" t="str">
            <v>0</v>
          </cell>
          <cell r="AF38">
            <v>0</v>
          </cell>
          <cell r="AG38" t="str">
            <v>0</v>
          </cell>
          <cell r="AH38">
            <v>200000</v>
          </cell>
          <cell r="AI38" t="str">
            <v>0</v>
          </cell>
          <cell r="AJ38" t="str">
            <v>0</v>
          </cell>
          <cell r="AK38">
            <v>41489</v>
          </cell>
          <cell r="AL38">
            <v>-141667</v>
          </cell>
          <cell r="AM38">
            <v>127078.47</v>
          </cell>
          <cell r="AN38">
            <v>-708335</v>
          </cell>
          <cell r="AO38">
            <v>-1700000</v>
          </cell>
          <cell r="AP38" t="str">
            <v>0</v>
          </cell>
          <cell r="AQ38" t="str">
            <v>0</v>
          </cell>
          <cell r="AR38" t="str">
            <v>0</v>
          </cell>
          <cell r="AS38" t="str">
            <v>0</v>
          </cell>
          <cell r="AT38" t="str">
            <v>0</v>
          </cell>
          <cell r="AU38">
            <v>753424.93</v>
          </cell>
          <cell r="AV38">
            <v>7078</v>
          </cell>
          <cell r="AW38">
            <v>1572660.25</v>
          </cell>
          <cell r="AX38">
            <v>41047</v>
          </cell>
          <cell r="AY38">
            <v>96926</v>
          </cell>
          <cell r="AZ38">
            <v>11052.05</v>
          </cell>
          <cell r="BA38">
            <v>51000</v>
          </cell>
          <cell r="BB38">
            <v>-4465.22</v>
          </cell>
          <cell r="BC38">
            <v>255000</v>
          </cell>
          <cell r="BD38">
            <v>612000</v>
          </cell>
          <cell r="BE38">
            <v>-6281.82</v>
          </cell>
          <cell r="BF38">
            <v>-1150</v>
          </cell>
          <cell r="BG38">
            <v>-52968.99</v>
          </cell>
          <cell r="BH38">
            <v>-5750</v>
          </cell>
          <cell r="BI38">
            <v>-13800</v>
          </cell>
          <cell r="BJ38">
            <v>4770.2299999999996</v>
          </cell>
          <cell r="BK38">
            <v>49850</v>
          </cell>
          <cell r="BL38">
            <v>-57434.21</v>
          </cell>
          <cell r="BM38">
            <v>-57434.21</v>
          </cell>
          <cell r="BN38">
            <v>249250</v>
          </cell>
          <cell r="BO38">
            <v>598200</v>
          </cell>
          <cell r="BP38">
            <v>-16760</v>
          </cell>
          <cell r="BQ38" t="str">
            <v>0</v>
          </cell>
          <cell r="BR38">
            <v>-83800</v>
          </cell>
          <cell r="BS38">
            <v>-83800</v>
          </cell>
          <cell r="BT38" t="str">
            <v>0</v>
          </cell>
          <cell r="BU38" t="str">
            <v>0</v>
          </cell>
          <cell r="CA38">
            <v>741435.16</v>
          </cell>
          <cell r="CB38">
            <v>56928</v>
          </cell>
          <cell r="CC38">
            <v>1431426.04</v>
          </cell>
          <cell r="CD38">
            <v>290297</v>
          </cell>
          <cell r="CE38">
            <v>695126</v>
          </cell>
          <cell r="CF38" t="str">
            <v>0</v>
          </cell>
          <cell r="CG38" t="str">
            <v>0</v>
          </cell>
          <cell r="CH38" t="str">
            <v>0</v>
          </cell>
          <cell r="CI38" t="str">
            <v>0</v>
          </cell>
          <cell r="CJ38" t="str">
            <v>0</v>
          </cell>
        </row>
        <row r="39">
          <cell r="A39" t="str">
            <v>Total Interest Expense</v>
          </cell>
          <cell r="B39">
            <v>763211.32</v>
          </cell>
          <cell r="C39">
            <v>749700</v>
          </cell>
          <cell r="D39">
            <v>4130942.28</v>
          </cell>
          <cell r="E39">
            <v>3879800</v>
          </cell>
          <cell r="F39">
            <v>9128000</v>
          </cell>
          <cell r="G39">
            <v>505960.25</v>
          </cell>
          <cell r="H39">
            <v>498800</v>
          </cell>
          <cell r="I39">
            <v>2748976.46</v>
          </cell>
          <cell r="J39">
            <v>2579800</v>
          </cell>
          <cell r="K39">
            <v>6072700</v>
          </cell>
          <cell r="L39">
            <v>1226940.27</v>
          </cell>
          <cell r="M39">
            <v>1316300</v>
          </cell>
          <cell r="N39">
            <v>7076517.2599999998</v>
          </cell>
          <cell r="O39">
            <v>6806500</v>
          </cell>
          <cell r="P39">
            <v>16012300</v>
          </cell>
          <cell r="Q39">
            <v>1116759.23</v>
          </cell>
          <cell r="R39">
            <v>1158600</v>
          </cell>
          <cell r="S39">
            <v>6100980.8599999994</v>
          </cell>
          <cell r="T39">
            <v>5979100</v>
          </cell>
          <cell r="U39">
            <v>14084000</v>
          </cell>
          <cell r="V39">
            <v>991995.25</v>
          </cell>
          <cell r="W39">
            <v>974200</v>
          </cell>
          <cell r="X39">
            <v>5422149.5800000001</v>
          </cell>
          <cell r="Y39">
            <v>5033400</v>
          </cell>
          <cell r="Z39">
            <v>11849500</v>
          </cell>
          <cell r="AA39">
            <v>670616.19999999995</v>
          </cell>
          <cell r="AB39">
            <v>677900</v>
          </cell>
          <cell r="AC39">
            <v>3688874.16</v>
          </cell>
          <cell r="AD39">
            <v>3501500</v>
          </cell>
          <cell r="AE39">
            <v>8240000</v>
          </cell>
          <cell r="AF39">
            <v>3485027.63</v>
          </cell>
          <cell r="AG39">
            <v>4066300</v>
          </cell>
          <cell r="AH39">
            <v>22391284.229999997</v>
          </cell>
          <cell r="AI39">
            <v>21017500</v>
          </cell>
          <cell r="AJ39">
            <v>49478700</v>
          </cell>
          <cell r="AK39">
            <v>-3.117747837677598E-9</v>
          </cell>
          <cell r="AL39" t="str">
            <v>0</v>
          </cell>
          <cell r="AM39">
            <v>-5.0326889322604984E-9</v>
          </cell>
          <cell r="AN39" t="str">
            <v>0</v>
          </cell>
          <cell r="AO39" t="str">
            <v>0</v>
          </cell>
          <cell r="AP39" t="str">
            <v>0</v>
          </cell>
          <cell r="AQ39" t="str">
            <v>0</v>
          </cell>
          <cell r="AR39" t="str">
            <v>0</v>
          </cell>
          <cell r="AS39" t="str">
            <v>0</v>
          </cell>
          <cell r="AT39" t="str">
            <v>0</v>
          </cell>
          <cell r="AU39">
            <v>8760510.1499999948</v>
          </cell>
          <cell r="AV39">
            <v>9441800</v>
          </cell>
          <cell r="AW39">
            <v>51559724.829999991</v>
          </cell>
          <cell r="AX39">
            <v>48797600</v>
          </cell>
          <cell r="AY39">
            <v>114865200</v>
          </cell>
          <cell r="AZ39">
            <v>544396.04</v>
          </cell>
          <cell r="BA39">
            <v>304800</v>
          </cell>
          <cell r="BB39">
            <v>4503440.97</v>
          </cell>
          <cell r="BC39">
            <v>1757400</v>
          </cell>
          <cell r="BD39">
            <v>4175100</v>
          </cell>
          <cell r="BE39">
            <v>2142845.09</v>
          </cell>
          <cell r="BF39">
            <v>2139400</v>
          </cell>
          <cell r="BG39">
            <v>10684644.790000001</v>
          </cell>
          <cell r="BH39">
            <v>11149500</v>
          </cell>
          <cell r="BI39">
            <v>26704500</v>
          </cell>
          <cell r="BJ39">
            <v>2687241.13</v>
          </cell>
          <cell r="BK39">
            <v>2444200</v>
          </cell>
          <cell r="BL39">
            <v>15188085.760000002</v>
          </cell>
          <cell r="BM39">
            <v>15188085.760000002</v>
          </cell>
          <cell r="BN39">
            <v>12906900</v>
          </cell>
          <cell r="BO39">
            <v>30879600</v>
          </cell>
          <cell r="BP39">
            <v>-1040062.83</v>
          </cell>
          <cell r="BQ39">
            <v>-585531</v>
          </cell>
          <cell r="BR39">
            <v>-7283190.6299999999</v>
          </cell>
          <cell r="BS39">
            <v>-7283190.6299999999</v>
          </cell>
          <cell r="BT39">
            <v>-2733319</v>
          </cell>
          <cell r="BU39">
            <v>-6950032</v>
          </cell>
          <cell r="CA39">
            <v>10407688.449999996</v>
          </cell>
          <cell r="CB39">
            <v>11300469</v>
          </cell>
          <cell r="CC39">
            <v>59464619.959999993</v>
          </cell>
          <cell r="CD39">
            <v>58971181</v>
          </cell>
          <cell r="CE39">
            <v>138794768</v>
          </cell>
          <cell r="CF39">
            <v>-87656.639999999999</v>
          </cell>
          <cell r="CG39" t="str">
            <v>0</v>
          </cell>
          <cell r="CH39">
            <v>-783375.59</v>
          </cell>
          <cell r="CI39" t="str">
            <v>0</v>
          </cell>
          <cell r="CJ39" t="str">
            <v>0</v>
          </cell>
        </row>
        <row r="40">
          <cell r="A40" t="str">
            <v>Donations</v>
          </cell>
          <cell r="B40">
            <v>18633</v>
          </cell>
          <cell r="C40">
            <v>11447</v>
          </cell>
          <cell r="D40">
            <v>59594.17</v>
          </cell>
          <cell r="E40">
            <v>38492</v>
          </cell>
          <cell r="F40">
            <v>150000</v>
          </cell>
          <cell r="G40">
            <v>9440</v>
          </cell>
          <cell r="H40">
            <v>6000</v>
          </cell>
          <cell r="I40">
            <v>112203</v>
          </cell>
          <cell r="J40">
            <v>92200</v>
          </cell>
          <cell r="K40">
            <v>168700</v>
          </cell>
          <cell r="L40">
            <v>18588</v>
          </cell>
          <cell r="M40" t="str">
            <v>0</v>
          </cell>
          <cell r="N40">
            <v>109625.08</v>
          </cell>
          <cell r="O40" t="str">
            <v>0</v>
          </cell>
          <cell r="P40" t="str">
            <v>0</v>
          </cell>
          <cell r="Q40">
            <v>22369.8</v>
          </cell>
          <cell r="R40">
            <v>7632</v>
          </cell>
          <cell r="S40">
            <v>59063.65</v>
          </cell>
          <cell r="T40">
            <v>82125</v>
          </cell>
          <cell r="U40">
            <v>201927</v>
          </cell>
          <cell r="V40">
            <v>7175</v>
          </cell>
          <cell r="W40">
            <v>13333</v>
          </cell>
          <cell r="X40">
            <v>18675</v>
          </cell>
          <cell r="Y40">
            <v>66665</v>
          </cell>
          <cell r="Z40">
            <v>159996</v>
          </cell>
          <cell r="AA40">
            <v>66505</v>
          </cell>
          <cell r="AB40">
            <v>13333</v>
          </cell>
          <cell r="AC40">
            <v>272886.12</v>
          </cell>
          <cell r="AD40">
            <v>66665</v>
          </cell>
          <cell r="AE40">
            <v>159996</v>
          </cell>
          <cell r="AF40">
            <v>12150</v>
          </cell>
          <cell r="AG40">
            <v>36890</v>
          </cell>
          <cell r="AH40">
            <v>33338.97</v>
          </cell>
          <cell r="AI40">
            <v>172883</v>
          </cell>
          <cell r="AJ40">
            <v>432098</v>
          </cell>
          <cell r="AK40">
            <v>26168.48</v>
          </cell>
          <cell r="AL40" t="str">
            <v>0</v>
          </cell>
          <cell r="AM40">
            <v>280019.94</v>
          </cell>
          <cell r="AN40" t="str">
            <v>0</v>
          </cell>
          <cell r="AO40" t="str">
            <v>0</v>
          </cell>
          <cell r="AP40" t="str">
            <v>0</v>
          </cell>
          <cell r="AQ40" t="str">
            <v>0</v>
          </cell>
          <cell r="AR40" t="str">
            <v>0</v>
          </cell>
          <cell r="AS40" t="str">
            <v>0</v>
          </cell>
          <cell r="AT40" t="str">
            <v>0</v>
          </cell>
          <cell r="AU40">
            <v>181029.28</v>
          </cell>
          <cell r="AV40">
            <v>88635</v>
          </cell>
          <cell r="AW40">
            <v>945405.93</v>
          </cell>
          <cell r="AX40">
            <v>519030</v>
          </cell>
          <cell r="AY40">
            <v>1272717</v>
          </cell>
          <cell r="AZ40" t="str">
            <v>0</v>
          </cell>
          <cell r="BA40" t="str">
            <v>0</v>
          </cell>
          <cell r="BB40" t="str">
            <v>0</v>
          </cell>
          <cell r="BC40" t="str">
            <v>0</v>
          </cell>
          <cell r="BD40" t="str">
            <v>0</v>
          </cell>
          <cell r="BE40">
            <v>4725</v>
          </cell>
          <cell r="BF40">
            <v>7063</v>
          </cell>
          <cell r="BG40">
            <v>12387.79</v>
          </cell>
          <cell r="BH40">
            <v>35315</v>
          </cell>
          <cell r="BI40">
            <v>84756</v>
          </cell>
          <cell r="BJ40">
            <v>4725</v>
          </cell>
          <cell r="BK40">
            <v>7063</v>
          </cell>
          <cell r="BL40">
            <v>12387.79</v>
          </cell>
          <cell r="BM40">
            <v>12387.79</v>
          </cell>
          <cell r="BN40">
            <v>35315</v>
          </cell>
          <cell r="BO40">
            <v>84756</v>
          </cell>
          <cell r="BP40" t="str">
            <v>0</v>
          </cell>
          <cell r="BQ40" t="str">
            <v>0</v>
          </cell>
          <cell r="BR40" t="str">
            <v>0</v>
          </cell>
          <cell r="BS40" t="str">
            <v>0</v>
          </cell>
          <cell r="BT40" t="str">
            <v>0</v>
          </cell>
          <cell r="BU40" t="str">
            <v>0</v>
          </cell>
          <cell r="CA40">
            <v>185754.28</v>
          </cell>
          <cell r="CB40">
            <v>95698</v>
          </cell>
          <cell r="CC40">
            <v>957793.72</v>
          </cell>
          <cell r="CD40">
            <v>554345</v>
          </cell>
          <cell r="CE40">
            <v>1357473</v>
          </cell>
          <cell r="CF40" t="str">
            <v>0</v>
          </cell>
          <cell r="CG40" t="str">
            <v>0</v>
          </cell>
          <cell r="CH40" t="str">
            <v>0</v>
          </cell>
          <cell r="CI40" t="str">
            <v>0</v>
          </cell>
          <cell r="CJ40" t="str">
            <v>0</v>
          </cell>
        </row>
        <row r="41">
          <cell r="A41" t="str">
            <v>Other Non-Operating Expense</v>
          </cell>
          <cell r="B41">
            <v>6467.06</v>
          </cell>
          <cell r="C41">
            <v>17745</v>
          </cell>
          <cell r="D41">
            <v>29454.21</v>
          </cell>
          <cell r="E41">
            <v>41911</v>
          </cell>
          <cell r="F41">
            <v>178024</v>
          </cell>
          <cell r="G41">
            <v>36108.58</v>
          </cell>
          <cell r="H41">
            <v>3000</v>
          </cell>
          <cell r="I41">
            <v>223748.73</v>
          </cell>
          <cell r="J41">
            <v>15700</v>
          </cell>
          <cell r="K41">
            <v>153450</v>
          </cell>
          <cell r="L41">
            <v>30393.4</v>
          </cell>
          <cell r="M41">
            <v>49277</v>
          </cell>
          <cell r="N41">
            <v>-2725.8</v>
          </cell>
          <cell r="O41">
            <v>181997</v>
          </cell>
          <cell r="P41">
            <v>551248</v>
          </cell>
          <cell r="Q41">
            <v>9783.93</v>
          </cell>
          <cell r="R41">
            <v>15089</v>
          </cell>
          <cell r="S41">
            <v>45111.19</v>
          </cell>
          <cell r="T41">
            <v>78119</v>
          </cell>
          <cell r="U41">
            <v>189047</v>
          </cell>
          <cell r="V41">
            <v>12424.11</v>
          </cell>
          <cell r="W41">
            <v>15638</v>
          </cell>
          <cell r="X41">
            <v>58103.81</v>
          </cell>
          <cell r="Y41">
            <v>87872</v>
          </cell>
          <cell r="Z41">
            <v>193474</v>
          </cell>
          <cell r="AA41">
            <v>8007.03</v>
          </cell>
          <cell r="AB41">
            <v>14973</v>
          </cell>
          <cell r="AC41">
            <v>56242.7</v>
          </cell>
          <cell r="AD41">
            <v>99048</v>
          </cell>
          <cell r="AE41">
            <v>211186</v>
          </cell>
          <cell r="AF41">
            <v>70560.56</v>
          </cell>
          <cell r="AG41" t="str">
            <v>0</v>
          </cell>
          <cell r="AH41">
            <v>199458.54</v>
          </cell>
          <cell r="AI41" t="str">
            <v>0</v>
          </cell>
          <cell r="AJ41" t="str">
            <v>0</v>
          </cell>
          <cell r="AK41">
            <v>15320.52</v>
          </cell>
          <cell r="AL41" t="str">
            <v>0</v>
          </cell>
          <cell r="AM41">
            <v>-152941.47</v>
          </cell>
          <cell r="AN41" t="str">
            <v>0</v>
          </cell>
          <cell r="AO41" t="str">
            <v>0</v>
          </cell>
          <cell r="AP41" t="str">
            <v>0</v>
          </cell>
          <cell r="AQ41" t="str">
            <v>0</v>
          </cell>
          <cell r="AR41" t="str">
            <v>0</v>
          </cell>
          <cell r="AS41" t="str">
            <v>0</v>
          </cell>
          <cell r="AT41" t="str">
            <v>0</v>
          </cell>
          <cell r="AU41">
            <v>189065.19</v>
          </cell>
          <cell r="AV41">
            <v>115722</v>
          </cell>
          <cell r="AW41">
            <v>456451.91</v>
          </cell>
          <cell r="AX41">
            <v>504647</v>
          </cell>
          <cell r="AY41">
            <v>1476429</v>
          </cell>
          <cell r="AZ41" t="str">
            <v>0</v>
          </cell>
          <cell r="BA41" t="str">
            <v>0</v>
          </cell>
          <cell r="BB41" t="str">
            <v>0</v>
          </cell>
          <cell r="BC41" t="str">
            <v>0</v>
          </cell>
          <cell r="BD41" t="str">
            <v>0</v>
          </cell>
          <cell r="BE41">
            <v>12026.03</v>
          </cell>
          <cell r="BF41" t="str">
            <v>0</v>
          </cell>
          <cell r="BG41">
            <v>41260.43</v>
          </cell>
          <cell r="BH41" t="str">
            <v>0</v>
          </cell>
          <cell r="BI41" t="str">
            <v>0</v>
          </cell>
          <cell r="BJ41">
            <v>12026.03</v>
          </cell>
          <cell r="BK41" t="str">
            <v>0</v>
          </cell>
          <cell r="BL41">
            <v>41260.43</v>
          </cell>
          <cell r="BM41">
            <v>41260.43</v>
          </cell>
          <cell r="BN41" t="str">
            <v>0</v>
          </cell>
          <cell r="BO41" t="str">
            <v>0</v>
          </cell>
          <cell r="BP41" t="str">
            <v>0</v>
          </cell>
          <cell r="BQ41" t="str">
            <v>0</v>
          </cell>
          <cell r="BR41" t="str">
            <v>0</v>
          </cell>
          <cell r="BS41" t="str">
            <v>0</v>
          </cell>
          <cell r="BT41" t="str">
            <v>0</v>
          </cell>
          <cell r="BU41" t="str">
            <v>0</v>
          </cell>
          <cell r="CA41">
            <v>201091.22</v>
          </cell>
          <cell r="CB41">
            <v>115722</v>
          </cell>
          <cell r="CC41">
            <v>497712.34</v>
          </cell>
          <cell r="CD41">
            <v>504647</v>
          </cell>
          <cell r="CE41">
            <v>1476429</v>
          </cell>
          <cell r="CF41" t="str">
            <v>0</v>
          </cell>
          <cell r="CG41" t="str">
            <v>0</v>
          </cell>
          <cell r="CH41" t="str">
            <v>0</v>
          </cell>
          <cell r="CI41" t="str">
            <v>0</v>
          </cell>
          <cell r="CJ41" t="str">
            <v>0</v>
          </cell>
        </row>
        <row r="42">
          <cell r="A42" t="str">
            <v>Equity in Earnings</v>
          </cell>
          <cell r="B42" t="str">
            <v>0</v>
          </cell>
          <cell r="C42" t="str">
            <v>0</v>
          </cell>
          <cell r="D42" t="str">
            <v>0</v>
          </cell>
          <cell r="E42" t="str">
            <v>0</v>
          </cell>
          <cell r="F42" t="str">
            <v>0</v>
          </cell>
          <cell r="G42" t="str">
            <v>0</v>
          </cell>
          <cell r="H42" t="str">
            <v>0</v>
          </cell>
          <cell r="I42" t="str">
            <v>0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0</v>
          </cell>
          <cell r="P42" t="str">
            <v>0</v>
          </cell>
          <cell r="Q42" t="str">
            <v>0</v>
          </cell>
          <cell r="R42" t="str">
            <v>0</v>
          </cell>
          <cell r="S42" t="str">
            <v>0</v>
          </cell>
          <cell r="T42" t="str">
            <v>0</v>
          </cell>
          <cell r="U42" t="str">
            <v>0</v>
          </cell>
          <cell r="V42" t="str">
            <v>0</v>
          </cell>
          <cell r="W42" t="str">
            <v>0</v>
          </cell>
          <cell r="X42" t="str">
            <v>0</v>
          </cell>
          <cell r="Y42" t="str">
            <v>0</v>
          </cell>
          <cell r="Z42" t="str">
            <v>0</v>
          </cell>
          <cell r="AA42" t="str">
            <v>0</v>
          </cell>
          <cell r="AB42" t="str">
            <v>0</v>
          </cell>
          <cell r="AC42" t="str">
            <v>0</v>
          </cell>
          <cell r="AD42" t="str">
            <v>0</v>
          </cell>
          <cell r="AE42" t="str">
            <v>0</v>
          </cell>
          <cell r="AF42" t="str">
            <v>0</v>
          </cell>
          <cell r="AG42" t="str">
            <v>0</v>
          </cell>
          <cell r="AH42" t="str">
            <v>0</v>
          </cell>
          <cell r="AI42" t="str">
            <v>0</v>
          </cell>
          <cell r="AJ42" t="str">
            <v>0</v>
          </cell>
          <cell r="AK42" t="str">
            <v>0</v>
          </cell>
          <cell r="AL42" t="str">
            <v>0</v>
          </cell>
          <cell r="AM42" t="str">
            <v>0</v>
          </cell>
          <cell r="AN42" t="str">
            <v>0</v>
          </cell>
          <cell r="AO42" t="str">
            <v>0</v>
          </cell>
          <cell r="AP42" t="str">
            <v>0</v>
          </cell>
          <cell r="AQ42" t="str">
            <v>0</v>
          </cell>
          <cell r="AR42" t="str">
            <v>0</v>
          </cell>
          <cell r="AS42" t="str">
            <v>0</v>
          </cell>
          <cell r="AT42" t="str">
            <v>0</v>
          </cell>
          <cell r="AU42" t="str">
            <v>0</v>
          </cell>
          <cell r="AV42" t="str">
            <v>0</v>
          </cell>
          <cell r="AW42" t="str">
            <v>0</v>
          </cell>
          <cell r="AX42" t="str">
            <v>0</v>
          </cell>
          <cell r="AY42" t="str">
            <v>0</v>
          </cell>
          <cell r="AZ42" t="str">
            <v>0</v>
          </cell>
          <cell r="BA42" t="str">
            <v>0</v>
          </cell>
          <cell r="BB42" t="str">
            <v>0</v>
          </cell>
          <cell r="BC42" t="str">
            <v>0</v>
          </cell>
          <cell r="BD42" t="str">
            <v>0</v>
          </cell>
          <cell r="BE42">
            <v>2072.44</v>
          </cell>
          <cell r="BF42" t="str">
            <v>0</v>
          </cell>
          <cell r="BG42">
            <v>2072.44</v>
          </cell>
          <cell r="BH42" t="str">
            <v>0</v>
          </cell>
          <cell r="BI42" t="str">
            <v>0</v>
          </cell>
          <cell r="BJ42">
            <v>2072.44</v>
          </cell>
          <cell r="BK42" t="str">
            <v>0</v>
          </cell>
          <cell r="BL42">
            <v>2072.44</v>
          </cell>
          <cell r="BM42">
            <v>2072.44</v>
          </cell>
          <cell r="BN42" t="str">
            <v>0</v>
          </cell>
          <cell r="BO42" t="str">
            <v>0</v>
          </cell>
          <cell r="BP42" t="str">
            <v>0</v>
          </cell>
          <cell r="BQ42" t="str">
            <v>0</v>
          </cell>
          <cell r="BR42" t="str">
            <v>0</v>
          </cell>
          <cell r="BS42" t="str">
            <v>0</v>
          </cell>
          <cell r="BT42" t="str">
            <v>0</v>
          </cell>
          <cell r="BU42" t="str">
            <v>0</v>
          </cell>
          <cell r="CA42">
            <v>2072.44</v>
          </cell>
          <cell r="CB42" t="str">
            <v>0</v>
          </cell>
          <cell r="CC42">
            <v>2072.44</v>
          </cell>
          <cell r="CD42" t="str">
            <v>0</v>
          </cell>
          <cell r="CE42" t="str">
            <v>0</v>
          </cell>
          <cell r="CF42" t="str">
            <v>0</v>
          </cell>
          <cell r="CG42" t="str">
            <v>0</v>
          </cell>
          <cell r="CH42" t="str">
            <v>0</v>
          </cell>
          <cell r="CI42" t="str">
            <v>0</v>
          </cell>
          <cell r="CJ42" t="str">
            <v>0</v>
          </cell>
        </row>
        <row r="43">
          <cell r="A43" t="str">
            <v>Total Provision (Benefit) for Inc Tax</v>
          </cell>
          <cell r="B43">
            <v>1463507</v>
          </cell>
          <cell r="C43">
            <v>1460972.88</v>
          </cell>
          <cell r="D43">
            <v>5884291</v>
          </cell>
          <cell r="E43">
            <v>5962531.1600000001</v>
          </cell>
          <cell r="F43">
            <v>5251193.28</v>
          </cell>
          <cell r="G43">
            <v>1213775</v>
          </cell>
          <cell r="H43">
            <v>1204977.81</v>
          </cell>
          <cell r="I43">
            <v>4275934</v>
          </cell>
          <cell r="J43">
            <v>4296916.7300000004</v>
          </cell>
          <cell r="K43">
            <v>4604005.4400000004</v>
          </cell>
          <cell r="L43">
            <v>1808966</v>
          </cell>
          <cell r="M43">
            <v>1197990.3</v>
          </cell>
          <cell r="N43">
            <v>5669182</v>
          </cell>
          <cell r="O43">
            <v>10045796.710000001</v>
          </cell>
          <cell r="P43">
            <v>8877240.910000002</v>
          </cell>
          <cell r="Q43">
            <v>3166098</v>
          </cell>
          <cell r="R43">
            <v>2907391.06</v>
          </cell>
          <cell r="S43">
            <v>10359265</v>
          </cell>
          <cell r="T43">
            <v>10624209.07</v>
          </cell>
          <cell r="U43">
            <v>10421899.360000001</v>
          </cell>
          <cell r="V43">
            <v>2155271</v>
          </cell>
          <cell r="W43">
            <v>1763570.37</v>
          </cell>
          <cell r="X43">
            <v>6994711</v>
          </cell>
          <cell r="Y43">
            <v>6370415.6700000009</v>
          </cell>
          <cell r="Z43">
            <v>4578622.0999999996</v>
          </cell>
          <cell r="AA43">
            <v>873550</v>
          </cell>
          <cell r="AB43">
            <v>1085540.68</v>
          </cell>
          <cell r="AC43">
            <v>3352388</v>
          </cell>
          <cell r="AD43">
            <v>4287734.7</v>
          </cell>
          <cell r="AE43">
            <v>6054546.1000000006</v>
          </cell>
          <cell r="AF43">
            <v>6820861</v>
          </cell>
          <cell r="AG43">
            <v>3316410.31</v>
          </cell>
          <cell r="AH43">
            <v>21838025</v>
          </cell>
          <cell r="AI43">
            <v>23920112.129999999</v>
          </cell>
          <cell r="AJ43">
            <v>19193398.609999999</v>
          </cell>
          <cell r="AK43">
            <v>-473528</v>
          </cell>
          <cell r="AL43" t="str">
            <v>0</v>
          </cell>
          <cell r="AM43">
            <v>-571735</v>
          </cell>
          <cell r="AN43" t="str">
            <v>0</v>
          </cell>
          <cell r="AO43" t="str">
            <v>0</v>
          </cell>
          <cell r="AP43" t="str">
            <v>0</v>
          </cell>
          <cell r="AQ43" t="str">
            <v>0</v>
          </cell>
          <cell r="AR43" t="str">
            <v>0</v>
          </cell>
          <cell r="AS43" t="str">
            <v>0</v>
          </cell>
          <cell r="AT43" t="str">
            <v>0</v>
          </cell>
          <cell r="AU43">
            <v>17028500</v>
          </cell>
          <cell r="AV43">
            <v>12936853.41</v>
          </cell>
          <cell r="AW43">
            <v>57802061</v>
          </cell>
          <cell r="AX43">
            <v>65507716.170000002</v>
          </cell>
          <cell r="AY43">
            <v>58980905.800000004</v>
          </cell>
          <cell r="AZ43">
            <v>7987220</v>
          </cell>
          <cell r="BA43">
            <v>1811052</v>
          </cell>
          <cell r="BB43">
            <v>21891133</v>
          </cell>
          <cell r="BC43">
            <v>7181156</v>
          </cell>
          <cell r="BD43">
            <v>13046731</v>
          </cell>
          <cell r="BE43">
            <v>1181064</v>
          </cell>
          <cell r="BF43">
            <v>1986871</v>
          </cell>
          <cell r="BG43">
            <v>11929986</v>
          </cell>
          <cell r="BH43">
            <v>8586056</v>
          </cell>
          <cell r="BI43">
            <v>17929940</v>
          </cell>
          <cell r="BJ43">
            <v>9168284</v>
          </cell>
          <cell r="BK43">
            <v>3797923</v>
          </cell>
          <cell r="BL43">
            <v>33821119</v>
          </cell>
          <cell r="BM43">
            <v>33821119</v>
          </cell>
          <cell r="BN43">
            <v>15767212</v>
          </cell>
          <cell r="BO43">
            <v>30976671</v>
          </cell>
          <cell r="BP43">
            <v>-18812</v>
          </cell>
          <cell r="BQ43" t="str">
            <v>0</v>
          </cell>
          <cell r="BR43">
            <v>-123863</v>
          </cell>
          <cell r="BS43">
            <v>-123863</v>
          </cell>
          <cell r="BT43" t="str">
            <v>0</v>
          </cell>
          <cell r="BU43" t="str">
            <v>0</v>
          </cell>
          <cell r="CA43">
            <v>26177972</v>
          </cell>
          <cell r="CB43">
            <v>16734776.41</v>
          </cell>
          <cell r="CC43">
            <v>91499317</v>
          </cell>
          <cell r="CD43">
            <v>81274928.170000002</v>
          </cell>
          <cell r="CE43">
            <v>89957576.800000012</v>
          </cell>
          <cell r="CF43" t="str">
            <v>0</v>
          </cell>
          <cell r="CG43" t="str">
            <v>0</v>
          </cell>
          <cell r="CH43" t="str">
            <v>0</v>
          </cell>
          <cell r="CI43" t="str">
            <v>0</v>
          </cell>
          <cell r="CJ43" t="str">
            <v>0</v>
          </cell>
        </row>
        <row r="44">
          <cell r="A44" t="str">
            <v>Income / Loss, Before Income Taxes</v>
          </cell>
          <cell r="B44">
            <v>3856407.7399999909</v>
          </cell>
          <cell r="C44">
            <v>3816537.02</v>
          </cell>
          <cell r="D44">
            <v>15505708.409999996</v>
          </cell>
          <cell r="E44">
            <v>15576101.500000004</v>
          </cell>
          <cell r="F44">
            <v>13717845.950000003</v>
          </cell>
          <cell r="G44">
            <v>3105870.7900000052</v>
          </cell>
          <cell r="H44">
            <v>2970121.61</v>
          </cell>
          <cell r="I44">
            <v>10941215.450000022</v>
          </cell>
          <cell r="J44">
            <v>10591366.99</v>
          </cell>
          <cell r="K44">
            <v>11348298.65</v>
          </cell>
          <cell r="L44">
            <v>3055169.6500000102</v>
          </cell>
          <cell r="M44">
            <v>2951441.27</v>
          </cell>
          <cell r="N44">
            <v>9574594.5100000333</v>
          </cell>
          <cell r="O44">
            <v>24749434.120000001</v>
          </cell>
          <cell r="P44">
            <v>21870503.939999998</v>
          </cell>
          <cell r="Q44">
            <v>8497312.0000000056</v>
          </cell>
          <cell r="R44">
            <v>7669199.5500000007</v>
          </cell>
          <cell r="S44">
            <v>27805515.379999958</v>
          </cell>
          <cell r="T44">
            <v>28024826.460000005</v>
          </cell>
          <cell r="U44">
            <v>27491142.850000001</v>
          </cell>
          <cell r="V44">
            <v>5614147.0100000016</v>
          </cell>
          <cell r="W44">
            <v>4344840.33</v>
          </cell>
          <cell r="X44">
            <v>18219051.219999984</v>
          </cell>
          <cell r="Y44">
            <v>15694549.319999998</v>
          </cell>
          <cell r="Z44">
            <v>11280172.65</v>
          </cell>
          <cell r="AA44">
            <v>2462092.4599999911</v>
          </cell>
          <cell r="AB44">
            <v>3063904.74</v>
          </cell>
          <cell r="AC44">
            <v>9448843.790000001</v>
          </cell>
          <cell r="AD44">
            <v>12102003.600000001</v>
          </cell>
          <cell r="AE44">
            <v>17088773.439999998</v>
          </cell>
          <cell r="AF44">
            <v>18978332.819999985</v>
          </cell>
          <cell r="AG44">
            <v>9331488.9999999963</v>
          </cell>
          <cell r="AH44">
            <v>60766745.330000065</v>
          </cell>
          <cell r="AI44">
            <v>67304759.019999847</v>
          </cell>
          <cell r="AJ44">
            <v>54005059.929999813</v>
          </cell>
          <cell r="AK44">
            <v>282143.05000000255</v>
          </cell>
          <cell r="AL44">
            <v>-2</v>
          </cell>
          <cell r="AM44">
            <v>3134997.2400000063</v>
          </cell>
          <cell r="AN44">
            <v>4</v>
          </cell>
          <cell r="AO44">
            <v>16</v>
          </cell>
          <cell r="AP44" t="str">
            <v>0</v>
          </cell>
          <cell r="AQ44" t="str">
            <v>0</v>
          </cell>
          <cell r="AR44" t="str">
            <v>0</v>
          </cell>
          <cell r="AS44" t="str">
            <v>0</v>
          </cell>
          <cell r="AT44" t="str">
            <v>0</v>
          </cell>
          <cell r="AU44">
            <v>45851475.520000003</v>
          </cell>
          <cell r="AV44">
            <v>34147531.519999996</v>
          </cell>
          <cell r="AW44">
            <v>155396671.33000004</v>
          </cell>
          <cell r="AX44">
            <v>174043045.00999984</v>
          </cell>
          <cell r="AY44">
            <v>156801813.40999982</v>
          </cell>
          <cell r="AZ44">
            <v>20134155.879999965</v>
          </cell>
          <cell r="BA44">
            <v>4433418</v>
          </cell>
          <cell r="BB44">
            <v>55183090.630000032</v>
          </cell>
          <cell r="BC44">
            <v>17579328</v>
          </cell>
          <cell r="BD44">
            <v>31938140</v>
          </cell>
          <cell r="BE44">
            <v>3554683.2799999905</v>
          </cell>
          <cell r="BF44">
            <v>5377362</v>
          </cell>
          <cell r="BG44">
            <v>32623865.510000002</v>
          </cell>
          <cell r="BH44">
            <v>23596558</v>
          </cell>
          <cell r="BI44">
            <v>49060929</v>
          </cell>
          <cell r="BJ44">
            <v>23688839.159999955</v>
          </cell>
          <cell r="BK44">
            <v>9810780</v>
          </cell>
          <cell r="BL44">
            <v>87806956.14000003</v>
          </cell>
          <cell r="BM44">
            <v>87806956.14000003</v>
          </cell>
          <cell r="BN44">
            <v>41175886</v>
          </cell>
          <cell r="BO44">
            <v>80999069</v>
          </cell>
          <cell r="BP44">
            <v>-47421.99999999709</v>
          </cell>
          <cell r="BQ44">
            <v>0</v>
          </cell>
          <cell r="BR44">
            <v>-312234.00000001612</v>
          </cell>
          <cell r="BS44">
            <v>-312234.00000001612</v>
          </cell>
          <cell r="BT44">
            <v>0</v>
          </cell>
          <cell r="BU44">
            <v>0</v>
          </cell>
          <cell r="CA44">
            <v>69492892.679999962</v>
          </cell>
          <cell r="CB44">
            <v>43958311.519999996</v>
          </cell>
          <cell r="CC44">
            <v>242891393.47000006</v>
          </cell>
          <cell r="CD44">
            <v>215218931.00999984</v>
          </cell>
          <cell r="CE44">
            <v>237800882.40999982</v>
          </cell>
          <cell r="CF44">
            <v>3.4958702599396929E-12</v>
          </cell>
          <cell r="CG44">
            <v>0</v>
          </cell>
          <cell r="CH44">
            <v>-2.5607960196794011E-11</v>
          </cell>
          <cell r="CI44">
            <v>0</v>
          </cell>
          <cell r="CJ44">
            <v>0</v>
          </cell>
        </row>
        <row r="45">
          <cell r="A45" t="str">
            <v>Income Statement - Net (Income) Loss</v>
          </cell>
          <cell r="B45">
            <v>2392900.7399999909</v>
          </cell>
          <cell r="C45">
            <v>2355564.14</v>
          </cell>
          <cell r="D45">
            <v>9621417.4099999964</v>
          </cell>
          <cell r="E45">
            <v>9613570.3400000017</v>
          </cell>
          <cell r="F45">
            <v>8466652.6699999999</v>
          </cell>
          <cell r="G45">
            <v>1892095.7900000052</v>
          </cell>
          <cell r="H45">
            <v>1765143.8</v>
          </cell>
          <cell r="I45">
            <v>6665281.4500000216</v>
          </cell>
          <cell r="J45">
            <v>6294450.2599999998</v>
          </cell>
          <cell r="K45">
            <v>6744293.21</v>
          </cell>
          <cell r="L45">
            <v>1246203.6500000102</v>
          </cell>
          <cell r="M45">
            <v>1753450.97</v>
          </cell>
          <cell r="N45">
            <v>3905412.5100000333</v>
          </cell>
          <cell r="O45">
            <v>14703637.409999996</v>
          </cell>
          <cell r="P45">
            <v>12993263.029999994</v>
          </cell>
          <cell r="Q45">
            <v>5331214.0000000056</v>
          </cell>
          <cell r="R45">
            <v>4761808.49</v>
          </cell>
          <cell r="S45">
            <v>17446250.379999951</v>
          </cell>
          <cell r="T45">
            <v>17400617.390000001</v>
          </cell>
          <cell r="U45">
            <v>17069243.489999998</v>
          </cell>
          <cell r="V45">
            <v>3458876.01</v>
          </cell>
          <cell r="W45">
            <v>2581269.96</v>
          </cell>
          <cell r="X45">
            <v>11224340.219999984</v>
          </cell>
          <cell r="Y45">
            <v>9324133.6499999985</v>
          </cell>
          <cell r="Z45">
            <v>6701550.5500000007</v>
          </cell>
          <cell r="AA45">
            <v>1588542.4599999911</v>
          </cell>
          <cell r="AB45">
            <v>1978364.06</v>
          </cell>
          <cell r="AC45">
            <v>6096455.790000001</v>
          </cell>
          <cell r="AD45">
            <v>7814268.9000000013</v>
          </cell>
          <cell r="AE45">
            <v>11034227.34</v>
          </cell>
          <cell r="AF45">
            <v>12157471.819999985</v>
          </cell>
          <cell r="AG45">
            <v>6015078.6899999958</v>
          </cell>
          <cell r="AH45">
            <v>38928720.330000065</v>
          </cell>
          <cell r="AI45">
            <v>43384646.889999852</v>
          </cell>
          <cell r="AJ45">
            <v>34811661.319999814</v>
          </cell>
          <cell r="AK45">
            <v>755671.05000000249</v>
          </cell>
          <cell r="AL45">
            <v>-2</v>
          </cell>
          <cell r="AM45">
            <v>3706732.2400000058</v>
          </cell>
          <cell r="AN45">
            <v>4</v>
          </cell>
          <cell r="AO45">
            <v>16</v>
          </cell>
          <cell r="AP45" t="str">
            <v>0</v>
          </cell>
          <cell r="AQ45" t="str">
            <v>0</v>
          </cell>
          <cell r="AR45" t="str">
            <v>0</v>
          </cell>
          <cell r="AS45" t="str">
            <v>0</v>
          </cell>
          <cell r="AT45" t="str">
            <v>0</v>
          </cell>
          <cell r="AU45">
            <v>28822975.519999988</v>
          </cell>
          <cell r="AV45">
            <v>21210678.109999999</v>
          </cell>
          <cell r="AW45">
            <v>97594610.330000058</v>
          </cell>
          <cell r="AX45">
            <v>108535328.83999985</v>
          </cell>
          <cell r="AY45">
            <v>97820907.609999806</v>
          </cell>
          <cell r="AZ45">
            <v>12146935.879999965</v>
          </cell>
          <cell r="BA45">
            <v>2622366</v>
          </cell>
          <cell r="BB45">
            <v>33291957.630000032</v>
          </cell>
          <cell r="BC45">
            <v>10398172</v>
          </cell>
          <cell r="BD45">
            <v>18891409</v>
          </cell>
          <cell r="BE45">
            <v>2373619.2799999905</v>
          </cell>
          <cell r="BF45">
            <v>3390491</v>
          </cell>
          <cell r="BG45">
            <v>20693879.510000005</v>
          </cell>
          <cell r="BH45">
            <v>15010502</v>
          </cell>
          <cell r="BI45">
            <v>31130989</v>
          </cell>
          <cell r="BJ45">
            <v>14520555.159999955</v>
          </cell>
          <cell r="BK45">
            <v>6012857</v>
          </cell>
          <cell r="BL45">
            <v>53985837.140000038</v>
          </cell>
          <cell r="BM45">
            <v>53985837.140000038</v>
          </cell>
          <cell r="BN45">
            <v>25408674</v>
          </cell>
          <cell r="BO45">
            <v>50022398</v>
          </cell>
          <cell r="BP45">
            <v>-28609.99999999709</v>
          </cell>
          <cell r="BQ45">
            <v>0</v>
          </cell>
          <cell r="BR45">
            <v>-188371.00000001612</v>
          </cell>
          <cell r="BS45">
            <v>-188371.00000001612</v>
          </cell>
          <cell r="BT45">
            <v>0</v>
          </cell>
          <cell r="BU45">
            <v>0</v>
          </cell>
          <cell r="CA45">
            <v>43314920.679999948</v>
          </cell>
          <cell r="CB45">
            <v>27223535.109999999</v>
          </cell>
          <cell r="CC45">
            <v>151392076.47000009</v>
          </cell>
          <cell r="CD45">
            <v>133944002.83999985</v>
          </cell>
          <cell r="CE45">
            <v>147843305.60999981</v>
          </cell>
          <cell r="CF45">
            <v>3.4958702599396929E-12</v>
          </cell>
          <cell r="CG45">
            <v>0</v>
          </cell>
          <cell r="CH45">
            <v>-2.5607960196794011E-11</v>
          </cell>
          <cell r="CI45">
            <v>0</v>
          </cell>
          <cell r="CJ45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hyperlink" Target="https://beta.bls.gov/dataViewer/view/timeseries/CUUR0000SA0" TargetMode="Externa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FC7F2-9783-41B7-93A2-80E80C462CDB}">
  <dimension ref="B2:D14"/>
  <sheetViews>
    <sheetView workbookViewId="0"/>
  </sheetViews>
  <sheetFormatPr defaultRowHeight="15"/>
  <cols>
    <col min="1" max="1" width="4.42578125" customWidth="1"/>
  </cols>
  <sheetData>
    <row r="2" spans="2:4">
      <c r="B2" s="124" t="s">
        <v>875</v>
      </c>
    </row>
    <row r="5" spans="2:4">
      <c r="B5" t="s">
        <v>876</v>
      </c>
    </row>
    <row r="7" spans="2:4">
      <c r="B7" t="s">
        <v>918</v>
      </c>
    </row>
    <row r="9" spans="2:4">
      <c r="B9" t="s">
        <v>877</v>
      </c>
    </row>
    <row r="10" spans="2:4">
      <c r="C10" t="s">
        <v>878</v>
      </c>
    </row>
    <row r="11" spans="2:4">
      <c r="C11" t="s">
        <v>879</v>
      </c>
    </row>
    <row r="12" spans="2:4">
      <c r="D12" t="s">
        <v>880</v>
      </c>
    </row>
    <row r="13" spans="2:4">
      <c r="D13" t="s">
        <v>881</v>
      </c>
    </row>
    <row r="14" spans="2:4">
      <c r="C14" t="s">
        <v>882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4C489-E4E6-43D8-8505-5BBEA24B36D8}">
  <sheetPr>
    <tabColor rgb="FF92D050"/>
  </sheetPr>
  <dimension ref="A1:U639"/>
  <sheetViews>
    <sheetView workbookViewId="0">
      <selection activeCell="U639" sqref="U639"/>
    </sheetView>
  </sheetViews>
  <sheetFormatPr defaultRowHeight="12.75"/>
  <cols>
    <col min="1" max="1" width="64.28515625" style="146" customWidth="1"/>
    <col min="2" max="7" width="11.85546875" style="148" bestFit="1" customWidth="1"/>
    <col min="8" max="16384" width="9.140625" style="146"/>
  </cols>
  <sheetData>
    <row r="1" spans="1:7">
      <c r="A1" s="145" t="s">
        <v>0</v>
      </c>
    </row>
    <row r="2" spans="1:7">
      <c r="A2" s="147" t="s">
        <v>309</v>
      </c>
    </row>
    <row r="3" spans="1:7">
      <c r="A3" s="145" t="s">
        <v>4</v>
      </c>
    </row>
    <row r="4" spans="1:7">
      <c r="A4" s="145" t="s">
        <v>153</v>
      </c>
    </row>
    <row r="5" spans="1:7">
      <c r="A5" s="159" t="s">
        <v>310</v>
      </c>
    </row>
    <row r="7" spans="1:7">
      <c r="B7" s="136" t="s">
        <v>311</v>
      </c>
      <c r="C7" s="136" t="s">
        <v>311</v>
      </c>
      <c r="D7" s="136" t="s">
        <v>311</v>
      </c>
      <c r="E7" s="136" t="s">
        <v>311</v>
      </c>
      <c r="F7" s="136" t="s">
        <v>311</v>
      </c>
      <c r="G7" s="136" t="s">
        <v>311</v>
      </c>
    </row>
    <row r="8" spans="1:7">
      <c r="B8" s="136" t="s">
        <v>112</v>
      </c>
      <c r="C8" s="136" t="s">
        <v>113</v>
      </c>
      <c r="D8" s="136" t="s">
        <v>114</v>
      </c>
      <c r="E8" s="136" t="s">
        <v>9</v>
      </c>
      <c r="F8" s="136" t="s">
        <v>10</v>
      </c>
      <c r="G8" s="136" t="s">
        <v>11</v>
      </c>
    </row>
    <row r="10" spans="1:7">
      <c r="A10" s="145" t="s">
        <v>313</v>
      </c>
      <c r="B10" s="148">
        <v>0</v>
      </c>
      <c r="C10" s="148">
        <v>0</v>
      </c>
      <c r="D10" s="148">
        <v>0</v>
      </c>
      <c r="E10" s="148">
        <v>0</v>
      </c>
      <c r="F10" s="148">
        <v>0</v>
      </c>
      <c r="G10" s="148">
        <v>0</v>
      </c>
    </row>
    <row r="11" spans="1:7">
      <c r="A11" s="145" t="s">
        <v>314</v>
      </c>
      <c r="B11" s="148">
        <v>5026.16</v>
      </c>
      <c r="C11" s="148">
        <v>7923.39</v>
      </c>
      <c r="D11" s="148">
        <v>8009.85</v>
      </c>
      <c r="E11" s="148">
        <v>5259.02</v>
      </c>
      <c r="F11" s="148">
        <v>10662.7</v>
      </c>
      <c r="G11" s="148">
        <v>13375.04</v>
      </c>
    </row>
    <row r="12" spans="1:7">
      <c r="A12" s="145" t="s">
        <v>316</v>
      </c>
      <c r="B12" s="148">
        <v>0</v>
      </c>
      <c r="C12" s="148">
        <v>0</v>
      </c>
      <c r="D12" s="148">
        <v>0</v>
      </c>
      <c r="E12" s="148">
        <v>0</v>
      </c>
      <c r="F12" s="148">
        <v>0</v>
      </c>
      <c r="G12" s="148">
        <v>0</v>
      </c>
    </row>
    <row r="13" spans="1:7">
      <c r="A13" s="145" t="s">
        <v>318</v>
      </c>
      <c r="B13" s="148">
        <v>691.2</v>
      </c>
      <c r="C13" s="148">
        <v>679.8</v>
      </c>
      <c r="D13" s="148">
        <v>0</v>
      </c>
      <c r="E13" s="148">
        <v>278.10000000000002</v>
      </c>
      <c r="F13" s="148">
        <v>1483.2</v>
      </c>
      <c r="G13" s="148">
        <v>0</v>
      </c>
    </row>
    <row r="14" spans="1:7">
      <c r="A14" s="145" t="s">
        <v>319</v>
      </c>
      <c r="B14" s="148">
        <v>10060.68</v>
      </c>
      <c r="C14" s="148">
        <v>10186.799999999999</v>
      </c>
      <c r="D14" s="148">
        <v>15280.21</v>
      </c>
      <c r="E14" s="148">
        <v>10186.82</v>
      </c>
      <c r="F14" s="148">
        <v>10186.82</v>
      </c>
      <c r="G14" s="148">
        <v>9160.8799999999992</v>
      </c>
    </row>
    <row r="15" spans="1:7">
      <c r="A15" s="145" t="s">
        <v>320</v>
      </c>
      <c r="B15" s="148">
        <v>30.9</v>
      </c>
      <c r="C15" s="148">
        <v>30.9</v>
      </c>
      <c r="D15" s="148">
        <v>30.9</v>
      </c>
      <c r="E15" s="148">
        <v>0</v>
      </c>
      <c r="F15" s="148">
        <v>154.5</v>
      </c>
      <c r="G15" s="148">
        <v>0</v>
      </c>
    </row>
    <row r="16" spans="1:7">
      <c r="A16" s="145" t="s">
        <v>312</v>
      </c>
      <c r="B16" s="148">
        <v>78348.44</v>
      </c>
      <c r="C16" s="148">
        <v>57686.060000000005</v>
      </c>
      <c r="D16" s="148">
        <v>93680.83</v>
      </c>
      <c r="E16" s="148">
        <v>68640.069999999992</v>
      </c>
      <c r="F16" s="148">
        <v>68118.44</v>
      </c>
      <c r="G16" s="148">
        <v>56204.42</v>
      </c>
    </row>
    <row r="17" spans="1:7">
      <c r="A17" s="145" t="s">
        <v>322</v>
      </c>
      <c r="B17" s="148">
        <v>26611.16</v>
      </c>
      <c r="C17" s="148">
        <v>-1777.32</v>
      </c>
      <c r="D17" s="148">
        <v>19313.849999999999</v>
      </c>
      <c r="E17" s="148">
        <v>12533.63</v>
      </c>
      <c r="F17" s="148">
        <v>12551.42</v>
      </c>
      <c r="G17" s="148">
        <v>12551.42</v>
      </c>
    </row>
    <row r="18" spans="1:7">
      <c r="A18" s="145" t="s">
        <v>315</v>
      </c>
      <c r="B18" s="148">
        <v>8981.86</v>
      </c>
      <c r="C18" s="148">
        <v>9082.26</v>
      </c>
      <c r="D18" s="148">
        <v>13623.39</v>
      </c>
      <c r="E18" s="148">
        <v>9082.26</v>
      </c>
      <c r="F18" s="148">
        <v>9082.26</v>
      </c>
      <c r="G18" s="148">
        <v>9272.39</v>
      </c>
    </row>
    <row r="19" spans="1:7">
      <c r="A19" s="145" t="s">
        <v>325</v>
      </c>
      <c r="B19" s="148">
        <v>0</v>
      </c>
      <c r="C19" s="148">
        <v>55.06</v>
      </c>
      <c r="D19" s="148">
        <v>0</v>
      </c>
      <c r="E19" s="148">
        <v>0</v>
      </c>
      <c r="F19" s="148">
        <v>0</v>
      </c>
      <c r="G19" s="148">
        <v>0</v>
      </c>
    </row>
    <row r="20" spans="1:7">
      <c r="A20" s="145" t="s">
        <v>317</v>
      </c>
      <c r="B20" s="148">
        <v>102516.40000000001</v>
      </c>
      <c r="C20" s="148">
        <v>107652.69</v>
      </c>
      <c r="D20" s="148">
        <v>163221.75</v>
      </c>
      <c r="E20" s="148">
        <v>107914.14</v>
      </c>
      <c r="F20" s="148">
        <v>111379.37000000001</v>
      </c>
      <c r="G20" s="148">
        <v>112035.68999999999</v>
      </c>
    </row>
    <row r="21" spans="1:7">
      <c r="A21" s="145" t="s">
        <v>327</v>
      </c>
      <c r="B21" s="148">
        <v>6994.91</v>
      </c>
      <c r="C21" s="148">
        <v>5174.38</v>
      </c>
      <c r="D21" s="148">
        <v>4485.3</v>
      </c>
      <c r="E21" s="148">
        <v>3944.71</v>
      </c>
      <c r="F21" s="148">
        <v>2323.6799999999998</v>
      </c>
      <c r="G21" s="148">
        <v>2866.09</v>
      </c>
    </row>
    <row r="22" spans="1:7">
      <c r="A22" s="145" t="s">
        <v>328</v>
      </c>
      <c r="B22" s="148">
        <v>34526.11</v>
      </c>
      <c r="C22" s="148">
        <v>32050.53</v>
      </c>
      <c r="D22" s="148">
        <v>44511.33</v>
      </c>
      <c r="E22" s="148">
        <v>36034.269999999997</v>
      </c>
      <c r="F22" s="148">
        <v>45251.72</v>
      </c>
      <c r="G22" s="148">
        <v>37576.44</v>
      </c>
    </row>
    <row r="23" spans="1:7">
      <c r="A23" s="145" t="s">
        <v>329</v>
      </c>
      <c r="B23" s="148">
        <v>14561.31</v>
      </c>
      <c r="C23" s="148">
        <v>6956.24</v>
      </c>
      <c r="D23" s="148">
        <v>9482.5499999999993</v>
      </c>
      <c r="E23" s="148">
        <v>9542.84</v>
      </c>
      <c r="F23" s="148">
        <v>15600.08</v>
      </c>
      <c r="G23" s="148">
        <v>15282.72</v>
      </c>
    </row>
    <row r="24" spans="1:7">
      <c r="A24" s="145" t="s">
        <v>331</v>
      </c>
      <c r="B24" s="148">
        <v>0</v>
      </c>
      <c r="C24" s="148">
        <v>454.11</v>
      </c>
      <c r="D24" s="148">
        <v>192.71</v>
      </c>
      <c r="E24" s="148">
        <v>0</v>
      </c>
      <c r="F24" s="148">
        <v>0</v>
      </c>
      <c r="G24" s="148">
        <v>61.8</v>
      </c>
    </row>
    <row r="25" spans="1:7">
      <c r="A25" s="145" t="s">
        <v>321</v>
      </c>
      <c r="B25" s="148">
        <v>202091.43999999994</v>
      </c>
      <c r="C25" s="148">
        <v>206240.83</v>
      </c>
      <c r="D25" s="148">
        <v>314793.27</v>
      </c>
      <c r="E25" s="148">
        <v>217200.26999999996</v>
      </c>
      <c r="F25" s="148">
        <v>214385.65000000002</v>
      </c>
      <c r="G25" s="148">
        <v>214229.01</v>
      </c>
    </row>
    <row r="26" spans="1:7">
      <c r="A26" s="145" t="s">
        <v>323</v>
      </c>
      <c r="B26" s="148">
        <v>-198486.58000000002</v>
      </c>
      <c r="C26" s="148">
        <v>-202088.06999999998</v>
      </c>
      <c r="D26" s="148">
        <v>-302620.52</v>
      </c>
      <c r="E26" s="148">
        <v>-202815.99</v>
      </c>
      <c r="F26" s="148">
        <v>-206885.7</v>
      </c>
      <c r="G26" s="148">
        <v>-210085.28</v>
      </c>
    </row>
    <row r="27" spans="1:7">
      <c r="A27" s="145" t="s">
        <v>1082</v>
      </c>
      <c r="B27" s="148">
        <v>0</v>
      </c>
      <c r="C27" s="148">
        <v>0</v>
      </c>
      <c r="D27" s="148">
        <v>0</v>
      </c>
      <c r="E27" s="148">
        <v>331.25</v>
      </c>
      <c r="F27" s="148">
        <v>0</v>
      </c>
      <c r="G27" s="148">
        <v>0</v>
      </c>
    </row>
    <row r="28" spans="1:7">
      <c r="A28" s="145" t="s">
        <v>326</v>
      </c>
      <c r="B28" s="148">
        <v>0</v>
      </c>
      <c r="C28" s="148">
        <v>0</v>
      </c>
      <c r="D28" s="148">
        <v>134.55000000000001</v>
      </c>
      <c r="E28" s="148">
        <v>0</v>
      </c>
      <c r="F28" s="148">
        <v>0</v>
      </c>
      <c r="G28" s="148">
        <v>0</v>
      </c>
    </row>
    <row r="29" spans="1:7">
      <c r="A29" s="145" t="s">
        <v>337</v>
      </c>
      <c r="B29" s="148">
        <v>2036.95</v>
      </c>
      <c r="C29" s="148">
        <v>-651.54999999999995</v>
      </c>
      <c r="D29" s="148">
        <v>-2247.87</v>
      </c>
      <c r="E29" s="148">
        <v>305.33</v>
      </c>
      <c r="F29" s="148">
        <v>-322.45</v>
      </c>
      <c r="G29" s="148">
        <v>565.52</v>
      </c>
    </row>
    <row r="30" spans="1:7">
      <c r="A30" s="145" t="s">
        <v>338</v>
      </c>
      <c r="B30" s="148">
        <v>3398.6</v>
      </c>
      <c r="C30" s="148">
        <v>364.73</v>
      </c>
      <c r="D30" s="148">
        <v>-11692.95</v>
      </c>
      <c r="E30" s="148">
        <v>3073.73</v>
      </c>
      <c r="F30" s="148">
        <v>2304.36</v>
      </c>
      <c r="G30" s="148">
        <v>3717.65</v>
      </c>
    </row>
    <row r="31" spans="1:7">
      <c r="A31" s="145" t="s">
        <v>340</v>
      </c>
      <c r="B31" s="148">
        <v>393.34</v>
      </c>
      <c r="C31" s="148">
        <v>-3454.73</v>
      </c>
      <c r="D31" s="148">
        <v>-2561.59</v>
      </c>
      <c r="E31" s="148">
        <v>1121.3699999999999</v>
      </c>
      <c r="F31" s="148">
        <v>1514.31</v>
      </c>
      <c r="G31" s="148">
        <v>2213.0700000000002</v>
      </c>
    </row>
    <row r="32" spans="1:7">
      <c r="A32" s="145" t="s">
        <v>342</v>
      </c>
      <c r="B32" s="148">
        <v>-32.22</v>
      </c>
      <c r="C32" s="148">
        <v>249.76000000000002</v>
      </c>
      <c r="D32" s="148">
        <v>-224.07000000000002</v>
      </c>
      <c r="E32" s="148">
        <v>-25.69</v>
      </c>
      <c r="F32" s="148">
        <v>0</v>
      </c>
      <c r="G32" s="148">
        <v>24.72</v>
      </c>
    </row>
    <row r="33" spans="1:7">
      <c r="A33" s="145" t="s">
        <v>343</v>
      </c>
      <c r="B33" s="148">
        <v>-73</v>
      </c>
      <c r="C33" s="148">
        <v>0</v>
      </c>
      <c r="D33" s="148">
        <v>0</v>
      </c>
      <c r="E33" s="148">
        <v>0</v>
      </c>
      <c r="F33" s="148">
        <v>0</v>
      </c>
      <c r="G33" s="148">
        <v>0</v>
      </c>
    </row>
    <row r="34" spans="1:7">
      <c r="A34" s="145" t="s">
        <v>344</v>
      </c>
      <c r="B34" s="148">
        <v>869.23</v>
      </c>
      <c r="C34" s="148">
        <v>1844.78</v>
      </c>
      <c r="D34" s="148">
        <v>-3289.88</v>
      </c>
      <c r="E34" s="148">
        <v>246.78</v>
      </c>
      <c r="F34" s="148">
        <v>1350.92</v>
      </c>
      <c r="G34" s="148">
        <v>2684.34</v>
      </c>
    </row>
    <row r="35" spans="1:7">
      <c r="A35" s="145" t="s">
        <v>346</v>
      </c>
      <c r="B35" s="148">
        <v>-147</v>
      </c>
      <c r="C35" s="148">
        <v>0</v>
      </c>
      <c r="D35" s="148">
        <v>0</v>
      </c>
      <c r="E35" s="148">
        <v>0</v>
      </c>
      <c r="F35" s="148">
        <v>0</v>
      </c>
      <c r="G35" s="148">
        <v>0</v>
      </c>
    </row>
    <row r="36" spans="1:7">
      <c r="A36" s="145" t="s">
        <v>348</v>
      </c>
      <c r="B36" s="148">
        <v>261.60000000000002</v>
      </c>
      <c r="C36" s="148">
        <v>28.29</v>
      </c>
      <c r="D36" s="148">
        <v>-373.89</v>
      </c>
      <c r="E36" s="148">
        <v>69.53</v>
      </c>
      <c r="F36" s="148">
        <v>301.27</v>
      </c>
      <c r="G36" s="148">
        <v>-370.8</v>
      </c>
    </row>
    <row r="37" spans="1:7">
      <c r="A37" s="145" t="s">
        <v>350</v>
      </c>
      <c r="B37" s="148">
        <v>1081.76</v>
      </c>
      <c r="C37" s="148">
        <v>572.4</v>
      </c>
      <c r="D37" s="148">
        <v>-3565.38</v>
      </c>
      <c r="E37" s="148">
        <v>509.35</v>
      </c>
      <c r="F37" s="148">
        <v>0</v>
      </c>
      <c r="G37" s="148">
        <v>1117.6400000000001</v>
      </c>
    </row>
    <row r="38" spans="1:7">
      <c r="A38" s="145" t="s">
        <v>352</v>
      </c>
      <c r="B38" s="148">
        <v>15.45</v>
      </c>
      <c r="C38" s="148">
        <v>1.55</v>
      </c>
      <c r="D38" s="148">
        <v>-12.88</v>
      </c>
      <c r="E38" s="148">
        <v>-4.12</v>
      </c>
      <c r="F38" s="148">
        <v>38.630000000000003</v>
      </c>
      <c r="G38" s="148">
        <v>-38.630000000000003</v>
      </c>
    </row>
    <row r="39" spans="1:7">
      <c r="A39" s="145" t="s">
        <v>330</v>
      </c>
      <c r="B39" s="148">
        <v>8700.6</v>
      </c>
      <c r="C39" s="148">
        <v>-7446.9000000000005</v>
      </c>
      <c r="D39" s="148">
        <v>-19236.55</v>
      </c>
      <c r="E39" s="148">
        <v>4669.2400000000007</v>
      </c>
      <c r="F39" s="148">
        <v>-130.41</v>
      </c>
      <c r="G39" s="148">
        <v>5452.16</v>
      </c>
    </row>
    <row r="40" spans="1:7">
      <c r="A40" s="145" t="s">
        <v>355</v>
      </c>
      <c r="B40" s="148">
        <v>7675.43</v>
      </c>
      <c r="C40" s="148">
        <v>-14283.11</v>
      </c>
      <c r="D40" s="148">
        <v>3552.71</v>
      </c>
      <c r="E40" s="148">
        <v>558.23</v>
      </c>
      <c r="F40" s="148">
        <v>4.45</v>
      </c>
      <c r="G40" s="148">
        <v>1882.71</v>
      </c>
    </row>
    <row r="41" spans="1:7">
      <c r="A41" s="145" t="s">
        <v>332</v>
      </c>
      <c r="B41" s="148">
        <v>951.95</v>
      </c>
      <c r="C41" s="148">
        <v>504.32000000000005</v>
      </c>
      <c r="D41" s="148">
        <v>-3178.79</v>
      </c>
      <c r="E41" s="148">
        <v>454.10999999999996</v>
      </c>
      <c r="F41" s="148">
        <v>0</v>
      </c>
      <c r="G41" s="148">
        <v>1438.3899999999999</v>
      </c>
    </row>
    <row r="42" spans="1:7">
      <c r="A42" s="145" t="s">
        <v>335</v>
      </c>
      <c r="B42" s="148">
        <v>-21.48</v>
      </c>
      <c r="C42" s="148">
        <v>30.28</v>
      </c>
      <c r="D42" s="148">
        <v>-30.28</v>
      </c>
      <c r="E42" s="148">
        <v>0</v>
      </c>
      <c r="F42" s="148">
        <v>0</v>
      </c>
      <c r="G42" s="148">
        <v>0</v>
      </c>
    </row>
    <row r="43" spans="1:7">
      <c r="A43" s="145" t="s">
        <v>333</v>
      </c>
      <c r="B43" s="148">
        <v>1627.2100000000003</v>
      </c>
      <c r="C43" s="148">
        <v>7950.73</v>
      </c>
      <c r="D43" s="148">
        <v>-37464</v>
      </c>
      <c r="E43" s="148">
        <v>5233.59</v>
      </c>
      <c r="F43" s="148">
        <v>866.31</v>
      </c>
      <c r="G43" s="148">
        <v>16969.419999999998</v>
      </c>
    </row>
    <row r="44" spans="1:7">
      <c r="A44" s="145" t="s">
        <v>1083</v>
      </c>
      <c r="B44" s="148">
        <v>0</v>
      </c>
      <c r="C44" s="148">
        <v>0</v>
      </c>
      <c r="D44" s="148">
        <v>0</v>
      </c>
      <c r="E44" s="148">
        <v>79209.679999999993</v>
      </c>
      <c r="F44" s="148">
        <v>0</v>
      </c>
      <c r="G44" s="148">
        <v>0</v>
      </c>
    </row>
    <row r="45" spans="1:7">
      <c r="A45" s="145" t="s">
        <v>334</v>
      </c>
      <c r="B45" s="148">
        <v>168508</v>
      </c>
      <c r="C45" s="148">
        <v>174121.93</v>
      </c>
      <c r="D45" s="148">
        <v>262007.41</v>
      </c>
      <c r="E45" s="148">
        <v>175287.38</v>
      </c>
      <c r="F45" s="148">
        <v>180007.94</v>
      </c>
      <c r="G45" s="148">
        <v>182986.73</v>
      </c>
    </row>
    <row r="46" spans="1:7">
      <c r="A46" s="145" t="s">
        <v>336</v>
      </c>
      <c r="B46" s="148">
        <v>-172112.85999999996</v>
      </c>
      <c r="C46" s="148">
        <v>-178274.68999999997</v>
      </c>
      <c r="D46" s="148">
        <v>-274180.16000000003</v>
      </c>
      <c r="E46" s="148">
        <v>-189671.65999999997</v>
      </c>
      <c r="F46" s="148">
        <v>-187507.89</v>
      </c>
      <c r="G46" s="148">
        <v>-187130.45999999996</v>
      </c>
    </row>
    <row r="47" spans="1:7">
      <c r="A47" s="145" t="s">
        <v>1084</v>
      </c>
      <c r="B47" s="148">
        <v>0</v>
      </c>
      <c r="C47" s="148">
        <v>0</v>
      </c>
      <c r="D47" s="148">
        <v>0</v>
      </c>
      <c r="E47" s="148">
        <v>-331.25</v>
      </c>
      <c r="F47" s="148">
        <v>0</v>
      </c>
      <c r="G47" s="148">
        <v>0</v>
      </c>
    </row>
    <row r="48" spans="1:7">
      <c r="A48" s="145" t="s">
        <v>339</v>
      </c>
      <c r="B48" s="148">
        <v>0</v>
      </c>
      <c r="C48" s="148">
        <v>0</v>
      </c>
      <c r="D48" s="148">
        <v>-134.55000000000001</v>
      </c>
      <c r="E48" s="148">
        <v>0</v>
      </c>
      <c r="F48" s="148">
        <v>0</v>
      </c>
      <c r="G48" s="148">
        <v>0</v>
      </c>
    </row>
    <row r="49" spans="1:8" s="8" customFormat="1">
      <c r="A49" s="133" t="s">
        <v>15</v>
      </c>
      <c r="B49" s="154">
        <v>315087.54999999993</v>
      </c>
      <c r="C49" s="154">
        <v>221865.45000000004</v>
      </c>
      <c r="D49" s="154">
        <v>291507.24999999994</v>
      </c>
      <c r="E49" s="154">
        <v>358836.98999999993</v>
      </c>
      <c r="F49" s="154">
        <v>292721.58000000007</v>
      </c>
      <c r="G49" s="154">
        <v>304043.08000000007</v>
      </c>
      <c r="H49" s="139">
        <f>SUM(B49:G49)-SUM(B10:G48)</f>
        <v>0</v>
      </c>
    </row>
    <row r="50" spans="1:8" s="8" customFormat="1">
      <c r="A50" s="133"/>
      <c r="B50" s="153"/>
      <c r="C50" s="153"/>
      <c r="D50" s="153"/>
      <c r="E50" s="153"/>
      <c r="F50" s="153"/>
      <c r="G50" s="153"/>
    </row>
    <row r="51" spans="1:8">
      <c r="A51" s="145" t="s">
        <v>345</v>
      </c>
      <c r="B51" s="148">
        <v>15544.680000000002</v>
      </c>
      <c r="C51" s="148">
        <v>11083.619999999999</v>
      </c>
      <c r="D51" s="148">
        <v>14458.129999999997</v>
      </c>
      <c r="E51" s="148">
        <v>13845.34</v>
      </c>
      <c r="F51" s="148">
        <v>14615.78</v>
      </c>
      <c r="G51" s="148">
        <v>15317.04</v>
      </c>
    </row>
    <row r="52" spans="1:8">
      <c r="A52" s="145" t="s">
        <v>347</v>
      </c>
      <c r="B52" s="148">
        <v>14619.369999999999</v>
      </c>
      <c r="C52" s="148">
        <v>10329.85</v>
      </c>
      <c r="D52" s="148">
        <v>13545.2</v>
      </c>
      <c r="E52" s="148">
        <v>12987.11</v>
      </c>
      <c r="F52" s="148">
        <v>13626.880000000001</v>
      </c>
      <c r="G52" s="148">
        <v>14189.18</v>
      </c>
    </row>
    <row r="53" spans="1:8">
      <c r="A53" s="145" t="s">
        <v>349</v>
      </c>
      <c r="B53" s="148">
        <v>-10251.86</v>
      </c>
      <c r="C53" s="148">
        <v>780.79</v>
      </c>
      <c r="D53" s="148">
        <v>-2735.52</v>
      </c>
      <c r="E53" s="148">
        <v>2640.48</v>
      </c>
      <c r="F53" s="148">
        <v>3953.6</v>
      </c>
      <c r="G53" s="148">
        <v>-2742.43</v>
      </c>
    </row>
    <row r="54" spans="1:8">
      <c r="A54" s="145" t="s">
        <v>351</v>
      </c>
      <c r="B54" s="148">
        <v>-3556.17</v>
      </c>
      <c r="C54" s="148">
        <v>7062.49</v>
      </c>
      <c r="D54" s="148">
        <v>4484.01</v>
      </c>
      <c r="E54" s="148">
        <v>9130.02</v>
      </c>
      <c r="F54" s="148">
        <v>10688.44</v>
      </c>
      <c r="G54" s="148">
        <v>4244.37</v>
      </c>
    </row>
    <row r="55" spans="1:8">
      <c r="A55" s="145" t="s">
        <v>353</v>
      </c>
      <c r="B55" s="148">
        <v>-6735.26</v>
      </c>
      <c r="C55" s="148">
        <v>2075.6799999999998</v>
      </c>
      <c r="D55" s="148">
        <v>-39883.47</v>
      </c>
      <c r="E55" s="148">
        <v>743.11</v>
      </c>
      <c r="F55" s="148">
        <v>-2215.7600000000002</v>
      </c>
      <c r="G55" s="148">
        <v>-9850.2000000000007</v>
      </c>
    </row>
    <row r="56" spans="1:8">
      <c r="A56" s="145" t="s">
        <v>354</v>
      </c>
      <c r="B56" s="148">
        <v>11778.89</v>
      </c>
      <c r="C56" s="148">
        <v>10655.23</v>
      </c>
      <c r="D56" s="148">
        <v>12277.2</v>
      </c>
      <c r="E56" s="148">
        <v>10868.92</v>
      </c>
      <c r="F56" s="148">
        <v>11304.46</v>
      </c>
      <c r="G56" s="148">
        <v>11987.81</v>
      </c>
    </row>
    <row r="57" spans="1:8">
      <c r="A57" s="145" t="s">
        <v>356</v>
      </c>
      <c r="B57" s="148">
        <v>63465.860000000008</v>
      </c>
      <c r="C57" s="148">
        <v>44780.800000000003</v>
      </c>
      <c r="D57" s="148">
        <v>58767.44000000001</v>
      </c>
      <c r="E57" s="148">
        <v>56356.759999999995</v>
      </c>
      <c r="F57" s="148">
        <v>59077.180000000008</v>
      </c>
      <c r="G57" s="148">
        <v>61452.77</v>
      </c>
    </row>
    <row r="58" spans="1:8">
      <c r="A58" s="145" t="s">
        <v>357</v>
      </c>
      <c r="B58" s="148">
        <v>-52842.42</v>
      </c>
      <c r="C58" s="148">
        <v>-32326.18</v>
      </c>
      <c r="D58" s="148">
        <v>-12081.07</v>
      </c>
      <c r="E58" s="148">
        <v>16316.59</v>
      </c>
      <c r="F58" s="148">
        <v>-61217.24</v>
      </c>
      <c r="G58" s="148">
        <v>-59223.6</v>
      </c>
    </row>
    <row r="59" spans="1:8">
      <c r="A59" s="145" t="s">
        <v>358</v>
      </c>
      <c r="B59" s="148">
        <v>12467.470000000001</v>
      </c>
      <c r="C59" s="148">
        <v>8829.9499999999989</v>
      </c>
      <c r="D59" s="148">
        <v>11562.899999999998</v>
      </c>
      <c r="E59" s="148">
        <v>11082.95</v>
      </c>
      <c r="F59" s="148">
        <v>11647.12</v>
      </c>
      <c r="G59" s="148">
        <v>12147.980000000001</v>
      </c>
    </row>
    <row r="60" spans="1:8">
      <c r="A60" s="145" t="s">
        <v>359</v>
      </c>
      <c r="B60" s="148">
        <v>-8557.51</v>
      </c>
      <c r="C60" s="148">
        <v>-1832.44</v>
      </c>
      <c r="D60" s="148">
        <v>-2432.9699999999998</v>
      </c>
      <c r="E60" s="148">
        <v>-1825.15</v>
      </c>
      <c r="F60" s="148">
        <v>-407.29</v>
      </c>
      <c r="G60" s="148">
        <v>146.22999999999999</v>
      </c>
    </row>
    <row r="61" spans="1:8">
      <c r="A61" s="145" t="s">
        <v>366</v>
      </c>
      <c r="B61" s="148">
        <v>529.35</v>
      </c>
      <c r="C61" s="148">
        <v>602.08000000000004</v>
      </c>
      <c r="D61" s="148">
        <v>62.44</v>
      </c>
      <c r="E61" s="148">
        <v>624.42999999999995</v>
      </c>
      <c r="F61" s="148">
        <v>519.82000000000005</v>
      </c>
      <c r="G61" s="148">
        <v>487.75</v>
      </c>
    </row>
    <row r="62" spans="1:8">
      <c r="A62" s="145" t="s">
        <v>360</v>
      </c>
      <c r="B62" s="148">
        <v>3511.76</v>
      </c>
      <c r="C62" s="148">
        <v>2431.89</v>
      </c>
      <c r="D62" s="148">
        <v>3226.2</v>
      </c>
      <c r="E62" s="148">
        <v>3101.6900000000005</v>
      </c>
      <c r="F62" s="148">
        <v>3210.79</v>
      </c>
      <c r="G62" s="148">
        <v>3294.6400000000003</v>
      </c>
    </row>
    <row r="63" spans="1:8">
      <c r="A63" s="145" t="s">
        <v>361</v>
      </c>
      <c r="B63" s="148">
        <v>-34.06</v>
      </c>
      <c r="C63" s="148">
        <v>2689.92</v>
      </c>
      <c r="D63" s="148">
        <v>8110.86</v>
      </c>
      <c r="E63" s="148">
        <v>3531.91</v>
      </c>
      <c r="F63" s="148">
        <v>4485.8599999999997</v>
      </c>
      <c r="G63" s="148">
        <v>3105.12</v>
      </c>
    </row>
    <row r="64" spans="1:8">
      <c r="A64" s="145" t="s">
        <v>362</v>
      </c>
      <c r="B64" s="148">
        <v>630.15</v>
      </c>
      <c r="C64" s="148">
        <v>443.75</v>
      </c>
      <c r="D64" s="148">
        <v>583.01</v>
      </c>
      <c r="E64" s="148">
        <v>559.2700000000001</v>
      </c>
      <c r="F64" s="148">
        <v>585.43000000000006</v>
      </c>
      <c r="G64" s="148">
        <v>608.1</v>
      </c>
    </row>
    <row r="65" spans="1:8">
      <c r="A65" s="145" t="s">
        <v>363</v>
      </c>
      <c r="B65" s="148">
        <v>-333.36</v>
      </c>
      <c r="C65" s="148">
        <v>88.67</v>
      </c>
      <c r="D65" s="148">
        <v>2313.3000000000002</v>
      </c>
      <c r="E65" s="148">
        <v>208.12</v>
      </c>
      <c r="F65" s="148">
        <v>271.92</v>
      </c>
      <c r="G65" s="148">
        <v>2788.4</v>
      </c>
    </row>
    <row r="66" spans="1:8">
      <c r="A66" s="145" t="s">
        <v>364</v>
      </c>
      <c r="B66" s="148">
        <v>2205.6400000000003</v>
      </c>
      <c r="C66" s="148">
        <v>1553.0700000000002</v>
      </c>
      <c r="D66" s="148">
        <v>2040.54</v>
      </c>
      <c r="E66" s="148">
        <v>1957.3600000000004</v>
      </c>
      <c r="F66" s="148">
        <v>2049.0699999999997</v>
      </c>
      <c r="G66" s="148">
        <v>2128.2999999999993</v>
      </c>
    </row>
    <row r="67" spans="1:8">
      <c r="A67" s="145" t="s">
        <v>365</v>
      </c>
      <c r="B67" s="148">
        <v>-1463.94</v>
      </c>
      <c r="C67" s="148">
        <v>-28.57</v>
      </c>
      <c r="D67" s="148">
        <v>-4843.0600000000004</v>
      </c>
      <c r="E67" s="148">
        <v>125.55</v>
      </c>
      <c r="F67" s="148">
        <v>268.12</v>
      </c>
      <c r="G67" s="148">
        <v>-5472.61</v>
      </c>
    </row>
    <row r="68" spans="1:8">
      <c r="A68" s="145" t="s">
        <v>368</v>
      </c>
      <c r="B68" s="148">
        <v>-12392.26</v>
      </c>
      <c r="C68" s="148">
        <v>-9413.73</v>
      </c>
      <c r="D68" s="148">
        <v>-11847.589999999997</v>
      </c>
      <c r="E68" s="148">
        <v>-11247.370000000003</v>
      </c>
      <c r="F68" s="148">
        <v>-12382.549999999997</v>
      </c>
      <c r="G68" s="148">
        <v>-13539.489999999998</v>
      </c>
    </row>
    <row r="69" spans="1:8">
      <c r="A69" s="145" t="s">
        <v>370</v>
      </c>
      <c r="B69" s="148">
        <v>13870.13</v>
      </c>
      <c r="C69" s="148">
        <v>2082.13</v>
      </c>
      <c r="D69" s="148">
        <v>6211.64</v>
      </c>
      <c r="E69" s="148">
        <v>223.58</v>
      </c>
      <c r="F69" s="148">
        <v>-1043.54</v>
      </c>
      <c r="G69" s="148">
        <v>6111.4</v>
      </c>
    </row>
    <row r="70" spans="1:8">
      <c r="A70" s="145" t="s">
        <v>372</v>
      </c>
      <c r="B70" s="148">
        <v>0</v>
      </c>
      <c r="C70" s="148">
        <v>0</v>
      </c>
      <c r="D70" s="148">
        <v>-7.88</v>
      </c>
      <c r="E70" s="148">
        <v>-19.41</v>
      </c>
      <c r="F70" s="148">
        <v>0</v>
      </c>
      <c r="G70" s="148">
        <v>0</v>
      </c>
    </row>
    <row r="71" spans="1:8">
      <c r="A71" s="145" t="s">
        <v>374</v>
      </c>
      <c r="B71" s="148">
        <v>-778.55000000000007</v>
      </c>
      <c r="C71" s="148">
        <v>-556.38999999999987</v>
      </c>
      <c r="D71" s="148">
        <v>-724.85000000000014</v>
      </c>
      <c r="E71" s="148">
        <v>-693.91000000000008</v>
      </c>
      <c r="F71" s="148">
        <v>-733.63000000000011</v>
      </c>
      <c r="G71" s="148">
        <v>-770.07000000000016</v>
      </c>
    </row>
    <row r="72" spans="1:8">
      <c r="A72" s="145" t="s">
        <v>375</v>
      </c>
      <c r="B72" s="148">
        <v>-3614.83</v>
      </c>
      <c r="C72" s="148">
        <v>-4759.5200000000004</v>
      </c>
      <c r="D72" s="148">
        <v>-4992.13</v>
      </c>
      <c r="E72" s="148">
        <v>-5158.3900000000003</v>
      </c>
      <c r="F72" s="148">
        <v>-5512.87</v>
      </c>
      <c r="G72" s="148">
        <v>-4818.7299999999996</v>
      </c>
    </row>
    <row r="73" spans="1:8">
      <c r="A73" s="145" t="s">
        <v>376</v>
      </c>
      <c r="B73" s="148">
        <v>0</v>
      </c>
      <c r="C73" s="148">
        <v>0</v>
      </c>
      <c r="D73" s="148">
        <v>-0.36</v>
      </c>
      <c r="E73" s="148">
        <v>-0.89</v>
      </c>
      <c r="F73" s="148">
        <v>0</v>
      </c>
      <c r="G73" s="148">
        <v>0</v>
      </c>
    </row>
    <row r="74" spans="1:8" s="8" customFormat="1">
      <c r="A74" s="133" t="s">
        <v>16</v>
      </c>
      <c r="B74" s="154">
        <v>38063.08</v>
      </c>
      <c r="C74" s="154">
        <v>56573.090000000011</v>
      </c>
      <c r="D74" s="154">
        <v>58093.970000000008</v>
      </c>
      <c r="E74" s="154">
        <v>125358.06999999995</v>
      </c>
      <c r="F74" s="154">
        <v>52791.59</v>
      </c>
      <c r="G74" s="154">
        <v>41591.960000000006</v>
      </c>
      <c r="H74" s="139">
        <f>SUM(B74:G74)-SUM(B51:G73)</f>
        <v>0</v>
      </c>
    </row>
    <row r="75" spans="1:8" s="8" customFormat="1">
      <c r="A75" s="133"/>
      <c r="B75" s="153"/>
      <c r="C75" s="153"/>
      <c r="D75" s="153"/>
      <c r="E75" s="153"/>
      <c r="F75" s="153"/>
      <c r="G75" s="153"/>
    </row>
    <row r="76" spans="1:8">
      <c r="A76" s="145" t="s">
        <v>1085</v>
      </c>
      <c r="B76" s="148">
        <v>0</v>
      </c>
      <c r="C76" s="148">
        <v>0</v>
      </c>
      <c r="D76" s="148">
        <v>0</v>
      </c>
      <c r="E76" s="148">
        <v>0</v>
      </c>
      <c r="F76" s="148">
        <v>0</v>
      </c>
      <c r="G76" s="148">
        <v>0</v>
      </c>
    </row>
    <row r="77" spans="1:8">
      <c r="A77" s="145" t="s">
        <v>367</v>
      </c>
      <c r="B77" s="148">
        <v>2236</v>
      </c>
      <c r="C77" s="148">
        <v>3264.8</v>
      </c>
      <c r="D77" s="148">
        <v>8477.1</v>
      </c>
      <c r="E77" s="148">
        <v>8093.77</v>
      </c>
      <c r="F77" s="148">
        <v>4058.37</v>
      </c>
      <c r="G77" s="148">
        <v>7206.32</v>
      </c>
    </row>
    <row r="78" spans="1:8">
      <c r="A78" s="145" t="s">
        <v>373</v>
      </c>
      <c r="B78" s="148">
        <v>1195.08</v>
      </c>
      <c r="C78" s="148">
        <v>251.41</v>
      </c>
      <c r="D78" s="148">
        <v>240.22</v>
      </c>
      <c r="E78" s="148">
        <v>597.51</v>
      </c>
      <c r="F78" s="148">
        <v>0</v>
      </c>
      <c r="G78" s="148">
        <v>192.03</v>
      </c>
    </row>
    <row r="79" spans="1:8">
      <c r="A79" s="145" t="s">
        <v>369</v>
      </c>
      <c r="B79" s="148">
        <v>164.62</v>
      </c>
      <c r="C79" s="148">
        <v>0</v>
      </c>
      <c r="D79" s="148">
        <v>0</v>
      </c>
      <c r="E79" s="148">
        <v>0</v>
      </c>
      <c r="F79" s="148">
        <v>0</v>
      </c>
      <c r="G79" s="148">
        <v>0</v>
      </c>
    </row>
    <row r="80" spans="1:8">
      <c r="A80" s="145" t="s">
        <v>371</v>
      </c>
      <c r="B80" s="148">
        <v>0</v>
      </c>
      <c r="C80" s="148">
        <v>0</v>
      </c>
      <c r="D80" s="148">
        <v>0</v>
      </c>
      <c r="E80" s="148">
        <v>0</v>
      </c>
      <c r="F80" s="148">
        <v>0</v>
      </c>
      <c r="G80" s="148">
        <v>0</v>
      </c>
    </row>
    <row r="81" spans="1:7">
      <c r="A81" s="145" t="s">
        <v>381</v>
      </c>
      <c r="B81" s="148">
        <v>138.29</v>
      </c>
      <c r="C81" s="148">
        <v>1185.3699999999999</v>
      </c>
      <c r="D81" s="148">
        <v>718.81</v>
      </c>
      <c r="E81" s="148">
        <v>0</v>
      </c>
      <c r="F81" s="148">
        <v>0</v>
      </c>
      <c r="G81" s="148">
        <v>0</v>
      </c>
    </row>
    <row r="82" spans="1:7">
      <c r="A82" s="145" t="s">
        <v>377</v>
      </c>
      <c r="B82" s="148">
        <v>-953.73</v>
      </c>
      <c r="C82" s="148">
        <v>-67.06</v>
      </c>
      <c r="D82" s="148">
        <v>-63.56</v>
      </c>
      <c r="E82" s="148">
        <v>-163.68</v>
      </c>
      <c r="F82" s="148">
        <v>0</v>
      </c>
      <c r="G82" s="148">
        <v>-39.81</v>
      </c>
    </row>
    <row r="83" spans="1:7">
      <c r="A83" s="145" t="s">
        <v>378</v>
      </c>
      <c r="B83" s="148">
        <v>-95.35</v>
      </c>
      <c r="C83" s="148">
        <v>0</v>
      </c>
      <c r="D83" s="148">
        <v>0</v>
      </c>
      <c r="E83" s="148">
        <v>0</v>
      </c>
      <c r="F83" s="148">
        <v>0</v>
      </c>
      <c r="G83" s="148">
        <v>0</v>
      </c>
    </row>
    <row r="84" spans="1:7">
      <c r="A84" s="145" t="s">
        <v>379</v>
      </c>
      <c r="B84" s="148">
        <v>0</v>
      </c>
      <c r="C84" s="148">
        <v>0</v>
      </c>
      <c r="D84" s="148">
        <v>0</v>
      </c>
      <c r="E84" s="148">
        <v>0</v>
      </c>
      <c r="F84" s="148">
        <v>0</v>
      </c>
      <c r="G84" s="148">
        <v>0</v>
      </c>
    </row>
    <row r="85" spans="1:7">
      <c r="A85" s="145" t="s">
        <v>383</v>
      </c>
      <c r="B85" s="148">
        <v>-32.35</v>
      </c>
      <c r="C85" s="148">
        <v>-316.16000000000003</v>
      </c>
      <c r="D85" s="148">
        <v>-190.18</v>
      </c>
      <c r="E85" s="148">
        <v>0</v>
      </c>
      <c r="F85" s="148">
        <v>0</v>
      </c>
      <c r="G85" s="148">
        <v>0</v>
      </c>
    </row>
    <row r="86" spans="1:7">
      <c r="A86" s="145" t="s">
        <v>380</v>
      </c>
      <c r="B86" s="148">
        <v>-6198.08</v>
      </c>
      <c r="C86" s="148">
        <v>-21271.370000000003</v>
      </c>
      <c r="D86" s="148">
        <v>-6600.87</v>
      </c>
      <c r="E86" s="148">
        <v>-6612.7699999999995</v>
      </c>
      <c r="F86" s="148">
        <v>-5967.93</v>
      </c>
      <c r="G86" s="148">
        <v>-15813.21</v>
      </c>
    </row>
    <row r="87" spans="1:7">
      <c r="A87" s="145" t="s">
        <v>116</v>
      </c>
      <c r="B87" s="148">
        <v>276500.24</v>
      </c>
      <c r="C87" s="148">
        <v>-54962.87</v>
      </c>
      <c r="D87" s="148">
        <v>232000</v>
      </c>
      <c r="E87" s="148">
        <v>245000</v>
      </c>
      <c r="F87" s="148">
        <v>222000</v>
      </c>
      <c r="G87" s="148">
        <v>489648.82</v>
      </c>
    </row>
    <row r="88" spans="1:7">
      <c r="A88" s="145" t="s">
        <v>127</v>
      </c>
      <c r="B88" s="148">
        <v>-156058.65</v>
      </c>
      <c r="C88" s="148">
        <v>34330.39</v>
      </c>
      <c r="D88" s="148">
        <v>-133000</v>
      </c>
      <c r="E88" s="148">
        <v>-144164.9</v>
      </c>
      <c r="F88" s="148">
        <v>-127000</v>
      </c>
      <c r="G88" s="148">
        <v>-278716.42</v>
      </c>
    </row>
    <row r="89" spans="1:7">
      <c r="A89" s="145" t="s">
        <v>122</v>
      </c>
      <c r="B89" s="148">
        <v>9754.4000000000015</v>
      </c>
      <c r="C89" s="148">
        <v>28696.459999999995</v>
      </c>
      <c r="D89" s="148">
        <v>9635.2400000000016</v>
      </c>
      <c r="E89" s="148">
        <v>9635.2900000000009</v>
      </c>
      <c r="F89" s="148">
        <v>8702.7999999999993</v>
      </c>
      <c r="G89" s="148">
        <v>27361.149999999994</v>
      </c>
    </row>
    <row r="90" spans="1:7">
      <c r="A90" s="145" t="s">
        <v>119</v>
      </c>
      <c r="B90" s="148">
        <v>3605.42</v>
      </c>
      <c r="C90" s="148">
        <v>3489.1099999999997</v>
      </c>
      <c r="D90" s="148">
        <v>3605.41</v>
      </c>
      <c r="E90" s="148">
        <v>3605.39</v>
      </c>
      <c r="F90" s="148">
        <v>3256.5</v>
      </c>
      <c r="G90" s="148">
        <v>3605.42</v>
      </c>
    </row>
    <row r="91" spans="1:7">
      <c r="A91" s="145" t="s">
        <v>123</v>
      </c>
      <c r="B91" s="148">
        <v>0</v>
      </c>
      <c r="C91" s="148">
        <v>8910</v>
      </c>
      <c r="D91" s="148">
        <v>0</v>
      </c>
      <c r="E91" s="148">
        <v>0</v>
      </c>
      <c r="F91" s="148">
        <v>0</v>
      </c>
      <c r="G91" s="148">
        <v>0</v>
      </c>
    </row>
    <row r="92" spans="1:7">
      <c r="A92" s="145" t="s">
        <v>382</v>
      </c>
      <c r="B92" s="148">
        <v>6439.06</v>
      </c>
      <c r="C92" s="148">
        <v>-8438.0499999999993</v>
      </c>
      <c r="D92" s="148">
        <v>-1513.89</v>
      </c>
      <c r="E92" s="148">
        <v>4153.68</v>
      </c>
      <c r="F92" s="148">
        <v>-1306.6199999999999</v>
      </c>
      <c r="G92" s="148">
        <v>-687.59</v>
      </c>
    </row>
    <row r="93" spans="1:7">
      <c r="A93" s="145" t="s">
        <v>384</v>
      </c>
      <c r="B93" s="148">
        <v>2797.5</v>
      </c>
      <c r="C93" s="148">
        <v>2797.5</v>
      </c>
      <c r="D93" s="148">
        <v>2797.5</v>
      </c>
      <c r="E93" s="148">
        <v>2797.5</v>
      </c>
      <c r="F93" s="148">
        <v>2797.5</v>
      </c>
      <c r="G93" s="148">
        <v>2797.5</v>
      </c>
    </row>
    <row r="94" spans="1:7">
      <c r="A94" s="145" t="s">
        <v>385</v>
      </c>
      <c r="B94" s="148">
        <v>-1594.58</v>
      </c>
      <c r="C94" s="148">
        <v>-1594.58</v>
      </c>
      <c r="D94" s="148">
        <v>-1594.58</v>
      </c>
      <c r="E94" s="148">
        <v>-1594.58</v>
      </c>
      <c r="F94" s="148">
        <v>-1594.58</v>
      </c>
      <c r="G94" s="148">
        <v>-1594.58</v>
      </c>
    </row>
    <row r="95" spans="1:7">
      <c r="A95" s="145" t="s">
        <v>391</v>
      </c>
      <c r="B95" s="148">
        <v>2648.01</v>
      </c>
      <c r="C95" s="148">
        <v>2648.01</v>
      </c>
      <c r="D95" s="148">
        <v>2648.01</v>
      </c>
      <c r="E95" s="148">
        <v>2648.01</v>
      </c>
      <c r="F95" s="148">
        <v>2648.01</v>
      </c>
      <c r="G95" s="148">
        <v>2648.01</v>
      </c>
    </row>
    <row r="96" spans="1:7">
      <c r="A96" s="145" t="s">
        <v>392</v>
      </c>
      <c r="B96" s="148">
        <v>-429.02</v>
      </c>
      <c r="C96" s="148">
        <v>-429.02</v>
      </c>
      <c r="D96" s="148">
        <v>-429.02</v>
      </c>
      <c r="E96" s="148">
        <v>-429.02</v>
      </c>
      <c r="F96" s="148">
        <v>-429.02</v>
      </c>
      <c r="G96" s="148">
        <v>-429.02</v>
      </c>
    </row>
    <row r="97" spans="1:8">
      <c r="A97" s="145" t="s">
        <v>393</v>
      </c>
      <c r="B97" s="148">
        <v>0</v>
      </c>
      <c r="C97" s="148">
        <v>0</v>
      </c>
      <c r="D97" s="148">
        <v>134.68</v>
      </c>
      <c r="E97" s="148">
        <v>0</v>
      </c>
      <c r="F97" s="148">
        <v>0</v>
      </c>
      <c r="G97" s="148">
        <v>0</v>
      </c>
    </row>
    <row r="98" spans="1:8">
      <c r="A98" s="145" t="s">
        <v>386</v>
      </c>
      <c r="B98" s="148">
        <v>0</v>
      </c>
      <c r="C98" s="148">
        <v>42.57</v>
      </c>
      <c r="D98" s="148">
        <v>0</v>
      </c>
      <c r="E98" s="148">
        <v>0</v>
      </c>
      <c r="F98" s="148">
        <v>62.51</v>
      </c>
      <c r="G98" s="148">
        <v>0</v>
      </c>
    </row>
    <row r="99" spans="1:8">
      <c r="A99" s="145" t="s">
        <v>725</v>
      </c>
      <c r="B99" s="148">
        <v>0</v>
      </c>
      <c r="C99" s="148">
        <v>0</v>
      </c>
      <c r="D99" s="148">
        <v>0</v>
      </c>
      <c r="E99" s="148">
        <v>0</v>
      </c>
      <c r="F99" s="148">
        <v>0</v>
      </c>
      <c r="G99" s="148">
        <v>0</v>
      </c>
    </row>
    <row r="100" spans="1:8">
      <c r="A100" s="145" t="s">
        <v>388</v>
      </c>
      <c r="B100" s="148">
        <v>119.89999999999999</v>
      </c>
      <c r="C100" s="148">
        <v>86.66</v>
      </c>
      <c r="D100" s="148">
        <v>0</v>
      </c>
      <c r="E100" s="148">
        <v>0</v>
      </c>
      <c r="F100" s="148">
        <v>236.96</v>
      </c>
      <c r="G100" s="148">
        <v>0</v>
      </c>
    </row>
    <row r="101" spans="1:8">
      <c r="A101" s="145" t="s">
        <v>389</v>
      </c>
      <c r="B101" s="148">
        <v>282.45</v>
      </c>
      <c r="C101" s="148">
        <v>500.96000000000004</v>
      </c>
      <c r="D101" s="148">
        <v>264.47000000000003</v>
      </c>
      <c r="E101" s="148">
        <v>256.81</v>
      </c>
      <c r="F101" s="148">
        <v>126.42999999999999</v>
      </c>
      <c r="G101" s="148">
        <v>117.50999999999999</v>
      </c>
    </row>
    <row r="102" spans="1:8">
      <c r="A102" s="145" t="s">
        <v>390</v>
      </c>
      <c r="B102" s="148">
        <v>22.75</v>
      </c>
      <c r="C102" s="148">
        <v>0</v>
      </c>
      <c r="D102" s="148">
        <v>22.86</v>
      </c>
      <c r="E102" s="148">
        <v>0</v>
      </c>
      <c r="F102" s="148">
        <v>0</v>
      </c>
      <c r="G102" s="148">
        <v>0</v>
      </c>
    </row>
    <row r="103" spans="1:8">
      <c r="A103" s="145" t="s">
        <v>588</v>
      </c>
      <c r="B103" s="148">
        <v>0</v>
      </c>
      <c r="C103" s="148">
        <v>0</v>
      </c>
      <c r="D103" s="148">
        <v>0</v>
      </c>
      <c r="E103" s="148">
        <v>0</v>
      </c>
      <c r="F103" s="148">
        <v>0</v>
      </c>
      <c r="G103" s="148">
        <v>0</v>
      </c>
    </row>
    <row r="104" spans="1:8" s="8" customFormat="1">
      <c r="A104" s="133" t="s">
        <v>17</v>
      </c>
      <c r="B104" s="154">
        <v>140541.96000000002</v>
      </c>
      <c r="C104" s="154">
        <v>-875.87000000000899</v>
      </c>
      <c r="D104" s="154">
        <v>117152.19999999998</v>
      </c>
      <c r="E104" s="154">
        <v>123823.01</v>
      </c>
      <c r="F104" s="154">
        <v>107590.93</v>
      </c>
      <c r="G104" s="154">
        <v>236296.13000000009</v>
      </c>
      <c r="H104" s="139">
        <f>SUM(B104:G104)-SUM(B76:G103)</f>
        <v>0</v>
      </c>
    </row>
    <row r="105" spans="1:8" s="8" customFormat="1">
      <c r="A105" s="133"/>
      <c r="B105" s="153"/>
      <c r="C105" s="153"/>
      <c r="D105" s="153"/>
      <c r="E105" s="153"/>
      <c r="F105" s="153"/>
      <c r="G105" s="153"/>
    </row>
    <row r="106" spans="1:8">
      <c r="A106" s="145" t="s">
        <v>394</v>
      </c>
      <c r="B106" s="148">
        <v>330.12</v>
      </c>
      <c r="C106" s="148">
        <v>330.12</v>
      </c>
      <c r="D106" s="148">
        <v>330.12</v>
      </c>
      <c r="E106" s="148">
        <v>330.12</v>
      </c>
      <c r="F106" s="148">
        <v>330.12</v>
      </c>
      <c r="G106" s="148">
        <v>274.27999999999997</v>
      </c>
    </row>
    <row r="107" spans="1:8">
      <c r="A107" s="145" t="s">
        <v>395</v>
      </c>
      <c r="B107" s="148">
        <v>162.66</v>
      </c>
      <c r="C107" s="148">
        <v>162.66</v>
      </c>
      <c r="D107" s="148">
        <v>162.66</v>
      </c>
      <c r="E107" s="148">
        <v>309.45</v>
      </c>
      <c r="F107" s="148">
        <v>162.66</v>
      </c>
      <c r="G107" s="148">
        <v>162.66</v>
      </c>
    </row>
    <row r="108" spans="1:8">
      <c r="A108" s="145" t="s">
        <v>396</v>
      </c>
      <c r="B108" s="148">
        <v>-287.73</v>
      </c>
      <c r="C108" s="148">
        <v>-295.48</v>
      </c>
      <c r="D108" s="148">
        <v>-287.64</v>
      </c>
      <c r="E108" s="148">
        <v>-374.25</v>
      </c>
      <c r="F108" s="148">
        <v>-278.45999999999998</v>
      </c>
      <c r="G108" s="148">
        <v>-257.68</v>
      </c>
    </row>
    <row r="109" spans="1:8">
      <c r="A109" s="145" t="s">
        <v>399</v>
      </c>
      <c r="B109" s="148">
        <v>165</v>
      </c>
      <c r="C109" s="148">
        <v>0</v>
      </c>
      <c r="D109" s="148">
        <v>0</v>
      </c>
      <c r="E109" s="148">
        <v>0</v>
      </c>
      <c r="F109" s="148">
        <v>0</v>
      </c>
      <c r="G109" s="148">
        <v>0</v>
      </c>
    </row>
    <row r="110" spans="1:8">
      <c r="A110" s="145" t="s">
        <v>397</v>
      </c>
      <c r="B110" s="148">
        <v>0</v>
      </c>
      <c r="C110" s="148">
        <v>0</v>
      </c>
      <c r="D110" s="148">
        <v>0</v>
      </c>
      <c r="E110" s="148">
        <v>0</v>
      </c>
      <c r="F110" s="148">
        <v>0</v>
      </c>
      <c r="G110" s="148">
        <v>0</v>
      </c>
    </row>
    <row r="111" spans="1:8" s="8" customFormat="1">
      <c r="A111" s="133" t="s">
        <v>18</v>
      </c>
      <c r="B111" s="154">
        <v>370.04999999999995</v>
      </c>
      <c r="C111" s="154">
        <v>197.29999999999995</v>
      </c>
      <c r="D111" s="154">
        <v>205.14</v>
      </c>
      <c r="E111" s="154">
        <v>265.31999999999994</v>
      </c>
      <c r="F111" s="154">
        <v>214.32</v>
      </c>
      <c r="G111" s="154">
        <v>179.25999999999993</v>
      </c>
      <c r="H111" s="139">
        <f>SUM(B111:G111)-SUM(B106:G110)</f>
        <v>0</v>
      </c>
    </row>
    <row r="112" spans="1:8" s="8" customFormat="1">
      <c r="A112" s="133"/>
      <c r="B112" s="153"/>
      <c r="C112" s="153"/>
      <c r="D112" s="153"/>
      <c r="E112" s="153"/>
      <c r="F112" s="153"/>
      <c r="G112" s="153"/>
    </row>
    <row r="113" spans="1:7">
      <c r="A113" s="145" t="s">
        <v>401</v>
      </c>
      <c r="B113" s="148">
        <v>4204.17</v>
      </c>
      <c r="C113" s="148">
        <v>4204.1499999999996</v>
      </c>
      <c r="D113" s="148">
        <v>4204.18</v>
      </c>
      <c r="E113" s="148">
        <v>-35510.67</v>
      </c>
      <c r="F113" s="148">
        <v>0</v>
      </c>
      <c r="G113" s="148">
        <v>15</v>
      </c>
    </row>
    <row r="114" spans="1:7">
      <c r="A114" s="145" t="s">
        <v>402</v>
      </c>
      <c r="B114" s="148">
        <v>1221.5299999999997</v>
      </c>
      <c r="C114" s="148">
        <v>1221.5299999999997</v>
      </c>
      <c r="D114" s="148">
        <v>1221.5299999999997</v>
      </c>
      <c r="E114" s="148">
        <v>2921.06</v>
      </c>
      <c r="F114" s="148">
        <v>2921.06</v>
      </c>
      <c r="G114" s="148">
        <v>2921.06</v>
      </c>
    </row>
    <row r="115" spans="1:7">
      <c r="A115" s="145" t="s">
        <v>404</v>
      </c>
      <c r="B115" s="148">
        <v>201.25</v>
      </c>
      <c r="C115" s="148">
        <v>218.22</v>
      </c>
      <c r="D115" s="148">
        <v>181.24</v>
      </c>
      <c r="E115" s="148">
        <v>103.63</v>
      </c>
      <c r="F115" s="148">
        <v>329.69</v>
      </c>
      <c r="G115" s="148">
        <v>250.84</v>
      </c>
    </row>
    <row r="116" spans="1:7">
      <c r="A116" s="145" t="s">
        <v>406</v>
      </c>
      <c r="B116" s="148">
        <v>71406.680000000008</v>
      </c>
      <c r="C116" s="148">
        <v>71406.62000000001</v>
      </c>
      <c r="D116" s="148">
        <v>71406.69</v>
      </c>
      <c r="E116" s="148">
        <v>71406.680000000008</v>
      </c>
      <c r="F116" s="148">
        <v>71406.64</v>
      </c>
      <c r="G116" s="148">
        <v>71406.650000000009</v>
      </c>
    </row>
    <row r="117" spans="1:7">
      <c r="A117" s="145" t="s">
        <v>398</v>
      </c>
      <c r="B117" s="148">
        <v>-158.97999999999999</v>
      </c>
      <c r="C117" s="148">
        <v>0</v>
      </c>
      <c r="D117" s="148">
        <v>0</v>
      </c>
      <c r="E117" s="148">
        <v>-181.29</v>
      </c>
      <c r="F117" s="148">
        <v>0</v>
      </c>
      <c r="G117" s="148">
        <v>0</v>
      </c>
    </row>
    <row r="118" spans="1:7">
      <c r="A118" s="145" t="s">
        <v>400</v>
      </c>
      <c r="B118" s="148">
        <v>-46146.66</v>
      </c>
      <c r="C118" s="148">
        <v>-46593.69</v>
      </c>
      <c r="D118" s="148">
        <v>-46574.920000000006</v>
      </c>
      <c r="E118" s="148">
        <v>-47807.579999999994</v>
      </c>
      <c r="F118" s="148">
        <v>-47300.929999999993</v>
      </c>
      <c r="G118" s="148">
        <v>-47343.549999999996</v>
      </c>
    </row>
    <row r="119" spans="1:7">
      <c r="A119" s="145" t="s">
        <v>1086</v>
      </c>
      <c r="B119" s="148">
        <v>0</v>
      </c>
      <c r="C119" s="148">
        <v>0</v>
      </c>
      <c r="D119" s="148">
        <v>0</v>
      </c>
      <c r="E119" s="148">
        <v>0</v>
      </c>
      <c r="F119" s="148">
        <v>0</v>
      </c>
      <c r="G119" s="148">
        <v>0</v>
      </c>
    </row>
    <row r="120" spans="1:7">
      <c r="A120" s="145" t="s">
        <v>409</v>
      </c>
      <c r="B120" s="148">
        <v>788</v>
      </c>
      <c r="C120" s="148">
        <v>0</v>
      </c>
      <c r="D120" s="148">
        <v>0</v>
      </c>
      <c r="E120" s="148">
        <v>1136</v>
      </c>
      <c r="F120" s="148">
        <v>0</v>
      </c>
      <c r="G120" s="148">
        <v>0</v>
      </c>
    </row>
    <row r="121" spans="1:7">
      <c r="A121" s="145" t="s">
        <v>597</v>
      </c>
      <c r="B121" s="148">
        <v>0</v>
      </c>
      <c r="C121" s="148">
        <v>0</v>
      </c>
      <c r="D121" s="148">
        <v>0</v>
      </c>
      <c r="E121" s="148">
        <v>0</v>
      </c>
      <c r="F121" s="148">
        <v>0</v>
      </c>
      <c r="G121" s="148">
        <v>0</v>
      </c>
    </row>
    <row r="122" spans="1:7">
      <c r="A122" s="145" t="s">
        <v>1087</v>
      </c>
      <c r="B122" s="148">
        <v>0</v>
      </c>
      <c r="C122" s="148">
        <v>0</v>
      </c>
      <c r="D122" s="148">
        <v>0</v>
      </c>
      <c r="E122" s="148">
        <v>0</v>
      </c>
      <c r="F122" s="148">
        <v>0</v>
      </c>
      <c r="G122" s="148">
        <v>0</v>
      </c>
    </row>
    <row r="123" spans="1:7">
      <c r="A123" s="145" t="s">
        <v>411</v>
      </c>
      <c r="B123" s="148">
        <v>144.1</v>
      </c>
      <c r="C123" s="148">
        <v>106</v>
      </c>
      <c r="D123" s="148">
        <v>0</v>
      </c>
      <c r="E123" s="148">
        <v>106</v>
      </c>
      <c r="F123" s="148">
        <v>0</v>
      </c>
      <c r="G123" s="148">
        <v>0</v>
      </c>
    </row>
    <row r="124" spans="1:7">
      <c r="A124" s="145" t="s">
        <v>405</v>
      </c>
      <c r="B124" s="148">
        <v>5202.1000000000004</v>
      </c>
      <c r="C124" s="148">
        <v>3906.3</v>
      </c>
      <c r="D124" s="148">
        <v>2750.5</v>
      </c>
      <c r="E124" s="148">
        <v>323.14999999999998</v>
      </c>
      <c r="F124" s="148">
        <v>2093.5</v>
      </c>
      <c r="G124" s="148">
        <v>129</v>
      </c>
    </row>
    <row r="125" spans="1:7">
      <c r="A125" s="145" t="s">
        <v>414</v>
      </c>
      <c r="B125" s="148">
        <v>0</v>
      </c>
      <c r="C125" s="148">
        <v>0</v>
      </c>
      <c r="D125" s="148">
        <v>106</v>
      </c>
      <c r="E125" s="148">
        <v>0</v>
      </c>
      <c r="F125" s="148">
        <v>106</v>
      </c>
      <c r="G125" s="148">
        <v>106</v>
      </c>
    </row>
    <row r="126" spans="1:7">
      <c r="A126" s="145" t="s">
        <v>416</v>
      </c>
      <c r="B126" s="148">
        <v>54.88</v>
      </c>
      <c r="C126" s="148">
        <v>54.88</v>
      </c>
      <c r="D126" s="148">
        <v>0</v>
      </c>
      <c r="E126" s="148">
        <v>0</v>
      </c>
      <c r="F126" s="148">
        <v>0</v>
      </c>
      <c r="G126" s="148">
        <v>0</v>
      </c>
    </row>
    <row r="127" spans="1:7">
      <c r="A127" s="145" t="s">
        <v>415</v>
      </c>
      <c r="B127" s="148">
        <v>42.91</v>
      </c>
      <c r="C127" s="148">
        <v>41.39</v>
      </c>
      <c r="D127" s="148">
        <v>39.950000000000003</v>
      </c>
      <c r="E127" s="148">
        <v>44.34</v>
      </c>
      <c r="F127" s="148">
        <v>90.28</v>
      </c>
      <c r="G127" s="148">
        <v>0.46</v>
      </c>
    </row>
    <row r="128" spans="1:7">
      <c r="A128" s="145" t="s">
        <v>417</v>
      </c>
      <c r="B128" s="148">
        <v>300.38</v>
      </c>
      <c r="C128" s="148">
        <v>289.77</v>
      </c>
      <c r="D128" s="148">
        <v>279.66000000000003</v>
      </c>
      <c r="E128" s="148">
        <v>310.39999999999998</v>
      </c>
      <c r="F128" s="148">
        <v>632</v>
      </c>
      <c r="G128" s="148">
        <v>3.25</v>
      </c>
    </row>
    <row r="129" spans="1:7">
      <c r="A129" s="145" t="s">
        <v>418</v>
      </c>
      <c r="B129" s="148">
        <v>4.58</v>
      </c>
      <c r="C129" s="148">
        <v>31.66</v>
      </c>
      <c r="D129" s="148">
        <v>65.12</v>
      </c>
      <c r="E129" s="148">
        <v>73.81</v>
      </c>
      <c r="F129" s="148">
        <v>33.380000000000003</v>
      </c>
      <c r="G129" s="148">
        <v>16.239999999999998</v>
      </c>
    </row>
    <row r="130" spans="1:7">
      <c r="A130" s="145" t="s">
        <v>419</v>
      </c>
      <c r="B130" s="148">
        <v>98.53</v>
      </c>
      <c r="C130" s="148">
        <v>114.78</v>
      </c>
      <c r="D130" s="148">
        <v>268.01</v>
      </c>
      <c r="E130" s="148">
        <v>299.08</v>
      </c>
      <c r="F130" s="148">
        <v>302.98</v>
      </c>
      <c r="G130" s="148">
        <v>210.46</v>
      </c>
    </row>
    <row r="131" spans="1:7">
      <c r="A131" s="145" t="s">
        <v>410</v>
      </c>
      <c r="B131" s="148">
        <v>253</v>
      </c>
      <c r="C131" s="148">
        <v>458.57</v>
      </c>
      <c r="D131" s="148">
        <v>1101.8100000000002</v>
      </c>
      <c r="E131" s="148">
        <v>1315.94</v>
      </c>
      <c r="F131" s="148">
        <v>1407.2199999999998</v>
      </c>
      <c r="G131" s="148">
        <v>933.5</v>
      </c>
    </row>
    <row r="132" spans="1:7">
      <c r="A132" s="145" t="s">
        <v>412</v>
      </c>
      <c r="B132" s="148">
        <v>386.2</v>
      </c>
      <c r="C132" s="148">
        <v>372.56</v>
      </c>
      <c r="D132" s="148">
        <v>359.58</v>
      </c>
      <c r="E132" s="148">
        <v>399.1</v>
      </c>
      <c r="F132" s="148">
        <v>812.58</v>
      </c>
      <c r="G132" s="148">
        <v>4.18</v>
      </c>
    </row>
    <row r="133" spans="1:7">
      <c r="A133" s="145" t="s">
        <v>413</v>
      </c>
      <c r="B133" s="148">
        <v>85.83</v>
      </c>
      <c r="C133" s="148">
        <v>82.79</v>
      </c>
      <c r="D133" s="148">
        <v>79.91</v>
      </c>
      <c r="E133" s="148">
        <v>88.69</v>
      </c>
      <c r="F133" s="148">
        <v>180.58</v>
      </c>
      <c r="G133" s="148">
        <v>0.93</v>
      </c>
    </row>
    <row r="134" spans="1:7">
      <c r="A134" s="145" t="s">
        <v>407</v>
      </c>
      <c r="B134" s="148">
        <v>1172.3899999999999</v>
      </c>
      <c r="C134" s="148">
        <v>993.39</v>
      </c>
      <c r="D134" s="148">
        <v>916.41000000000008</v>
      </c>
      <c r="E134" s="148">
        <v>943.52</v>
      </c>
      <c r="F134" s="148">
        <v>852.03</v>
      </c>
      <c r="G134" s="148">
        <v>915.03</v>
      </c>
    </row>
    <row r="135" spans="1:7">
      <c r="A135" s="145" t="s">
        <v>408</v>
      </c>
      <c r="B135" s="148">
        <v>368.36</v>
      </c>
      <c r="C135" s="148">
        <v>371.55</v>
      </c>
      <c r="D135" s="148">
        <v>306.64999999999998</v>
      </c>
      <c r="E135" s="148">
        <v>299.64000000000004</v>
      </c>
      <c r="F135" s="148">
        <v>342.29</v>
      </c>
      <c r="G135" s="148">
        <v>310.99</v>
      </c>
    </row>
    <row r="136" spans="1:7">
      <c r="A136" s="145" t="s">
        <v>608</v>
      </c>
      <c r="B136" s="148">
        <v>0</v>
      </c>
      <c r="C136" s="148">
        <v>0</v>
      </c>
      <c r="D136" s="148">
        <v>0</v>
      </c>
      <c r="E136" s="148">
        <v>0</v>
      </c>
      <c r="F136" s="148">
        <v>0</v>
      </c>
      <c r="G136" s="148">
        <v>0</v>
      </c>
    </row>
    <row r="137" spans="1:7">
      <c r="A137" s="145" t="s">
        <v>424</v>
      </c>
      <c r="B137" s="148">
        <v>0</v>
      </c>
      <c r="C137" s="148">
        <v>0</v>
      </c>
      <c r="D137" s="148">
        <v>37.1</v>
      </c>
      <c r="E137" s="148">
        <v>0</v>
      </c>
      <c r="F137" s="148">
        <v>0</v>
      </c>
      <c r="G137" s="148">
        <v>221.54</v>
      </c>
    </row>
    <row r="138" spans="1:7">
      <c r="A138" s="145" t="s">
        <v>425</v>
      </c>
      <c r="B138" s="148">
        <v>385.44</v>
      </c>
      <c r="C138" s="148">
        <v>385.43</v>
      </c>
      <c r="D138" s="148">
        <v>385.43</v>
      </c>
      <c r="E138" s="148">
        <v>385.43</v>
      </c>
      <c r="F138" s="148">
        <v>412.55</v>
      </c>
      <c r="G138" s="148">
        <v>191.01</v>
      </c>
    </row>
    <row r="139" spans="1:7">
      <c r="A139" s="145" t="s">
        <v>427</v>
      </c>
      <c r="B139" s="148">
        <v>0</v>
      </c>
      <c r="C139" s="148">
        <v>0</v>
      </c>
      <c r="D139" s="148">
        <v>54.88</v>
      </c>
      <c r="E139" s="148">
        <v>54.88</v>
      </c>
      <c r="F139" s="148">
        <v>54.88</v>
      </c>
      <c r="G139" s="148">
        <v>3716.14</v>
      </c>
    </row>
    <row r="140" spans="1:7">
      <c r="A140" s="145" t="s">
        <v>611</v>
      </c>
      <c r="B140" s="148">
        <v>0</v>
      </c>
      <c r="C140" s="148">
        <v>0</v>
      </c>
      <c r="D140" s="148">
        <v>0</v>
      </c>
      <c r="E140" s="148">
        <v>3158.8</v>
      </c>
      <c r="F140" s="148">
        <v>314</v>
      </c>
      <c r="G140" s="148">
        <v>18.84</v>
      </c>
    </row>
    <row r="141" spans="1:7">
      <c r="A141" s="145" t="s">
        <v>423</v>
      </c>
      <c r="B141" s="148">
        <v>-347.58</v>
      </c>
      <c r="C141" s="148">
        <v>-335.3</v>
      </c>
      <c r="D141" s="148">
        <v>-323.62</v>
      </c>
      <c r="E141" s="148">
        <v>-359.19</v>
      </c>
      <c r="F141" s="148">
        <v>-731.32</v>
      </c>
      <c r="G141" s="148">
        <v>-3.76</v>
      </c>
    </row>
    <row r="142" spans="1:7">
      <c r="A142" s="145" t="s">
        <v>422</v>
      </c>
      <c r="B142" s="148">
        <v>-1057.49</v>
      </c>
      <c r="C142" s="148">
        <v>-908.08</v>
      </c>
      <c r="D142" s="148">
        <v>-768.89</v>
      </c>
      <c r="E142" s="148">
        <v>-815.02</v>
      </c>
      <c r="F142" s="148">
        <v>-732.68000000000006</v>
      </c>
      <c r="G142" s="148">
        <v>-769.44999999999993</v>
      </c>
    </row>
    <row r="143" spans="1:7">
      <c r="A143" s="145" t="s">
        <v>421</v>
      </c>
      <c r="B143" s="148">
        <v>-4681.8900000000003</v>
      </c>
      <c r="C143" s="148">
        <v>-3515.67</v>
      </c>
      <c r="D143" s="148">
        <v>-2475.4499999999998</v>
      </c>
      <c r="E143" s="148">
        <v>-290.83999999999997</v>
      </c>
      <c r="F143" s="148">
        <v>-1884.15</v>
      </c>
      <c r="G143" s="148">
        <v>-116.1</v>
      </c>
    </row>
    <row r="144" spans="1:7">
      <c r="A144" s="145" t="s">
        <v>420</v>
      </c>
      <c r="B144" s="148">
        <v>-270.33999999999997</v>
      </c>
      <c r="C144" s="148">
        <v>-260.79000000000002</v>
      </c>
      <c r="D144" s="148">
        <v>-251.69</v>
      </c>
      <c r="E144" s="148">
        <v>-279.36</v>
      </c>
      <c r="F144" s="148">
        <v>-568.79999999999995</v>
      </c>
      <c r="G144" s="148">
        <v>-2.93</v>
      </c>
    </row>
    <row r="145" spans="1:8" s="8" customFormat="1">
      <c r="A145" s="133" t="s">
        <v>19</v>
      </c>
      <c r="B145" s="154">
        <v>33657.39</v>
      </c>
      <c r="C145" s="154">
        <v>32646.06</v>
      </c>
      <c r="D145" s="154">
        <v>33370.079999999987</v>
      </c>
      <c r="E145" s="154">
        <v>-1873.7999999999838</v>
      </c>
      <c r="F145" s="154">
        <v>31073.780000000002</v>
      </c>
      <c r="G145" s="154">
        <v>33135.330000000009</v>
      </c>
      <c r="H145" s="139">
        <f>SUM(B145:G145)-SUM(B113:G144)</f>
        <v>0</v>
      </c>
    </row>
    <row r="146" spans="1:8" s="8" customFormat="1">
      <c r="A146" s="133"/>
      <c r="B146" s="153"/>
      <c r="C146" s="153"/>
      <c r="D146" s="153"/>
      <c r="E146" s="153"/>
      <c r="F146" s="153"/>
      <c r="G146" s="153"/>
    </row>
    <row r="147" spans="1:8">
      <c r="A147" s="145" t="s">
        <v>426</v>
      </c>
      <c r="B147" s="148">
        <v>9936.33</v>
      </c>
      <c r="C147" s="148">
        <v>11455.400000000001</v>
      </c>
      <c r="D147" s="148">
        <v>9186.02</v>
      </c>
      <c r="E147" s="148">
        <v>9936.33</v>
      </c>
      <c r="F147" s="148">
        <v>9936.33</v>
      </c>
      <c r="G147" s="148">
        <v>10387.01</v>
      </c>
    </row>
    <row r="148" spans="1:8">
      <c r="A148" s="145" t="s">
        <v>428</v>
      </c>
      <c r="B148" s="148">
        <v>-28.84</v>
      </c>
      <c r="C148" s="148">
        <v>-57.46</v>
      </c>
      <c r="D148" s="148">
        <v>-27.11</v>
      </c>
      <c r="E148" s="148">
        <v>-53.33</v>
      </c>
      <c r="F148" s="148">
        <v>-47.36</v>
      </c>
      <c r="G148" s="148">
        <v>-31.77</v>
      </c>
    </row>
    <row r="149" spans="1:8">
      <c r="A149" s="145" t="s">
        <v>429</v>
      </c>
      <c r="B149" s="148">
        <v>-1589.1499999999996</v>
      </c>
      <c r="C149" s="148">
        <v>-12078.65</v>
      </c>
      <c r="D149" s="148">
        <v>-8999.4700000000012</v>
      </c>
      <c r="E149" s="148">
        <v>-8105.67</v>
      </c>
      <c r="F149" s="148">
        <v>-8643.98</v>
      </c>
      <c r="G149" s="148">
        <v>8651.7000000000007</v>
      </c>
    </row>
    <row r="150" spans="1:8">
      <c r="A150" s="145" t="s">
        <v>433</v>
      </c>
      <c r="B150" s="148">
        <v>-461.27</v>
      </c>
      <c r="C150" s="148">
        <v>0</v>
      </c>
      <c r="D150" s="148">
        <v>-2.8</v>
      </c>
      <c r="E150" s="148">
        <v>-12.51</v>
      </c>
      <c r="F150" s="148">
        <v>-20.86</v>
      </c>
      <c r="G150" s="148">
        <v>0</v>
      </c>
    </row>
    <row r="151" spans="1:8">
      <c r="A151" s="145" t="s">
        <v>430</v>
      </c>
      <c r="B151" s="148">
        <v>54.14</v>
      </c>
      <c r="C151" s="148">
        <v>80.34</v>
      </c>
      <c r="D151" s="148">
        <v>47.56</v>
      </c>
      <c r="E151" s="148">
        <v>93.57</v>
      </c>
      <c r="F151" s="148">
        <v>92.52000000000001</v>
      </c>
      <c r="G151" s="148">
        <v>58.88</v>
      </c>
    </row>
    <row r="152" spans="1:8">
      <c r="A152" s="145" t="s">
        <v>431</v>
      </c>
      <c r="B152" s="148">
        <v>3519.89</v>
      </c>
      <c r="C152" s="148">
        <v>9246.35</v>
      </c>
      <c r="D152" s="148">
        <v>3619.86</v>
      </c>
      <c r="E152" s="148">
        <v>2464.09</v>
      </c>
      <c r="F152" s="148">
        <v>4564.42</v>
      </c>
      <c r="G152" s="148">
        <v>2498.1600000000003</v>
      </c>
    </row>
    <row r="153" spans="1:8">
      <c r="A153" s="145" t="s">
        <v>436</v>
      </c>
      <c r="B153" s="148">
        <v>1971.78</v>
      </c>
      <c r="C153" s="148">
        <v>0</v>
      </c>
      <c r="D153" s="148">
        <v>10.6</v>
      </c>
      <c r="E153" s="148">
        <v>45.67</v>
      </c>
      <c r="F153" s="148">
        <v>105.32</v>
      </c>
      <c r="G153" s="148">
        <v>0</v>
      </c>
    </row>
    <row r="154" spans="1:8">
      <c r="A154" s="145" t="s">
        <v>434</v>
      </c>
      <c r="B154" s="148">
        <v>19</v>
      </c>
      <c r="C154" s="148">
        <v>0</v>
      </c>
      <c r="D154" s="148">
        <v>0</v>
      </c>
      <c r="E154" s="148">
        <v>0</v>
      </c>
      <c r="F154" s="148">
        <v>0</v>
      </c>
      <c r="G154" s="148">
        <v>0</v>
      </c>
    </row>
    <row r="155" spans="1:8">
      <c r="A155" s="145" t="s">
        <v>438</v>
      </c>
      <c r="B155" s="148">
        <v>0</v>
      </c>
      <c r="C155" s="148">
        <v>0</v>
      </c>
      <c r="D155" s="148">
        <v>0</v>
      </c>
      <c r="E155" s="148">
        <v>0</v>
      </c>
      <c r="F155" s="148">
        <v>0</v>
      </c>
      <c r="G155" s="148">
        <v>0</v>
      </c>
    </row>
    <row r="156" spans="1:8">
      <c r="A156" s="145" t="s">
        <v>443</v>
      </c>
      <c r="B156" s="148">
        <v>0</v>
      </c>
      <c r="C156" s="148">
        <v>0</v>
      </c>
      <c r="D156" s="148">
        <v>0</v>
      </c>
      <c r="E156" s="148">
        <v>0</v>
      </c>
      <c r="F156" s="148">
        <v>0</v>
      </c>
      <c r="G156" s="148">
        <v>0</v>
      </c>
    </row>
    <row r="157" spans="1:8">
      <c r="A157" s="145" t="s">
        <v>441</v>
      </c>
      <c r="B157" s="148">
        <v>-4120.09</v>
      </c>
      <c r="C157" s="148">
        <v>-4120.07</v>
      </c>
      <c r="D157" s="148">
        <v>-4120.1000000000004</v>
      </c>
      <c r="E157" s="148">
        <v>34767.910000000003</v>
      </c>
      <c r="F157" s="148">
        <v>0</v>
      </c>
      <c r="G157" s="148">
        <v>-14.7</v>
      </c>
    </row>
    <row r="158" spans="1:8">
      <c r="A158" s="145" t="s">
        <v>435</v>
      </c>
      <c r="B158" s="148">
        <v>-18.62</v>
      </c>
      <c r="C158" s="148">
        <v>0</v>
      </c>
      <c r="D158" s="148">
        <v>0</v>
      </c>
      <c r="E158" s="148">
        <v>0</v>
      </c>
      <c r="F158" s="148">
        <v>0</v>
      </c>
      <c r="G158" s="148">
        <v>0</v>
      </c>
    </row>
    <row r="159" spans="1:8">
      <c r="A159" s="145" t="s">
        <v>446</v>
      </c>
      <c r="B159" s="148">
        <v>0</v>
      </c>
      <c r="C159" s="148">
        <v>0</v>
      </c>
      <c r="D159" s="148">
        <v>0</v>
      </c>
      <c r="E159" s="148">
        <v>33.21</v>
      </c>
      <c r="F159" s="148">
        <v>0</v>
      </c>
      <c r="G159" s="148">
        <v>0</v>
      </c>
    </row>
    <row r="160" spans="1:8">
      <c r="A160" s="145" t="s">
        <v>447</v>
      </c>
      <c r="B160" s="148">
        <v>187.52</v>
      </c>
      <c r="C160" s="148">
        <v>0</v>
      </c>
      <c r="D160" s="148">
        <v>375.04</v>
      </c>
      <c r="E160" s="148">
        <v>133.84</v>
      </c>
      <c r="F160" s="148">
        <v>107.18</v>
      </c>
      <c r="G160" s="148">
        <v>107.18</v>
      </c>
    </row>
    <row r="161" spans="1:8">
      <c r="A161" s="145" t="s">
        <v>448</v>
      </c>
      <c r="B161" s="148">
        <v>-14597.96</v>
      </c>
      <c r="C161" s="148">
        <v>0</v>
      </c>
      <c r="D161" s="148">
        <v>1158.3700000000001</v>
      </c>
      <c r="E161" s="148">
        <v>595.58000000000004</v>
      </c>
      <c r="F161" s="148">
        <v>595.58000000000004</v>
      </c>
      <c r="G161" s="148">
        <v>-19687.18</v>
      </c>
    </row>
    <row r="162" spans="1:8" s="8" customFormat="1">
      <c r="A162" s="133" t="s">
        <v>20</v>
      </c>
      <c r="B162" s="154">
        <v>-5127.2699999999968</v>
      </c>
      <c r="C162" s="154">
        <v>4525.9100000000035</v>
      </c>
      <c r="D162" s="154">
        <v>1247.9699999999991</v>
      </c>
      <c r="E162" s="154">
        <v>39898.69</v>
      </c>
      <c r="F162" s="154">
        <v>6689.15</v>
      </c>
      <c r="G162" s="154">
        <v>1969.2800000000025</v>
      </c>
      <c r="H162" s="139">
        <f>SUM(B162:G162)-SUM(B147:G161)</f>
        <v>0</v>
      </c>
    </row>
    <row r="163" spans="1:8" s="8" customFormat="1">
      <c r="A163" s="133"/>
      <c r="B163" s="153"/>
      <c r="C163" s="153"/>
      <c r="D163" s="153"/>
      <c r="E163" s="153"/>
      <c r="F163" s="153"/>
      <c r="G163" s="153"/>
    </row>
    <row r="164" spans="1:8">
      <c r="A164" s="145" t="s">
        <v>1088</v>
      </c>
      <c r="B164" s="148">
        <v>0</v>
      </c>
      <c r="C164" s="148">
        <v>0</v>
      </c>
      <c r="D164" s="148">
        <v>0</v>
      </c>
      <c r="E164" s="148">
        <v>0</v>
      </c>
      <c r="F164" s="148">
        <v>0</v>
      </c>
      <c r="G164" s="148">
        <v>0</v>
      </c>
    </row>
    <row r="165" spans="1:8">
      <c r="A165" s="145" t="s">
        <v>451</v>
      </c>
      <c r="B165" s="148">
        <v>0</v>
      </c>
      <c r="C165" s="148">
        <v>0</v>
      </c>
      <c r="D165" s="148">
        <v>0</v>
      </c>
      <c r="E165" s="148">
        <v>0</v>
      </c>
      <c r="F165" s="148">
        <v>0</v>
      </c>
      <c r="G165" s="148">
        <v>0</v>
      </c>
    </row>
    <row r="166" spans="1:8">
      <c r="A166" s="145" t="s">
        <v>452</v>
      </c>
      <c r="B166" s="148">
        <v>0</v>
      </c>
      <c r="C166" s="148">
        <v>0</v>
      </c>
      <c r="D166" s="148">
        <v>82.1</v>
      </c>
      <c r="E166" s="148">
        <v>0</v>
      </c>
      <c r="F166" s="148">
        <v>0</v>
      </c>
      <c r="G166" s="148">
        <v>0</v>
      </c>
    </row>
    <row r="167" spans="1:8">
      <c r="A167" s="145" t="s">
        <v>453</v>
      </c>
      <c r="B167" s="148">
        <v>0</v>
      </c>
      <c r="C167" s="148">
        <v>0</v>
      </c>
      <c r="D167" s="148">
        <v>3.2800000000000002</v>
      </c>
      <c r="E167" s="148">
        <v>0</v>
      </c>
      <c r="F167" s="148">
        <v>0</v>
      </c>
      <c r="G167" s="148">
        <v>0</v>
      </c>
    </row>
    <row r="168" spans="1:8">
      <c r="A168" s="145" t="s">
        <v>1089</v>
      </c>
      <c r="B168" s="148">
        <v>0</v>
      </c>
      <c r="C168" s="148">
        <v>0</v>
      </c>
      <c r="D168" s="148">
        <v>0</v>
      </c>
      <c r="E168" s="148">
        <v>0</v>
      </c>
      <c r="F168" s="148">
        <v>0</v>
      </c>
      <c r="G168" s="148">
        <v>0</v>
      </c>
    </row>
    <row r="169" spans="1:8">
      <c r="A169" s="145" t="s">
        <v>455</v>
      </c>
      <c r="B169" s="148">
        <v>0</v>
      </c>
      <c r="C169" s="148">
        <v>0</v>
      </c>
      <c r="D169" s="148">
        <v>0</v>
      </c>
      <c r="E169" s="148">
        <v>0</v>
      </c>
      <c r="F169" s="148">
        <v>0</v>
      </c>
      <c r="G169" s="148">
        <v>0</v>
      </c>
    </row>
    <row r="170" spans="1:8">
      <c r="A170" s="145" t="s">
        <v>440</v>
      </c>
      <c r="B170" s="148">
        <v>0</v>
      </c>
      <c r="C170" s="148">
        <v>0</v>
      </c>
      <c r="D170" s="148">
        <v>0</v>
      </c>
      <c r="E170" s="148">
        <v>0</v>
      </c>
      <c r="F170" s="148">
        <v>0</v>
      </c>
      <c r="G170" s="148">
        <v>0</v>
      </c>
    </row>
    <row r="171" spans="1:8">
      <c r="A171" s="145" t="s">
        <v>442</v>
      </c>
      <c r="B171" s="148">
        <v>0</v>
      </c>
      <c r="C171" s="148">
        <v>0</v>
      </c>
      <c r="D171" s="148">
        <v>0</v>
      </c>
      <c r="E171" s="148">
        <v>0</v>
      </c>
      <c r="F171" s="148">
        <v>0</v>
      </c>
      <c r="G171" s="148">
        <v>0</v>
      </c>
    </row>
    <row r="172" spans="1:8">
      <c r="A172" s="145" t="s">
        <v>444</v>
      </c>
      <c r="B172" s="148">
        <v>728</v>
      </c>
      <c r="C172" s="148">
        <v>0</v>
      </c>
      <c r="D172" s="148">
        <v>0</v>
      </c>
      <c r="E172" s="148">
        <v>535.94000000000005</v>
      </c>
      <c r="F172" s="148">
        <v>0</v>
      </c>
      <c r="G172" s="148">
        <v>642.95000000000005</v>
      </c>
    </row>
    <row r="173" spans="1:8">
      <c r="A173" s="145" t="s">
        <v>456</v>
      </c>
      <c r="B173" s="148">
        <v>0</v>
      </c>
      <c r="C173" s="148">
        <v>0</v>
      </c>
      <c r="D173" s="148">
        <v>36.950000000000003</v>
      </c>
      <c r="E173" s="148">
        <v>0</v>
      </c>
      <c r="F173" s="148">
        <v>36.950000000000003</v>
      </c>
      <c r="G173" s="148">
        <v>0</v>
      </c>
    </row>
    <row r="174" spans="1:8">
      <c r="A174" s="145" t="s">
        <v>449</v>
      </c>
      <c r="B174" s="148">
        <v>255.88</v>
      </c>
      <c r="C174" s="148">
        <v>87.67</v>
      </c>
      <c r="D174" s="148">
        <v>92.41</v>
      </c>
      <c r="E174" s="148">
        <v>10.68</v>
      </c>
      <c r="F174" s="148">
        <v>86.48</v>
      </c>
      <c r="G174" s="148">
        <v>269.64999999999998</v>
      </c>
    </row>
    <row r="175" spans="1:8">
      <c r="A175" s="145" t="s">
        <v>1026</v>
      </c>
      <c r="B175" s="148">
        <v>0</v>
      </c>
      <c r="C175" s="148">
        <v>0</v>
      </c>
      <c r="D175" s="148">
        <v>0</v>
      </c>
      <c r="E175" s="148">
        <v>0</v>
      </c>
      <c r="F175" s="148">
        <v>0</v>
      </c>
      <c r="G175" s="148">
        <v>0</v>
      </c>
    </row>
    <row r="176" spans="1:8">
      <c r="A176" s="145" t="s">
        <v>657</v>
      </c>
      <c r="B176" s="148">
        <v>0</v>
      </c>
      <c r="C176" s="148">
        <v>0</v>
      </c>
      <c r="D176" s="148">
        <v>0</v>
      </c>
      <c r="E176" s="148">
        <v>19.739999999999998</v>
      </c>
      <c r="F176" s="148">
        <v>0</v>
      </c>
      <c r="G176" s="148">
        <v>0</v>
      </c>
    </row>
    <row r="177" spans="1:8">
      <c r="A177" s="145" t="s">
        <v>1090</v>
      </c>
      <c r="B177" s="148">
        <v>0</v>
      </c>
      <c r="C177" s="148">
        <v>0</v>
      </c>
      <c r="D177" s="148">
        <v>0</v>
      </c>
      <c r="E177" s="148">
        <v>0</v>
      </c>
      <c r="F177" s="148">
        <v>-594.27</v>
      </c>
      <c r="G177" s="148">
        <v>0</v>
      </c>
    </row>
    <row r="178" spans="1:8">
      <c r="A178" s="145" t="s">
        <v>1091</v>
      </c>
      <c r="B178" s="148">
        <v>0</v>
      </c>
      <c r="C178" s="148">
        <v>0</v>
      </c>
      <c r="D178" s="148">
        <v>0</v>
      </c>
      <c r="E178" s="148">
        <v>0</v>
      </c>
      <c r="F178" s="148">
        <v>0</v>
      </c>
      <c r="G178" s="148">
        <v>0</v>
      </c>
    </row>
    <row r="179" spans="1:8">
      <c r="A179" s="145" t="s">
        <v>454</v>
      </c>
      <c r="B179" s="148">
        <v>1684.47</v>
      </c>
      <c r="C179" s="148">
        <v>880.09999999999991</v>
      </c>
      <c r="D179" s="148">
        <v>776.05</v>
      </c>
      <c r="E179" s="148">
        <v>2578.7200000000003</v>
      </c>
      <c r="F179" s="148">
        <v>1251.1099999999999</v>
      </c>
      <c r="G179" s="148">
        <v>788.35</v>
      </c>
    </row>
    <row r="180" spans="1:8">
      <c r="A180" s="145" t="s">
        <v>658</v>
      </c>
      <c r="B180" s="148">
        <v>0</v>
      </c>
      <c r="C180" s="148">
        <v>0</v>
      </c>
      <c r="D180" s="148">
        <v>0</v>
      </c>
      <c r="E180" s="148">
        <v>0</v>
      </c>
      <c r="F180" s="148">
        <v>0</v>
      </c>
      <c r="G180" s="148">
        <v>0</v>
      </c>
    </row>
    <row r="181" spans="1:8">
      <c r="A181" s="145" t="s">
        <v>458</v>
      </c>
      <c r="B181" s="148">
        <v>0</v>
      </c>
      <c r="C181" s="148">
        <v>182.85</v>
      </c>
      <c r="D181" s="148">
        <v>0</v>
      </c>
      <c r="E181" s="148">
        <v>170.72</v>
      </c>
      <c r="F181" s="148">
        <v>0</v>
      </c>
      <c r="G181" s="148">
        <v>101.16</v>
      </c>
    </row>
    <row r="182" spans="1:8">
      <c r="A182" s="145" t="s">
        <v>734</v>
      </c>
      <c r="B182" s="148">
        <v>0</v>
      </c>
      <c r="C182" s="148">
        <v>0</v>
      </c>
      <c r="D182" s="148">
        <v>0</v>
      </c>
      <c r="E182" s="148">
        <v>0</v>
      </c>
      <c r="F182" s="148">
        <v>0</v>
      </c>
      <c r="G182" s="148">
        <v>0</v>
      </c>
    </row>
    <row r="183" spans="1:8">
      <c r="A183" s="145" t="s">
        <v>459</v>
      </c>
      <c r="B183" s="148">
        <v>48.22</v>
      </c>
      <c r="C183" s="148">
        <v>0</v>
      </c>
      <c r="D183" s="148">
        <v>0</v>
      </c>
      <c r="E183" s="148">
        <v>0</v>
      </c>
      <c r="F183" s="148">
        <v>0</v>
      </c>
      <c r="G183" s="148">
        <v>127.19</v>
      </c>
    </row>
    <row r="184" spans="1:8">
      <c r="A184" s="145" t="s">
        <v>450</v>
      </c>
      <c r="B184" s="148">
        <v>0</v>
      </c>
      <c r="C184" s="148">
        <v>0</v>
      </c>
      <c r="D184" s="148">
        <v>395.65999999999997</v>
      </c>
      <c r="E184" s="148">
        <v>0</v>
      </c>
      <c r="F184" s="148">
        <v>530.79</v>
      </c>
      <c r="G184" s="148">
        <v>0</v>
      </c>
    </row>
    <row r="185" spans="1:8" s="8" customFormat="1">
      <c r="A185" s="133" t="s">
        <v>21</v>
      </c>
      <c r="B185" s="154">
        <v>2716.57</v>
      </c>
      <c r="C185" s="154">
        <v>1150.6199999999999</v>
      </c>
      <c r="D185" s="154">
        <v>1386.45</v>
      </c>
      <c r="E185" s="154">
        <v>3315.8</v>
      </c>
      <c r="F185" s="154">
        <v>1311.06</v>
      </c>
      <c r="G185" s="154">
        <v>1929.3000000000002</v>
      </c>
      <c r="H185" s="139">
        <f>SUM(B185:G185)-SUM(B164:G184)</f>
        <v>0</v>
      </c>
    </row>
    <row r="186" spans="1:8" s="8" customFormat="1">
      <c r="A186" s="133"/>
      <c r="B186" s="153"/>
      <c r="C186" s="153"/>
      <c r="D186" s="153"/>
      <c r="E186" s="153"/>
      <c r="F186" s="153"/>
      <c r="G186" s="153"/>
    </row>
    <row r="187" spans="1:8">
      <c r="A187" s="145" t="s">
        <v>1092</v>
      </c>
      <c r="B187" s="148">
        <v>0</v>
      </c>
      <c r="C187" s="148">
        <v>0</v>
      </c>
      <c r="D187" s="148">
        <v>0</v>
      </c>
      <c r="E187" s="148">
        <v>0</v>
      </c>
      <c r="F187" s="148">
        <v>0</v>
      </c>
      <c r="G187" s="148">
        <v>0</v>
      </c>
    </row>
    <row r="188" spans="1:8">
      <c r="A188" s="145" t="s">
        <v>461</v>
      </c>
      <c r="B188" s="148">
        <v>0</v>
      </c>
      <c r="C188" s="148">
        <v>0</v>
      </c>
      <c r="D188" s="148">
        <v>0</v>
      </c>
      <c r="E188" s="148">
        <v>0</v>
      </c>
      <c r="F188" s="148">
        <v>0</v>
      </c>
      <c r="G188" s="148">
        <v>0</v>
      </c>
    </row>
    <row r="189" spans="1:8">
      <c r="A189" s="145" t="s">
        <v>463</v>
      </c>
      <c r="B189" s="148">
        <v>236</v>
      </c>
      <c r="C189" s="148">
        <v>236</v>
      </c>
      <c r="D189" s="148">
        <v>80</v>
      </c>
      <c r="E189" s="148">
        <v>392</v>
      </c>
      <c r="F189" s="148">
        <v>240.8</v>
      </c>
      <c r="G189" s="148">
        <v>316</v>
      </c>
    </row>
    <row r="190" spans="1:8">
      <c r="A190" s="145" t="s">
        <v>460</v>
      </c>
      <c r="B190" s="148">
        <v>5911.28</v>
      </c>
      <c r="C190" s="148">
        <v>9416.880000000001</v>
      </c>
      <c r="D190" s="148">
        <v>5692.33</v>
      </c>
      <c r="E190" s="148">
        <v>12994.43</v>
      </c>
      <c r="F190" s="148">
        <v>11983.269999999999</v>
      </c>
      <c r="G190" s="148">
        <v>14450.38</v>
      </c>
    </row>
    <row r="191" spans="1:8">
      <c r="A191" s="145" t="s">
        <v>462</v>
      </c>
      <c r="B191" s="148">
        <v>529.15000000000009</v>
      </c>
      <c r="C191" s="148">
        <v>499.5</v>
      </c>
      <c r="D191" s="148">
        <v>211.54</v>
      </c>
      <c r="E191" s="148">
        <v>98.86</v>
      </c>
      <c r="F191" s="148">
        <v>93.97</v>
      </c>
      <c r="G191" s="148">
        <v>180.26</v>
      </c>
    </row>
    <row r="192" spans="1:8">
      <c r="A192" s="145" t="s">
        <v>465</v>
      </c>
      <c r="B192" s="148">
        <v>0</v>
      </c>
      <c r="C192" s="148">
        <v>0</v>
      </c>
      <c r="D192" s="148">
        <v>12.07</v>
      </c>
      <c r="E192" s="148">
        <v>0</v>
      </c>
      <c r="F192" s="148">
        <v>0</v>
      </c>
      <c r="G192" s="148">
        <v>0</v>
      </c>
    </row>
    <row r="193" spans="1:8">
      <c r="A193" s="145" t="s">
        <v>1093</v>
      </c>
      <c r="B193" s="148">
        <v>0</v>
      </c>
      <c r="C193" s="148">
        <v>0</v>
      </c>
      <c r="D193" s="148">
        <v>0</v>
      </c>
      <c r="E193" s="148">
        <v>0</v>
      </c>
      <c r="F193" s="148">
        <v>0</v>
      </c>
      <c r="G193" s="148">
        <v>0</v>
      </c>
    </row>
    <row r="194" spans="1:8">
      <c r="A194" s="145" t="s">
        <v>467</v>
      </c>
      <c r="B194" s="148">
        <v>0</v>
      </c>
      <c r="C194" s="148">
        <v>0</v>
      </c>
      <c r="D194" s="148">
        <v>0</v>
      </c>
      <c r="E194" s="148">
        <v>0</v>
      </c>
      <c r="F194" s="148">
        <v>0</v>
      </c>
      <c r="G194" s="148">
        <v>76.650000000000006</v>
      </c>
    </row>
    <row r="195" spans="1:8" s="8" customFormat="1">
      <c r="A195" s="133" t="s">
        <v>22</v>
      </c>
      <c r="B195" s="154">
        <v>6676.43</v>
      </c>
      <c r="C195" s="154">
        <v>10152.380000000001</v>
      </c>
      <c r="D195" s="154">
        <v>5995.94</v>
      </c>
      <c r="E195" s="154">
        <v>13485.29</v>
      </c>
      <c r="F195" s="154">
        <v>12318.039999999997</v>
      </c>
      <c r="G195" s="154">
        <v>15023.289999999999</v>
      </c>
      <c r="H195" s="139">
        <f>SUM(B195:G195)-SUM(B187:G194)</f>
        <v>0</v>
      </c>
    </row>
    <row r="196" spans="1:8" s="8" customFormat="1">
      <c r="A196" s="133"/>
      <c r="B196" s="153"/>
      <c r="C196" s="153"/>
      <c r="D196" s="153"/>
      <c r="E196" s="153"/>
      <c r="F196" s="153"/>
      <c r="G196" s="153"/>
    </row>
    <row r="197" spans="1:8">
      <c r="A197" s="145" t="s">
        <v>466</v>
      </c>
      <c r="B197" s="148">
        <v>-1098.1099999999999</v>
      </c>
      <c r="C197" s="148">
        <v>-1887.4900000000002</v>
      </c>
      <c r="D197" s="148">
        <v>-2693.3599999999997</v>
      </c>
      <c r="E197" s="148">
        <v>-1063.3</v>
      </c>
      <c r="F197" s="148">
        <v>-1862.1</v>
      </c>
      <c r="G197" s="148">
        <v>-2145.0300000000002</v>
      </c>
    </row>
    <row r="198" spans="1:8">
      <c r="A198" s="145" t="s">
        <v>464</v>
      </c>
      <c r="B198" s="148">
        <v>32.99</v>
      </c>
      <c r="C198" s="148">
        <v>33.21</v>
      </c>
      <c r="D198" s="148">
        <v>33.17</v>
      </c>
      <c r="E198" s="148">
        <v>33.130000000000003</v>
      </c>
      <c r="F198" s="148">
        <v>34.04</v>
      </c>
      <c r="G198" s="148">
        <v>33.67</v>
      </c>
    </row>
    <row r="199" spans="1:8">
      <c r="A199" s="145" t="s">
        <v>468</v>
      </c>
      <c r="B199" s="148">
        <v>33.42</v>
      </c>
      <c r="C199" s="148">
        <v>27.96</v>
      </c>
      <c r="D199" s="148">
        <v>25.55</v>
      </c>
      <c r="E199" s="148">
        <v>16.03</v>
      </c>
      <c r="F199" s="148">
        <v>16.670000000000002</v>
      </c>
      <c r="G199" s="148">
        <v>9.11</v>
      </c>
    </row>
    <row r="200" spans="1:8">
      <c r="A200" s="145" t="s">
        <v>469</v>
      </c>
      <c r="B200" s="148">
        <v>218.42</v>
      </c>
      <c r="C200" s="148">
        <v>218.21</v>
      </c>
      <c r="D200" s="148">
        <v>219.06</v>
      </c>
      <c r="E200" s="148">
        <v>229.13</v>
      </c>
      <c r="F200" s="148">
        <v>230.22</v>
      </c>
      <c r="G200" s="148">
        <v>231.04</v>
      </c>
    </row>
    <row r="201" spans="1:8">
      <c r="A201" s="145" t="s">
        <v>471</v>
      </c>
      <c r="B201" s="148">
        <v>2593.87</v>
      </c>
      <c r="C201" s="148">
        <v>2289.29</v>
      </c>
      <c r="D201" s="148">
        <v>7517.96</v>
      </c>
      <c r="E201" s="148">
        <v>9875.7800000000007</v>
      </c>
      <c r="F201" s="148">
        <v>4798.09</v>
      </c>
      <c r="G201" s="148">
        <v>4045.62</v>
      </c>
    </row>
    <row r="202" spans="1:8">
      <c r="A202" s="145" t="s">
        <v>472</v>
      </c>
      <c r="B202" s="148">
        <v>7687.61</v>
      </c>
      <c r="C202" s="148">
        <v>8826.35</v>
      </c>
      <c r="D202" s="148">
        <v>7835.47</v>
      </c>
      <c r="E202" s="148">
        <v>8062.62</v>
      </c>
      <c r="F202" s="148">
        <v>7782.19</v>
      </c>
      <c r="G202" s="148">
        <v>3820.63</v>
      </c>
    </row>
    <row r="203" spans="1:8">
      <c r="A203" s="145" t="s">
        <v>473</v>
      </c>
      <c r="B203" s="148">
        <v>6534.94</v>
      </c>
      <c r="C203" s="148">
        <v>9675</v>
      </c>
      <c r="D203" s="148">
        <v>9308.630000000001</v>
      </c>
      <c r="E203" s="148">
        <v>9333.5400000000009</v>
      </c>
      <c r="F203" s="148">
        <v>9365.2099999999991</v>
      </c>
      <c r="G203" s="148">
        <v>9363.82</v>
      </c>
    </row>
    <row r="204" spans="1:8">
      <c r="A204" s="145" t="s">
        <v>474</v>
      </c>
      <c r="B204" s="148">
        <v>6130.3499999999995</v>
      </c>
      <c r="C204" s="148">
        <v>6316.12</v>
      </c>
      <c r="D204" s="148">
        <v>5894.92</v>
      </c>
      <c r="E204" s="148">
        <v>-31739.550000000003</v>
      </c>
      <c r="F204" s="148">
        <v>5818.8</v>
      </c>
      <c r="G204" s="148">
        <v>6963.72</v>
      </c>
    </row>
    <row r="205" spans="1:8">
      <c r="A205" s="145" t="s">
        <v>476</v>
      </c>
      <c r="B205" s="148">
        <v>10537.92</v>
      </c>
      <c r="C205" s="148">
        <v>12320.74</v>
      </c>
      <c r="D205" s="148">
        <v>8962.119999999999</v>
      </c>
      <c r="E205" s="148">
        <v>8182.9400000000005</v>
      </c>
      <c r="F205" s="148">
        <v>11907.630000000001</v>
      </c>
      <c r="G205" s="148">
        <v>8743.39</v>
      </c>
    </row>
    <row r="206" spans="1:8">
      <c r="A206" s="145" t="s">
        <v>477</v>
      </c>
      <c r="B206" s="148">
        <v>14.25</v>
      </c>
      <c r="C206" s="148">
        <v>0</v>
      </c>
      <c r="D206" s="148">
        <v>14.26</v>
      </c>
      <c r="E206" s="148">
        <v>24.12</v>
      </c>
      <c r="F206" s="148">
        <v>0</v>
      </c>
      <c r="G206" s="148">
        <v>0</v>
      </c>
    </row>
    <row r="207" spans="1:8">
      <c r="A207" s="145" t="s">
        <v>1031</v>
      </c>
      <c r="B207" s="148">
        <v>0</v>
      </c>
      <c r="C207" s="148">
        <v>0</v>
      </c>
      <c r="D207" s="148">
        <v>0</v>
      </c>
      <c r="E207" s="148">
        <v>0</v>
      </c>
      <c r="F207" s="148">
        <v>0</v>
      </c>
      <c r="G207" s="148">
        <v>0</v>
      </c>
    </row>
    <row r="208" spans="1:8">
      <c r="A208" s="145" t="s">
        <v>478</v>
      </c>
      <c r="B208" s="148">
        <v>43.87</v>
      </c>
      <c r="C208" s="148">
        <v>0</v>
      </c>
      <c r="D208" s="148">
        <v>0</v>
      </c>
      <c r="E208" s="148">
        <v>0</v>
      </c>
      <c r="F208" s="148">
        <v>0</v>
      </c>
      <c r="G208" s="148">
        <v>0</v>
      </c>
    </row>
    <row r="209" spans="1:8">
      <c r="A209" s="145" t="s">
        <v>475</v>
      </c>
      <c r="B209" s="148">
        <v>0</v>
      </c>
      <c r="C209" s="148">
        <v>0</v>
      </c>
      <c r="D209" s="148">
        <v>0</v>
      </c>
      <c r="E209" s="148">
        <v>222.83</v>
      </c>
      <c r="F209" s="148">
        <v>864.51</v>
      </c>
      <c r="G209" s="148">
        <v>132.13999999999999</v>
      </c>
    </row>
    <row r="210" spans="1:8">
      <c r="A210" s="145" t="s">
        <v>480</v>
      </c>
      <c r="B210" s="148">
        <v>-8.32</v>
      </c>
      <c r="C210" s="148">
        <v>0</v>
      </c>
      <c r="D210" s="148">
        <v>-8.32</v>
      </c>
      <c r="E210" s="148">
        <v>-14.11</v>
      </c>
      <c r="F210" s="148">
        <v>0</v>
      </c>
      <c r="G210" s="148">
        <v>0</v>
      </c>
    </row>
    <row r="211" spans="1:8">
      <c r="A211" s="145" t="s">
        <v>1034</v>
      </c>
      <c r="B211" s="148">
        <v>0</v>
      </c>
      <c r="C211" s="148">
        <v>0</v>
      </c>
      <c r="D211" s="148">
        <v>0</v>
      </c>
      <c r="E211" s="148">
        <v>0</v>
      </c>
      <c r="F211" s="148">
        <v>0</v>
      </c>
      <c r="G211" s="148">
        <v>0</v>
      </c>
    </row>
    <row r="212" spans="1:8">
      <c r="A212" s="145" t="s">
        <v>481</v>
      </c>
      <c r="B212" s="148">
        <v>-19.260000000000002</v>
      </c>
      <c r="C212" s="148">
        <v>-19.91</v>
      </c>
      <c r="D212" s="148">
        <v>-19.36</v>
      </c>
      <c r="E212" s="148">
        <v>-19.39</v>
      </c>
      <c r="F212" s="148">
        <v>-19.239999999999998</v>
      </c>
      <c r="G212" s="148">
        <v>-19.86</v>
      </c>
    </row>
    <row r="213" spans="1:8">
      <c r="A213" s="145" t="s">
        <v>482</v>
      </c>
      <c r="B213" s="148">
        <v>-25.61</v>
      </c>
      <c r="C213" s="148">
        <v>0</v>
      </c>
      <c r="D213" s="148">
        <v>0</v>
      </c>
      <c r="E213" s="148">
        <v>0</v>
      </c>
      <c r="F213" s="148">
        <v>0</v>
      </c>
      <c r="G213" s="148">
        <v>0</v>
      </c>
    </row>
    <row r="214" spans="1:8">
      <c r="A214" s="145" t="s">
        <v>479</v>
      </c>
      <c r="B214" s="148">
        <v>-13053.820000000003</v>
      </c>
      <c r="C214" s="148">
        <v>-15992.32</v>
      </c>
      <c r="D214" s="148">
        <v>-12676.529999999999</v>
      </c>
      <c r="E214" s="148">
        <v>8671.2099999999991</v>
      </c>
      <c r="F214" s="148">
        <v>-14884.98</v>
      </c>
      <c r="G214" s="148">
        <v>-13740.069999999998</v>
      </c>
    </row>
    <row r="215" spans="1:8" s="8" customFormat="1">
      <c r="A215" s="133" t="s">
        <v>23</v>
      </c>
      <c r="B215" s="154">
        <v>19622.51999999999</v>
      </c>
      <c r="C215" s="154">
        <v>21807.16</v>
      </c>
      <c r="D215" s="154">
        <v>24413.570000000007</v>
      </c>
      <c r="E215" s="154">
        <v>11814.979999999996</v>
      </c>
      <c r="F215" s="154">
        <v>24051.040000000001</v>
      </c>
      <c r="G215" s="154">
        <v>17438.18</v>
      </c>
      <c r="H215" s="139">
        <f>SUM(B215:G215)-SUM(B197:G214)</f>
        <v>0</v>
      </c>
    </row>
    <row r="216" spans="1:8" s="8" customFormat="1">
      <c r="A216" s="133"/>
      <c r="B216" s="153"/>
      <c r="C216" s="153"/>
      <c r="D216" s="153"/>
      <c r="E216" s="153"/>
      <c r="F216" s="153"/>
      <c r="G216" s="153"/>
    </row>
    <row r="217" spans="1:8">
      <c r="A217" s="145" t="s">
        <v>486</v>
      </c>
      <c r="B217" s="148">
        <v>0</v>
      </c>
      <c r="C217" s="148">
        <v>667.01</v>
      </c>
      <c r="D217" s="148">
        <v>0</v>
      </c>
      <c r="E217" s="148">
        <v>0</v>
      </c>
      <c r="F217" s="148">
        <v>0</v>
      </c>
      <c r="G217" s="148">
        <v>0</v>
      </c>
    </row>
    <row r="218" spans="1:8">
      <c r="A218" s="145" t="s">
        <v>483</v>
      </c>
      <c r="B218" s="148">
        <v>3112.19</v>
      </c>
      <c r="C218" s="148">
        <v>3156.66</v>
      </c>
      <c r="D218" s="148">
        <v>2850.09</v>
      </c>
      <c r="E218" s="148">
        <v>52356.22</v>
      </c>
      <c r="F218" s="148">
        <v>40603.919999999998</v>
      </c>
      <c r="G218" s="148">
        <v>517.62</v>
      </c>
    </row>
    <row r="219" spans="1:8">
      <c r="A219" s="145" t="s">
        <v>1094</v>
      </c>
      <c r="B219" s="148">
        <v>0</v>
      </c>
      <c r="C219" s="148">
        <v>0</v>
      </c>
      <c r="D219" s="148">
        <v>0</v>
      </c>
      <c r="E219" s="148">
        <v>0</v>
      </c>
      <c r="F219" s="148">
        <v>0</v>
      </c>
      <c r="G219" s="148">
        <v>0</v>
      </c>
    </row>
    <row r="220" spans="1:8">
      <c r="A220" s="145" t="s">
        <v>488</v>
      </c>
      <c r="B220" s="148">
        <v>724.8</v>
      </c>
      <c r="C220" s="148">
        <v>0</v>
      </c>
      <c r="D220" s="148">
        <v>0</v>
      </c>
      <c r="E220" s="148">
        <v>0</v>
      </c>
      <c r="F220" s="148">
        <v>0</v>
      </c>
      <c r="G220" s="148">
        <v>0</v>
      </c>
    </row>
    <row r="221" spans="1:8">
      <c r="A221" s="145" t="s">
        <v>490</v>
      </c>
      <c r="B221" s="148">
        <v>0</v>
      </c>
      <c r="C221" s="148">
        <v>0</v>
      </c>
      <c r="D221" s="148">
        <v>0</v>
      </c>
      <c r="E221" s="148">
        <v>0</v>
      </c>
      <c r="F221" s="148">
        <v>0</v>
      </c>
      <c r="G221" s="148">
        <v>0</v>
      </c>
    </row>
    <row r="222" spans="1:8">
      <c r="A222" s="145" t="s">
        <v>484</v>
      </c>
      <c r="B222" s="148">
        <v>0</v>
      </c>
      <c r="C222" s="148">
        <v>0</v>
      </c>
      <c r="D222" s="148">
        <v>0</v>
      </c>
      <c r="E222" s="148">
        <v>0</v>
      </c>
      <c r="F222" s="148">
        <v>381.56</v>
      </c>
      <c r="G222" s="148">
        <v>0</v>
      </c>
    </row>
    <row r="223" spans="1:8">
      <c r="A223" s="145" t="s">
        <v>1095</v>
      </c>
      <c r="B223" s="148">
        <v>0</v>
      </c>
      <c r="C223" s="148">
        <v>0</v>
      </c>
      <c r="D223" s="148">
        <v>0</v>
      </c>
      <c r="E223" s="148">
        <v>0</v>
      </c>
      <c r="F223" s="148">
        <v>0</v>
      </c>
      <c r="G223" s="148">
        <v>0</v>
      </c>
    </row>
    <row r="224" spans="1:8">
      <c r="A224" s="145" t="s">
        <v>1036</v>
      </c>
      <c r="B224" s="148">
        <v>0</v>
      </c>
      <c r="C224" s="148">
        <v>0</v>
      </c>
      <c r="D224" s="148">
        <v>0</v>
      </c>
      <c r="E224" s="148">
        <v>0</v>
      </c>
      <c r="F224" s="148">
        <v>0</v>
      </c>
      <c r="G224" s="148">
        <v>0</v>
      </c>
    </row>
    <row r="225" spans="1:8">
      <c r="A225" s="145" t="s">
        <v>679</v>
      </c>
      <c r="B225" s="148">
        <v>0</v>
      </c>
      <c r="C225" s="148">
        <v>0</v>
      </c>
      <c r="D225" s="148">
        <v>0</v>
      </c>
      <c r="E225" s="148">
        <v>0</v>
      </c>
      <c r="F225" s="148">
        <v>0</v>
      </c>
      <c r="G225" s="148">
        <v>0</v>
      </c>
    </row>
    <row r="226" spans="1:8">
      <c r="A226" s="145" t="s">
        <v>485</v>
      </c>
      <c r="B226" s="148">
        <v>0</v>
      </c>
      <c r="C226" s="148">
        <v>0</v>
      </c>
      <c r="D226" s="148">
        <v>0</v>
      </c>
      <c r="E226" s="148">
        <v>0</v>
      </c>
      <c r="F226" s="148">
        <v>0</v>
      </c>
      <c r="G226" s="148">
        <v>0</v>
      </c>
    </row>
    <row r="227" spans="1:8">
      <c r="A227" s="145" t="s">
        <v>487</v>
      </c>
      <c r="B227" s="148">
        <v>0</v>
      </c>
      <c r="C227" s="148">
        <v>0</v>
      </c>
      <c r="D227" s="148">
        <v>0</v>
      </c>
      <c r="E227" s="148">
        <v>0</v>
      </c>
      <c r="F227" s="148">
        <v>450</v>
      </c>
      <c r="G227" s="148">
        <v>0</v>
      </c>
    </row>
    <row r="228" spans="1:8">
      <c r="A228" s="145" t="s">
        <v>492</v>
      </c>
      <c r="B228" s="148">
        <v>0</v>
      </c>
      <c r="C228" s="148">
        <v>1747.5</v>
      </c>
      <c r="D228" s="148">
        <v>0</v>
      </c>
      <c r="E228" s="148">
        <v>0</v>
      </c>
      <c r="F228" s="148">
        <v>0</v>
      </c>
      <c r="G228" s="148">
        <v>0</v>
      </c>
    </row>
    <row r="229" spans="1:8">
      <c r="A229" s="145" t="s">
        <v>489</v>
      </c>
      <c r="B229" s="148">
        <v>0</v>
      </c>
      <c r="C229" s="148">
        <v>0</v>
      </c>
      <c r="D229" s="148">
        <v>0</v>
      </c>
      <c r="E229" s="148">
        <v>0</v>
      </c>
      <c r="F229" s="148">
        <v>0</v>
      </c>
      <c r="G229" s="148">
        <v>0</v>
      </c>
    </row>
    <row r="230" spans="1:8">
      <c r="A230" s="145" t="s">
        <v>1096</v>
      </c>
      <c r="B230" s="148">
        <v>0</v>
      </c>
      <c r="C230" s="148">
        <v>0</v>
      </c>
      <c r="D230" s="148">
        <v>0</v>
      </c>
      <c r="E230" s="148">
        <v>0</v>
      </c>
      <c r="F230" s="148">
        <v>0</v>
      </c>
      <c r="G230" s="148">
        <v>0</v>
      </c>
    </row>
    <row r="231" spans="1:8">
      <c r="A231" s="145" t="s">
        <v>491</v>
      </c>
      <c r="B231" s="148">
        <v>60.36</v>
      </c>
      <c r="C231" s="148">
        <v>25.3</v>
      </c>
      <c r="D231" s="148">
        <v>2.4699999999999998</v>
      </c>
      <c r="E231" s="148">
        <v>53.07</v>
      </c>
      <c r="F231" s="148">
        <v>27.77</v>
      </c>
      <c r="G231" s="148">
        <v>30.24</v>
      </c>
    </row>
    <row r="232" spans="1:8">
      <c r="A232" s="145" t="s">
        <v>493</v>
      </c>
      <c r="B232" s="148">
        <v>0</v>
      </c>
      <c r="C232" s="148">
        <v>1747.5</v>
      </c>
      <c r="D232" s="148">
        <v>0</v>
      </c>
      <c r="E232" s="148">
        <v>0</v>
      </c>
      <c r="F232" s="148">
        <v>0</v>
      </c>
      <c r="G232" s="148">
        <v>1449.57</v>
      </c>
    </row>
    <row r="233" spans="1:8">
      <c r="A233" s="145" t="s">
        <v>495</v>
      </c>
      <c r="B233" s="148">
        <v>0</v>
      </c>
      <c r="C233" s="148">
        <v>0</v>
      </c>
      <c r="D233" s="148">
        <v>0</v>
      </c>
      <c r="E233" s="148">
        <v>0</v>
      </c>
      <c r="F233" s="148">
        <v>0</v>
      </c>
      <c r="G233" s="148">
        <v>0</v>
      </c>
    </row>
    <row r="234" spans="1:8">
      <c r="A234" s="145" t="s">
        <v>1097</v>
      </c>
      <c r="B234" s="148">
        <v>0</v>
      </c>
      <c r="C234" s="148">
        <v>0</v>
      </c>
      <c r="D234" s="148">
        <v>0</v>
      </c>
      <c r="E234" s="148">
        <v>0</v>
      </c>
      <c r="F234" s="148">
        <v>0</v>
      </c>
      <c r="G234" s="148">
        <v>0</v>
      </c>
    </row>
    <row r="235" spans="1:8" s="8" customFormat="1">
      <c r="A235" s="133" t="s">
        <v>24</v>
      </c>
      <c r="B235" s="154">
        <v>3897.35</v>
      </c>
      <c r="C235" s="154">
        <v>7343.97</v>
      </c>
      <c r="D235" s="154">
        <v>2852.56</v>
      </c>
      <c r="E235" s="154">
        <v>52409.29</v>
      </c>
      <c r="F235" s="154">
        <v>41463.249999999993</v>
      </c>
      <c r="G235" s="154">
        <v>1997.4299999999998</v>
      </c>
      <c r="H235" s="139">
        <f>SUM(B235:G235)-SUM(B217:G234)</f>
        <v>0</v>
      </c>
    </row>
    <row r="236" spans="1:8" s="8" customFormat="1">
      <c r="A236" s="133"/>
      <c r="B236" s="153"/>
      <c r="C236" s="153"/>
      <c r="D236" s="153"/>
      <c r="E236" s="153"/>
      <c r="F236" s="153"/>
      <c r="G236" s="153"/>
    </row>
    <row r="237" spans="1:8">
      <c r="A237" s="145" t="s">
        <v>496</v>
      </c>
      <c r="B237" s="148">
        <v>0</v>
      </c>
      <c r="C237" s="148">
        <v>349.31</v>
      </c>
      <c r="D237" s="148">
        <v>0</v>
      </c>
      <c r="E237" s="148">
        <v>0</v>
      </c>
      <c r="F237" s="148">
        <v>25</v>
      </c>
      <c r="G237" s="148">
        <v>0</v>
      </c>
    </row>
    <row r="238" spans="1:8">
      <c r="A238" s="145" t="s">
        <v>494</v>
      </c>
      <c r="B238" s="148">
        <v>0</v>
      </c>
      <c r="C238" s="148">
        <v>0</v>
      </c>
      <c r="D238" s="148">
        <v>0</v>
      </c>
      <c r="E238" s="148">
        <v>0</v>
      </c>
      <c r="F238" s="148">
        <v>0</v>
      </c>
      <c r="G238" s="148">
        <v>0</v>
      </c>
    </row>
    <row r="239" spans="1:8">
      <c r="A239" s="145" t="s">
        <v>498</v>
      </c>
      <c r="B239" s="148">
        <v>0</v>
      </c>
      <c r="C239" s="148">
        <v>0</v>
      </c>
      <c r="D239" s="148">
        <v>0</v>
      </c>
      <c r="E239" s="148">
        <v>0</v>
      </c>
      <c r="F239" s="148">
        <v>0</v>
      </c>
      <c r="G239" s="148">
        <v>0</v>
      </c>
    </row>
    <row r="240" spans="1:8">
      <c r="A240" s="145" t="s">
        <v>500</v>
      </c>
      <c r="B240" s="148">
        <v>0</v>
      </c>
      <c r="C240" s="148">
        <v>0</v>
      </c>
      <c r="D240" s="148">
        <v>0</v>
      </c>
      <c r="E240" s="148">
        <v>0</v>
      </c>
      <c r="F240" s="148">
        <v>0</v>
      </c>
      <c r="G240" s="148">
        <v>0</v>
      </c>
    </row>
    <row r="241" spans="1:8">
      <c r="A241" s="145" t="s">
        <v>1046</v>
      </c>
      <c r="B241" s="148">
        <v>0</v>
      </c>
      <c r="C241" s="148">
        <v>0</v>
      </c>
      <c r="D241" s="148">
        <v>0</v>
      </c>
      <c r="E241" s="148">
        <v>0</v>
      </c>
      <c r="F241" s="148">
        <v>0</v>
      </c>
      <c r="G241" s="148">
        <v>0</v>
      </c>
    </row>
    <row r="242" spans="1:8">
      <c r="A242" s="145" t="s">
        <v>499</v>
      </c>
      <c r="B242" s="148">
        <v>0</v>
      </c>
      <c r="C242" s="148">
        <v>0</v>
      </c>
      <c r="D242" s="148">
        <v>0</v>
      </c>
      <c r="E242" s="148">
        <v>370</v>
      </c>
      <c r="F242" s="148">
        <v>85</v>
      </c>
      <c r="G242" s="148">
        <v>85</v>
      </c>
    </row>
    <row r="243" spans="1:8">
      <c r="A243" s="145" t="s">
        <v>960</v>
      </c>
      <c r="B243" s="148">
        <v>0</v>
      </c>
      <c r="C243" s="148">
        <v>0</v>
      </c>
      <c r="D243" s="148">
        <v>0</v>
      </c>
      <c r="E243" s="148">
        <v>0</v>
      </c>
      <c r="F243" s="148">
        <v>0</v>
      </c>
      <c r="G243" s="148">
        <v>0</v>
      </c>
    </row>
    <row r="244" spans="1:8" s="8" customFormat="1">
      <c r="A244" s="133" t="s">
        <v>501</v>
      </c>
      <c r="B244" s="154">
        <v>0</v>
      </c>
      <c r="C244" s="154">
        <v>349.31</v>
      </c>
      <c r="D244" s="154">
        <v>0</v>
      </c>
      <c r="E244" s="154">
        <v>370</v>
      </c>
      <c r="F244" s="154">
        <v>110</v>
      </c>
      <c r="G244" s="154">
        <v>85</v>
      </c>
      <c r="H244" s="139">
        <f>SUM(B244:G244)-SUM(B237:G243)</f>
        <v>0</v>
      </c>
    </row>
    <row r="245" spans="1:8" s="8" customFormat="1">
      <c r="A245" s="133"/>
      <c r="B245" s="153"/>
      <c r="C245" s="153"/>
      <c r="D245" s="153"/>
      <c r="E245" s="153"/>
      <c r="F245" s="153"/>
      <c r="G245" s="153"/>
    </row>
    <row r="246" spans="1:8">
      <c r="A246" s="145" t="s">
        <v>502</v>
      </c>
      <c r="B246" s="148">
        <v>823.99000000000012</v>
      </c>
      <c r="C246" s="148">
        <v>260.89</v>
      </c>
      <c r="D246" s="148">
        <v>125.85</v>
      </c>
      <c r="E246" s="148">
        <v>905.67</v>
      </c>
      <c r="F246" s="148">
        <v>410.44999999999993</v>
      </c>
      <c r="G246" s="148">
        <v>139.41</v>
      </c>
    </row>
    <row r="247" spans="1:8">
      <c r="A247" s="145" t="s">
        <v>503</v>
      </c>
      <c r="B247" s="148">
        <v>0</v>
      </c>
      <c r="C247" s="148">
        <v>0</v>
      </c>
      <c r="D247" s="148">
        <v>0</v>
      </c>
      <c r="E247" s="148">
        <v>0</v>
      </c>
      <c r="F247" s="148">
        <v>0</v>
      </c>
      <c r="G247" s="148">
        <v>0</v>
      </c>
    </row>
    <row r="248" spans="1:8">
      <c r="A248" s="145" t="s">
        <v>504</v>
      </c>
      <c r="B248" s="148">
        <v>98</v>
      </c>
      <c r="C248" s="148">
        <v>62.53</v>
      </c>
      <c r="D248" s="148">
        <v>0</v>
      </c>
      <c r="E248" s="148">
        <v>47.54</v>
      </c>
      <c r="F248" s="148">
        <v>96.72</v>
      </c>
      <c r="G248" s="148">
        <v>112.50999999999999</v>
      </c>
    </row>
    <row r="249" spans="1:8">
      <c r="A249" s="145" t="s">
        <v>690</v>
      </c>
      <c r="B249" s="148">
        <v>0</v>
      </c>
      <c r="C249" s="148">
        <v>0</v>
      </c>
      <c r="D249" s="148">
        <v>0</v>
      </c>
      <c r="E249" s="148">
        <v>0</v>
      </c>
      <c r="F249" s="148">
        <v>0</v>
      </c>
      <c r="G249" s="148">
        <v>0</v>
      </c>
    </row>
    <row r="250" spans="1:8">
      <c r="A250" s="145" t="s">
        <v>505</v>
      </c>
      <c r="B250" s="148">
        <v>73.010000000000005</v>
      </c>
      <c r="C250" s="148">
        <v>27.16</v>
      </c>
      <c r="D250" s="148">
        <v>13.85</v>
      </c>
      <c r="E250" s="148">
        <v>68.180000000000007</v>
      </c>
      <c r="F250" s="148">
        <v>88.91</v>
      </c>
      <c r="G250" s="148">
        <v>0</v>
      </c>
    </row>
    <row r="251" spans="1:8">
      <c r="A251" s="145" t="s">
        <v>506</v>
      </c>
      <c r="B251" s="148">
        <v>414.86</v>
      </c>
      <c r="C251" s="148">
        <v>442.42</v>
      </c>
      <c r="D251" s="148">
        <v>13.82</v>
      </c>
      <c r="E251" s="148">
        <v>117.66</v>
      </c>
      <c r="F251" s="148">
        <v>72.86</v>
      </c>
      <c r="G251" s="148">
        <v>0</v>
      </c>
    </row>
    <row r="252" spans="1:8">
      <c r="A252" s="145" t="s">
        <v>508</v>
      </c>
      <c r="B252" s="148">
        <v>0</v>
      </c>
      <c r="C252" s="148">
        <v>0</v>
      </c>
      <c r="D252" s="148">
        <v>0</v>
      </c>
      <c r="E252" s="148">
        <v>0</v>
      </c>
      <c r="F252" s="148">
        <v>20.420000000000002</v>
      </c>
      <c r="G252" s="148">
        <v>0</v>
      </c>
    </row>
    <row r="253" spans="1:8">
      <c r="A253" s="145" t="s">
        <v>507</v>
      </c>
      <c r="B253" s="148">
        <v>195.56</v>
      </c>
      <c r="C253" s="148">
        <v>158.97999999999999</v>
      </c>
      <c r="D253" s="148">
        <v>194.56</v>
      </c>
      <c r="E253" s="148">
        <v>306.24</v>
      </c>
      <c r="F253" s="148">
        <v>-545.38</v>
      </c>
      <c r="G253" s="148">
        <v>726.74</v>
      </c>
    </row>
    <row r="254" spans="1:8" s="8" customFormat="1">
      <c r="A254" s="133" t="s">
        <v>27</v>
      </c>
      <c r="B254" s="154">
        <v>1605.42</v>
      </c>
      <c r="C254" s="154">
        <v>951.98</v>
      </c>
      <c r="D254" s="154">
        <v>348.08</v>
      </c>
      <c r="E254" s="154">
        <v>1445.29</v>
      </c>
      <c r="F254" s="154">
        <v>143.9799999999999</v>
      </c>
      <c r="G254" s="154">
        <v>978.66</v>
      </c>
      <c r="H254" s="139">
        <f>SUM(B254:G254)-SUM(B246:G253)</f>
        <v>0</v>
      </c>
    </row>
    <row r="255" spans="1:8" s="8" customFormat="1">
      <c r="A255" s="133"/>
      <c r="B255" s="153"/>
      <c r="C255" s="153"/>
      <c r="D255" s="153"/>
      <c r="E255" s="153"/>
      <c r="F255" s="153"/>
      <c r="G255" s="153"/>
    </row>
    <row r="256" spans="1:8">
      <c r="A256" s="145" t="s">
        <v>756</v>
      </c>
      <c r="B256" s="148">
        <v>0</v>
      </c>
      <c r="C256" s="148">
        <v>0</v>
      </c>
      <c r="D256" s="148">
        <v>0</v>
      </c>
      <c r="E256" s="148">
        <v>0</v>
      </c>
      <c r="F256" s="148">
        <v>3.45</v>
      </c>
      <c r="G256" s="148">
        <v>0</v>
      </c>
    </row>
    <row r="257" spans="1:7">
      <c r="A257" s="145" t="s">
        <v>509</v>
      </c>
      <c r="B257" s="148">
        <v>0</v>
      </c>
      <c r="C257" s="148">
        <v>39.35</v>
      </c>
      <c r="D257" s="148">
        <v>259.05</v>
      </c>
      <c r="E257" s="148">
        <v>233.61</v>
      </c>
      <c r="F257" s="148">
        <v>330.77000000000004</v>
      </c>
      <c r="G257" s="148">
        <v>190.78</v>
      </c>
    </row>
    <row r="258" spans="1:7">
      <c r="A258" s="145" t="s">
        <v>510</v>
      </c>
      <c r="B258" s="148">
        <v>109.74</v>
      </c>
      <c r="C258" s="148">
        <v>188.98</v>
      </c>
      <c r="D258" s="148">
        <v>0</v>
      </c>
      <c r="E258" s="148">
        <v>0</v>
      </c>
      <c r="F258" s="148">
        <v>67.25</v>
      </c>
      <c r="G258" s="148">
        <v>73.599999999999994</v>
      </c>
    </row>
    <row r="259" spans="1:7">
      <c r="A259" s="145" t="s">
        <v>511</v>
      </c>
      <c r="B259" s="148">
        <v>0</v>
      </c>
      <c r="C259" s="148">
        <v>0</v>
      </c>
      <c r="D259" s="148">
        <v>21.24</v>
      </c>
      <c r="E259" s="148">
        <v>0</v>
      </c>
      <c r="F259" s="148">
        <v>81.09</v>
      </c>
      <c r="G259" s="148">
        <v>11.21</v>
      </c>
    </row>
    <row r="260" spans="1:7">
      <c r="A260" s="145" t="s">
        <v>519</v>
      </c>
      <c r="B260" s="148">
        <v>0</v>
      </c>
      <c r="C260" s="148">
        <v>0</v>
      </c>
      <c r="D260" s="148">
        <v>0</v>
      </c>
      <c r="E260" s="148">
        <v>0</v>
      </c>
      <c r="F260" s="148">
        <v>0</v>
      </c>
      <c r="G260" s="148">
        <v>0</v>
      </c>
    </row>
    <row r="261" spans="1:7">
      <c r="A261" s="145" t="s">
        <v>512</v>
      </c>
      <c r="B261" s="148">
        <v>97.99</v>
      </c>
      <c r="C261" s="148">
        <v>369.85</v>
      </c>
      <c r="D261" s="148">
        <v>433.29</v>
      </c>
      <c r="E261" s="148">
        <v>195.51</v>
      </c>
      <c r="F261" s="148">
        <v>52.64</v>
      </c>
      <c r="G261" s="148">
        <v>230.84</v>
      </c>
    </row>
    <row r="262" spans="1:7">
      <c r="A262" s="145" t="s">
        <v>513</v>
      </c>
      <c r="B262" s="148">
        <v>342.52000000000004</v>
      </c>
      <c r="C262" s="148">
        <v>1750.6100000000001</v>
      </c>
      <c r="D262" s="148">
        <v>863.81</v>
      </c>
      <c r="E262" s="148">
        <v>698.99</v>
      </c>
      <c r="F262" s="148">
        <v>1166.1500000000001</v>
      </c>
      <c r="G262" s="148">
        <v>1062.1399999999999</v>
      </c>
    </row>
    <row r="263" spans="1:7">
      <c r="A263" s="145" t="s">
        <v>514</v>
      </c>
      <c r="B263" s="148">
        <v>30.6</v>
      </c>
      <c r="C263" s="148">
        <v>0</v>
      </c>
      <c r="D263" s="148">
        <v>0</v>
      </c>
      <c r="E263" s="148">
        <v>0</v>
      </c>
      <c r="F263" s="148">
        <v>0</v>
      </c>
      <c r="G263" s="148">
        <v>0</v>
      </c>
    </row>
    <row r="264" spans="1:7">
      <c r="A264" s="145" t="s">
        <v>515</v>
      </c>
      <c r="B264" s="148">
        <v>0</v>
      </c>
      <c r="C264" s="148">
        <v>0</v>
      </c>
      <c r="D264" s="148">
        <v>0</v>
      </c>
      <c r="E264" s="148">
        <v>0</v>
      </c>
      <c r="F264" s="148">
        <v>0</v>
      </c>
      <c r="G264" s="148">
        <v>0</v>
      </c>
    </row>
    <row r="265" spans="1:7">
      <c r="A265" s="145" t="s">
        <v>516</v>
      </c>
      <c r="B265" s="148">
        <v>0</v>
      </c>
      <c r="C265" s="148">
        <v>0</v>
      </c>
      <c r="D265" s="148">
        <v>0</v>
      </c>
      <c r="E265" s="148">
        <v>0</v>
      </c>
      <c r="F265" s="148">
        <v>0</v>
      </c>
      <c r="G265" s="148">
        <v>0</v>
      </c>
    </row>
    <row r="266" spans="1:7">
      <c r="A266" s="145" t="s">
        <v>517</v>
      </c>
      <c r="B266" s="148">
        <v>0</v>
      </c>
      <c r="C266" s="148">
        <v>0</v>
      </c>
      <c r="D266" s="148">
        <v>0</v>
      </c>
      <c r="E266" s="148">
        <v>0</v>
      </c>
      <c r="F266" s="148">
        <v>36</v>
      </c>
      <c r="G266" s="148">
        <v>0</v>
      </c>
    </row>
    <row r="267" spans="1:7">
      <c r="A267" s="145" t="s">
        <v>1098</v>
      </c>
      <c r="B267" s="148">
        <v>0</v>
      </c>
      <c r="C267" s="148">
        <v>0</v>
      </c>
      <c r="D267" s="148">
        <v>0</v>
      </c>
      <c r="E267" s="148">
        <v>0</v>
      </c>
      <c r="F267" s="148">
        <v>0</v>
      </c>
      <c r="G267" s="148">
        <v>0</v>
      </c>
    </row>
    <row r="268" spans="1:7">
      <c r="A268" s="145" t="s">
        <v>518</v>
      </c>
      <c r="B268" s="148">
        <v>1105.1599999999999</v>
      </c>
      <c r="C268" s="148">
        <v>497.95</v>
      </c>
      <c r="D268" s="148">
        <v>1415.19</v>
      </c>
      <c r="E268" s="148">
        <v>0</v>
      </c>
      <c r="F268" s="148">
        <v>886.31</v>
      </c>
      <c r="G268" s="148">
        <v>742.86999999999989</v>
      </c>
    </row>
    <row r="269" spans="1:7">
      <c r="A269" s="145" t="s">
        <v>943</v>
      </c>
      <c r="B269" s="148">
        <v>0</v>
      </c>
      <c r="C269" s="148">
        <v>0</v>
      </c>
      <c r="D269" s="148">
        <v>0</v>
      </c>
      <c r="E269" s="148">
        <v>0</v>
      </c>
      <c r="F269" s="148">
        <v>0</v>
      </c>
      <c r="G269" s="148">
        <v>0</v>
      </c>
    </row>
    <row r="270" spans="1:7">
      <c r="A270" s="145" t="s">
        <v>1057</v>
      </c>
      <c r="B270" s="148">
        <v>0</v>
      </c>
      <c r="C270" s="148">
        <v>0</v>
      </c>
      <c r="D270" s="148">
        <v>0</v>
      </c>
      <c r="E270" s="148">
        <v>0</v>
      </c>
      <c r="F270" s="148">
        <v>0</v>
      </c>
      <c r="G270" s="148">
        <v>0</v>
      </c>
    </row>
    <row r="271" spans="1:7">
      <c r="A271" s="145" t="s">
        <v>944</v>
      </c>
      <c r="B271" s="148">
        <v>0</v>
      </c>
      <c r="C271" s="148">
        <v>0</v>
      </c>
      <c r="D271" s="148">
        <v>0</v>
      </c>
      <c r="E271" s="148">
        <v>0</v>
      </c>
      <c r="F271" s="148">
        <v>0</v>
      </c>
      <c r="G271" s="148">
        <v>0</v>
      </c>
    </row>
    <row r="272" spans="1:7">
      <c r="A272" s="145" t="s">
        <v>527</v>
      </c>
      <c r="B272" s="148">
        <v>0</v>
      </c>
      <c r="C272" s="148">
        <v>0</v>
      </c>
      <c r="D272" s="148">
        <v>0</v>
      </c>
      <c r="E272" s="148">
        <v>0</v>
      </c>
      <c r="F272" s="148">
        <v>0</v>
      </c>
      <c r="G272" s="148">
        <v>0</v>
      </c>
    </row>
    <row r="273" spans="1:8">
      <c r="A273" s="145" t="s">
        <v>520</v>
      </c>
      <c r="B273" s="148">
        <v>812.82</v>
      </c>
      <c r="C273" s="148">
        <v>704.17</v>
      </c>
      <c r="D273" s="148">
        <v>0</v>
      </c>
      <c r="E273" s="148">
        <v>0</v>
      </c>
      <c r="F273" s="148">
        <v>948.93</v>
      </c>
      <c r="G273" s="148">
        <v>1159.23</v>
      </c>
    </row>
    <row r="274" spans="1:8">
      <c r="A274" s="145" t="s">
        <v>521</v>
      </c>
      <c r="B274" s="148">
        <v>0</v>
      </c>
      <c r="C274" s="148">
        <v>0</v>
      </c>
      <c r="D274" s="148">
        <v>177.1</v>
      </c>
      <c r="E274" s="148">
        <v>0</v>
      </c>
      <c r="F274" s="148">
        <v>724.87</v>
      </c>
      <c r="G274" s="148">
        <v>226.8</v>
      </c>
    </row>
    <row r="275" spans="1:8">
      <c r="A275" s="145" t="s">
        <v>530</v>
      </c>
      <c r="B275" s="148">
        <v>0</v>
      </c>
      <c r="C275" s="148">
        <v>0</v>
      </c>
      <c r="D275" s="148">
        <v>0</v>
      </c>
      <c r="E275" s="148">
        <v>0</v>
      </c>
      <c r="F275" s="148">
        <v>0</v>
      </c>
      <c r="G275" s="148">
        <v>0</v>
      </c>
    </row>
    <row r="276" spans="1:8">
      <c r="A276" s="145" t="s">
        <v>522</v>
      </c>
      <c r="B276" s="148">
        <v>388.26</v>
      </c>
      <c r="C276" s="148">
        <v>306.55</v>
      </c>
      <c r="D276" s="148">
        <v>0</v>
      </c>
      <c r="E276" s="148">
        <v>0</v>
      </c>
      <c r="F276" s="148">
        <v>0</v>
      </c>
      <c r="G276" s="148">
        <v>0</v>
      </c>
    </row>
    <row r="277" spans="1:8">
      <c r="A277" s="145" t="s">
        <v>537</v>
      </c>
      <c r="B277" s="148">
        <v>0</v>
      </c>
      <c r="C277" s="148">
        <v>0</v>
      </c>
      <c r="D277" s="148">
        <v>0</v>
      </c>
      <c r="E277" s="148">
        <v>0</v>
      </c>
      <c r="F277" s="148">
        <v>0</v>
      </c>
      <c r="G277" s="148">
        <v>165.61</v>
      </c>
    </row>
    <row r="278" spans="1:8">
      <c r="A278" s="145" t="s">
        <v>523</v>
      </c>
      <c r="B278" s="148">
        <v>0</v>
      </c>
      <c r="C278" s="148">
        <v>2042.6599999999999</v>
      </c>
      <c r="D278" s="148">
        <v>544.52</v>
      </c>
      <c r="E278" s="148">
        <v>0</v>
      </c>
      <c r="F278" s="148">
        <v>252.89</v>
      </c>
      <c r="G278" s="148">
        <v>1097.3499999999999</v>
      </c>
    </row>
    <row r="279" spans="1:8">
      <c r="A279" s="145" t="s">
        <v>524</v>
      </c>
      <c r="B279" s="148">
        <v>0</v>
      </c>
      <c r="C279" s="148">
        <v>0</v>
      </c>
      <c r="D279" s="148">
        <v>0</v>
      </c>
      <c r="E279" s="148">
        <v>0</v>
      </c>
      <c r="F279" s="148">
        <v>0</v>
      </c>
      <c r="G279" s="148">
        <v>0</v>
      </c>
    </row>
    <row r="280" spans="1:8">
      <c r="A280" s="145" t="s">
        <v>759</v>
      </c>
      <c r="B280" s="148">
        <v>0</v>
      </c>
      <c r="C280" s="148">
        <v>0</v>
      </c>
      <c r="D280" s="148">
        <v>0</v>
      </c>
      <c r="E280" s="148">
        <v>0</v>
      </c>
      <c r="F280" s="148">
        <v>0</v>
      </c>
      <c r="G280" s="148">
        <v>0</v>
      </c>
    </row>
    <row r="281" spans="1:8">
      <c r="A281" s="145" t="s">
        <v>948</v>
      </c>
      <c r="B281" s="148">
        <v>0</v>
      </c>
      <c r="C281" s="148">
        <v>0</v>
      </c>
      <c r="D281" s="148">
        <v>0</v>
      </c>
      <c r="E281" s="148">
        <v>0</v>
      </c>
      <c r="F281" s="148">
        <v>0</v>
      </c>
      <c r="G281" s="148">
        <v>0</v>
      </c>
    </row>
    <row r="282" spans="1:8">
      <c r="A282" s="145" t="s">
        <v>526</v>
      </c>
      <c r="B282" s="148">
        <v>0</v>
      </c>
      <c r="C282" s="148">
        <v>0</v>
      </c>
      <c r="D282" s="148">
        <v>0</v>
      </c>
      <c r="E282" s="148">
        <v>19449.39</v>
      </c>
      <c r="F282" s="148">
        <v>0</v>
      </c>
      <c r="G282" s="148">
        <v>0</v>
      </c>
    </row>
    <row r="283" spans="1:8" s="8" customFormat="1">
      <c r="A283" s="133" t="s">
        <v>28</v>
      </c>
      <c r="B283" s="154">
        <v>2887.09</v>
      </c>
      <c r="C283" s="154">
        <v>5900.12</v>
      </c>
      <c r="D283" s="154">
        <v>3714.2</v>
      </c>
      <c r="E283" s="154">
        <v>20577.5</v>
      </c>
      <c r="F283" s="154">
        <v>4550.3500000000004</v>
      </c>
      <c r="G283" s="154">
        <v>4960.43</v>
      </c>
      <c r="H283" s="139">
        <f>SUM(B283:G283)-SUM(B256:G282)</f>
        <v>0</v>
      </c>
    </row>
    <row r="284" spans="1:8" s="8" customFormat="1">
      <c r="A284" s="133"/>
      <c r="B284" s="153"/>
      <c r="C284" s="153"/>
      <c r="D284" s="153"/>
      <c r="E284" s="153"/>
      <c r="F284" s="153"/>
      <c r="G284" s="153"/>
    </row>
    <row r="285" spans="1:8">
      <c r="A285" s="145" t="s">
        <v>528</v>
      </c>
      <c r="B285" s="148">
        <v>473.26</v>
      </c>
      <c r="C285" s="148">
        <v>0</v>
      </c>
      <c r="D285" s="148">
        <v>473.26</v>
      </c>
      <c r="E285" s="148">
        <v>0</v>
      </c>
      <c r="F285" s="148">
        <v>0</v>
      </c>
      <c r="G285" s="148">
        <v>0</v>
      </c>
    </row>
    <row r="286" spans="1:8">
      <c r="A286" s="145" t="s">
        <v>1099</v>
      </c>
      <c r="B286" s="148">
        <v>0</v>
      </c>
      <c r="C286" s="148">
        <v>0</v>
      </c>
      <c r="D286" s="148">
        <v>0</v>
      </c>
      <c r="E286" s="148">
        <v>0</v>
      </c>
      <c r="F286" s="148">
        <v>0</v>
      </c>
      <c r="G286" s="148">
        <v>0</v>
      </c>
    </row>
    <row r="287" spans="1:8">
      <c r="A287" s="145" t="s">
        <v>529</v>
      </c>
      <c r="B287" s="148">
        <v>365.75</v>
      </c>
      <c r="C287" s="148">
        <v>802.75</v>
      </c>
      <c r="D287" s="148">
        <v>0</v>
      </c>
      <c r="E287" s="148">
        <v>0</v>
      </c>
      <c r="F287" s="148">
        <v>123.5</v>
      </c>
      <c r="G287" s="148">
        <v>0</v>
      </c>
    </row>
    <row r="288" spans="1:8">
      <c r="A288" s="145" t="s">
        <v>531</v>
      </c>
      <c r="B288" s="148">
        <v>0</v>
      </c>
      <c r="C288" s="148">
        <v>0</v>
      </c>
      <c r="D288" s="148">
        <v>100</v>
      </c>
      <c r="E288" s="148">
        <v>0</v>
      </c>
      <c r="F288" s="148">
        <v>0</v>
      </c>
      <c r="G288" s="148">
        <v>0</v>
      </c>
    </row>
    <row r="289" spans="1:8">
      <c r="A289" s="145" t="s">
        <v>1100</v>
      </c>
      <c r="B289" s="148">
        <v>0</v>
      </c>
      <c r="C289" s="148">
        <v>0</v>
      </c>
      <c r="D289" s="148">
        <v>0</v>
      </c>
      <c r="E289" s="148">
        <v>0</v>
      </c>
      <c r="F289" s="148">
        <v>0</v>
      </c>
      <c r="G289" s="148">
        <v>0</v>
      </c>
    </row>
    <row r="290" spans="1:8">
      <c r="A290" s="145" t="s">
        <v>532</v>
      </c>
      <c r="B290" s="148">
        <v>0</v>
      </c>
      <c r="C290" s="148">
        <v>0</v>
      </c>
      <c r="D290" s="148">
        <v>0</v>
      </c>
      <c r="E290" s="148">
        <v>0</v>
      </c>
      <c r="F290" s="148">
        <v>0</v>
      </c>
      <c r="G290" s="148">
        <v>0</v>
      </c>
    </row>
    <row r="291" spans="1:8">
      <c r="A291" s="145" t="s">
        <v>533</v>
      </c>
      <c r="B291" s="148">
        <v>200</v>
      </c>
      <c r="C291" s="148">
        <v>0</v>
      </c>
      <c r="D291" s="148">
        <v>0</v>
      </c>
      <c r="E291" s="148">
        <v>0</v>
      </c>
      <c r="F291" s="148">
        <v>0</v>
      </c>
      <c r="G291" s="148">
        <v>78</v>
      </c>
    </row>
    <row r="292" spans="1:8">
      <c r="A292" s="145" t="s">
        <v>1101</v>
      </c>
      <c r="B292" s="148">
        <v>0</v>
      </c>
      <c r="C292" s="148">
        <v>0</v>
      </c>
      <c r="D292" s="148">
        <v>0</v>
      </c>
      <c r="E292" s="148">
        <v>0</v>
      </c>
      <c r="F292" s="148">
        <v>0</v>
      </c>
      <c r="G292" s="148">
        <v>0</v>
      </c>
    </row>
    <row r="293" spans="1:8">
      <c r="A293" s="145" t="s">
        <v>697</v>
      </c>
      <c r="B293" s="148">
        <v>0</v>
      </c>
      <c r="C293" s="148">
        <v>0</v>
      </c>
      <c r="D293" s="148">
        <v>0</v>
      </c>
      <c r="E293" s="148">
        <v>0</v>
      </c>
      <c r="F293" s="148">
        <v>0</v>
      </c>
      <c r="G293" s="148">
        <v>0</v>
      </c>
    </row>
    <row r="294" spans="1:8">
      <c r="A294" s="145" t="s">
        <v>1102</v>
      </c>
      <c r="B294" s="148">
        <v>0</v>
      </c>
      <c r="C294" s="148">
        <v>0</v>
      </c>
      <c r="D294" s="148">
        <v>0</v>
      </c>
      <c r="E294" s="148">
        <v>0</v>
      </c>
      <c r="F294" s="148">
        <v>0</v>
      </c>
      <c r="G294" s="148">
        <v>0</v>
      </c>
    </row>
    <row r="295" spans="1:8">
      <c r="A295" s="145" t="s">
        <v>553</v>
      </c>
      <c r="B295" s="148">
        <v>0</v>
      </c>
      <c r="C295" s="148">
        <v>0</v>
      </c>
      <c r="D295" s="148">
        <v>0</v>
      </c>
      <c r="E295" s="148">
        <v>0</v>
      </c>
      <c r="F295" s="148">
        <v>0</v>
      </c>
      <c r="G295" s="148">
        <v>0</v>
      </c>
    </row>
    <row r="296" spans="1:8">
      <c r="A296" s="145" t="s">
        <v>534</v>
      </c>
      <c r="B296" s="148">
        <v>0</v>
      </c>
      <c r="C296" s="148">
        <v>0</v>
      </c>
      <c r="D296" s="148">
        <v>707.94</v>
      </c>
      <c r="E296" s="148">
        <v>1263.95</v>
      </c>
      <c r="F296" s="148">
        <v>0</v>
      </c>
      <c r="G296" s="148">
        <v>1295</v>
      </c>
    </row>
    <row r="297" spans="1:8">
      <c r="A297" s="145" t="s">
        <v>535</v>
      </c>
      <c r="B297" s="148">
        <v>575.35</v>
      </c>
      <c r="C297" s="148">
        <v>575.35</v>
      </c>
      <c r="D297" s="148">
        <v>575.35</v>
      </c>
      <c r="E297" s="148">
        <v>6297.45</v>
      </c>
      <c r="F297" s="148">
        <v>1525.24</v>
      </c>
      <c r="G297" s="148">
        <v>0</v>
      </c>
    </row>
    <row r="298" spans="1:8">
      <c r="A298" s="145" t="s">
        <v>536</v>
      </c>
      <c r="B298" s="148">
        <v>0</v>
      </c>
      <c r="C298" s="148">
        <v>0</v>
      </c>
      <c r="D298" s="148">
        <v>1796.84</v>
      </c>
      <c r="E298" s="148">
        <v>1555.5</v>
      </c>
      <c r="F298" s="148">
        <v>867.9</v>
      </c>
      <c r="G298" s="148">
        <v>71.599999999999994</v>
      </c>
    </row>
    <row r="299" spans="1:8">
      <c r="A299" s="145" t="s">
        <v>538</v>
      </c>
      <c r="B299" s="148">
        <v>0</v>
      </c>
      <c r="C299" s="148">
        <v>0</v>
      </c>
      <c r="D299" s="148">
        <v>0</v>
      </c>
      <c r="E299" s="148">
        <v>0</v>
      </c>
      <c r="F299" s="148">
        <v>0</v>
      </c>
      <c r="G299" s="148">
        <v>0</v>
      </c>
    </row>
    <row r="300" spans="1:8" s="8" customFormat="1">
      <c r="A300" s="133" t="s">
        <v>29</v>
      </c>
      <c r="B300" s="154">
        <v>1614.3600000000001</v>
      </c>
      <c r="C300" s="154">
        <v>1378.1</v>
      </c>
      <c r="D300" s="154">
        <v>3653.39</v>
      </c>
      <c r="E300" s="154">
        <v>9116.9</v>
      </c>
      <c r="F300" s="154">
        <v>2516.64</v>
      </c>
      <c r="G300" s="154">
        <v>1444.6</v>
      </c>
      <c r="H300" s="139">
        <f>SUM(B300:G300)-SUM(B285:G299)</f>
        <v>0</v>
      </c>
    </row>
    <row r="301" spans="1:8" s="8" customFormat="1">
      <c r="A301" s="133"/>
      <c r="B301" s="153"/>
      <c r="C301" s="153"/>
      <c r="D301" s="153"/>
      <c r="E301" s="153"/>
      <c r="F301" s="153"/>
      <c r="G301" s="153"/>
    </row>
    <row r="302" spans="1:8">
      <c r="A302" s="145" t="s">
        <v>539</v>
      </c>
      <c r="B302" s="148">
        <v>0</v>
      </c>
      <c r="C302" s="148">
        <v>24249.08</v>
      </c>
      <c r="D302" s="148">
        <v>0</v>
      </c>
      <c r="E302" s="148">
        <v>0</v>
      </c>
      <c r="F302" s="148">
        <v>0</v>
      </c>
      <c r="G302" s="148">
        <v>0</v>
      </c>
    </row>
    <row r="303" spans="1:8">
      <c r="A303" s="145" t="s">
        <v>540</v>
      </c>
      <c r="B303" s="148">
        <v>0</v>
      </c>
      <c r="C303" s="148">
        <v>54.63</v>
      </c>
      <c r="D303" s="148">
        <v>54.63</v>
      </c>
      <c r="E303" s="148">
        <v>54.63</v>
      </c>
      <c r="F303" s="148">
        <v>1554.63</v>
      </c>
      <c r="G303" s="148">
        <v>54.63</v>
      </c>
    </row>
    <row r="304" spans="1:8">
      <c r="A304" s="145" t="s">
        <v>541</v>
      </c>
      <c r="B304" s="148">
        <v>62949.62</v>
      </c>
      <c r="C304" s="148">
        <v>73531.02</v>
      </c>
      <c r="D304" s="148">
        <v>65229.94</v>
      </c>
      <c r="E304" s="148">
        <v>63613.43</v>
      </c>
      <c r="F304" s="148">
        <v>54706.84</v>
      </c>
      <c r="G304" s="148">
        <v>75256.34</v>
      </c>
    </row>
    <row r="305" spans="1:8">
      <c r="A305" s="145" t="s">
        <v>542</v>
      </c>
      <c r="B305" s="148">
        <v>476.01</v>
      </c>
      <c r="C305" s="148">
        <v>19.38</v>
      </c>
      <c r="D305" s="148">
        <v>669.25</v>
      </c>
      <c r="E305" s="148">
        <v>0</v>
      </c>
      <c r="F305" s="148">
        <v>552.62</v>
      </c>
      <c r="G305" s="148">
        <v>382.64</v>
      </c>
    </row>
    <row r="306" spans="1:8">
      <c r="A306" s="145" t="s">
        <v>555</v>
      </c>
      <c r="B306" s="148">
        <v>0</v>
      </c>
      <c r="C306" s="148">
        <v>0</v>
      </c>
      <c r="D306" s="148">
        <v>0</v>
      </c>
      <c r="E306" s="148">
        <v>-70000</v>
      </c>
      <c r="F306" s="148">
        <v>0</v>
      </c>
      <c r="G306" s="148">
        <v>0</v>
      </c>
    </row>
    <row r="307" spans="1:8">
      <c r="A307" s="145" t="s">
        <v>543</v>
      </c>
      <c r="B307" s="148">
        <v>1104.5999999999999</v>
      </c>
      <c r="C307" s="148">
        <v>3649.03</v>
      </c>
      <c r="D307" s="148">
        <v>1325.1</v>
      </c>
      <c r="E307" s="148">
        <v>528.04999999999995</v>
      </c>
      <c r="F307" s="148">
        <v>1752.05</v>
      </c>
      <c r="G307" s="148">
        <v>1448.07</v>
      </c>
    </row>
    <row r="308" spans="1:8">
      <c r="A308" s="145" t="s">
        <v>544</v>
      </c>
      <c r="B308" s="148">
        <v>1616.51</v>
      </c>
      <c r="C308" s="148">
        <v>1627.03</v>
      </c>
      <c r="D308" s="148">
        <v>1946.73</v>
      </c>
      <c r="E308" s="148">
        <v>1290.04</v>
      </c>
      <c r="F308" s="148">
        <v>1582.25</v>
      </c>
      <c r="G308" s="148">
        <v>2699.44</v>
      </c>
    </row>
    <row r="309" spans="1:8">
      <c r="A309" s="145" t="s">
        <v>545</v>
      </c>
      <c r="B309" s="148">
        <v>87271.45</v>
      </c>
      <c r="C309" s="148">
        <v>83796.210000000006</v>
      </c>
      <c r="D309" s="148">
        <v>93341.86</v>
      </c>
      <c r="E309" s="148">
        <v>99827.24</v>
      </c>
      <c r="F309" s="148">
        <v>125476.81</v>
      </c>
      <c r="G309" s="148">
        <v>118819.5</v>
      </c>
    </row>
    <row r="310" spans="1:8">
      <c r="A310" s="145" t="s">
        <v>547</v>
      </c>
      <c r="B310" s="148">
        <v>1846.51</v>
      </c>
      <c r="C310" s="148">
        <v>1956.26</v>
      </c>
      <c r="D310" s="148">
        <v>1889.78</v>
      </c>
      <c r="E310" s="148">
        <v>1912.93</v>
      </c>
      <c r="F310" s="148">
        <v>2113.6</v>
      </c>
      <c r="G310" s="148">
        <v>1883.09</v>
      </c>
    </row>
    <row r="311" spans="1:8">
      <c r="A311" s="145" t="s">
        <v>549</v>
      </c>
      <c r="B311" s="148">
        <v>19144.13</v>
      </c>
      <c r="C311" s="148">
        <v>12997</v>
      </c>
      <c r="D311" s="148">
        <v>19614.25</v>
      </c>
      <c r="E311" s="148">
        <v>4000.13</v>
      </c>
      <c r="F311" s="148">
        <v>0</v>
      </c>
      <c r="G311" s="148">
        <v>-14090.12</v>
      </c>
    </row>
    <row r="312" spans="1:8" s="8" customFormat="1">
      <c r="A312" s="133" t="s">
        <v>30</v>
      </c>
      <c r="B312" s="154">
        <v>174408.83000000002</v>
      </c>
      <c r="C312" s="154">
        <v>201879.64</v>
      </c>
      <c r="D312" s="154">
        <v>184071.54</v>
      </c>
      <c r="E312" s="154">
        <v>101226.45</v>
      </c>
      <c r="F312" s="154">
        <v>187738.80000000002</v>
      </c>
      <c r="G312" s="154">
        <v>186453.59</v>
      </c>
      <c r="H312" s="139">
        <f>SUM(B312:G312)-SUM(B302:G311)</f>
        <v>0</v>
      </c>
    </row>
    <row r="313" spans="1:8" s="8" customFormat="1">
      <c r="A313" s="133"/>
      <c r="B313" s="153"/>
      <c r="C313" s="153"/>
      <c r="D313" s="153"/>
      <c r="E313" s="153"/>
      <c r="F313" s="153"/>
      <c r="G313" s="153"/>
    </row>
    <row r="314" spans="1:8">
      <c r="A314" s="145" t="s">
        <v>550</v>
      </c>
      <c r="B314" s="148">
        <v>-23430.54</v>
      </c>
      <c r="C314" s="148">
        <v>-6224.37</v>
      </c>
      <c r="D314" s="148">
        <v>-6352.92</v>
      </c>
      <c r="E314" s="148">
        <v>-6289.33</v>
      </c>
      <c r="F314" s="148">
        <v>-37620.61</v>
      </c>
      <c r="G314" s="148">
        <v>-26547.97</v>
      </c>
    </row>
    <row r="315" spans="1:8">
      <c r="A315" s="145" t="s">
        <v>551</v>
      </c>
      <c r="B315" s="148">
        <v>36.950000000000003</v>
      </c>
      <c r="C315" s="148">
        <v>0</v>
      </c>
      <c r="D315" s="148">
        <v>0</v>
      </c>
      <c r="E315" s="148">
        <v>111.1</v>
      </c>
      <c r="F315" s="148">
        <v>0</v>
      </c>
      <c r="G315" s="148">
        <v>43.69</v>
      </c>
    </row>
    <row r="316" spans="1:8">
      <c r="A316" s="145" t="s">
        <v>552</v>
      </c>
      <c r="B316" s="148">
        <v>0</v>
      </c>
      <c r="C316" s="148">
        <v>46.45</v>
      </c>
      <c r="D316" s="148">
        <v>4.53</v>
      </c>
      <c r="E316" s="148">
        <v>0</v>
      </c>
      <c r="F316" s="148">
        <v>0</v>
      </c>
      <c r="G316" s="148">
        <v>0</v>
      </c>
    </row>
    <row r="317" spans="1:8">
      <c r="A317" s="145" t="s">
        <v>717</v>
      </c>
      <c r="B317" s="148">
        <v>0</v>
      </c>
      <c r="C317" s="148">
        <v>0</v>
      </c>
      <c r="D317" s="148">
        <v>0</v>
      </c>
      <c r="E317" s="148">
        <v>0</v>
      </c>
      <c r="F317" s="148">
        <v>0</v>
      </c>
      <c r="G317" s="148">
        <v>-14169.8</v>
      </c>
    </row>
    <row r="318" spans="1:8" s="8" customFormat="1">
      <c r="A318" s="133" t="s">
        <v>32</v>
      </c>
      <c r="B318" s="154">
        <v>-23393.59</v>
      </c>
      <c r="C318" s="154">
        <v>-6177.92</v>
      </c>
      <c r="D318" s="154">
        <v>-6348.39</v>
      </c>
      <c r="E318" s="154">
        <v>-6178.23</v>
      </c>
      <c r="F318" s="154">
        <v>-37620.61</v>
      </c>
      <c r="G318" s="154">
        <v>-40674.080000000002</v>
      </c>
      <c r="H318" s="139">
        <f>SUM(B318:G318)-SUM(B314:G317)</f>
        <v>0</v>
      </c>
    </row>
    <row r="319" spans="1:8" s="8" customFormat="1">
      <c r="A319" s="133"/>
      <c r="B319" s="155"/>
      <c r="C319" s="155"/>
      <c r="D319" s="155"/>
      <c r="E319" s="155"/>
      <c r="F319" s="155"/>
      <c r="G319" s="155"/>
    </row>
    <row r="320" spans="1:8" s="8" customFormat="1" ht="13.5" thickBot="1">
      <c r="A320" s="133" t="s">
        <v>33</v>
      </c>
      <c r="B320" s="156">
        <v>712627.73999999987</v>
      </c>
      <c r="C320" s="156">
        <v>559667.29999999993</v>
      </c>
      <c r="D320" s="156">
        <v>721663.94999999984</v>
      </c>
      <c r="E320" s="156">
        <v>853891.54999999993</v>
      </c>
      <c r="F320" s="156">
        <v>727663.90000000014</v>
      </c>
      <c r="G320" s="156">
        <v>806851.44000000041</v>
      </c>
    </row>
    <row r="321" spans="1:7" ht="13.5" thickTop="1">
      <c r="A321" s="145"/>
      <c r="B321" s="140">
        <f t="shared" ref="B321:G321" si="0">B320-B318-B312-B300-B283-B254-B244-B235-B215-B195-B185-B162-B145-B111-B104-B74-B49</f>
        <v>0</v>
      </c>
      <c r="C321" s="140">
        <f t="shared" si="0"/>
        <v>0</v>
      </c>
      <c r="D321" s="140">
        <f t="shared" si="0"/>
        <v>0</v>
      </c>
      <c r="E321" s="140">
        <f t="shared" si="0"/>
        <v>0</v>
      </c>
      <c r="F321" s="140">
        <f t="shared" si="0"/>
        <v>0</v>
      </c>
      <c r="G321" s="140">
        <f t="shared" si="0"/>
        <v>0</v>
      </c>
    </row>
    <row r="322" spans="1:7">
      <c r="A322" s="145"/>
      <c r="B322" s="141"/>
      <c r="C322" s="141"/>
      <c r="D322" s="141"/>
      <c r="E322" s="141"/>
      <c r="F322" s="141"/>
      <c r="G322" s="141"/>
    </row>
    <row r="323" spans="1:7">
      <c r="A323" s="145"/>
      <c r="B323" s="141"/>
      <c r="C323" s="141"/>
      <c r="D323" s="141"/>
      <c r="E323" s="141"/>
      <c r="F323" s="141"/>
      <c r="G323" s="141"/>
    </row>
    <row r="324" spans="1:7">
      <c r="A324" s="145"/>
      <c r="B324" s="140"/>
      <c r="C324" s="140"/>
      <c r="D324" s="140"/>
      <c r="E324" s="140"/>
      <c r="F324" s="140"/>
      <c r="G324" s="140"/>
    </row>
    <row r="325" spans="1:7">
      <c r="A325" s="145"/>
      <c r="B325" s="140"/>
      <c r="C325" s="140"/>
      <c r="D325" s="140"/>
      <c r="E325" s="140"/>
      <c r="F325" s="140"/>
      <c r="G325" s="140"/>
    </row>
    <row r="326" spans="1:7">
      <c r="A326" s="145"/>
      <c r="B326" s="140"/>
      <c r="C326" s="140"/>
      <c r="D326" s="140"/>
      <c r="E326" s="140"/>
      <c r="F326" s="140"/>
      <c r="G326" s="140"/>
    </row>
    <row r="327" spans="1:7">
      <c r="A327" s="145"/>
      <c r="B327" s="141"/>
      <c r="C327" s="141"/>
      <c r="D327" s="141"/>
      <c r="E327" s="141"/>
      <c r="F327" s="141"/>
      <c r="G327" s="141"/>
    </row>
    <row r="328" spans="1:7">
      <c r="A328" s="145"/>
      <c r="B328" s="141"/>
      <c r="C328" s="141"/>
      <c r="D328" s="141"/>
      <c r="E328" s="141"/>
      <c r="F328" s="141"/>
      <c r="G328" s="141"/>
    </row>
    <row r="329" spans="1:7">
      <c r="A329" s="145"/>
      <c r="B329" s="141"/>
      <c r="C329" s="141"/>
      <c r="D329" s="141"/>
      <c r="E329" s="141"/>
      <c r="F329" s="141"/>
      <c r="G329" s="141"/>
    </row>
    <row r="330" spans="1:7">
      <c r="A330" s="145"/>
      <c r="B330" s="140"/>
      <c r="C330" s="140"/>
      <c r="D330" s="140"/>
      <c r="E330" s="140"/>
      <c r="F330" s="140"/>
      <c r="G330" s="140"/>
    </row>
    <row r="331" spans="1:7">
      <c r="A331" s="145"/>
      <c r="B331" s="141"/>
      <c r="C331" s="141"/>
      <c r="D331" s="141"/>
      <c r="E331" s="141"/>
      <c r="F331" s="141"/>
      <c r="G331" s="141"/>
    </row>
    <row r="332" spans="1:7">
      <c r="A332" s="145"/>
      <c r="B332" s="140"/>
      <c r="C332" s="140"/>
      <c r="D332" s="140"/>
      <c r="E332" s="140"/>
      <c r="F332" s="140"/>
      <c r="G332" s="140"/>
    </row>
    <row r="333" spans="1:7">
      <c r="A333" s="145"/>
      <c r="B333" s="141"/>
      <c r="C333" s="141"/>
      <c r="D333" s="141"/>
      <c r="E333" s="141"/>
      <c r="F333" s="141"/>
      <c r="G333" s="141"/>
    </row>
    <row r="334" spans="1:7">
      <c r="A334" s="145"/>
      <c r="B334" s="141"/>
      <c r="C334" s="141"/>
      <c r="D334" s="141"/>
      <c r="E334" s="141"/>
      <c r="F334" s="141"/>
      <c r="G334" s="141"/>
    </row>
    <row r="335" spans="1:7">
      <c r="A335" s="145"/>
      <c r="B335" s="141"/>
      <c r="C335" s="141"/>
      <c r="D335" s="141"/>
      <c r="E335" s="141"/>
      <c r="F335" s="141"/>
      <c r="G335" s="141"/>
    </row>
    <row r="336" spans="1:7">
      <c r="A336" s="145"/>
      <c r="B336" s="140"/>
      <c r="C336" s="140"/>
      <c r="D336" s="140"/>
      <c r="E336" s="140"/>
      <c r="F336" s="140"/>
      <c r="G336" s="140"/>
    </row>
    <row r="337" spans="1:7">
      <c r="A337" s="145"/>
      <c r="B337" s="140"/>
      <c r="C337" s="140"/>
      <c r="D337" s="140"/>
      <c r="E337" s="140"/>
      <c r="F337" s="140"/>
      <c r="G337" s="140"/>
    </row>
    <row r="338" spans="1:7">
      <c r="A338" s="145"/>
      <c r="B338" s="140"/>
      <c r="C338" s="140"/>
      <c r="D338" s="140"/>
      <c r="E338" s="140"/>
      <c r="F338" s="140"/>
      <c r="G338" s="140"/>
    </row>
    <row r="339" spans="1:7">
      <c r="A339" s="145"/>
      <c r="B339" s="141"/>
      <c r="C339" s="141"/>
      <c r="D339" s="141"/>
      <c r="E339" s="141"/>
      <c r="F339" s="141"/>
      <c r="G339" s="141"/>
    </row>
    <row r="340" spans="1:7">
      <c r="A340" s="145"/>
      <c r="B340" s="140"/>
      <c r="C340" s="140"/>
      <c r="D340" s="140"/>
      <c r="E340" s="140"/>
      <c r="F340" s="140"/>
      <c r="G340" s="140"/>
    </row>
    <row r="341" spans="1:7">
      <c r="A341" s="145"/>
      <c r="B341" s="141"/>
      <c r="C341" s="141"/>
      <c r="D341" s="141"/>
      <c r="E341" s="141"/>
      <c r="F341" s="141"/>
      <c r="G341" s="141"/>
    </row>
    <row r="342" spans="1:7">
      <c r="A342" s="145"/>
      <c r="B342" s="140"/>
      <c r="C342" s="140"/>
      <c r="D342" s="140"/>
      <c r="E342" s="140"/>
      <c r="F342" s="140"/>
      <c r="G342" s="140"/>
    </row>
    <row r="343" spans="1:7">
      <c r="A343" s="145"/>
      <c r="B343" s="140"/>
      <c r="C343" s="140"/>
      <c r="D343" s="140"/>
      <c r="E343" s="140"/>
      <c r="F343" s="140"/>
      <c r="G343" s="140"/>
    </row>
    <row r="344" spans="1:7">
      <c r="A344" s="145"/>
      <c r="B344" s="141"/>
      <c r="C344" s="141"/>
      <c r="D344" s="141"/>
      <c r="E344" s="141"/>
      <c r="F344" s="141"/>
      <c r="G344" s="141"/>
    </row>
    <row r="345" spans="1:7">
      <c r="A345" s="145"/>
      <c r="B345" s="141"/>
      <c r="C345" s="141"/>
      <c r="D345" s="141"/>
      <c r="E345" s="141"/>
      <c r="F345" s="141"/>
      <c r="G345" s="141"/>
    </row>
    <row r="346" spans="1:7">
      <c r="A346" s="145"/>
      <c r="B346" s="140"/>
      <c r="C346" s="140"/>
      <c r="D346" s="140"/>
      <c r="E346" s="140"/>
      <c r="F346" s="140"/>
      <c r="G346" s="140"/>
    </row>
    <row r="347" spans="1:7">
      <c r="A347" s="145"/>
      <c r="B347" s="140"/>
      <c r="C347" s="140"/>
      <c r="D347" s="140"/>
      <c r="E347" s="140"/>
      <c r="F347" s="140"/>
      <c r="G347" s="140"/>
    </row>
    <row r="348" spans="1:7">
      <c r="A348" s="145"/>
      <c r="B348" s="141"/>
      <c r="C348" s="141"/>
      <c r="D348" s="141"/>
      <c r="E348" s="141"/>
      <c r="F348" s="141"/>
      <c r="G348" s="141"/>
    </row>
    <row r="349" spans="1:7">
      <c r="A349" s="145"/>
      <c r="B349" s="141"/>
      <c r="C349" s="141"/>
      <c r="D349" s="141"/>
      <c r="E349" s="141"/>
      <c r="F349" s="141"/>
      <c r="G349" s="141"/>
    </row>
    <row r="350" spans="1:7">
      <c r="A350" s="145"/>
      <c r="B350" s="141"/>
      <c r="C350" s="141"/>
      <c r="D350" s="141"/>
      <c r="E350" s="141"/>
      <c r="F350" s="141"/>
      <c r="G350" s="141"/>
    </row>
    <row r="351" spans="1:7">
      <c r="A351" s="145"/>
      <c r="B351" s="141"/>
      <c r="C351" s="141"/>
      <c r="D351" s="141"/>
      <c r="E351" s="141"/>
      <c r="F351" s="141"/>
      <c r="G351" s="141"/>
    </row>
    <row r="352" spans="1:7">
      <c r="A352" s="145"/>
      <c r="B352" s="141"/>
      <c r="C352" s="141"/>
      <c r="D352" s="141"/>
      <c r="E352" s="141"/>
      <c r="F352" s="141"/>
      <c r="G352" s="141"/>
    </row>
    <row r="353" spans="1:7">
      <c r="A353" s="145"/>
      <c r="B353" s="141"/>
      <c r="C353" s="141"/>
      <c r="D353" s="141"/>
      <c r="E353" s="141"/>
      <c r="F353" s="141"/>
      <c r="G353" s="141"/>
    </row>
    <row r="354" spans="1:7">
      <c r="A354" s="145"/>
      <c r="B354" s="141"/>
      <c r="C354" s="141"/>
      <c r="D354" s="141"/>
      <c r="E354" s="141"/>
      <c r="F354" s="141"/>
      <c r="G354" s="141"/>
    </row>
    <row r="355" spans="1:7">
      <c r="A355" s="145"/>
      <c r="B355" s="141"/>
      <c r="C355" s="141"/>
      <c r="D355" s="141"/>
      <c r="E355" s="141"/>
      <c r="F355" s="141"/>
      <c r="G355" s="141"/>
    </row>
    <row r="356" spans="1:7">
      <c r="A356" s="145"/>
      <c r="B356" s="141"/>
      <c r="C356" s="141"/>
      <c r="D356" s="141"/>
      <c r="E356" s="141"/>
      <c r="F356" s="141"/>
      <c r="G356" s="141"/>
    </row>
    <row r="357" spans="1:7">
      <c r="A357" s="145"/>
      <c r="B357" s="141"/>
      <c r="C357" s="141"/>
      <c r="D357" s="141"/>
      <c r="E357" s="141"/>
      <c r="F357" s="141"/>
      <c r="G357" s="141"/>
    </row>
    <row r="358" spans="1:7">
      <c r="A358" s="145"/>
      <c r="B358" s="141"/>
      <c r="C358" s="141"/>
      <c r="D358" s="141"/>
      <c r="E358" s="141"/>
      <c r="F358" s="141"/>
      <c r="G358" s="141"/>
    </row>
    <row r="359" spans="1:7">
      <c r="A359" s="145"/>
      <c r="B359" s="141"/>
      <c r="C359" s="141"/>
      <c r="D359" s="141"/>
      <c r="E359" s="141"/>
      <c r="F359" s="141"/>
      <c r="G359" s="141"/>
    </row>
    <row r="360" spans="1:7">
      <c r="A360" s="145"/>
      <c r="B360" s="141"/>
      <c r="C360" s="141"/>
      <c r="D360" s="141"/>
      <c r="E360" s="141"/>
      <c r="F360" s="141"/>
      <c r="G360" s="141"/>
    </row>
    <row r="361" spans="1:7">
      <c r="A361" s="145"/>
      <c r="B361" s="141"/>
      <c r="C361" s="141"/>
      <c r="D361" s="141"/>
      <c r="E361" s="141"/>
      <c r="F361" s="141"/>
      <c r="G361" s="141"/>
    </row>
    <row r="362" spans="1:7">
      <c r="A362" s="145"/>
      <c r="B362" s="141"/>
      <c r="C362" s="141"/>
      <c r="D362" s="141"/>
      <c r="E362" s="141"/>
      <c r="F362" s="141"/>
      <c r="G362" s="141"/>
    </row>
    <row r="363" spans="1:7">
      <c r="A363" s="145"/>
      <c r="B363" s="141"/>
      <c r="C363" s="141"/>
      <c r="D363" s="141"/>
      <c r="E363" s="141"/>
      <c r="F363" s="141"/>
      <c r="G363" s="141"/>
    </row>
    <row r="364" spans="1:7">
      <c r="A364" s="145"/>
      <c r="B364" s="141"/>
      <c r="C364" s="141"/>
      <c r="D364" s="141"/>
      <c r="E364" s="141"/>
      <c r="F364" s="141"/>
      <c r="G364" s="141"/>
    </row>
    <row r="365" spans="1:7">
      <c r="A365" s="145"/>
      <c r="B365" s="141"/>
      <c r="C365" s="141"/>
      <c r="D365" s="141"/>
      <c r="E365" s="141"/>
      <c r="F365" s="141"/>
      <c r="G365" s="141"/>
    </row>
    <row r="366" spans="1:7">
      <c r="A366" s="145"/>
      <c r="B366" s="141"/>
      <c r="C366" s="141"/>
      <c r="D366" s="141"/>
      <c r="E366" s="141"/>
      <c r="F366" s="141"/>
      <c r="G366" s="141"/>
    </row>
    <row r="367" spans="1:7">
      <c r="A367" s="145"/>
      <c r="B367" s="140"/>
      <c r="C367" s="140"/>
      <c r="D367" s="140"/>
      <c r="E367" s="140"/>
      <c r="F367" s="140"/>
      <c r="G367" s="140"/>
    </row>
    <row r="368" spans="1:7">
      <c r="A368" s="145"/>
      <c r="B368" s="140"/>
      <c r="C368" s="140"/>
      <c r="D368" s="140"/>
      <c r="E368" s="140"/>
      <c r="F368" s="140"/>
      <c r="G368" s="140"/>
    </row>
    <row r="369" spans="1:7">
      <c r="A369" s="145"/>
      <c r="B369" s="140"/>
      <c r="C369" s="140"/>
      <c r="D369" s="140"/>
      <c r="E369" s="140"/>
      <c r="F369" s="140"/>
      <c r="G369" s="140"/>
    </row>
    <row r="370" spans="1:7">
      <c r="A370" s="145"/>
      <c r="B370" s="141"/>
      <c r="C370" s="141"/>
      <c r="D370" s="141"/>
      <c r="E370" s="141"/>
      <c r="F370" s="141"/>
      <c r="G370" s="141"/>
    </row>
    <row r="371" spans="1:7">
      <c r="A371" s="145"/>
      <c r="B371" s="141"/>
      <c r="C371" s="141"/>
      <c r="D371" s="141"/>
      <c r="E371" s="141"/>
      <c r="F371" s="141"/>
      <c r="G371" s="141"/>
    </row>
    <row r="372" spans="1:7">
      <c r="A372" s="145"/>
      <c r="B372" s="140"/>
      <c r="C372" s="140"/>
      <c r="D372" s="140"/>
      <c r="E372" s="140"/>
      <c r="F372" s="140"/>
      <c r="G372" s="140"/>
    </row>
    <row r="373" spans="1:7">
      <c r="A373" s="145"/>
      <c r="B373" s="141"/>
      <c r="C373" s="141"/>
      <c r="D373" s="141"/>
      <c r="E373" s="141"/>
      <c r="F373" s="141"/>
      <c r="G373" s="141"/>
    </row>
    <row r="374" spans="1:7">
      <c r="A374" s="145"/>
      <c r="B374" s="141"/>
      <c r="C374" s="141"/>
      <c r="D374" s="141"/>
      <c r="E374" s="141"/>
      <c r="F374" s="141"/>
      <c r="G374" s="141"/>
    </row>
    <row r="375" spans="1:7">
      <c r="A375" s="145"/>
      <c r="B375" s="141"/>
      <c r="C375" s="141"/>
      <c r="D375" s="141"/>
      <c r="E375" s="141"/>
      <c r="F375" s="141"/>
      <c r="G375" s="141"/>
    </row>
    <row r="376" spans="1:7">
      <c r="A376" s="145"/>
      <c r="B376" s="141"/>
      <c r="C376" s="141"/>
      <c r="D376" s="141"/>
      <c r="E376" s="141"/>
      <c r="F376" s="141"/>
      <c r="G376" s="141"/>
    </row>
    <row r="377" spans="1:7">
      <c r="A377" s="145"/>
      <c r="B377" s="140"/>
      <c r="C377" s="140"/>
      <c r="D377" s="140"/>
      <c r="E377" s="140"/>
      <c r="F377" s="140"/>
      <c r="G377" s="140"/>
    </row>
    <row r="378" spans="1:7">
      <c r="A378" s="145"/>
      <c r="B378" s="140"/>
      <c r="C378" s="140"/>
      <c r="D378" s="140"/>
      <c r="E378" s="140"/>
      <c r="F378" s="140"/>
      <c r="G378" s="140"/>
    </row>
    <row r="379" spans="1:7">
      <c r="A379" s="145"/>
      <c r="B379" s="141"/>
      <c r="C379" s="141"/>
      <c r="D379" s="141"/>
      <c r="E379" s="141"/>
      <c r="F379" s="141"/>
      <c r="G379" s="141"/>
    </row>
    <row r="380" spans="1:7">
      <c r="A380" s="145"/>
      <c r="B380" s="141"/>
      <c r="C380" s="141"/>
      <c r="D380" s="141"/>
      <c r="E380" s="141"/>
      <c r="F380" s="141"/>
      <c r="G380" s="141"/>
    </row>
    <row r="381" spans="1:7">
      <c r="A381" s="145"/>
      <c r="B381" s="141"/>
      <c r="C381" s="141"/>
      <c r="D381" s="141"/>
      <c r="E381" s="141"/>
      <c r="F381" s="141"/>
      <c r="G381" s="141"/>
    </row>
    <row r="382" spans="1:7">
      <c r="A382" s="145"/>
      <c r="B382" s="141"/>
      <c r="C382" s="141"/>
      <c r="D382" s="141"/>
      <c r="E382" s="141"/>
      <c r="F382" s="141"/>
      <c r="G382" s="141"/>
    </row>
    <row r="383" spans="1:7">
      <c r="A383" s="145"/>
      <c r="B383" s="141"/>
      <c r="C383" s="141"/>
      <c r="D383" s="141"/>
      <c r="E383" s="141"/>
      <c r="F383" s="141"/>
      <c r="G383" s="141"/>
    </row>
    <row r="384" spans="1:7">
      <c r="A384" s="145"/>
      <c r="B384" s="141"/>
      <c r="C384" s="141"/>
      <c r="D384" s="141"/>
      <c r="E384" s="141"/>
      <c r="F384" s="141"/>
      <c r="G384" s="141"/>
    </row>
    <row r="385" spans="1:7">
      <c r="A385" s="145"/>
      <c r="B385" s="141"/>
      <c r="C385" s="141"/>
      <c r="D385" s="141"/>
      <c r="E385" s="141"/>
      <c r="F385" s="141"/>
      <c r="G385" s="141"/>
    </row>
    <row r="386" spans="1:7">
      <c r="A386" s="145"/>
      <c r="B386" s="141"/>
      <c r="C386" s="141"/>
      <c r="D386" s="141"/>
      <c r="E386" s="141"/>
      <c r="F386" s="141"/>
      <c r="G386" s="141"/>
    </row>
    <row r="387" spans="1:7">
      <c r="A387" s="145"/>
      <c r="B387" s="141"/>
      <c r="C387" s="141"/>
      <c r="D387" s="141"/>
      <c r="E387" s="141"/>
      <c r="F387" s="141"/>
      <c r="G387" s="141"/>
    </row>
    <row r="388" spans="1:7">
      <c r="A388" s="145"/>
      <c r="B388" s="141"/>
      <c r="C388" s="141"/>
      <c r="D388" s="141"/>
      <c r="E388" s="141"/>
      <c r="F388" s="141"/>
      <c r="G388" s="141"/>
    </row>
    <row r="389" spans="1:7">
      <c r="A389" s="145"/>
      <c r="B389" s="141"/>
      <c r="C389" s="141"/>
      <c r="D389" s="141"/>
      <c r="E389" s="141"/>
      <c r="F389" s="141"/>
      <c r="G389" s="141"/>
    </row>
    <row r="390" spans="1:7">
      <c r="A390" s="145"/>
      <c r="B390" s="140"/>
      <c r="C390" s="140"/>
      <c r="D390" s="140"/>
      <c r="E390" s="140"/>
      <c r="F390" s="140"/>
      <c r="G390" s="140"/>
    </row>
    <row r="391" spans="1:7">
      <c r="A391" s="145"/>
      <c r="B391" s="141"/>
      <c r="C391" s="141"/>
      <c r="D391" s="141"/>
      <c r="E391" s="141"/>
      <c r="F391" s="141"/>
      <c r="G391" s="141"/>
    </row>
    <row r="392" spans="1:7">
      <c r="A392" s="145"/>
      <c r="B392" s="140"/>
      <c r="C392" s="140"/>
      <c r="D392" s="140"/>
      <c r="E392" s="140"/>
      <c r="F392" s="140"/>
      <c r="G392" s="140"/>
    </row>
    <row r="393" spans="1:7">
      <c r="A393" s="145"/>
      <c r="B393" s="140"/>
      <c r="C393" s="140"/>
      <c r="D393" s="140"/>
      <c r="E393" s="140"/>
      <c r="F393" s="140"/>
      <c r="G393" s="140"/>
    </row>
    <row r="394" spans="1:7">
      <c r="A394" s="145"/>
      <c r="B394" s="140"/>
      <c r="C394" s="140"/>
      <c r="D394" s="140"/>
      <c r="E394" s="140"/>
      <c r="F394" s="140"/>
      <c r="G394" s="140"/>
    </row>
    <row r="395" spans="1:7">
      <c r="B395" s="140"/>
      <c r="C395" s="140"/>
      <c r="D395" s="140"/>
      <c r="E395" s="140"/>
      <c r="F395" s="140"/>
      <c r="G395" s="140"/>
    </row>
    <row r="396" spans="1:7">
      <c r="B396" s="140"/>
      <c r="C396" s="140"/>
      <c r="D396" s="140"/>
      <c r="E396" s="140"/>
      <c r="F396" s="140"/>
      <c r="G396" s="140"/>
    </row>
    <row r="397" spans="1:7">
      <c r="A397" s="145"/>
      <c r="B397" s="140"/>
      <c r="C397" s="140"/>
      <c r="D397" s="140"/>
      <c r="E397" s="140"/>
      <c r="F397" s="140"/>
      <c r="G397" s="140"/>
    </row>
    <row r="398" spans="1:7">
      <c r="A398" s="145"/>
      <c r="B398" s="140"/>
      <c r="C398" s="140"/>
      <c r="D398" s="140"/>
      <c r="E398" s="140"/>
      <c r="F398" s="140"/>
      <c r="G398" s="140"/>
    </row>
    <row r="399" spans="1:7">
      <c r="A399" s="145"/>
      <c r="B399" s="140"/>
      <c r="C399" s="140"/>
      <c r="D399" s="140"/>
      <c r="E399" s="140"/>
      <c r="F399" s="140"/>
      <c r="G399" s="140"/>
    </row>
    <row r="400" spans="1:7">
      <c r="A400" s="145"/>
      <c r="B400" s="140"/>
      <c r="C400" s="140"/>
      <c r="D400" s="140"/>
      <c r="E400" s="140"/>
      <c r="F400" s="140"/>
      <c r="G400" s="140"/>
    </row>
    <row r="401" spans="1:7">
      <c r="A401" s="145"/>
      <c r="B401" s="140"/>
      <c r="C401" s="140"/>
      <c r="D401" s="140"/>
      <c r="E401" s="140"/>
      <c r="F401" s="140"/>
      <c r="G401" s="140"/>
    </row>
    <row r="402" spans="1:7">
      <c r="A402" s="145"/>
      <c r="B402" s="140"/>
      <c r="C402" s="140"/>
      <c r="D402" s="140"/>
      <c r="E402" s="140"/>
      <c r="F402" s="140"/>
      <c r="G402" s="140"/>
    </row>
    <row r="403" spans="1:7">
      <c r="A403" s="145"/>
      <c r="B403" s="140"/>
      <c r="C403" s="140"/>
      <c r="D403" s="140"/>
      <c r="E403" s="140"/>
      <c r="F403" s="140"/>
      <c r="G403" s="140"/>
    </row>
    <row r="404" spans="1:7">
      <c r="A404" s="145"/>
      <c r="B404" s="140"/>
      <c r="C404" s="140"/>
      <c r="D404" s="140"/>
      <c r="E404" s="140"/>
      <c r="F404" s="140"/>
      <c r="G404" s="140"/>
    </row>
    <row r="405" spans="1:7">
      <c r="A405" s="145"/>
      <c r="B405" s="140"/>
      <c r="C405" s="140"/>
      <c r="D405" s="140"/>
      <c r="E405" s="140"/>
      <c r="F405" s="140"/>
      <c r="G405" s="140"/>
    </row>
    <row r="406" spans="1:7">
      <c r="A406" s="145"/>
      <c r="B406" s="140"/>
      <c r="C406" s="140"/>
      <c r="D406" s="140"/>
      <c r="E406" s="140"/>
      <c r="F406" s="140"/>
      <c r="G406" s="140"/>
    </row>
    <row r="407" spans="1:7">
      <c r="A407" s="145"/>
      <c r="B407" s="140"/>
      <c r="C407" s="140"/>
      <c r="D407" s="140"/>
      <c r="E407" s="140"/>
      <c r="F407" s="140"/>
      <c r="G407" s="140"/>
    </row>
    <row r="408" spans="1:7">
      <c r="A408" s="145"/>
      <c r="B408" s="140"/>
      <c r="C408" s="140"/>
      <c r="D408" s="140"/>
      <c r="E408" s="140"/>
      <c r="F408" s="140"/>
      <c r="G408" s="140"/>
    </row>
    <row r="409" spans="1:7">
      <c r="A409" s="145"/>
      <c r="B409" s="140"/>
      <c r="C409" s="140"/>
      <c r="D409" s="140"/>
      <c r="E409" s="140"/>
      <c r="F409" s="140"/>
      <c r="G409" s="140"/>
    </row>
    <row r="410" spans="1:7">
      <c r="A410" s="145"/>
      <c r="B410" s="140"/>
      <c r="C410" s="140"/>
      <c r="D410" s="140"/>
      <c r="E410" s="140"/>
      <c r="F410" s="140"/>
      <c r="G410" s="140"/>
    </row>
    <row r="411" spans="1:7">
      <c r="A411" s="145"/>
      <c r="B411" s="140"/>
      <c r="C411" s="140"/>
      <c r="D411" s="140"/>
      <c r="E411" s="140"/>
      <c r="F411" s="140"/>
      <c r="G411" s="140"/>
    </row>
    <row r="412" spans="1:7">
      <c r="A412" s="145"/>
      <c r="B412" s="140"/>
      <c r="C412" s="140"/>
      <c r="D412" s="140"/>
      <c r="E412" s="140"/>
      <c r="F412" s="140"/>
      <c r="G412" s="140"/>
    </row>
    <row r="413" spans="1:7">
      <c r="A413" s="145"/>
      <c r="B413" s="140"/>
      <c r="C413" s="140"/>
      <c r="D413" s="140"/>
      <c r="E413" s="140"/>
      <c r="F413" s="140"/>
      <c r="G413" s="140"/>
    </row>
    <row r="414" spans="1:7">
      <c r="A414" s="145"/>
      <c r="B414" s="140"/>
      <c r="C414" s="140"/>
      <c r="D414" s="140"/>
      <c r="E414" s="140"/>
      <c r="F414" s="140"/>
      <c r="G414" s="140"/>
    </row>
    <row r="415" spans="1:7">
      <c r="A415" s="145"/>
      <c r="B415" s="140"/>
      <c r="C415" s="140"/>
      <c r="D415" s="140"/>
      <c r="E415" s="140"/>
      <c r="F415" s="140"/>
      <c r="G415" s="140"/>
    </row>
    <row r="416" spans="1:7">
      <c r="A416" s="145"/>
      <c r="B416" s="140"/>
      <c r="C416" s="140"/>
      <c r="D416" s="140"/>
      <c r="E416" s="140"/>
      <c r="F416" s="140"/>
      <c r="G416" s="140"/>
    </row>
    <row r="417" spans="1:7">
      <c r="A417" s="145"/>
      <c r="B417" s="140"/>
      <c r="C417" s="140"/>
      <c r="D417" s="140"/>
      <c r="E417" s="140"/>
      <c r="F417" s="140"/>
      <c r="G417" s="140"/>
    </row>
    <row r="418" spans="1:7">
      <c r="A418" s="145"/>
      <c r="B418" s="140"/>
      <c r="C418" s="140"/>
      <c r="D418" s="140"/>
      <c r="E418" s="140"/>
      <c r="F418" s="140"/>
      <c r="G418" s="140"/>
    </row>
    <row r="419" spans="1:7">
      <c r="A419" s="145"/>
      <c r="B419" s="140"/>
      <c r="C419" s="140"/>
      <c r="D419" s="140"/>
      <c r="E419" s="140"/>
      <c r="F419" s="140"/>
      <c r="G419" s="140"/>
    </row>
    <row r="420" spans="1:7">
      <c r="A420" s="145"/>
      <c r="B420" s="140"/>
      <c r="C420" s="140"/>
      <c r="D420" s="140"/>
      <c r="E420" s="140"/>
      <c r="F420" s="140"/>
      <c r="G420" s="140"/>
    </row>
    <row r="421" spans="1:7">
      <c r="A421" s="145"/>
      <c r="B421" s="140"/>
      <c r="C421" s="140"/>
      <c r="D421" s="140"/>
      <c r="E421" s="140"/>
      <c r="F421" s="140"/>
      <c r="G421" s="140"/>
    </row>
    <row r="422" spans="1:7">
      <c r="A422" s="145"/>
      <c r="B422" s="140"/>
      <c r="C422" s="140"/>
      <c r="D422" s="140"/>
      <c r="E422" s="140"/>
      <c r="F422" s="140"/>
      <c r="G422" s="140"/>
    </row>
    <row r="423" spans="1:7">
      <c r="A423" s="145"/>
      <c r="B423" s="140"/>
      <c r="C423" s="140"/>
      <c r="D423" s="140"/>
      <c r="E423" s="140"/>
      <c r="F423" s="140"/>
      <c r="G423" s="140"/>
    </row>
    <row r="424" spans="1:7">
      <c r="A424" s="145"/>
      <c r="B424" s="140"/>
      <c r="C424" s="140"/>
      <c r="D424" s="140"/>
      <c r="E424" s="140"/>
      <c r="F424" s="140"/>
      <c r="G424" s="140"/>
    </row>
    <row r="425" spans="1:7">
      <c r="A425" s="145"/>
      <c r="B425" s="140"/>
      <c r="C425" s="140"/>
      <c r="D425" s="140"/>
      <c r="E425" s="140"/>
      <c r="F425" s="140"/>
      <c r="G425" s="140"/>
    </row>
    <row r="426" spans="1:7">
      <c r="A426" s="145"/>
      <c r="B426" s="140"/>
      <c r="C426" s="140"/>
      <c r="D426" s="140"/>
      <c r="E426" s="140"/>
      <c r="F426" s="140"/>
      <c r="G426" s="140"/>
    </row>
    <row r="427" spans="1:7">
      <c r="A427" s="145"/>
      <c r="B427" s="140"/>
      <c r="C427" s="140"/>
      <c r="D427" s="140"/>
      <c r="E427" s="140"/>
      <c r="F427" s="140"/>
      <c r="G427" s="140"/>
    </row>
    <row r="428" spans="1:7">
      <c r="A428" s="145"/>
      <c r="B428" s="140"/>
      <c r="C428" s="140"/>
      <c r="D428" s="140"/>
      <c r="E428" s="140"/>
      <c r="F428" s="140"/>
      <c r="G428" s="140"/>
    </row>
    <row r="429" spans="1:7">
      <c r="A429" s="145"/>
      <c r="B429" s="140"/>
      <c r="C429" s="140"/>
      <c r="D429" s="140"/>
      <c r="E429" s="140"/>
      <c r="F429" s="140"/>
      <c r="G429" s="140"/>
    </row>
    <row r="430" spans="1:7">
      <c r="A430" s="145"/>
      <c r="B430" s="140"/>
      <c r="C430" s="140"/>
      <c r="D430" s="140"/>
      <c r="E430" s="140"/>
      <c r="F430" s="140"/>
      <c r="G430" s="140"/>
    </row>
    <row r="431" spans="1:7">
      <c r="A431" s="145"/>
      <c r="B431" s="140"/>
      <c r="C431" s="140"/>
      <c r="D431" s="140"/>
      <c r="E431" s="140"/>
      <c r="F431" s="140"/>
      <c r="G431" s="140"/>
    </row>
    <row r="432" spans="1:7">
      <c r="A432" s="145"/>
      <c r="B432" s="140"/>
      <c r="C432" s="140"/>
      <c r="D432" s="140"/>
      <c r="E432" s="140"/>
      <c r="F432" s="140"/>
      <c r="G432" s="140"/>
    </row>
    <row r="433" spans="1:7">
      <c r="A433" s="145"/>
      <c r="B433" s="140"/>
      <c r="C433" s="140"/>
      <c r="D433" s="140"/>
      <c r="E433" s="140"/>
      <c r="F433" s="140"/>
      <c r="G433" s="140"/>
    </row>
    <row r="434" spans="1:7">
      <c r="A434" s="145"/>
      <c r="B434" s="140"/>
      <c r="C434" s="140"/>
      <c r="D434" s="140"/>
      <c r="E434" s="140"/>
      <c r="F434" s="140"/>
      <c r="G434" s="140"/>
    </row>
    <row r="435" spans="1:7">
      <c r="A435" s="145"/>
      <c r="B435" s="140"/>
      <c r="C435" s="140"/>
      <c r="D435" s="140"/>
      <c r="E435" s="140"/>
      <c r="F435" s="140"/>
      <c r="G435" s="140"/>
    </row>
    <row r="436" spans="1:7">
      <c r="A436" s="145"/>
      <c r="B436" s="140"/>
      <c r="C436" s="140"/>
      <c r="D436" s="140"/>
      <c r="E436" s="140"/>
      <c r="F436" s="140"/>
      <c r="G436" s="140"/>
    </row>
    <row r="437" spans="1:7">
      <c r="A437" s="145"/>
      <c r="B437" s="140"/>
      <c r="C437" s="140"/>
      <c r="D437" s="140"/>
      <c r="E437" s="140"/>
      <c r="F437" s="140"/>
      <c r="G437" s="140"/>
    </row>
    <row r="438" spans="1:7">
      <c r="A438" s="145"/>
      <c r="B438" s="140"/>
      <c r="C438" s="140"/>
      <c r="D438" s="140"/>
      <c r="E438" s="140"/>
      <c r="F438" s="140"/>
      <c r="G438" s="140"/>
    </row>
    <row r="439" spans="1:7">
      <c r="A439" s="145"/>
      <c r="B439" s="140"/>
      <c r="C439" s="140"/>
      <c r="D439" s="140"/>
      <c r="E439" s="140"/>
      <c r="F439" s="140"/>
      <c r="G439" s="140"/>
    </row>
    <row r="440" spans="1:7">
      <c r="A440" s="145"/>
      <c r="B440" s="140"/>
      <c r="C440" s="140"/>
      <c r="D440" s="140"/>
      <c r="E440" s="140"/>
      <c r="F440" s="140"/>
      <c r="G440" s="140"/>
    </row>
    <row r="441" spans="1:7">
      <c r="A441" s="145"/>
      <c r="B441" s="140"/>
      <c r="C441" s="140"/>
      <c r="D441" s="140"/>
      <c r="E441" s="140"/>
      <c r="F441" s="140"/>
      <c r="G441" s="140"/>
    </row>
    <row r="442" spans="1:7">
      <c r="A442" s="145"/>
      <c r="B442" s="140"/>
      <c r="C442" s="140"/>
      <c r="D442" s="140"/>
      <c r="E442" s="140"/>
      <c r="F442" s="140"/>
      <c r="G442" s="140"/>
    </row>
    <row r="443" spans="1:7">
      <c r="A443" s="145"/>
      <c r="B443" s="140"/>
      <c r="C443" s="140"/>
      <c r="D443" s="140"/>
      <c r="E443" s="140"/>
      <c r="F443" s="140"/>
      <c r="G443" s="140"/>
    </row>
    <row r="444" spans="1:7">
      <c r="A444" s="145"/>
      <c r="B444" s="140"/>
      <c r="C444" s="140"/>
      <c r="D444" s="140"/>
      <c r="E444" s="140"/>
      <c r="F444" s="140"/>
      <c r="G444" s="140"/>
    </row>
    <row r="445" spans="1:7">
      <c r="A445" s="145"/>
      <c r="B445" s="140"/>
      <c r="C445" s="140"/>
      <c r="D445" s="140"/>
      <c r="E445" s="140"/>
      <c r="F445" s="140"/>
      <c r="G445" s="140"/>
    </row>
    <row r="446" spans="1:7">
      <c r="A446" s="145"/>
      <c r="B446" s="140"/>
      <c r="C446" s="140"/>
      <c r="D446" s="140"/>
      <c r="E446" s="140"/>
      <c r="F446" s="140"/>
      <c r="G446" s="140"/>
    </row>
    <row r="447" spans="1:7">
      <c r="A447" s="145"/>
      <c r="B447" s="140"/>
      <c r="C447" s="140"/>
      <c r="D447" s="140"/>
      <c r="E447" s="140"/>
      <c r="F447" s="140"/>
      <c r="G447" s="140"/>
    </row>
    <row r="448" spans="1:7">
      <c r="A448" s="145"/>
      <c r="B448" s="140"/>
      <c r="C448" s="140"/>
      <c r="D448" s="140"/>
      <c r="E448" s="140"/>
      <c r="F448" s="140"/>
      <c r="G448" s="140"/>
    </row>
    <row r="449" spans="1:7">
      <c r="A449" s="145"/>
      <c r="B449" s="140"/>
      <c r="C449" s="140"/>
      <c r="D449" s="140"/>
      <c r="E449" s="140"/>
      <c r="F449" s="140"/>
      <c r="G449" s="140"/>
    </row>
    <row r="450" spans="1:7">
      <c r="A450" s="145"/>
      <c r="B450" s="140"/>
      <c r="C450" s="140"/>
      <c r="D450" s="140"/>
      <c r="E450" s="140"/>
      <c r="F450" s="140"/>
      <c r="G450" s="140"/>
    </row>
    <row r="451" spans="1:7">
      <c r="A451" s="145"/>
      <c r="B451" s="140"/>
      <c r="C451" s="140"/>
      <c r="D451" s="140"/>
      <c r="E451" s="140"/>
      <c r="F451" s="140"/>
      <c r="G451" s="140"/>
    </row>
    <row r="452" spans="1:7">
      <c r="A452" s="145"/>
      <c r="B452" s="140"/>
      <c r="C452" s="140"/>
      <c r="D452" s="140"/>
      <c r="E452" s="140"/>
      <c r="F452" s="140"/>
      <c r="G452" s="140"/>
    </row>
    <row r="453" spans="1:7">
      <c r="A453" s="145"/>
      <c r="B453" s="140"/>
      <c r="C453" s="140"/>
      <c r="D453" s="140"/>
      <c r="E453" s="140"/>
      <c r="F453" s="140"/>
      <c r="G453" s="140"/>
    </row>
    <row r="454" spans="1:7">
      <c r="A454" s="145"/>
      <c r="B454" s="140"/>
      <c r="C454" s="140"/>
      <c r="D454" s="140"/>
      <c r="E454" s="140"/>
      <c r="F454" s="140"/>
      <c r="G454" s="140"/>
    </row>
    <row r="455" spans="1:7">
      <c r="A455" s="145"/>
      <c r="B455" s="140"/>
      <c r="C455" s="140"/>
      <c r="D455" s="140"/>
      <c r="E455" s="140"/>
      <c r="F455" s="140"/>
      <c r="G455" s="140"/>
    </row>
    <row r="456" spans="1:7">
      <c r="A456" s="145"/>
      <c r="B456" s="140"/>
      <c r="C456" s="140"/>
      <c r="D456" s="140"/>
      <c r="E456" s="140"/>
      <c r="F456" s="140"/>
      <c r="G456" s="140"/>
    </row>
    <row r="457" spans="1:7">
      <c r="A457" s="145"/>
      <c r="B457" s="140"/>
      <c r="C457" s="140"/>
      <c r="D457" s="140"/>
      <c r="E457" s="140"/>
      <c r="F457" s="140"/>
      <c r="G457" s="140"/>
    </row>
    <row r="458" spans="1:7">
      <c r="A458" s="145"/>
      <c r="B458" s="140"/>
      <c r="C458" s="140"/>
      <c r="D458" s="140"/>
      <c r="E458" s="140"/>
      <c r="F458" s="140"/>
      <c r="G458" s="140"/>
    </row>
    <row r="459" spans="1:7">
      <c r="A459" s="145"/>
      <c r="B459" s="140"/>
      <c r="C459" s="140"/>
      <c r="D459" s="140"/>
      <c r="E459" s="140"/>
      <c r="F459" s="140"/>
      <c r="G459" s="140"/>
    </row>
    <row r="460" spans="1:7">
      <c r="A460" s="145"/>
      <c r="B460" s="140"/>
      <c r="C460" s="140"/>
      <c r="D460" s="140"/>
      <c r="E460" s="140"/>
      <c r="F460" s="140"/>
      <c r="G460" s="140"/>
    </row>
    <row r="461" spans="1:7">
      <c r="A461" s="145"/>
      <c r="B461" s="140"/>
      <c r="C461" s="140"/>
      <c r="D461" s="140"/>
      <c r="E461" s="140"/>
      <c r="F461" s="140"/>
      <c r="G461" s="140"/>
    </row>
    <row r="462" spans="1:7">
      <c r="A462" s="145"/>
      <c r="B462" s="140"/>
      <c r="C462" s="140"/>
      <c r="D462" s="140"/>
      <c r="E462" s="140"/>
      <c r="F462" s="140"/>
      <c r="G462" s="140"/>
    </row>
    <row r="463" spans="1:7">
      <c r="A463" s="145"/>
      <c r="B463" s="140"/>
      <c r="C463" s="140"/>
      <c r="D463" s="140"/>
      <c r="E463" s="140"/>
      <c r="F463" s="140"/>
      <c r="G463" s="140"/>
    </row>
    <row r="464" spans="1:7">
      <c r="A464" s="145"/>
      <c r="B464" s="140"/>
      <c r="C464" s="140"/>
      <c r="D464" s="140"/>
      <c r="E464" s="140"/>
      <c r="F464" s="140"/>
      <c r="G464" s="140"/>
    </row>
    <row r="465" spans="1:7">
      <c r="A465" s="145"/>
      <c r="B465" s="140"/>
      <c r="C465" s="140"/>
      <c r="D465" s="140"/>
      <c r="E465" s="140"/>
      <c r="F465" s="140"/>
      <c r="G465" s="140"/>
    </row>
    <row r="466" spans="1:7">
      <c r="A466" s="145"/>
      <c r="B466" s="140"/>
      <c r="C466" s="140"/>
      <c r="D466" s="140"/>
      <c r="E466" s="140"/>
      <c r="F466" s="140"/>
      <c r="G466" s="140"/>
    </row>
    <row r="467" spans="1:7">
      <c r="A467" s="145"/>
      <c r="B467" s="140"/>
      <c r="C467" s="140"/>
      <c r="D467" s="140"/>
      <c r="E467" s="140"/>
      <c r="F467" s="140"/>
      <c r="G467" s="140"/>
    </row>
    <row r="468" spans="1:7">
      <c r="A468" s="145"/>
      <c r="B468" s="140"/>
      <c r="C468" s="140"/>
      <c r="D468" s="140"/>
      <c r="E468" s="140"/>
      <c r="F468" s="140"/>
      <c r="G468" s="140"/>
    </row>
    <row r="469" spans="1:7">
      <c r="A469" s="145"/>
      <c r="B469" s="140"/>
      <c r="C469" s="140"/>
      <c r="D469" s="140"/>
      <c r="E469" s="140"/>
      <c r="F469" s="140"/>
      <c r="G469" s="140"/>
    </row>
    <row r="470" spans="1:7">
      <c r="A470" s="145"/>
      <c r="B470" s="140"/>
      <c r="C470" s="140"/>
      <c r="D470" s="140"/>
      <c r="E470" s="140"/>
      <c r="F470" s="140"/>
      <c r="G470" s="140"/>
    </row>
    <row r="471" spans="1:7">
      <c r="A471" s="145"/>
      <c r="B471" s="140"/>
      <c r="C471" s="140"/>
      <c r="D471" s="140"/>
      <c r="E471" s="140"/>
      <c r="F471" s="140"/>
      <c r="G471" s="140"/>
    </row>
    <row r="472" spans="1:7">
      <c r="A472" s="145"/>
      <c r="B472" s="140"/>
      <c r="C472" s="140"/>
      <c r="D472" s="140"/>
      <c r="E472" s="140"/>
      <c r="F472" s="140"/>
      <c r="G472" s="140"/>
    </row>
    <row r="473" spans="1:7">
      <c r="A473" s="145"/>
      <c r="B473" s="140"/>
      <c r="C473" s="140"/>
      <c r="D473" s="140"/>
      <c r="E473" s="140"/>
      <c r="F473" s="140"/>
      <c r="G473" s="140"/>
    </row>
    <row r="474" spans="1:7">
      <c r="A474" s="145"/>
      <c r="B474" s="140"/>
      <c r="C474" s="140"/>
      <c r="D474" s="140"/>
      <c r="E474" s="140"/>
      <c r="F474" s="140"/>
      <c r="G474" s="140"/>
    </row>
    <row r="475" spans="1:7">
      <c r="A475" s="145"/>
      <c r="B475" s="140"/>
      <c r="C475" s="140"/>
      <c r="D475" s="140"/>
      <c r="E475" s="140"/>
      <c r="F475" s="140"/>
      <c r="G475" s="140"/>
    </row>
    <row r="476" spans="1:7">
      <c r="A476" s="145"/>
      <c r="B476" s="140"/>
      <c r="C476" s="140"/>
      <c r="D476" s="140"/>
      <c r="E476" s="140"/>
      <c r="F476" s="140"/>
      <c r="G476" s="140"/>
    </row>
    <row r="477" spans="1:7">
      <c r="A477" s="145"/>
      <c r="B477" s="140"/>
      <c r="C477" s="140"/>
      <c r="D477" s="140"/>
      <c r="E477" s="140"/>
      <c r="F477" s="140"/>
      <c r="G477" s="140"/>
    </row>
    <row r="478" spans="1:7">
      <c r="A478" s="145"/>
    </row>
    <row r="479" spans="1:7">
      <c r="A479" s="145"/>
    </row>
    <row r="480" spans="1:7">
      <c r="A480" s="145"/>
    </row>
    <row r="481" spans="1:21" s="148" customFormat="1">
      <c r="A481" s="145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</row>
    <row r="482" spans="1:21" s="148" customFormat="1">
      <c r="A482" s="145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</row>
    <row r="483" spans="1:21" s="148" customFormat="1">
      <c r="A483" s="145"/>
      <c r="H483" s="146"/>
      <c r="I483" s="146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</row>
    <row r="484" spans="1:21" s="148" customFormat="1">
      <c r="A484" s="145"/>
      <c r="H484" s="146"/>
      <c r="I484" s="146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</row>
    <row r="485" spans="1:21" s="148" customFormat="1">
      <c r="A485" s="145"/>
      <c r="H485" s="146"/>
      <c r="I485" s="146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</row>
    <row r="486" spans="1:21" s="148" customFormat="1">
      <c r="A486" s="145"/>
      <c r="H486" s="146"/>
      <c r="I486" s="146"/>
      <c r="J486" s="146"/>
      <c r="K486" s="146"/>
      <c r="L486" s="146"/>
      <c r="M486" s="146"/>
      <c r="N486" s="146"/>
      <c r="O486" s="146"/>
      <c r="P486" s="146"/>
      <c r="Q486" s="146"/>
      <c r="R486" s="146"/>
      <c r="S486" s="146"/>
      <c r="T486" s="146"/>
      <c r="U486" s="146"/>
    </row>
    <row r="487" spans="1:21" s="148" customFormat="1">
      <c r="A487" s="145"/>
      <c r="H487" s="146"/>
      <c r="I487" s="146"/>
      <c r="J487" s="146"/>
      <c r="K487" s="146"/>
      <c r="L487" s="146"/>
      <c r="M487" s="146"/>
      <c r="N487" s="146"/>
      <c r="O487" s="146"/>
      <c r="P487" s="146"/>
      <c r="Q487" s="146"/>
      <c r="R487" s="146"/>
      <c r="S487" s="146"/>
      <c r="T487" s="146"/>
      <c r="U487" s="146"/>
    </row>
    <row r="488" spans="1:21" s="148" customFormat="1">
      <c r="A488" s="145"/>
      <c r="H488" s="146"/>
      <c r="I488" s="146"/>
      <c r="J488" s="146"/>
      <c r="K488" s="146"/>
      <c r="L488" s="146"/>
      <c r="M488" s="146"/>
      <c r="N488" s="146"/>
      <c r="O488" s="146"/>
      <c r="P488" s="146"/>
      <c r="Q488" s="146"/>
      <c r="R488" s="146"/>
      <c r="S488" s="146"/>
      <c r="T488" s="146"/>
      <c r="U488" s="146"/>
    </row>
    <row r="489" spans="1:21" s="148" customFormat="1">
      <c r="A489" s="145"/>
      <c r="H489" s="146"/>
      <c r="I489" s="146"/>
      <c r="J489" s="146"/>
      <c r="K489" s="146"/>
      <c r="L489" s="146"/>
      <c r="M489" s="146"/>
      <c r="N489" s="146"/>
      <c r="O489" s="146"/>
      <c r="P489" s="146"/>
      <c r="Q489" s="146"/>
      <c r="R489" s="146"/>
      <c r="S489" s="146"/>
      <c r="T489" s="146"/>
      <c r="U489" s="146"/>
    </row>
    <row r="490" spans="1:21" s="148" customFormat="1">
      <c r="A490" s="145"/>
      <c r="H490" s="146"/>
      <c r="I490" s="146"/>
      <c r="J490" s="146"/>
      <c r="K490" s="146"/>
      <c r="L490" s="146"/>
      <c r="M490" s="146"/>
      <c r="N490" s="146"/>
      <c r="O490" s="146"/>
      <c r="P490" s="146"/>
      <c r="Q490" s="146"/>
      <c r="R490" s="146"/>
      <c r="S490" s="146"/>
      <c r="T490" s="146"/>
      <c r="U490" s="146"/>
    </row>
    <row r="491" spans="1:21" s="148" customFormat="1">
      <c r="A491" s="145"/>
      <c r="H491" s="146"/>
      <c r="I491" s="146"/>
      <c r="J491" s="146"/>
      <c r="K491" s="146"/>
      <c r="L491" s="146"/>
      <c r="M491" s="146"/>
      <c r="N491" s="146"/>
      <c r="O491" s="146"/>
      <c r="P491" s="146"/>
      <c r="Q491" s="146"/>
      <c r="R491" s="146"/>
      <c r="S491" s="146"/>
      <c r="T491" s="146"/>
      <c r="U491" s="146"/>
    </row>
    <row r="492" spans="1:21" s="148" customFormat="1">
      <c r="A492" s="145"/>
      <c r="H492" s="146"/>
      <c r="I492" s="146"/>
      <c r="J492" s="146"/>
      <c r="K492" s="146"/>
      <c r="L492" s="146"/>
      <c r="M492" s="146"/>
      <c r="N492" s="146"/>
      <c r="O492" s="146"/>
      <c r="P492" s="146"/>
      <c r="Q492" s="146"/>
      <c r="R492" s="146"/>
      <c r="S492" s="146"/>
      <c r="T492" s="146"/>
      <c r="U492" s="146"/>
    </row>
    <row r="493" spans="1:21" s="148" customFormat="1">
      <c r="A493" s="145"/>
      <c r="H493" s="146"/>
      <c r="I493" s="146"/>
      <c r="J493" s="146"/>
      <c r="K493" s="146"/>
      <c r="L493" s="146"/>
      <c r="M493" s="146"/>
      <c r="N493" s="146"/>
      <c r="O493" s="146"/>
      <c r="P493" s="146"/>
      <c r="Q493" s="146"/>
      <c r="R493" s="146"/>
      <c r="S493" s="146"/>
      <c r="T493" s="146"/>
      <c r="U493" s="146"/>
    </row>
    <row r="494" spans="1:21" s="148" customFormat="1">
      <c r="A494" s="145"/>
      <c r="H494" s="146"/>
      <c r="I494" s="146"/>
      <c r="J494" s="146"/>
      <c r="K494" s="146"/>
      <c r="L494" s="146"/>
      <c r="M494" s="146"/>
      <c r="N494" s="146"/>
      <c r="O494" s="146"/>
      <c r="P494" s="146"/>
      <c r="Q494" s="146"/>
      <c r="R494" s="146"/>
      <c r="S494" s="146"/>
      <c r="T494" s="146"/>
      <c r="U494" s="146"/>
    </row>
    <row r="495" spans="1:21" s="148" customFormat="1">
      <c r="A495" s="145"/>
      <c r="H495" s="146"/>
      <c r="I495" s="146"/>
      <c r="J495" s="146"/>
      <c r="K495" s="146"/>
      <c r="L495" s="146"/>
      <c r="M495" s="146"/>
      <c r="N495" s="146"/>
      <c r="O495" s="146"/>
      <c r="P495" s="146"/>
      <c r="Q495" s="146"/>
      <c r="R495" s="146"/>
      <c r="S495" s="146"/>
      <c r="T495" s="146"/>
      <c r="U495" s="146"/>
    </row>
    <row r="496" spans="1:21" s="148" customFormat="1">
      <c r="A496" s="145"/>
      <c r="H496" s="146"/>
      <c r="I496" s="146"/>
      <c r="J496" s="146"/>
      <c r="K496" s="146"/>
      <c r="L496" s="146"/>
      <c r="M496" s="146"/>
      <c r="N496" s="146"/>
      <c r="O496" s="146"/>
      <c r="P496" s="146"/>
      <c r="Q496" s="146"/>
      <c r="R496" s="146"/>
      <c r="S496" s="146"/>
      <c r="T496" s="146"/>
      <c r="U496" s="146"/>
    </row>
    <row r="497" spans="1:21" s="148" customFormat="1">
      <c r="A497" s="145"/>
      <c r="H497" s="146"/>
      <c r="I497" s="146"/>
      <c r="J497" s="146"/>
      <c r="K497" s="146"/>
      <c r="L497" s="146"/>
      <c r="M497" s="146"/>
      <c r="N497" s="146"/>
      <c r="O497" s="146"/>
      <c r="P497" s="146"/>
      <c r="Q497" s="146"/>
      <c r="R497" s="146"/>
      <c r="S497" s="146"/>
      <c r="T497" s="146"/>
      <c r="U497" s="146"/>
    </row>
    <row r="498" spans="1:21" s="148" customFormat="1">
      <c r="A498" s="145"/>
      <c r="H498" s="146"/>
      <c r="I498" s="146"/>
      <c r="J498" s="146"/>
      <c r="K498" s="146"/>
      <c r="L498" s="146"/>
      <c r="M498" s="146"/>
      <c r="N498" s="146"/>
      <c r="O498" s="146"/>
      <c r="P498" s="146"/>
      <c r="Q498" s="146"/>
      <c r="R498" s="146"/>
      <c r="S498" s="146"/>
      <c r="T498" s="146"/>
      <c r="U498" s="146"/>
    </row>
    <row r="499" spans="1:21" s="148" customFormat="1">
      <c r="A499" s="145"/>
      <c r="H499" s="146"/>
      <c r="I499" s="146"/>
      <c r="J499" s="146"/>
      <c r="K499" s="146"/>
      <c r="L499" s="146"/>
      <c r="M499" s="146"/>
      <c r="N499" s="146"/>
      <c r="O499" s="146"/>
      <c r="P499" s="146"/>
      <c r="Q499" s="146"/>
      <c r="R499" s="146"/>
      <c r="S499" s="146"/>
      <c r="T499" s="146"/>
      <c r="U499" s="146"/>
    </row>
    <row r="500" spans="1:21" s="148" customFormat="1">
      <c r="A500" s="145"/>
      <c r="H500" s="146"/>
      <c r="I500" s="146"/>
      <c r="J500" s="146"/>
      <c r="K500" s="146"/>
      <c r="L500" s="146"/>
      <c r="M500" s="146"/>
      <c r="N500" s="146"/>
      <c r="O500" s="146"/>
      <c r="P500" s="146"/>
      <c r="Q500" s="146"/>
      <c r="R500" s="146"/>
      <c r="S500" s="146"/>
      <c r="T500" s="146"/>
      <c r="U500" s="146"/>
    </row>
    <row r="501" spans="1:21" s="148" customFormat="1">
      <c r="A501" s="145"/>
      <c r="H501" s="146"/>
      <c r="I501" s="146"/>
      <c r="J501" s="146"/>
      <c r="K501" s="146"/>
      <c r="L501" s="146"/>
      <c r="M501" s="146"/>
      <c r="N501" s="146"/>
      <c r="O501" s="146"/>
      <c r="P501" s="146"/>
      <c r="Q501" s="146"/>
      <c r="R501" s="146"/>
      <c r="S501" s="146"/>
      <c r="T501" s="146"/>
      <c r="U501" s="146"/>
    </row>
    <row r="502" spans="1:21" s="148" customFormat="1">
      <c r="A502" s="145"/>
      <c r="H502" s="146"/>
      <c r="I502" s="146"/>
      <c r="J502" s="146"/>
      <c r="K502" s="146"/>
      <c r="L502" s="146"/>
      <c r="M502" s="146"/>
      <c r="N502" s="146"/>
      <c r="O502" s="146"/>
      <c r="P502" s="146"/>
      <c r="Q502" s="146"/>
      <c r="R502" s="146"/>
      <c r="S502" s="146"/>
      <c r="T502" s="146"/>
      <c r="U502" s="146"/>
    </row>
    <row r="503" spans="1:21" s="148" customFormat="1">
      <c r="A503" s="145"/>
      <c r="H503" s="146"/>
      <c r="I503" s="146"/>
      <c r="J503" s="146"/>
      <c r="K503" s="146"/>
      <c r="L503" s="146"/>
      <c r="M503" s="146"/>
      <c r="N503" s="146"/>
      <c r="O503" s="146"/>
      <c r="P503" s="146"/>
      <c r="Q503" s="146"/>
      <c r="R503" s="146"/>
      <c r="S503" s="146"/>
      <c r="T503" s="146"/>
      <c r="U503" s="146"/>
    </row>
    <row r="504" spans="1:21" s="148" customFormat="1">
      <c r="A504" s="145"/>
      <c r="H504" s="146"/>
      <c r="I504" s="146"/>
      <c r="J504" s="146"/>
      <c r="K504" s="146"/>
      <c r="L504" s="146"/>
      <c r="M504" s="146"/>
      <c r="N504" s="146"/>
      <c r="O504" s="146"/>
      <c r="P504" s="146"/>
      <c r="Q504" s="146"/>
      <c r="R504" s="146"/>
      <c r="S504" s="146"/>
      <c r="T504" s="146"/>
      <c r="U504" s="146"/>
    </row>
    <row r="505" spans="1:21" s="148" customFormat="1">
      <c r="A505" s="145"/>
      <c r="H505" s="146"/>
      <c r="I505" s="146"/>
      <c r="J505" s="146"/>
      <c r="K505" s="146"/>
      <c r="L505" s="146"/>
      <c r="M505" s="146"/>
      <c r="N505" s="146"/>
      <c r="O505" s="146"/>
      <c r="P505" s="146"/>
      <c r="Q505" s="146"/>
      <c r="R505" s="146"/>
      <c r="S505" s="146"/>
      <c r="T505" s="146"/>
      <c r="U505" s="146"/>
    </row>
    <row r="506" spans="1:21" s="148" customFormat="1">
      <c r="A506" s="145"/>
      <c r="H506" s="146"/>
      <c r="I506" s="146"/>
      <c r="J506" s="146"/>
      <c r="K506" s="146"/>
      <c r="L506" s="146"/>
      <c r="M506" s="146"/>
      <c r="N506" s="146"/>
      <c r="O506" s="146"/>
      <c r="P506" s="146"/>
      <c r="Q506" s="146"/>
      <c r="R506" s="146"/>
      <c r="S506" s="146"/>
      <c r="T506" s="146"/>
      <c r="U506" s="146"/>
    </row>
    <row r="507" spans="1:21" s="148" customFormat="1">
      <c r="A507" s="145"/>
      <c r="H507" s="146"/>
      <c r="I507" s="146"/>
      <c r="J507" s="146"/>
      <c r="K507" s="146"/>
      <c r="L507" s="146"/>
      <c r="M507" s="146"/>
      <c r="N507" s="146"/>
      <c r="O507" s="146"/>
      <c r="P507" s="146"/>
      <c r="Q507" s="146"/>
      <c r="R507" s="146"/>
      <c r="S507" s="146"/>
      <c r="T507" s="146"/>
      <c r="U507" s="146"/>
    </row>
    <row r="508" spans="1:21" s="148" customFormat="1">
      <c r="A508" s="145"/>
      <c r="H508" s="146"/>
      <c r="I508" s="146"/>
      <c r="J508" s="146"/>
      <c r="K508" s="146"/>
      <c r="L508" s="146"/>
      <c r="M508" s="146"/>
      <c r="N508" s="146"/>
      <c r="O508" s="146"/>
      <c r="P508" s="146"/>
      <c r="Q508" s="146"/>
      <c r="R508" s="146"/>
      <c r="S508" s="146"/>
      <c r="T508" s="146"/>
      <c r="U508" s="146"/>
    </row>
    <row r="509" spans="1:21" s="148" customFormat="1">
      <c r="A509" s="145"/>
      <c r="H509" s="146"/>
      <c r="I509" s="146"/>
      <c r="J509" s="146"/>
      <c r="K509" s="146"/>
      <c r="L509" s="146"/>
      <c r="M509" s="146"/>
      <c r="N509" s="146"/>
      <c r="O509" s="146"/>
      <c r="P509" s="146"/>
      <c r="Q509" s="146"/>
      <c r="R509" s="146"/>
      <c r="S509" s="146"/>
      <c r="T509" s="146"/>
      <c r="U509" s="146"/>
    </row>
    <row r="510" spans="1:21" s="148" customFormat="1">
      <c r="A510" s="145"/>
      <c r="H510" s="146"/>
      <c r="I510" s="146"/>
      <c r="J510" s="146"/>
      <c r="K510" s="146"/>
      <c r="L510" s="146"/>
      <c r="M510" s="146"/>
      <c r="N510" s="146"/>
      <c r="O510" s="146"/>
      <c r="P510" s="146"/>
      <c r="Q510" s="146"/>
      <c r="R510" s="146"/>
      <c r="S510" s="146"/>
      <c r="T510" s="146"/>
      <c r="U510" s="146"/>
    </row>
    <row r="511" spans="1:21" s="148" customFormat="1">
      <c r="A511" s="145"/>
      <c r="H511" s="146"/>
      <c r="I511" s="146"/>
      <c r="J511" s="146"/>
      <c r="K511" s="146"/>
      <c r="L511" s="146"/>
      <c r="M511" s="146"/>
      <c r="N511" s="146"/>
      <c r="O511" s="146"/>
      <c r="P511" s="146"/>
      <c r="Q511" s="146"/>
      <c r="R511" s="146"/>
      <c r="S511" s="146"/>
      <c r="T511" s="146"/>
      <c r="U511" s="146"/>
    </row>
    <row r="512" spans="1:21" s="148" customFormat="1">
      <c r="A512" s="145"/>
      <c r="H512" s="146"/>
      <c r="I512" s="146"/>
      <c r="J512" s="146"/>
      <c r="K512" s="146"/>
      <c r="L512" s="146"/>
      <c r="M512" s="146"/>
      <c r="N512" s="146"/>
      <c r="O512" s="146"/>
      <c r="P512" s="146"/>
      <c r="Q512" s="146"/>
      <c r="R512" s="146"/>
      <c r="S512" s="146"/>
      <c r="T512" s="146"/>
      <c r="U512" s="146"/>
    </row>
    <row r="513" spans="1:21" s="148" customFormat="1">
      <c r="A513" s="145"/>
      <c r="H513" s="146"/>
      <c r="I513" s="146"/>
      <c r="J513" s="146"/>
      <c r="K513" s="146"/>
      <c r="L513" s="146"/>
      <c r="M513" s="146"/>
      <c r="N513" s="146"/>
      <c r="O513" s="146"/>
      <c r="P513" s="146"/>
      <c r="Q513" s="146"/>
      <c r="R513" s="146"/>
      <c r="S513" s="146"/>
      <c r="T513" s="146"/>
      <c r="U513" s="146"/>
    </row>
    <row r="514" spans="1:21" s="148" customFormat="1">
      <c r="A514" s="145"/>
      <c r="H514" s="146"/>
      <c r="I514" s="146"/>
      <c r="J514" s="146"/>
      <c r="K514" s="146"/>
      <c r="L514" s="146"/>
      <c r="M514" s="146"/>
      <c r="N514" s="146"/>
      <c r="O514" s="146"/>
      <c r="P514" s="146"/>
      <c r="Q514" s="146"/>
      <c r="R514" s="146"/>
      <c r="S514" s="146"/>
      <c r="T514" s="146"/>
      <c r="U514" s="146"/>
    </row>
    <row r="515" spans="1:21" s="148" customFormat="1">
      <c r="A515" s="145"/>
      <c r="H515" s="146"/>
      <c r="I515" s="146"/>
      <c r="J515" s="146"/>
      <c r="K515" s="146"/>
      <c r="L515" s="146"/>
      <c r="M515" s="146"/>
      <c r="N515" s="146"/>
      <c r="O515" s="146"/>
      <c r="P515" s="146"/>
      <c r="Q515" s="146"/>
      <c r="R515" s="146"/>
      <c r="S515" s="146"/>
      <c r="T515" s="146"/>
      <c r="U515" s="146"/>
    </row>
    <row r="516" spans="1:21" s="148" customFormat="1">
      <c r="A516" s="145"/>
      <c r="H516" s="146"/>
      <c r="I516" s="146"/>
      <c r="J516" s="146"/>
      <c r="K516" s="146"/>
      <c r="L516" s="146"/>
      <c r="M516" s="146"/>
      <c r="N516" s="146"/>
      <c r="O516" s="146"/>
      <c r="P516" s="146"/>
      <c r="Q516" s="146"/>
      <c r="R516" s="146"/>
      <c r="S516" s="146"/>
      <c r="T516" s="146"/>
      <c r="U516" s="146"/>
    </row>
    <row r="517" spans="1:21" s="148" customFormat="1">
      <c r="A517" s="145"/>
      <c r="H517" s="146"/>
      <c r="I517" s="146"/>
      <c r="J517" s="146"/>
      <c r="K517" s="146"/>
      <c r="L517" s="146"/>
      <c r="M517" s="146"/>
      <c r="N517" s="146"/>
      <c r="O517" s="146"/>
      <c r="P517" s="146"/>
      <c r="Q517" s="146"/>
      <c r="R517" s="146"/>
      <c r="S517" s="146"/>
      <c r="T517" s="146"/>
      <c r="U517" s="146"/>
    </row>
    <row r="518" spans="1:21" s="148" customFormat="1">
      <c r="A518" s="145"/>
      <c r="H518" s="146"/>
      <c r="I518" s="146"/>
      <c r="J518" s="146"/>
      <c r="K518" s="146"/>
      <c r="L518" s="146"/>
      <c r="M518" s="146"/>
      <c r="N518" s="146"/>
      <c r="O518" s="146"/>
      <c r="P518" s="146"/>
      <c r="Q518" s="146"/>
      <c r="R518" s="146"/>
      <c r="S518" s="146"/>
      <c r="T518" s="146"/>
      <c r="U518" s="146"/>
    </row>
    <row r="519" spans="1:21" s="148" customFormat="1">
      <c r="A519" s="145"/>
      <c r="H519" s="146"/>
      <c r="I519" s="146"/>
      <c r="J519" s="146"/>
      <c r="K519" s="146"/>
      <c r="L519" s="146"/>
      <c r="M519" s="146"/>
      <c r="N519" s="146"/>
      <c r="O519" s="146"/>
      <c r="P519" s="146"/>
      <c r="Q519" s="146"/>
      <c r="R519" s="146"/>
      <c r="S519" s="146"/>
      <c r="T519" s="146"/>
      <c r="U519" s="146"/>
    </row>
    <row r="520" spans="1:21" s="148" customFormat="1">
      <c r="A520" s="145"/>
      <c r="H520" s="146"/>
      <c r="I520" s="146"/>
      <c r="J520" s="146"/>
      <c r="K520" s="146"/>
      <c r="L520" s="146"/>
      <c r="M520" s="146"/>
      <c r="N520" s="146"/>
      <c r="O520" s="146"/>
      <c r="P520" s="146"/>
      <c r="Q520" s="146"/>
      <c r="R520" s="146"/>
      <c r="S520" s="146"/>
      <c r="T520" s="146"/>
      <c r="U520" s="146"/>
    </row>
    <row r="521" spans="1:21" s="148" customFormat="1">
      <c r="A521" s="145"/>
      <c r="H521" s="146"/>
      <c r="I521" s="146"/>
      <c r="J521" s="146"/>
      <c r="K521" s="146"/>
      <c r="L521" s="146"/>
      <c r="M521" s="146"/>
      <c r="N521" s="146"/>
      <c r="O521" s="146"/>
      <c r="P521" s="146"/>
      <c r="Q521" s="146"/>
      <c r="R521" s="146"/>
      <c r="S521" s="146"/>
      <c r="T521" s="146"/>
      <c r="U521" s="146"/>
    </row>
    <row r="522" spans="1:21" s="148" customFormat="1">
      <c r="A522" s="145"/>
      <c r="H522" s="146"/>
      <c r="I522" s="146"/>
      <c r="J522" s="146"/>
      <c r="K522" s="146"/>
      <c r="L522" s="146"/>
      <c r="M522" s="146"/>
      <c r="N522" s="146"/>
      <c r="O522" s="146"/>
      <c r="P522" s="146"/>
      <c r="Q522" s="146"/>
      <c r="R522" s="146"/>
      <c r="S522" s="146"/>
      <c r="T522" s="146"/>
      <c r="U522" s="146"/>
    </row>
    <row r="523" spans="1:21" s="148" customFormat="1">
      <c r="A523" s="145"/>
      <c r="H523" s="146"/>
      <c r="I523" s="146"/>
      <c r="J523" s="146"/>
      <c r="K523" s="146"/>
      <c r="L523" s="146"/>
      <c r="M523" s="146"/>
      <c r="N523" s="146"/>
      <c r="O523" s="146"/>
      <c r="P523" s="146"/>
      <c r="Q523" s="146"/>
      <c r="R523" s="146"/>
      <c r="S523" s="146"/>
      <c r="T523" s="146"/>
      <c r="U523" s="146"/>
    </row>
    <row r="524" spans="1:21" s="148" customFormat="1">
      <c r="A524" s="145"/>
      <c r="H524" s="146"/>
      <c r="I524" s="146"/>
      <c r="J524" s="146"/>
      <c r="K524" s="146"/>
      <c r="L524" s="146"/>
      <c r="M524" s="146"/>
      <c r="N524" s="146"/>
      <c r="O524" s="146"/>
      <c r="P524" s="146"/>
      <c r="Q524" s="146"/>
      <c r="R524" s="146"/>
      <c r="S524" s="146"/>
      <c r="T524" s="146"/>
      <c r="U524" s="146"/>
    </row>
    <row r="525" spans="1:21" s="148" customFormat="1">
      <c r="A525" s="145"/>
      <c r="H525" s="146"/>
      <c r="I525" s="146"/>
      <c r="J525" s="146"/>
      <c r="K525" s="146"/>
      <c r="L525" s="146"/>
      <c r="M525" s="146"/>
      <c r="N525" s="146"/>
      <c r="O525" s="146"/>
      <c r="P525" s="146"/>
      <c r="Q525" s="146"/>
      <c r="R525" s="146"/>
      <c r="S525" s="146"/>
      <c r="T525" s="146"/>
      <c r="U525" s="146"/>
    </row>
    <row r="526" spans="1:21" s="148" customFormat="1">
      <c r="A526" s="145"/>
      <c r="H526" s="146"/>
      <c r="I526" s="146"/>
      <c r="J526" s="146"/>
      <c r="K526" s="146"/>
      <c r="L526" s="146"/>
      <c r="M526" s="146"/>
      <c r="N526" s="146"/>
      <c r="O526" s="146"/>
      <c r="P526" s="146"/>
      <c r="Q526" s="146"/>
      <c r="R526" s="146"/>
      <c r="S526" s="146"/>
      <c r="T526" s="146"/>
      <c r="U526" s="146"/>
    </row>
    <row r="527" spans="1:21" s="148" customFormat="1">
      <c r="A527" s="145"/>
      <c r="H527" s="146"/>
      <c r="I527" s="146"/>
      <c r="J527" s="146"/>
      <c r="K527" s="146"/>
      <c r="L527" s="146"/>
      <c r="M527" s="146"/>
      <c r="N527" s="146"/>
      <c r="O527" s="146"/>
      <c r="P527" s="146"/>
      <c r="Q527" s="146"/>
      <c r="R527" s="146"/>
      <c r="S527" s="146"/>
      <c r="T527" s="146"/>
      <c r="U527" s="146"/>
    </row>
    <row r="528" spans="1:21" s="148" customFormat="1">
      <c r="A528" s="145"/>
      <c r="H528" s="146"/>
      <c r="I528" s="146"/>
      <c r="J528" s="146"/>
      <c r="K528" s="146"/>
      <c r="L528" s="146"/>
      <c r="M528" s="146"/>
      <c r="N528" s="146"/>
      <c r="O528" s="146"/>
      <c r="P528" s="146"/>
      <c r="Q528" s="146"/>
      <c r="R528" s="146"/>
      <c r="S528" s="146"/>
      <c r="T528" s="146"/>
      <c r="U528" s="146"/>
    </row>
    <row r="529" spans="1:21" s="148" customFormat="1">
      <c r="A529" s="145"/>
      <c r="H529" s="146"/>
      <c r="I529" s="146"/>
      <c r="J529" s="146"/>
      <c r="K529" s="146"/>
      <c r="L529" s="146"/>
      <c r="M529" s="146"/>
      <c r="N529" s="146"/>
      <c r="O529" s="146"/>
      <c r="P529" s="146"/>
      <c r="Q529" s="146"/>
      <c r="R529" s="146"/>
      <c r="S529" s="146"/>
      <c r="T529" s="146"/>
      <c r="U529" s="146"/>
    </row>
    <row r="530" spans="1:21" s="148" customFormat="1">
      <c r="A530" s="145"/>
      <c r="H530" s="146"/>
      <c r="I530" s="146"/>
      <c r="J530" s="146"/>
      <c r="K530" s="146"/>
      <c r="L530" s="146"/>
      <c r="M530" s="146"/>
      <c r="N530" s="146"/>
      <c r="O530" s="146"/>
      <c r="P530" s="146"/>
      <c r="Q530" s="146"/>
      <c r="R530" s="146"/>
      <c r="S530" s="146"/>
      <c r="T530" s="146"/>
      <c r="U530" s="146"/>
    </row>
    <row r="531" spans="1:21" s="148" customFormat="1">
      <c r="A531" s="145"/>
      <c r="H531" s="146"/>
      <c r="I531" s="146"/>
      <c r="J531" s="146"/>
      <c r="K531" s="146"/>
      <c r="L531" s="146"/>
      <c r="M531" s="146"/>
      <c r="N531" s="146"/>
      <c r="O531" s="146"/>
      <c r="P531" s="146"/>
      <c r="Q531" s="146"/>
      <c r="R531" s="146"/>
      <c r="S531" s="146"/>
      <c r="T531" s="146"/>
      <c r="U531" s="146"/>
    </row>
    <row r="532" spans="1:21" s="148" customFormat="1">
      <c r="A532" s="145"/>
      <c r="H532" s="146"/>
      <c r="I532" s="146"/>
      <c r="J532" s="146"/>
      <c r="K532" s="146"/>
      <c r="L532" s="146"/>
      <c r="M532" s="146"/>
      <c r="N532" s="146"/>
      <c r="O532" s="146"/>
      <c r="P532" s="146"/>
      <c r="Q532" s="146"/>
      <c r="R532" s="146"/>
      <c r="S532" s="146"/>
      <c r="T532" s="146"/>
      <c r="U532" s="146"/>
    </row>
    <row r="533" spans="1:21" s="148" customFormat="1">
      <c r="A533" s="145"/>
      <c r="H533" s="146"/>
      <c r="I533" s="146"/>
      <c r="J533" s="146"/>
      <c r="K533" s="146"/>
      <c r="L533" s="146"/>
      <c r="M533" s="146"/>
      <c r="N533" s="146"/>
      <c r="O533" s="146"/>
      <c r="P533" s="146"/>
      <c r="Q533" s="146"/>
      <c r="R533" s="146"/>
      <c r="S533" s="146"/>
      <c r="T533" s="146"/>
      <c r="U533" s="146"/>
    </row>
    <row r="534" spans="1:21" s="148" customFormat="1">
      <c r="A534" s="145"/>
      <c r="H534" s="146"/>
      <c r="I534" s="146"/>
      <c r="J534" s="146"/>
      <c r="K534" s="146"/>
      <c r="L534" s="146"/>
      <c r="M534" s="146"/>
      <c r="N534" s="146"/>
      <c r="O534" s="146"/>
      <c r="P534" s="146"/>
      <c r="Q534" s="146"/>
      <c r="R534" s="146"/>
      <c r="S534" s="146"/>
      <c r="T534" s="146"/>
      <c r="U534" s="146"/>
    </row>
    <row r="535" spans="1:21" s="148" customFormat="1">
      <c r="A535" s="145"/>
      <c r="H535" s="146"/>
      <c r="I535" s="146"/>
      <c r="J535" s="146"/>
      <c r="K535" s="146"/>
      <c r="L535" s="146"/>
      <c r="M535" s="146"/>
      <c r="N535" s="146"/>
      <c r="O535" s="146"/>
      <c r="P535" s="146"/>
      <c r="Q535" s="146"/>
      <c r="R535" s="146"/>
      <c r="S535" s="146"/>
      <c r="T535" s="146"/>
      <c r="U535" s="146"/>
    </row>
    <row r="536" spans="1:21" s="148" customFormat="1">
      <c r="A536" s="145"/>
      <c r="H536" s="146"/>
      <c r="I536" s="146"/>
      <c r="J536" s="146"/>
      <c r="K536" s="146"/>
      <c r="L536" s="146"/>
      <c r="M536" s="146"/>
      <c r="N536" s="146"/>
      <c r="O536" s="146"/>
      <c r="P536" s="146"/>
      <c r="Q536" s="146"/>
      <c r="R536" s="146"/>
      <c r="S536" s="146"/>
      <c r="T536" s="146"/>
      <c r="U536" s="146"/>
    </row>
    <row r="537" spans="1:21" s="148" customFormat="1">
      <c r="A537" s="145"/>
      <c r="H537" s="146"/>
      <c r="I537" s="146"/>
      <c r="J537" s="146"/>
      <c r="K537" s="146"/>
      <c r="L537" s="146"/>
      <c r="M537" s="146"/>
      <c r="N537" s="146"/>
      <c r="O537" s="146"/>
      <c r="P537" s="146"/>
      <c r="Q537" s="146"/>
      <c r="R537" s="146"/>
      <c r="S537" s="146"/>
      <c r="T537" s="146"/>
      <c r="U537" s="146"/>
    </row>
    <row r="538" spans="1:21" s="148" customFormat="1">
      <c r="A538" s="145"/>
      <c r="H538" s="146"/>
      <c r="I538" s="146"/>
      <c r="J538" s="146"/>
      <c r="K538" s="146"/>
      <c r="L538" s="146"/>
      <c r="M538" s="146"/>
      <c r="N538" s="146"/>
      <c r="O538" s="146"/>
      <c r="P538" s="146"/>
      <c r="Q538" s="146"/>
      <c r="R538" s="146"/>
      <c r="S538" s="146"/>
      <c r="T538" s="146"/>
      <c r="U538" s="146"/>
    </row>
    <row r="539" spans="1:21" s="148" customFormat="1">
      <c r="A539" s="145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  <c r="S539" s="146"/>
      <c r="T539" s="146"/>
      <c r="U539" s="146"/>
    </row>
    <row r="540" spans="1:21" s="148" customFormat="1">
      <c r="A540" s="145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</row>
    <row r="541" spans="1:21" s="148" customFormat="1">
      <c r="A541" s="145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</row>
    <row r="542" spans="1:21" s="148" customFormat="1">
      <c r="A542" s="145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</row>
    <row r="543" spans="1:21" s="148" customFormat="1">
      <c r="A543" s="145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</row>
    <row r="544" spans="1:21" s="148" customFormat="1">
      <c r="A544" s="145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</row>
    <row r="545" spans="1:21" s="148" customFormat="1">
      <c r="A545" s="145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</row>
    <row r="546" spans="1:21" s="148" customFormat="1">
      <c r="A546" s="145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</row>
    <row r="547" spans="1:21" s="148" customFormat="1">
      <c r="A547" s="145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</row>
    <row r="548" spans="1:21" s="148" customFormat="1">
      <c r="A548" s="145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</row>
    <row r="549" spans="1:21" s="148" customFormat="1">
      <c r="A549" s="145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</row>
    <row r="550" spans="1:21" s="148" customFormat="1">
      <c r="A550" s="145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</row>
    <row r="551" spans="1:21" s="148" customFormat="1">
      <c r="A551" s="145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</row>
    <row r="553" spans="1:21" s="148" customFormat="1">
      <c r="A553" s="145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</row>
    <row r="554" spans="1:21" s="148" customFormat="1">
      <c r="A554" s="145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</row>
    <row r="555" spans="1:21" s="148" customFormat="1">
      <c r="A555" s="145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</row>
    <row r="556" spans="1:21" s="148" customFormat="1">
      <c r="A556" s="145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</row>
    <row r="558" spans="1:21" s="148" customFormat="1">
      <c r="A558" s="145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</row>
    <row r="559" spans="1:21" s="148" customFormat="1">
      <c r="A559" s="145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</row>
    <row r="560" spans="1:21" s="148" customFormat="1">
      <c r="A560" s="145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</row>
    <row r="561" spans="1:21" s="148" customFormat="1">
      <c r="A561" s="145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</row>
    <row r="562" spans="1:21" s="148" customFormat="1">
      <c r="A562" s="145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</row>
    <row r="563" spans="1:21" s="148" customFormat="1">
      <c r="A563" s="145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</row>
    <row r="564" spans="1:21" s="148" customFormat="1">
      <c r="A564" s="145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</row>
    <row r="565" spans="1:21" s="148" customFormat="1">
      <c r="A565" s="145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</row>
    <row r="566" spans="1:21" s="148" customFormat="1">
      <c r="A566" s="145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</row>
    <row r="567" spans="1:21" s="148" customFormat="1">
      <c r="A567" s="145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</row>
    <row r="568" spans="1:21" s="148" customFormat="1">
      <c r="A568" s="145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</row>
    <row r="569" spans="1:21" s="148" customFormat="1">
      <c r="A569" s="145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</row>
    <row r="570" spans="1:21" s="148" customFormat="1">
      <c r="A570" s="145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</row>
    <row r="571" spans="1:21" s="148" customFormat="1">
      <c r="A571" s="145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</row>
    <row r="572" spans="1:21" s="148" customFormat="1">
      <c r="A572" s="145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</row>
    <row r="573" spans="1:21" s="148" customFormat="1">
      <c r="A573" s="145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</row>
    <row r="574" spans="1:21" s="148" customFormat="1">
      <c r="A574" s="145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</row>
    <row r="575" spans="1:21" s="148" customFormat="1">
      <c r="A575" s="145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</row>
    <row r="576" spans="1:21" s="148" customFormat="1">
      <c r="A576" s="145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</row>
    <row r="577" spans="1:21" s="148" customFormat="1">
      <c r="A577" s="145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</row>
    <row r="578" spans="1:21" s="148" customFormat="1">
      <c r="A578" s="145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</row>
    <row r="579" spans="1:21" s="148" customFormat="1">
      <c r="A579" s="145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</row>
    <row r="580" spans="1:21" s="148" customFormat="1">
      <c r="A580" s="145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</row>
    <row r="581" spans="1:21" s="148" customFormat="1">
      <c r="A581" s="145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</row>
    <row r="582" spans="1:21" s="148" customFormat="1">
      <c r="A582" s="145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</row>
    <row r="583" spans="1:21" s="148" customFormat="1">
      <c r="A583" s="145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</row>
    <row r="584" spans="1:21" s="148" customFormat="1">
      <c r="A584" s="145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</row>
    <row r="585" spans="1:21" s="148" customFormat="1">
      <c r="A585" s="145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</row>
    <row r="586" spans="1:21" s="148" customFormat="1">
      <c r="A586" s="145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</row>
    <row r="587" spans="1:21" s="148" customFormat="1">
      <c r="A587" s="145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</row>
    <row r="588" spans="1:21" s="148" customFormat="1">
      <c r="A588" s="145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</row>
    <row r="589" spans="1:21" s="148" customFormat="1">
      <c r="A589" s="145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</row>
    <row r="591" spans="1:21" s="148" customFormat="1">
      <c r="A591" s="145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</row>
    <row r="592" spans="1:21" s="148" customFormat="1">
      <c r="A592" s="145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</row>
    <row r="593" spans="1:21" s="148" customFormat="1">
      <c r="A593" s="145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</row>
    <row r="594" spans="1:21" s="148" customFormat="1">
      <c r="A594" s="145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</row>
    <row r="595" spans="1:21" s="148" customFormat="1">
      <c r="A595" s="145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</row>
    <row r="596" spans="1:21" s="148" customFormat="1">
      <c r="A596" s="145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</row>
    <row r="597" spans="1:21" s="148" customFormat="1">
      <c r="A597" s="145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</row>
    <row r="598" spans="1:21" s="148" customFormat="1">
      <c r="A598" s="145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</row>
    <row r="599" spans="1:21" s="148" customFormat="1">
      <c r="A599" s="145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</row>
    <row r="600" spans="1:21" s="148" customFormat="1">
      <c r="A600" s="145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</row>
    <row r="601" spans="1:21" s="148" customFormat="1">
      <c r="A601" s="145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</row>
    <row r="602" spans="1:21" s="148" customFormat="1">
      <c r="A602" s="145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</row>
    <row r="603" spans="1:21" s="148" customFormat="1">
      <c r="A603" s="145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</row>
    <row r="604" spans="1:21" s="148" customFormat="1">
      <c r="A604" s="145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</row>
    <row r="605" spans="1:21" s="148" customFormat="1">
      <c r="A605" s="145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</row>
    <row r="606" spans="1:21" s="148" customFormat="1">
      <c r="A606" s="145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</row>
    <row r="607" spans="1:21" s="148" customFormat="1">
      <c r="A607" s="145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</row>
    <row r="608" spans="1:21" s="148" customFormat="1">
      <c r="A608" s="145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</row>
    <row r="609" spans="1:21" s="148" customFormat="1">
      <c r="A609" s="145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</row>
    <row r="610" spans="1:21" s="148" customFormat="1">
      <c r="A610" s="145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</row>
    <row r="611" spans="1:21" s="148" customFormat="1">
      <c r="A611" s="145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</row>
    <row r="613" spans="1:21" s="148" customFormat="1">
      <c r="A613" s="145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</row>
    <row r="614" spans="1:21" s="148" customFormat="1">
      <c r="A614" s="145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</row>
    <row r="615" spans="1:21" s="148" customFormat="1">
      <c r="A615" s="145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</row>
    <row r="616" spans="1:21" s="148" customFormat="1">
      <c r="A616" s="145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</row>
    <row r="617" spans="1:21" s="148" customFormat="1">
      <c r="A617" s="145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</row>
    <row r="618" spans="1:21" s="148" customFormat="1">
      <c r="A618" s="145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</row>
    <row r="619" spans="1:21" s="148" customFormat="1">
      <c r="A619" s="145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</row>
    <row r="620" spans="1:21" s="148" customFormat="1">
      <c r="A620" s="145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</row>
    <row r="621" spans="1:21" s="148" customFormat="1">
      <c r="A621" s="145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</row>
    <row r="622" spans="1:21" s="148" customFormat="1">
      <c r="A622" s="145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</row>
    <row r="623" spans="1:21" s="148" customFormat="1">
      <c r="A623" s="145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</row>
    <row r="624" spans="1:21" s="148" customFormat="1">
      <c r="A624" s="145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</row>
    <row r="625" spans="1:21" s="148" customFormat="1">
      <c r="A625" s="145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</row>
    <row r="626" spans="1:21" s="148" customFormat="1">
      <c r="A626" s="145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</row>
    <row r="627" spans="1:21" s="148" customFormat="1">
      <c r="A627" s="145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</row>
    <row r="628" spans="1:21" s="148" customFormat="1">
      <c r="A628" s="145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</row>
    <row r="629" spans="1:21" s="148" customFormat="1">
      <c r="A629" s="145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</row>
    <row r="632" spans="1:21" s="148" customFormat="1">
      <c r="A632" s="145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</row>
    <row r="633" spans="1:21" s="148" customFormat="1">
      <c r="A633" s="145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</row>
    <row r="634" spans="1:21" s="148" customFormat="1">
      <c r="A634" s="145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</row>
    <row r="635" spans="1:21" s="148" customFormat="1">
      <c r="A635" s="145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</row>
    <row r="636" spans="1:21" s="148" customFormat="1">
      <c r="A636" s="145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</row>
    <row r="637" spans="1:21" s="148" customFormat="1">
      <c r="A637" s="145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</row>
    <row r="639" spans="1:21" s="148" customFormat="1">
      <c r="A639" s="145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</row>
  </sheetData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E039C-72AA-4284-925A-15F91CA80F5A}">
  <sheetPr>
    <tabColor rgb="FF7030A0"/>
  </sheetPr>
  <dimension ref="A1:BB164"/>
  <sheetViews>
    <sheetView workbookViewId="0">
      <selection activeCell="BB164" sqref="BB164"/>
    </sheetView>
  </sheetViews>
  <sheetFormatPr defaultRowHeight="15"/>
  <cols>
    <col min="1" max="1" width="72.7109375" bestFit="1" customWidth="1"/>
    <col min="2" max="53" width="18.42578125" style="66" customWidth="1"/>
    <col min="54" max="54" width="13.85546875" style="66" bestFit="1" customWidth="1"/>
  </cols>
  <sheetData>
    <row r="1" spans="1:54">
      <c r="A1" s="54"/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55"/>
      <c r="Z1" s="55"/>
      <c r="AA1" s="55"/>
      <c r="AB1" s="55"/>
      <c r="AC1" s="55"/>
      <c r="AD1" s="55"/>
      <c r="AE1" s="55"/>
      <c r="AF1" s="55"/>
      <c r="AG1" s="55"/>
      <c r="AH1" s="55"/>
      <c r="AI1" s="55"/>
      <c r="AJ1" s="55"/>
      <c r="AK1" s="55"/>
      <c r="AL1" s="55"/>
      <c r="AM1" s="55"/>
      <c r="AN1" s="55"/>
      <c r="AO1" s="55"/>
      <c r="AP1" s="55"/>
      <c r="AQ1" s="55"/>
      <c r="AR1" s="55"/>
      <c r="AS1" s="55"/>
      <c r="AT1" s="55"/>
      <c r="AU1" s="55"/>
      <c r="AV1" s="55"/>
      <c r="AW1" s="55"/>
      <c r="AX1" s="55"/>
      <c r="AY1" s="55"/>
      <c r="AZ1" s="55"/>
      <c r="BA1" s="55"/>
      <c r="BB1" s="56" t="s">
        <v>0</v>
      </c>
    </row>
    <row r="2" spans="1:54">
      <c r="A2" s="54"/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  <c r="X2" s="55"/>
      <c r="Y2" s="55"/>
      <c r="Z2" s="55"/>
      <c r="AA2" s="55"/>
      <c r="AB2" s="55"/>
      <c r="AC2" s="55"/>
      <c r="AD2" s="55"/>
      <c r="AE2" s="55"/>
      <c r="AF2" s="55"/>
      <c r="AG2" s="55"/>
      <c r="AH2" s="55"/>
      <c r="AI2" s="55"/>
      <c r="AJ2" s="55"/>
      <c r="AK2" s="55"/>
      <c r="AL2" s="55"/>
      <c r="AM2" s="55"/>
      <c r="AN2" s="55"/>
      <c r="AO2" s="55"/>
      <c r="AP2" s="55"/>
      <c r="AQ2" s="55"/>
      <c r="AR2" s="55"/>
      <c r="AS2" s="55"/>
      <c r="AT2" s="55"/>
      <c r="AU2" s="55"/>
      <c r="AV2" s="55"/>
      <c r="AW2" s="55"/>
      <c r="AX2" s="55"/>
      <c r="AY2" s="55"/>
      <c r="AZ2" s="55"/>
      <c r="BA2" s="55"/>
      <c r="BB2" s="56" t="s">
        <v>1</v>
      </c>
    </row>
    <row r="3" spans="1:54" ht="26.25">
      <c r="A3" s="57" t="s">
        <v>2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6" t="s">
        <v>4</v>
      </c>
    </row>
    <row r="4" spans="1:54">
      <c r="A4" s="54"/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6" t="s">
        <v>153</v>
      </c>
    </row>
    <row r="5" spans="1:54" s="62" customFormat="1" ht="23.25">
      <c r="A5" s="58" t="s">
        <v>5</v>
      </c>
      <c r="B5" s="59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  <c r="AA5" s="60"/>
      <c r="AB5" s="60"/>
      <c r="AC5" s="60"/>
      <c r="AD5" s="60"/>
      <c r="AE5" s="60"/>
      <c r="AF5" s="60"/>
      <c r="AG5" s="60"/>
      <c r="AH5" s="60"/>
      <c r="AI5" s="60"/>
      <c r="AJ5" s="60"/>
      <c r="AK5" s="60"/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1"/>
    </row>
    <row r="6" spans="1:54" ht="18">
      <c r="A6" s="63"/>
      <c r="B6" s="64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5"/>
      <c r="AM6" s="65"/>
      <c r="AN6" s="65"/>
      <c r="AO6" s="65"/>
      <c r="AP6" s="65"/>
      <c r="AQ6" s="65"/>
      <c r="AR6" s="65"/>
      <c r="AS6" s="65"/>
      <c r="AT6" s="65"/>
      <c r="AU6" s="65"/>
      <c r="AV6" s="65"/>
      <c r="AW6" s="65"/>
      <c r="AX6" s="65"/>
      <c r="AY6" s="65"/>
      <c r="AZ6" s="65"/>
      <c r="BA6" s="65"/>
    </row>
    <row r="7" spans="1:54">
      <c r="A7" s="54"/>
      <c r="B7" s="55"/>
      <c r="C7" s="55"/>
      <c r="D7" s="55"/>
      <c r="E7" s="55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55"/>
      <c r="R7" s="55"/>
      <c r="S7" s="55"/>
      <c r="T7" s="55"/>
      <c r="U7" s="55"/>
      <c r="V7" s="55"/>
      <c r="W7" s="55"/>
      <c r="X7" s="55"/>
      <c r="Y7" s="55"/>
      <c r="Z7" s="55"/>
      <c r="AA7" s="55"/>
      <c r="AB7" s="55"/>
      <c r="AC7" s="55"/>
      <c r="AD7" s="55"/>
      <c r="AE7" s="55"/>
      <c r="AF7" s="55"/>
      <c r="AG7" s="55"/>
      <c r="AH7" s="55"/>
      <c r="AI7" s="55"/>
      <c r="AJ7" s="55"/>
      <c r="AK7" s="55"/>
      <c r="AL7" s="55"/>
      <c r="AM7" s="55"/>
      <c r="AN7" s="55"/>
      <c r="AO7" s="55"/>
      <c r="AP7" s="55"/>
      <c r="AQ7" s="55"/>
      <c r="AR7" s="55"/>
      <c r="AS7" s="55"/>
      <c r="AT7" s="55"/>
      <c r="AU7" s="55"/>
      <c r="AV7" s="55"/>
      <c r="AW7" s="55"/>
      <c r="AX7" s="55"/>
      <c r="AY7" s="55"/>
      <c r="AZ7" s="55"/>
      <c r="BA7" s="55"/>
    </row>
    <row r="8" spans="1:54">
      <c r="A8" s="54"/>
      <c r="B8" s="55"/>
      <c r="C8" s="55"/>
      <c r="D8" s="55"/>
      <c r="E8" s="55"/>
      <c r="F8" s="55"/>
      <c r="G8" s="55"/>
      <c r="H8" s="55"/>
      <c r="I8" s="55"/>
      <c r="J8" s="55"/>
      <c r="K8" s="55"/>
      <c r="L8" s="55"/>
      <c r="M8" s="55"/>
      <c r="N8" s="55"/>
      <c r="O8" s="55"/>
      <c r="P8" s="55"/>
      <c r="Q8" s="55"/>
      <c r="R8" s="55"/>
      <c r="S8" s="55"/>
      <c r="T8" s="55"/>
      <c r="U8" s="55"/>
      <c r="V8" s="55"/>
      <c r="W8" s="55"/>
      <c r="X8" s="55"/>
      <c r="Y8" s="55"/>
      <c r="Z8" s="55"/>
      <c r="AA8" s="55"/>
      <c r="AB8" s="55"/>
      <c r="AC8" s="55"/>
      <c r="AD8" s="55"/>
      <c r="AE8" s="55"/>
      <c r="AF8" s="55"/>
      <c r="AG8" s="55"/>
      <c r="AH8" s="55"/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</row>
    <row r="9" spans="1:54" s="72" customFormat="1" ht="38.25">
      <c r="A9" s="67"/>
      <c r="B9" s="68" t="s">
        <v>154</v>
      </c>
      <c r="C9" s="68" t="s">
        <v>154</v>
      </c>
      <c r="D9" s="68" t="s">
        <v>154</v>
      </c>
      <c r="E9" s="68" t="s">
        <v>154</v>
      </c>
      <c r="F9" s="68" t="s">
        <v>154</v>
      </c>
      <c r="G9" s="68" t="s">
        <v>154</v>
      </c>
      <c r="H9" s="68" t="s">
        <v>154</v>
      </c>
      <c r="I9" s="68" t="s">
        <v>154</v>
      </c>
      <c r="J9" s="68" t="s">
        <v>154</v>
      </c>
      <c r="K9" s="68" t="s">
        <v>154</v>
      </c>
      <c r="L9" s="68" t="s">
        <v>154</v>
      </c>
      <c r="M9" s="68" t="s">
        <v>154</v>
      </c>
      <c r="N9" s="68" t="s">
        <v>154</v>
      </c>
      <c r="O9" s="69" t="s">
        <v>155</v>
      </c>
      <c r="P9" s="69" t="s">
        <v>155</v>
      </c>
      <c r="Q9" s="69" t="s">
        <v>155</v>
      </c>
      <c r="R9" s="69" t="s">
        <v>155</v>
      </c>
      <c r="S9" s="69" t="s">
        <v>155</v>
      </c>
      <c r="T9" s="69" t="s">
        <v>155</v>
      </c>
      <c r="U9" s="69" t="s">
        <v>155</v>
      </c>
      <c r="V9" s="69" t="s">
        <v>155</v>
      </c>
      <c r="W9" s="69" t="s">
        <v>155</v>
      </c>
      <c r="X9" s="69" t="s">
        <v>155</v>
      </c>
      <c r="Y9" s="69" t="s">
        <v>155</v>
      </c>
      <c r="Z9" s="69" t="s">
        <v>155</v>
      </c>
      <c r="AA9" s="69" t="s">
        <v>155</v>
      </c>
      <c r="AB9" s="70" t="s">
        <v>156</v>
      </c>
      <c r="AC9" s="70" t="s">
        <v>156</v>
      </c>
      <c r="AD9" s="70" t="s">
        <v>156</v>
      </c>
      <c r="AE9" s="70" t="s">
        <v>156</v>
      </c>
      <c r="AF9" s="70" t="s">
        <v>156</v>
      </c>
      <c r="AG9" s="70" t="s">
        <v>156</v>
      </c>
      <c r="AH9" s="70" t="s">
        <v>156</v>
      </c>
      <c r="AI9" s="70" t="s">
        <v>156</v>
      </c>
      <c r="AJ9" s="70" t="s">
        <v>156</v>
      </c>
      <c r="AK9" s="70" t="s">
        <v>156</v>
      </c>
      <c r="AL9" s="70" t="s">
        <v>156</v>
      </c>
      <c r="AM9" s="70" t="s">
        <v>156</v>
      </c>
      <c r="AN9" s="70" t="s">
        <v>156</v>
      </c>
      <c r="AO9" s="56" t="s">
        <v>157</v>
      </c>
      <c r="AP9" s="56" t="s">
        <v>157</v>
      </c>
      <c r="AQ9" s="56" t="s">
        <v>157</v>
      </c>
      <c r="AR9" s="56" t="s">
        <v>157</v>
      </c>
      <c r="AS9" s="56" t="s">
        <v>157</v>
      </c>
      <c r="AT9" s="56" t="s">
        <v>157</v>
      </c>
      <c r="AU9" s="56" t="s">
        <v>157</v>
      </c>
      <c r="AV9" s="56" t="s">
        <v>157</v>
      </c>
      <c r="AW9" s="56" t="s">
        <v>157</v>
      </c>
      <c r="AX9" s="56" t="s">
        <v>157</v>
      </c>
      <c r="AY9" s="56" t="s">
        <v>157</v>
      </c>
      <c r="AZ9" s="56" t="s">
        <v>157</v>
      </c>
      <c r="BA9" s="56" t="s">
        <v>157</v>
      </c>
      <c r="BB9" s="71"/>
    </row>
    <row r="10" spans="1:54" s="72" customFormat="1" ht="12.75">
      <c r="A10" s="67"/>
      <c r="B10" s="68" t="s">
        <v>158</v>
      </c>
      <c r="C10" s="68" t="s">
        <v>158</v>
      </c>
      <c r="D10" s="68" t="s">
        <v>158</v>
      </c>
      <c r="E10" s="68" t="s">
        <v>158</v>
      </c>
      <c r="F10" s="68" t="s">
        <v>158</v>
      </c>
      <c r="G10" s="68" t="s">
        <v>158</v>
      </c>
      <c r="H10" s="68" t="s">
        <v>158</v>
      </c>
      <c r="I10" s="68" t="s">
        <v>158</v>
      </c>
      <c r="J10" s="68" t="s">
        <v>158</v>
      </c>
      <c r="K10" s="68" t="s">
        <v>158</v>
      </c>
      <c r="L10" s="68" t="s">
        <v>158</v>
      </c>
      <c r="M10" s="68" t="s">
        <v>158</v>
      </c>
      <c r="N10" s="68" t="s">
        <v>158</v>
      </c>
      <c r="O10" s="69" t="s">
        <v>158</v>
      </c>
      <c r="P10" s="69" t="s">
        <v>158</v>
      </c>
      <c r="Q10" s="69" t="s">
        <v>158</v>
      </c>
      <c r="R10" s="69" t="s">
        <v>158</v>
      </c>
      <c r="S10" s="69" t="s">
        <v>158</v>
      </c>
      <c r="T10" s="69" t="s">
        <v>158</v>
      </c>
      <c r="U10" s="69" t="s">
        <v>158</v>
      </c>
      <c r="V10" s="69" t="s">
        <v>158</v>
      </c>
      <c r="W10" s="69" t="s">
        <v>158</v>
      </c>
      <c r="X10" s="69" t="s">
        <v>158</v>
      </c>
      <c r="Y10" s="69" t="s">
        <v>158</v>
      </c>
      <c r="Z10" s="69" t="s">
        <v>158</v>
      </c>
      <c r="AA10" s="69" t="s">
        <v>158</v>
      </c>
      <c r="AB10" s="70" t="s">
        <v>158</v>
      </c>
      <c r="AC10" s="70" t="s">
        <v>158</v>
      </c>
      <c r="AD10" s="70" t="s">
        <v>158</v>
      </c>
      <c r="AE10" s="70" t="s">
        <v>158</v>
      </c>
      <c r="AF10" s="70" t="s">
        <v>158</v>
      </c>
      <c r="AG10" s="70" t="s">
        <v>158</v>
      </c>
      <c r="AH10" s="70" t="s">
        <v>158</v>
      </c>
      <c r="AI10" s="70" t="s">
        <v>158</v>
      </c>
      <c r="AJ10" s="70" t="s">
        <v>158</v>
      </c>
      <c r="AK10" s="70" t="s">
        <v>158</v>
      </c>
      <c r="AL10" s="70" t="s">
        <v>158</v>
      </c>
      <c r="AM10" s="70" t="s">
        <v>158</v>
      </c>
      <c r="AN10" s="70" t="s">
        <v>158</v>
      </c>
      <c r="AO10" s="56" t="s">
        <v>158</v>
      </c>
      <c r="AP10" s="56" t="s">
        <v>158</v>
      </c>
      <c r="AQ10" s="56" t="s">
        <v>158</v>
      </c>
      <c r="AR10" s="56" t="s">
        <v>158</v>
      </c>
      <c r="AS10" s="56" t="s">
        <v>158</v>
      </c>
      <c r="AT10" s="56" t="s">
        <v>158</v>
      </c>
      <c r="AU10" s="56" t="s">
        <v>158</v>
      </c>
      <c r="AV10" s="56" t="s">
        <v>158</v>
      </c>
      <c r="AW10" s="56" t="s">
        <v>158</v>
      </c>
      <c r="AX10" s="56" t="s">
        <v>158</v>
      </c>
      <c r="AY10" s="56" t="s">
        <v>158</v>
      </c>
      <c r="AZ10" s="56" t="s">
        <v>158</v>
      </c>
      <c r="BA10" s="56" t="s">
        <v>158</v>
      </c>
      <c r="BB10" s="71"/>
    </row>
    <row r="11" spans="1:54">
      <c r="A11" s="73"/>
      <c r="B11" s="68" t="s">
        <v>112</v>
      </c>
      <c r="C11" s="68" t="s">
        <v>113</v>
      </c>
      <c r="D11" s="68" t="s">
        <v>114</v>
      </c>
      <c r="E11" s="68" t="s">
        <v>9</v>
      </c>
      <c r="F11" s="68" t="s">
        <v>10</v>
      </c>
      <c r="G11" s="68" t="s">
        <v>11</v>
      </c>
      <c r="H11" s="68" t="s">
        <v>12</v>
      </c>
      <c r="I11" s="68" t="s">
        <v>13</v>
      </c>
      <c r="J11" s="68" t="s">
        <v>14</v>
      </c>
      <c r="K11" s="68" t="s">
        <v>109</v>
      </c>
      <c r="L11" s="68" t="s">
        <v>110</v>
      </c>
      <c r="M11" s="68" t="s">
        <v>111</v>
      </c>
      <c r="N11" s="68" t="s">
        <v>159</v>
      </c>
      <c r="O11" s="69" t="s">
        <v>112</v>
      </c>
      <c r="P11" s="69" t="s">
        <v>113</v>
      </c>
      <c r="Q11" s="69" t="s">
        <v>114</v>
      </c>
      <c r="R11" s="69" t="s">
        <v>9</v>
      </c>
      <c r="S11" s="69" t="s">
        <v>10</v>
      </c>
      <c r="T11" s="69" t="s">
        <v>11</v>
      </c>
      <c r="U11" s="69" t="s">
        <v>12</v>
      </c>
      <c r="V11" s="69" t="s">
        <v>13</v>
      </c>
      <c r="W11" s="69" t="s">
        <v>14</v>
      </c>
      <c r="X11" s="69" t="s">
        <v>109</v>
      </c>
      <c r="Y11" s="69" t="s">
        <v>110</v>
      </c>
      <c r="Z11" s="69" t="s">
        <v>111</v>
      </c>
      <c r="AA11" s="69" t="s">
        <v>159</v>
      </c>
      <c r="AB11" s="70" t="s">
        <v>112</v>
      </c>
      <c r="AC11" s="70" t="s">
        <v>113</v>
      </c>
      <c r="AD11" s="70" t="s">
        <v>114</v>
      </c>
      <c r="AE11" s="70" t="s">
        <v>9</v>
      </c>
      <c r="AF11" s="70" t="s">
        <v>10</v>
      </c>
      <c r="AG11" s="70" t="s">
        <v>11</v>
      </c>
      <c r="AH11" s="70" t="s">
        <v>12</v>
      </c>
      <c r="AI11" s="70" t="s">
        <v>13</v>
      </c>
      <c r="AJ11" s="70" t="s">
        <v>14</v>
      </c>
      <c r="AK11" s="70" t="s">
        <v>109</v>
      </c>
      <c r="AL11" s="70" t="s">
        <v>110</v>
      </c>
      <c r="AM11" s="70" t="s">
        <v>111</v>
      </c>
      <c r="AN11" s="70" t="s">
        <v>159</v>
      </c>
      <c r="AO11" s="56" t="s">
        <v>112</v>
      </c>
      <c r="AP11" s="56" t="s">
        <v>113</v>
      </c>
      <c r="AQ11" s="56" t="s">
        <v>114</v>
      </c>
      <c r="AR11" s="56" t="s">
        <v>9</v>
      </c>
      <c r="AS11" s="56" t="s">
        <v>10</v>
      </c>
      <c r="AT11" s="56" t="s">
        <v>11</v>
      </c>
      <c r="AU11" s="56" t="s">
        <v>12</v>
      </c>
      <c r="AV11" s="56" t="s">
        <v>13</v>
      </c>
      <c r="AW11" s="56" t="s">
        <v>14</v>
      </c>
      <c r="AX11" s="56" t="s">
        <v>109</v>
      </c>
      <c r="AY11" s="56" t="s">
        <v>110</v>
      </c>
      <c r="AZ11" s="56" t="s">
        <v>111</v>
      </c>
      <c r="BA11" s="56" t="s">
        <v>159</v>
      </c>
    </row>
    <row r="12" spans="1:54">
      <c r="A12" s="74" t="s">
        <v>160</v>
      </c>
      <c r="B12" s="75">
        <v>489863.35999999993</v>
      </c>
      <c r="C12" s="75">
        <v>505473.21</v>
      </c>
      <c r="D12" s="75">
        <v>511801.50999999995</v>
      </c>
      <c r="E12" s="75">
        <v>471112.14</v>
      </c>
      <c r="F12" s="75">
        <v>454756.6</v>
      </c>
      <c r="G12" s="75">
        <v>514189.15</v>
      </c>
      <c r="H12" s="75">
        <v>496010.19999999995</v>
      </c>
      <c r="I12" s="75">
        <v>484743.91</v>
      </c>
      <c r="J12" s="75">
        <v>489324.96</v>
      </c>
      <c r="K12" s="75">
        <v>482035.20000000007</v>
      </c>
      <c r="L12" s="75">
        <v>492551.32000000007</v>
      </c>
      <c r="M12" s="75">
        <v>467351.83000000007</v>
      </c>
      <c r="N12" s="75">
        <v>5859213.3900000006</v>
      </c>
      <c r="O12" s="75">
        <v>194720.39</v>
      </c>
      <c r="P12" s="75">
        <v>185922.24999999997</v>
      </c>
      <c r="Q12" s="75">
        <v>203518.52000000002</v>
      </c>
      <c r="R12" s="75">
        <v>185922.24999999997</v>
      </c>
      <c r="S12" s="75">
        <v>177124.12</v>
      </c>
      <c r="T12" s="75">
        <v>203518.52000000002</v>
      </c>
      <c r="U12" s="75">
        <v>195226.14</v>
      </c>
      <c r="V12" s="75">
        <v>186405.00999999998</v>
      </c>
      <c r="W12" s="75">
        <v>195226.14</v>
      </c>
      <c r="X12" s="75">
        <v>195226.14</v>
      </c>
      <c r="Y12" s="75">
        <v>195226.14</v>
      </c>
      <c r="Z12" s="75">
        <v>195502.06</v>
      </c>
      <c r="AA12" s="75">
        <v>2313537.6800000002</v>
      </c>
      <c r="AB12" s="75">
        <v>4526757.629999998</v>
      </c>
      <c r="AC12" s="75">
        <v>4320995.9400000004</v>
      </c>
      <c r="AD12" s="75">
        <v>4732519.3699999992</v>
      </c>
      <c r="AE12" s="75">
        <v>4341292.96</v>
      </c>
      <c r="AF12" s="75">
        <v>4146549.3899999997</v>
      </c>
      <c r="AG12" s="75">
        <v>4768531.8199999984</v>
      </c>
      <c r="AH12" s="75">
        <v>4561204.3099999987</v>
      </c>
      <c r="AI12" s="75">
        <v>4359621.6899999995</v>
      </c>
      <c r="AJ12" s="75">
        <v>4567222.6999999983</v>
      </c>
      <c r="AK12" s="75">
        <v>4577396.6499999976</v>
      </c>
      <c r="AL12" s="75">
        <v>4577396.6499999976</v>
      </c>
      <c r="AM12" s="75">
        <v>4577396.6499999976</v>
      </c>
      <c r="AN12" s="75">
        <v>54056885.75999999</v>
      </c>
      <c r="AO12" s="75">
        <v>2766243.7100000004</v>
      </c>
      <c r="AP12" s="75">
        <v>2638762.9500000002</v>
      </c>
      <c r="AQ12" s="75">
        <v>2893724.4899999998</v>
      </c>
      <c r="AR12" s="75">
        <v>2738762.95</v>
      </c>
      <c r="AS12" s="75">
        <v>2611282.1800000002</v>
      </c>
      <c r="AT12" s="75">
        <v>2993724.49</v>
      </c>
      <c r="AU12" s="75">
        <v>2866243.7100000004</v>
      </c>
      <c r="AV12" s="75">
        <v>2738762.95</v>
      </c>
      <c r="AW12" s="75">
        <v>2866243.7100000004</v>
      </c>
      <c r="AX12" s="75">
        <v>2766243.7100000004</v>
      </c>
      <c r="AY12" s="75">
        <v>2766243.7100000004</v>
      </c>
      <c r="AZ12" s="75">
        <v>2766243.7100000004</v>
      </c>
      <c r="BA12" s="75">
        <v>33412482.270000003</v>
      </c>
    </row>
    <row r="13" spans="1:54">
      <c r="A13" s="74" t="s">
        <v>161</v>
      </c>
      <c r="B13" s="75">
        <v>663460.05999999994</v>
      </c>
      <c r="C13" s="75">
        <v>601427.41</v>
      </c>
      <c r="D13" s="75">
        <v>687944.70000000007</v>
      </c>
      <c r="E13" s="75">
        <v>635788.49</v>
      </c>
      <c r="F13" s="75">
        <v>605721.2300000001</v>
      </c>
      <c r="G13" s="75">
        <v>685557.07000000007</v>
      </c>
      <c r="H13" s="75">
        <v>657313.20000000007</v>
      </c>
      <c r="I13" s="75">
        <v>622156.69000000006</v>
      </c>
      <c r="J13" s="75">
        <v>663998.46</v>
      </c>
      <c r="K13" s="75">
        <v>671288.22</v>
      </c>
      <c r="L13" s="75">
        <v>660772.09000000008</v>
      </c>
      <c r="M13" s="75">
        <v>685971.55999999994</v>
      </c>
      <c r="N13" s="75">
        <v>7841399.1799999997</v>
      </c>
      <c r="O13" s="75">
        <v>289266.2</v>
      </c>
      <c r="P13" s="75">
        <v>276263.53999999998</v>
      </c>
      <c r="Q13" s="75">
        <v>302268.82</v>
      </c>
      <c r="R13" s="75">
        <v>276263.53999999998</v>
      </c>
      <c r="S13" s="75">
        <v>263260.92000000004</v>
      </c>
      <c r="T13" s="75">
        <v>302268.82</v>
      </c>
      <c r="U13" s="75">
        <v>293817.93000000005</v>
      </c>
      <c r="V13" s="75">
        <v>280608.36</v>
      </c>
      <c r="W13" s="75">
        <v>293817.93000000005</v>
      </c>
      <c r="X13" s="75">
        <v>293817.93000000005</v>
      </c>
      <c r="Y13" s="75">
        <v>293817.93000000005</v>
      </c>
      <c r="Z13" s="75">
        <v>293542.01000000007</v>
      </c>
      <c r="AA13" s="75">
        <v>3459013.9300000006</v>
      </c>
      <c r="AB13" s="75">
        <v>178996.27</v>
      </c>
      <c r="AC13" s="75">
        <v>170860.09</v>
      </c>
      <c r="AD13" s="75">
        <v>187132.46999999997</v>
      </c>
      <c r="AE13" s="75">
        <v>170860.09</v>
      </c>
      <c r="AF13" s="75">
        <v>164838.84</v>
      </c>
      <c r="AG13" s="75">
        <v>189564.65999999997</v>
      </c>
      <c r="AH13" s="75">
        <v>181322.71</v>
      </c>
      <c r="AI13" s="75">
        <v>174094.57</v>
      </c>
      <c r="AJ13" s="75">
        <v>182384.78</v>
      </c>
      <c r="AK13" s="75">
        <v>184180.18</v>
      </c>
      <c r="AL13" s="75">
        <v>184180.18</v>
      </c>
      <c r="AM13" s="75">
        <v>184180.18</v>
      </c>
      <c r="AN13" s="75">
        <v>2152595.02</v>
      </c>
      <c r="AO13" s="75">
        <v>0</v>
      </c>
      <c r="AP13" s="75">
        <v>0</v>
      </c>
      <c r="AQ13" s="75">
        <v>0</v>
      </c>
      <c r="AR13" s="75">
        <v>0</v>
      </c>
      <c r="AS13" s="75">
        <v>0</v>
      </c>
      <c r="AT13" s="75">
        <v>0</v>
      </c>
      <c r="AU13" s="75">
        <v>0</v>
      </c>
      <c r="AV13" s="75">
        <v>0</v>
      </c>
      <c r="AW13" s="75">
        <v>0</v>
      </c>
      <c r="AX13" s="75">
        <v>0</v>
      </c>
      <c r="AY13" s="75">
        <v>0</v>
      </c>
      <c r="AZ13" s="75">
        <v>0</v>
      </c>
      <c r="BA13" s="75">
        <v>0</v>
      </c>
    </row>
    <row r="14" spans="1:54">
      <c r="A14" s="74" t="s">
        <v>162</v>
      </c>
      <c r="B14" s="75">
        <v>-663460.05999999994</v>
      </c>
      <c r="C14" s="75">
        <v>-601427.41</v>
      </c>
      <c r="D14" s="75">
        <v>-687944.70000000007</v>
      </c>
      <c r="E14" s="75">
        <v>-635788.49</v>
      </c>
      <c r="F14" s="75">
        <v>-605721.2300000001</v>
      </c>
      <c r="G14" s="75">
        <v>-685557.07000000007</v>
      </c>
      <c r="H14" s="75">
        <v>-657313.20000000007</v>
      </c>
      <c r="I14" s="75">
        <v>-622156.69000000006</v>
      </c>
      <c r="J14" s="75">
        <v>-663998.46</v>
      </c>
      <c r="K14" s="75">
        <v>-671288.22</v>
      </c>
      <c r="L14" s="75">
        <v>-660772.09000000008</v>
      </c>
      <c r="M14" s="75">
        <v>-685971.55999999994</v>
      </c>
      <c r="N14" s="75">
        <v>-7841399.1799999997</v>
      </c>
      <c r="O14" s="75">
        <v>-289266.2</v>
      </c>
      <c r="P14" s="75">
        <v>-276263.53999999998</v>
      </c>
      <c r="Q14" s="75">
        <v>-302268.82</v>
      </c>
      <c r="R14" s="75">
        <v>-276263.53999999998</v>
      </c>
      <c r="S14" s="75">
        <v>-263260.92000000004</v>
      </c>
      <c r="T14" s="75">
        <v>-302268.82</v>
      </c>
      <c r="U14" s="75">
        <v>-293817.93000000005</v>
      </c>
      <c r="V14" s="75">
        <v>-280608.36</v>
      </c>
      <c r="W14" s="75">
        <v>-293817.93000000005</v>
      </c>
      <c r="X14" s="75">
        <v>-293817.93000000005</v>
      </c>
      <c r="Y14" s="75">
        <v>-293817.93000000005</v>
      </c>
      <c r="Z14" s="75">
        <v>-293542.01000000007</v>
      </c>
      <c r="AA14" s="75">
        <v>-3459013.9300000006</v>
      </c>
      <c r="AB14" s="75">
        <v>-178996.27</v>
      </c>
      <c r="AC14" s="75">
        <v>-170860.09</v>
      </c>
      <c r="AD14" s="75">
        <v>-187132.46999999997</v>
      </c>
      <c r="AE14" s="75">
        <v>-170860.09</v>
      </c>
      <c r="AF14" s="75">
        <v>-164838.84</v>
      </c>
      <c r="AG14" s="75">
        <v>-189564.65999999997</v>
      </c>
      <c r="AH14" s="75">
        <v>-181322.71</v>
      </c>
      <c r="AI14" s="75">
        <v>-174094.57</v>
      </c>
      <c r="AJ14" s="75">
        <v>-182384.78</v>
      </c>
      <c r="AK14" s="75">
        <v>-184180.18</v>
      </c>
      <c r="AL14" s="75">
        <v>-184180.18</v>
      </c>
      <c r="AM14" s="75">
        <v>-184180.18</v>
      </c>
      <c r="AN14" s="75">
        <v>-2152595.02</v>
      </c>
      <c r="AO14" s="75">
        <v>0</v>
      </c>
      <c r="AP14" s="75">
        <v>0</v>
      </c>
      <c r="AQ14" s="75">
        <v>0</v>
      </c>
      <c r="AR14" s="75">
        <v>0</v>
      </c>
      <c r="AS14" s="75">
        <v>0</v>
      </c>
      <c r="AT14" s="75">
        <v>0</v>
      </c>
      <c r="AU14" s="75">
        <v>0</v>
      </c>
      <c r="AV14" s="75">
        <v>0</v>
      </c>
      <c r="AW14" s="75">
        <v>0</v>
      </c>
      <c r="AX14" s="75">
        <v>0</v>
      </c>
      <c r="AY14" s="75">
        <v>0</v>
      </c>
      <c r="AZ14" s="75">
        <v>0</v>
      </c>
      <c r="BA14" s="75">
        <v>0</v>
      </c>
    </row>
    <row r="15" spans="1:54">
      <c r="A15" s="74" t="s">
        <v>163</v>
      </c>
      <c r="B15" s="75">
        <v>8410.64</v>
      </c>
      <c r="C15" s="75">
        <v>8028.34</v>
      </c>
      <c r="D15" s="75">
        <v>8792.9299999999985</v>
      </c>
      <c r="E15" s="75">
        <v>8028.34</v>
      </c>
      <c r="F15" s="75">
        <v>7646.03</v>
      </c>
      <c r="G15" s="75">
        <v>8792.9299999999985</v>
      </c>
      <c r="H15" s="75">
        <v>8410.64</v>
      </c>
      <c r="I15" s="75">
        <v>8028.34</v>
      </c>
      <c r="J15" s="75">
        <v>8410.64</v>
      </c>
      <c r="K15" s="75">
        <v>8410.64</v>
      </c>
      <c r="L15" s="75">
        <v>8410.64</v>
      </c>
      <c r="M15" s="75">
        <v>8410.64</v>
      </c>
      <c r="N15" s="75">
        <v>99780.75</v>
      </c>
      <c r="O15" s="75">
        <v>10824.31</v>
      </c>
      <c r="P15" s="75">
        <v>10332.31</v>
      </c>
      <c r="Q15" s="75">
        <v>11316.34</v>
      </c>
      <c r="R15" s="75">
        <v>10332.31</v>
      </c>
      <c r="S15" s="75">
        <v>9840.2899999999991</v>
      </c>
      <c r="T15" s="75">
        <v>11316.34</v>
      </c>
      <c r="U15" s="75">
        <v>10824.31</v>
      </c>
      <c r="V15" s="75">
        <v>10332.31</v>
      </c>
      <c r="W15" s="75">
        <v>10824.31</v>
      </c>
      <c r="X15" s="75">
        <v>10824.31</v>
      </c>
      <c r="Y15" s="75">
        <v>10824.31</v>
      </c>
      <c r="Z15" s="75">
        <v>10824.31</v>
      </c>
      <c r="AA15" s="75">
        <v>128415.75999999998</v>
      </c>
      <c r="AB15" s="75">
        <v>23376.93</v>
      </c>
      <c r="AC15" s="75">
        <v>22314.34</v>
      </c>
      <c r="AD15" s="75">
        <v>24439.51</v>
      </c>
      <c r="AE15" s="75">
        <v>22314.34</v>
      </c>
      <c r="AF15" s="75">
        <v>21251.75</v>
      </c>
      <c r="AG15" s="75">
        <v>24439.51</v>
      </c>
      <c r="AH15" s="75">
        <v>23376.93</v>
      </c>
      <c r="AI15" s="75">
        <v>22314.34</v>
      </c>
      <c r="AJ15" s="75">
        <v>23376.93</v>
      </c>
      <c r="AK15" s="75">
        <v>23376.93</v>
      </c>
      <c r="AL15" s="75">
        <v>23376.93</v>
      </c>
      <c r="AM15" s="75">
        <v>23376.93</v>
      </c>
      <c r="AN15" s="75">
        <v>277335.37</v>
      </c>
      <c r="AO15" s="75">
        <v>0</v>
      </c>
      <c r="AP15" s="75">
        <v>0</v>
      </c>
      <c r="AQ15" s="75">
        <v>0</v>
      </c>
      <c r="AR15" s="75">
        <v>0</v>
      </c>
      <c r="AS15" s="75">
        <v>0</v>
      </c>
      <c r="AT15" s="75">
        <v>0</v>
      </c>
      <c r="AU15" s="75">
        <v>0</v>
      </c>
      <c r="AV15" s="75">
        <v>0</v>
      </c>
      <c r="AW15" s="75">
        <v>0</v>
      </c>
      <c r="AX15" s="75">
        <v>0</v>
      </c>
      <c r="AY15" s="75">
        <v>0</v>
      </c>
      <c r="AZ15" s="75">
        <v>0</v>
      </c>
      <c r="BA15" s="75">
        <v>0</v>
      </c>
    </row>
    <row r="16" spans="1:54">
      <c r="A16" s="74" t="s">
        <v>164</v>
      </c>
      <c r="B16" s="75">
        <v>-8410.64</v>
      </c>
      <c r="C16" s="75">
        <v>-8028.34</v>
      </c>
      <c r="D16" s="75">
        <v>-8792.9299999999985</v>
      </c>
      <c r="E16" s="75">
        <v>-8028.34</v>
      </c>
      <c r="F16" s="75">
        <v>-7646.03</v>
      </c>
      <c r="G16" s="75">
        <v>-8792.9299999999985</v>
      </c>
      <c r="H16" s="75">
        <v>-8410.64</v>
      </c>
      <c r="I16" s="75">
        <v>-8028.34</v>
      </c>
      <c r="J16" s="75">
        <v>-8410.64</v>
      </c>
      <c r="K16" s="75">
        <v>-8410.64</v>
      </c>
      <c r="L16" s="75">
        <v>-8410.64</v>
      </c>
      <c r="M16" s="75">
        <v>-8410.64</v>
      </c>
      <c r="N16" s="75">
        <v>-99780.75</v>
      </c>
      <c r="O16" s="75">
        <v>-10824.31</v>
      </c>
      <c r="P16" s="75">
        <v>-10332.31</v>
      </c>
      <c r="Q16" s="75">
        <v>-11316.34</v>
      </c>
      <c r="R16" s="75">
        <v>-10332.31</v>
      </c>
      <c r="S16" s="75">
        <v>-9840.2899999999991</v>
      </c>
      <c r="T16" s="75">
        <v>-11316.34</v>
      </c>
      <c r="U16" s="75">
        <v>-10824.31</v>
      </c>
      <c r="V16" s="75">
        <v>-10332.31</v>
      </c>
      <c r="W16" s="75">
        <v>-10824.31</v>
      </c>
      <c r="X16" s="75">
        <v>-10824.31</v>
      </c>
      <c r="Y16" s="75">
        <v>-10824.31</v>
      </c>
      <c r="Z16" s="75">
        <v>-10824.31</v>
      </c>
      <c r="AA16" s="75">
        <v>-128415.75999999998</v>
      </c>
      <c r="AB16" s="75">
        <v>-23376.93</v>
      </c>
      <c r="AC16" s="75">
        <v>-22314.34</v>
      </c>
      <c r="AD16" s="75">
        <v>-24439.51</v>
      </c>
      <c r="AE16" s="75">
        <v>-22314.34</v>
      </c>
      <c r="AF16" s="75">
        <v>-21251.75</v>
      </c>
      <c r="AG16" s="75">
        <v>-24439.51</v>
      </c>
      <c r="AH16" s="75">
        <v>-23376.93</v>
      </c>
      <c r="AI16" s="75">
        <v>-22314.34</v>
      </c>
      <c r="AJ16" s="75">
        <v>-23376.93</v>
      </c>
      <c r="AK16" s="75">
        <v>-23376.93</v>
      </c>
      <c r="AL16" s="75">
        <v>-23376.93</v>
      </c>
      <c r="AM16" s="75">
        <v>-23376.93</v>
      </c>
      <c r="AN16" s="75">
        <v>-277335.37</v>
      </c>
      <c r="AO16" s="75">
        <v>0</v>
      </c>
      <c r="AP16" s="75">
        <v>0</v>
      </c>
      <c r="AQ16" s="75">
        <v>0</v>
      </c>
      <c r="AR16" s="75">
        <v>0</v>
      </c>
      <c r="AS16" s="75">
        <v>0</v>
      </c>
      <c r="AT16" s="75">
        <v>0</v>
      </c>
      <c r="AU16" s="75">
        <v>0</v>
      </c>
      <c r="AV16" s="75">
        <v>0</v>
      </c>
      <c r="AW16" s="75">
        <v>0</v>
      </c>
      <c r="AX16" s="75">
        <v>0</v>
      </c>
      <c r="AY16" s="75">
        <v>0</v>
      </c>
      <c r="AZ16" s="75">
        <v>0</v>
      </c>
      <c r="BA16" s="75">
        <v>0</v>
      </c>
    </row>
    <row r="17" spans="1:53">
      <c r="A17" s="74" t="s">
        <v>165</v>
      </c>
      <c r="B17" s="75">
        <v>0</v>
      </c>
      <c r="C17" s="75">
        <v>0</v>
      </c>
      <c r="D17" s="75">
        <v>0</v>
      </c>
      <c r="E17" s="75">
        <v>0</v>
      </c>
      <c r="F17" s="75">
        <v>0</v>
      </c>
      <c r="G17" s="75">
        <v>0</v>
      </c>
      <c r="H17" s="75">
        <v>0</v>
      </c>
      <c r="I17" s="75">
        <v>0</v>
      </c>
      <c r="J17" s="75">
        <v>0</v>
      </c>
      <c r="K17" s="75">
        <v>0</v>
      </c>
      <c r="L17" s="75">
        <v>0</v>
      </c>
      <c r="M17" s="75">
        <v>0</v>
      </c>
      <c r="N17" s="75">
        <v>0</v>
      </c>
      <c r="O17" s="75">
        <v>0</v>
      </c>
      <c r="P17" s="75">
        <v>0</v>
      </c>
      <c r="Q17" s="75">
        <v>0</v>
      </c>
      <c r="R17" s="75">
        <v>0</v>
      </c>
      <c r="S17" s="75">
        <v>0</v>
      </c>
      <c r="T17" s="75">
        <v>0</v>
      </c>
      <c r="U17" s="75">
        <v>0</v>
      </c>
      <c r="V17" s="75">
        <v>0</v>
      </c>
      <c r="W17" s="75">
        <v>0</v>
      </c>
      <c r="X17" s="75">
        <v>0</v>
      </c>
      <c r="Y17" s="75">
        <v>0</v>
      </c>
      <c r="Z17" s="75">
        <v>0</v>
      </c>
      <c r="AA17" s="75">
        <v>0</v>
      </c>
      <c r="AB17" s="75">
        <v>0</v>
      </c>
      <c r="AC17" s="75">
        <v>0</v>
      </c>
      <c r="AD17" s="75">
        <v>0</v>
      </c>
      <c r="AE17" s="75">
        <v>0</v>
      </c>
      <c r="AF17" s="75">
        <v>0</v>
      </c>
      <c r="AG17" s="75">
        <v>0</v>
      </c>
      <c r="AH17" s="75">
        <v>0</v>
      </c>
      <c r="AI17" s="75">
        <v>0</v>
      </c>
      <c r="AJ17" s="75">
        <v>0</v>
      </c>
      <c r="AK17" s="75">
        <v>0</v>
      </c>
      <c r="AL17" s="75">
        <v>0</v>
      </c>
      <c r="AM17" s="75">
        <v>0</v>
      </c>
      <c r="AN17" s="75">
        <v>0</v>
      </c>
      <c r="AO17" s="75">
        <v>8075</v>
      </c>
      <c r="AP17" s="75">
        <v>8075</v>
      </c>
      <c r="AQ17" s="75">
        <v>8075</v>
      </c>
      <c r="AR17" s="75">
        <v>8075</v>
      </c>
      <c r="AS17" s="75">
        <v>8075</v>
      </c>
      <c r="AT17" s="75">
        <v>8075</v>
      </c>
      <c r="AU17" s="75">
        <v>8075</v>
      </c>
      <c r="AV17" s="75">
        <v>8075</v>
      </c>
      <c r="AW17" s="75">
        <v>8075</v>
      </c>
      <c r="AX17" s="75">
        <v>8075</v>
      </c>
      <c r="AY17" s="75">
        <v>8075</v>
      </c>
      <c r="AZ17" s="75">
        <v>8072</v>
      </c>
      <c r="BA17" s="75">
        <v>96897</v>
      </c>
    </row>
    <row r="18" spans="1:53">
      <c r="A18" s="74" t="s">
        <v>166</v>
      </c>
      <c r="B18" s="75">
        <v>-8409</v>
      </c>
      <c r="C18" s="75">
        <v>-9175</v>
      </c>
      <c r="D18" s="75">
        <v>-6039</v>
      </c>
      <c r="E18" s="75">
        <v>-11639</v>
      </c>
      <c r="F18" s="75">
        <v>-9602</v>
      </c>
      <c r="G18" s="75">
        <v>-7916</v>
      </c>
      <c r="H18" s="75">
        <v>-6011</v>
      </c>
      <c r="I18" s="75">
        <v>-5844</v>
      </c>
      <c r="J18" s="75">
        <v>-9084</v>
      </c>
      <c r="K18" s="75">
        <v>-7259</v>
      </c>
      <c r="L18" s="75">
        <v>-7790</v>
      </c>
      <c r="M18" s="75">
        <v>-7373</v>
      </c>
      <c r="N18" s="75">
        <v>-96141</v>
      </c>
      <c r="O18" s="75">
        <v>0</v>
      </c>
      <c r="P18" s="75">
        <v>0</v>
      </c>
      <c r="Q18" s="75">
        <v>0</v>
      </c>
      <c r="R18" s="75">
        <v>0</v>
      </c>
      <c r="S18" s="75">
        <v>0</v>
      </c>
      <c r="T18" s="75">
        <v>0</v>
      </c>
      <c r="U18" s="75">
        <v>0</v>
      </c>
      <c r="V18" s="75">
        <v>0</v>
      </c>
      <c r="W18" s="75">
        <v>0</v>
      </c>
      <c r="X18" s="75">
        <v>0</v>
      </c>
      <c r="Y18" s="75">
        <v>0</v>
      </c>
      <c r="Z18" s="75">
        <v>0</v>
      </c>
      <c r="AA18" s="75">
        <v>0</v>
      </c>
      <c r="AB18" s="75">
        <v>-7461.3</v>
      </c>
      <c r="AC18" s="75">
        <v>-7461.3</v>
      </c>
      <c r="AD18" s="75">
        <v>-7461.3</v>
      </c>
      <c r="AE18" s="75">
        <v>-7461.3</v>
      </c>
      <c r="AF18" s="75">
        <v>-7461.3</v>
      </c>
      <c r="AG18" s="75">
        <v>-7461.3</v>
      </c>
      <c r="AH18" s="75">
        <v>-7461.3</v>
      </c>
      <c r="AI18" s="75">
        <v>-7461.3</v>
      </c>
      <c r="AJ18" s="75">
        <v>-7461.3</v>
      </c>
      <c r="AK18" s="75">
        <v>-7461.3</v>
      </c>
      <c r="AL18" s="75">
        <v>-7461.3</v>
      </c>
      <c r="AM18" s="75">
        <v>-7458.53</v>
      </c>
      <c r="AN18" s="75">
        <v>-89532.830000000016</v>
      </c>
      <c r="AO18" s="75">
        <v>-613.70000000000005</v>
      </c>
      <c r="AP18" s="75">
        <v>-613.70000000000005</v>
      </c>
      <c r="AQ18" s="75">
        <v>-613.70000000000005</v>
      </c>
      <c r="AR18" s="75">
        <v>-613.70000000000005</v>
      </c>
      <c r="AS18" s="75">
        <v>-613.70000000000005</v>
      </c>
      <c r="AT18" s="75">
        <v>-613.70000000000005</v>
      </c>
      <c r="AU18" s="75">
        <v>-613.70000000000005</v>
      </c>
      <c r="AV18" s="75">
        <v>-613.70000000000005</v>
      </c>
      <c r="AW18" s="75">
        <v>-613.70000000000005</v>
      </c>
      <c r="AX18" s="75">
        <v>-613.70000000000005</v>
      </c>
      <c r="AY18" s="75">
        <v>-613.70000000000005</v>
      </c>
      <c r="AZ18" s="75">
        <v>-613.47</v>
      </c>
      <c r="BA18" s="75">
        <v>-7364.1699999999992</v>
      </c>
    </row>
    <row r="19" spans="1:53">
      <c r="A19" s="76" t="s">
        <v>167</v>
      </c>
      <c r="B19" s="77">
        <v>481454.36</v>
      </c>
      <c r="C19" s="77">
        <v>496298.21000000008</v>
      </c>
      <c r="D19" s="77">
        <v>505762.50999999989</v>
      </c>
      <c r="E19" s="77">
        <v>459473.1399999999</v>
      </c>
      <c r="F19" s="77">
        <v>445154.6</v>
      </c>
      <c r="G19" s="77">
        <v>506273.15000000014</v>
      </c>
      <c r="H19" s="77">
        <v>489999.19999999984</v>
      </c>
      <c r="I19" s="77">
        <v>478899.91000000003</v>
      </c>
      <c r="J19" s="77">
        <v>480240.95999999996</v>
      </c>
      <c r="K19" s="77">
        <v>474776.19999999995</v>
      </c>
      <c r="L19" s="77">
        <v>484761.32000000007</v>
      </c>
      <c r="M19" s="77">
        <v>459978.83000000019</v>
      </c>
      <c r="N19" s="77">
        <v>5763072.3899999997</v>
      </c>
      <c r="O19" s="77">
        <v>194720.39</v>
      </c>
      <c r="P19" s="77">
        <v>185922.24999999994</v>
      </c>
      <c r="Q19" s="77">
        <v>203518.52000000002</v>
      </c>
      <c r="R19" s="77">
        <v>185922.24999999994</v>
      </c>
      <c r="S19" s="77">
        <v>177124.12</v>
      </c>
      <c r="T19" s="77">
        <v>203518.52000000002</v>
      </c>
      <c r="U19" s="77">
        <v>195226.14</v>
      </c>
      <c r="V19" s="77">
        <v>186405.01</v>
      </c>
      <c r="W19" s="77">
        <v>195226.14</v>
      </c>
      <c r="X19" s="77">
        <v>195226.14</v>
      </c>
      <c r="Y19" s="77">
        <v>195226.14</v>
      </c>
      <c r="Z19" s="77">
        <v>195502.06</v>
      </c>
      <c r="AA19" s="77">
        <v>2313537.6800000002</v>
      </c>
      <c r="AB19" s="77">
        <v>4519296.3299999982</v>
      </c>
      <c r="AC19" s="77">
        <v>4313534.6400000006</v>
      </c>
      <c r="AD19" s="77">
        <v>4725058.0699999994</v>
      </c>
      <c r="AE19" s="77">
        <v>4333831.66</v>
      </c>
      <c r="AF19" s="77">
        <v>4139088.09</v>
      </c>
      <c r="AG19" s="77">
        <v>4761070.5199999986</v>
      </c>
      <c r="AH19" s="77">
        <v>4553743.0099999988</v>
      </c>
      <c r="AI19" s="77">
        <v>4352160.3899999997</v>
      </c>
      <c r="AJ19" s="77">
        <v>4559761.3999999985</v>
      </c>
      <c r="AK19" s="77">
        <v>4569935.3499999978</v>
      </c>
      <c r="AL19" s="77">
        <v>4569935.3499999978</v>
      </c>
      <c r="AM19" s="77">
        <v>4569938.1199999973</v>
      </c>
      <c r="AN19" s="77">
        <v>53967352.929999985</v>
      </c>
      <c r="AO19" s="77">
        <v>2773705.0100000002</v>
      </c>
      <c r="AP19" s="77">
        <v>2646224.25</v>
      </c>
      <c r="AQ19" s="77">
        <v>2901185.7899999996</v>
      </c>
      <c r="AR19" s="77">
        <v>2746224.25</v>
      </c>
      <c r="AS19" s="77">
        <v>2618743.48</v>
      </c>
      <c r="AT19" s="77">
        <v>3001185.79</v>
      </c>
      <c r="AU19" s="77">
        <v>2873705.0100000002</v>
      </c>
      <c r="AV19" s="77">
        <v>2746224.25</v>
      </c>
      <c r="AW19" s="77">
        <v>2873705.0100000002</v>
      </c>
      <c r="AX19" s="77">
        <v>2773705.0100000002</v>
      </c>
      <c r="AY19" s="77">
        <v>2773705.0100000002</v>
      </c>
      <c r="AZ19" s="77">
        <v>2773702.24</v>
      </c>
      <c r="BA19" s="77">
        <v>33502015.100000009</v>
      </c>
    </row>
    <row r="20" spans="1:53">
      <c r="A20" s="74" t="s">
        <v>168</v>
      </c>
      <c r="B20" s="75">
        <v>25595.559999999998</v>
      </c>
      <c r="C20" s="75">
        <v>26384.69</v>
      </c>
      <c r="D20" s="75">
        <v>26887.879999999997</v>
      </c>
      <c r="E20" s="75">
        <v>24426.969999999998</v>
      </c>
      <c r="F20" s="75">
        <v>23665.760000000002</v>
      </c>
      <c r="G20" s="75">
        <v>26915.01</v>
      </c>
      <c r="H20" s="75">
        <v>26049.83</v>
      </c>
      <c r="I20" s="75">
        <v>25459.760000000002</v>
      </c>
      <c r="J20" s="75">
        <v>25531.05</v>
      </c>
      <c r="K20" s="75">
        <v>25240.539999999997</v>
      </c>
      <c r="L20" s="75">
        <v>25771.350000000006</v>
      </c>
      <c r="M20" s="75">
        <v>24453.85</v>
      </c>
      <c r="N20" s="75">
        <v>306382.25</v>
      </c>
      <c r="O20" s="75">
        <v>9920.2999999999993</v>
      </c>
      <c r="P20" s="75">
        <v>9472.2000000000007</v>
      </c>
      <c r="Q20" s="75">
        <v>10368.41</v>
      </c>
      <c r="R20" s="75">
        <v>9472.2000000000007</v>
      </c>
      <c r="S20" s="75">
        <v>9024.0700000000015</v>
      </c>
      <c r="T20" s="75">
        <v>10368.41</v>
      </c>
      <c r="U20" s="75">
        <v>9947.18</v>
      </c>
      <c r="V20" s="75">
        <v>9497.86</v>
      </c>
      <c r="W20" s="75">
        <v>9947.18</v>
      </c>
      <c r="X20" s="75">
        <v>9947.18</v>
      </c>
      <c r="Y20" s="75">
        <v>9947.18</v>
      </c>
      <c r="Z20" s="75">
        <v>9961.8499999999985</v>
      </c>
      <c r="AA20" s="75">
        <v>117874.01999999999</v>
      </c>
      <c r="AB20" s="75">
        <v>179366.35999999996</v>
      </c>
      <c r="AC20" s="75">
        <v>171199.89000000007</v>
      </c>
      <c r="AD20" s="75">
        <v>187532.84000000008</v>
      </c>
      <c r="AE20" s="75">
        <v>172005.46000000008</v>
      </c>
      <c r="AF20" s="75">
        <v>164276.26999999993</v>
      </c>
      <c r="AG20" s="75">
        <v>188962.14000000004</v>
      </c>
      <c r="AH20" s="75">
        <v>180733.51999999996</v>
      </c>
      <c r="AI20" s="75">
        <v>172732.91000000006</v>
      </c>
      <c r="AJ20" s="75">
        <v>180972.37999999998</v>
      </c>
      <c r="AK20" s="75">
        <v>181376.16999999995</v>
      </c>
      <c r="AL20" s="75">
        <v>181376.16999999995</v>
      </c>
      <c r="AM20" s="75">
        <v>181376.27999999994</v>
      </c>
      <c r="AN20" s="75">
        <v>2141910.39</v>
      </c>
      <c r="AO20" s="75">
        <v>110085.56</v>
      </c>
      <c r="AP20" s="75">
        <v>105026</v>
      </c>
      <c r="AQ20" s="75">
        <v>115145.16</v>
      </c>
      <c r="AR20" s="75">
        <v>108994.9</v>
      </c>
      <c r="AS20" s="75">
        <v>103935.31</v>
      </c>
      <c r="AT20" s="75">
        <v>119114.06</v>
      </c>
      <c r="AU20" s="75">
        <v>114054.46000000002</v>
      </c>
      <c r="AV20" s="75">
        <v>108994.9</v>
      </c>
      <c r="AW20" s="75">
        <v>114054.46000000002</v>
      </c>
      <c r="AX20" s="75">
        <v>110085.56</v>
      </c>
      <c r="AY20" s="75">
        <v>110085.56</v>
      </c>
      <c r="AZ20" s="75">
        <v>110085.45</v>
      </c>
      <c r="BA20" s="75">
        <v>1329661.3800000001</v>
      </c>
    </row>
    <row r="21" spans="1:53">
      <c r="A21" s="74" t="s">
        <v>169</v>
      </c>
      <c r="B21" s="75">
        <v>22824.309999999998</v>
      </c>
      <c r="C21" s="75">
        <v>23528.010000000002</v>
      </c>
      <c r="D21" s="75">
        <v>23976.71</v>
      </c>
      <c r="E21" s="75">
        <v>21782.260000000002</v>
      </c>
      <c r="F21" s="75">
        <v>21103.440000000002</v>
      </c>
      <c r="G21" s="75">
        <v>24000.89</v>
      </c>
      <c r="H21" s="75">
        <v>23229.389999999996</v>
      </c>
      <c r="I21" s="75">
        <v>22703.22</v>
      </c>
      <c r="J21" s="75">
        <v>22766.790000000005</v>
      </c>
      <c r="K21" s="75">
        <v>22507.71</v>
      </c>
      <c r="L21" s="75">
        <v>22981.07</v>
      </c>
      <c r="M21" s="75">
        <v>21806.209999999995</v>
      </c>
      <c r="N21" s="75">
        <v>273210.01</v>
      </c>
      <c r="O21" s="75">
        <v>9118.619999999999</v>
      </c>
      <c r="P21" s="75">
        <v>8706.6400000000012</v>
      </c>
      <c r="Q21" s="75">
        <v>9530.5999999999985</v>
      </c>
      <c r="R21" s="75">
        <v>8706.6400000000012</v>
      </c>
      <c r="S21" s="75">
        <v>8294.659999999998</v>
      </c>
      <c r="T21" s="75">
        <v>9530.5999999999985</v>
      </c>
      <c r="U21" s="75">
        <v>9142.59</v>
      </c>
      <c r="V21" s="75">
        <v>8729.52</v>
      </c>
      <c r="W21" s="75">
        <v>9142.59</v>
      </c>
      <c r="X21" s="75">
        <v>9142.59</v>
      </c>
      <c r="Y21" s="75">
        <v>9142.59</v>
      </c>
      <c r="Z21" s="75">
        <v>9155.67</v>
      </c>
      <c r="AA21" s="75">
        <v>108343.30999999998</v>
      </c>
      <c r="AB21" s="75">
        <v>198374.50999999998</v>
      </c>
      <c r="AC21" s="75">
        <v>189342.56999999995</v>
      </c>
      <c r="AD21" s="75">
        <v>207406.38999999998</v>
      </c>
      <c r="AE21" s="75">
        <v>190233.50999999995</v>
      </c>
      <c r="AF21" s="75">
        <v>181685.27999999991</v>
      </c>
      <c r="AG21" s="75">
        <v>208987.16</v>
      </c>
      <c r="AH21" s="75">
        <v>199886.53999999995</v>
      </c>
      <c r="AI21" s="75">
        <v>191038.04999999996</v>
      </c>
      <c r="AJ21" s="75">
        <v>200150.71999999994</v>
      </c>
      <c r="AK21" s="75">
        <v>200597.29999999996</v>
      </c>
      <c r="AL21" s="75">
        <v>200597.29999999996</v>
      </c>
      <c r="AM21" s="75">
        <v>200597.41999999995</v>
      </c>
      <c r="AN21" s="75">
        <v>2368896.75</v>
      </c>
      <c r="AO21" s="75">
        <v>121751.79</v>
      </c>
      <c r="AP21" s="75">
        <v>116156.01</v>
      </c>
      <c r="AQ21" s="75">
        <v>127347.56</v>
      </c>
      <c r="AR21" s="75">
        <v>120545.51</v>
      </c>
      <c r="AS21" s="75">
        <v>114949.75</v>
      </c>
      <c r="AT21" s="75">
        <v>131737.06</v>
      </c>
      <c r="AU21" s="75">
        <v>126141.29</v>
      </c>
      <c r="AV21" s="75">
        <v>120545.51</v>
      </c>
      <c r="AW21" s="75">
        <v>126141.29</v>
      </c>
      <c r="AX21" s="75">
        <v>121751.79</v>
      </c>
      <c r="AY21" s="75">
        <v>121751.79</v>
      </c>
      <c r="AZ21" s="75">
        <v>121751.65999999999</v>
      </c>
      <c r="BA21" s="75">
        <v>1470571.01</v>
      </c>
    </row>
    <row r="22" spans="1:53">
      <c r="A22" s="74" t="s">
        <v>170</v>
      </c>
      <c r="B22" s="75">
        <v>0</v>
      </c>
      <c r="C22" s="75">
        <v>0</v>
      </c>
      <c r="D22" s="75">
        <v>0</v>
      </c>
      <c r="E22" s="75">
        <v>0</v>
      </c>
      <c r="F22" s="75">
        <v>0</v>
      </c>
      <c r="G22" s="75">
        <v>0</v>
      </c>
      <c r="H22" s="75">
        <v>0</v>
      </c>
      <c r="I22" s="75">
        <v>0</v>
      </c>
      <c r="J22" s="75">
        <v>0</v>
      </c>
      <c r="K22" s="75">
        <v>0</v>
      </c>
      <c r="L22" s="75">
        <v>0</v>
      </c>
      <c r="M22" s="75">
        <v>0</v>
      </c>
      <c r="N22" s="75">
        <v>0</v>
      </c>
      <c r="O22" s="75">
        <v>12634</v>
      </c>
      <c r="P22" s="75">
        <v>13270</v>
      </c>
      <c r="Q22" s="75">
        <v>12626</v>
      </c>
      <c r="R22" s="75">
        <v>12500</v>
      </c>
      <c r="S22" s="75">
        <v>12412</v>
      </c>
      <c r="T22" s="75">
        <v>12517</v>
      </c>
      <c r="U22" s="75">
        <v>12664</v>
      </c>
      <c r="V22" s="75">
        <v>12681</v>
      </c>
      <c r="W22" s="75">
        <v>12555</v>
      </c>
      <c r="X22" s="75">
        <v>12198</v>
      </c>
      <c r="Y22" s="75">
        <v>12312</v>
      </c>
      <c r="Z22" s="75">
        <v>11980</v>
      </c>
      <c r="AA22" s="75">
        <v>150349</v>
      </c>
      <c r="AB22" s="75">
        <v>10232</v>
      </c>
      <c r="AC22" s="75">
        <v>10232</v>
      </c>
      <c r="AD22" s="75">
        <v>10232</v>
      </c>
      <c r="AE22" s="75">
        <v>10232</v>
      </c>
      <c r="AF22" s="75">
        <v>10232</v>
      </c>
      <c r="AG22" s="75">
        <v>10232</v>
      </c>
      <c r="AH22" s="75">
        <v>10232</v>
      </c>
      <c r="AI22" s="75">
        <v>10232</v>
      </c>
      <c r="AJ22" s="75">
        <v>10232</v>
      </c>
      <c r="AK22" s="75">
        <v>10232</v>
      </c>
      <c r="AL22" s="75">
        <v>10232</v>
      </c>
      <c r="AM22" s="75">
        <v>10226</v>
      </c>
      <c r="AN22" s="75">
        <v>122778</v>
      </c>
      <c r="AO22" s="75">
        <v>0</v>
      </c>
      <c r="AP22" s="75">
        <v>0</v>
      </c>
      <c r="AQ22" s="75">
        <v>0</v>
      </c>
      <c r="AR22" s="75">
        <v>0</v>
      </c>
      <c r="AS22" s="75">
        <v>0</v>
      </c>
      <c r="AT22" s="75">
        <v>0</v>
      </c>
      <c r="AU22" s="75">
        <v>0</v>
      </c>
      <c r="AV22" s="75">
        <v>0</v>
      </c>
      <c r="AW22" s="75">
        <v>0</v>
      </c>
      <c r="AX22" s="75">
        <v>0</v>
      </c>
      <c r="AY22" s="75">
        <v>0</v>
      </c>
      <c r="AZ22" s="75">
        <v>0</v>
      </c>
      <c r="BA22" s="75">
        <v>0</v>
      </c>
    </row>
    <row r="23" spans="1:53">
      <c r="A23" s="74" t="s">
        <v>171</v>
      </c>
      <c r="B23" s="75">
        <v>98374.590000000011</v>
      </c>
      <c r="C23" s="75">
        <v>101407.63</v>
      </c>
      <c r="D23" s="75">
        <v>103341.44</v>
      </c>
      <c r="E23" s="75">
        <v>93883.24000000002</v>
      </c>
      <c r="F23" s="75">
        <v>90957.56</v>
      </c>
      <c r="G23" s="75">
        <v>103445.77000000002</v>
      </c>
      <c r="H23" s="75">
        <v>100120.53</v>
      </c>
      <c r="I23" s="75">
        <v>97852.640000000014</v>
      </c>
      <c r="J23" s="75">
        <v>98126.679999999978</v>
      </c>
      <c r="K23" s="75">
        <v>97010.060000000012</v>
      </c>
      <c r="L23" s="75">
        <v>99050.300000000017</v>
      </c>
      <c r="M23" s="75">
        <v>93986.540000000023</v>
      </c>
      <c r="N23" s="75">
        <v>1177556.98</v>
      </c>
      <c r="O23" s="75">
        <v>39495.599999999999</v>
      </c>
      <c r="P23" s="75">
        <v>37711.12999999999</v>
      </c>
      <c r="Q23" s="75">
        <v>41280.100000000006</v>
      </c>
      <c r="R23" s="75">
        <v>37711.12999999999</v>
      </c>
      <c r="S23" s="75">
        <v>35926.660000000003</v>
      </c>
      <c r="T23" s="75">
        <v>41280.100000000006</v>
      </c>
      <c r="U23" s="75">
        <v>39598.94</v>
      </c>
      <c r="V23" s="75">
        <v>37809.76999999999</v>
      </c>
      <c r="W23" s="75">
        <v>39598.94</v>
      </c>
      <c r="X23" s="75">
        <v>39598.94</v>
      </c>
      <c r="Y23" s="75">
        <v>39598.94</v>
      </c>
      <c r="Z23" s="75">
        <v>39655.32</v>
      </c>
      <c r="AA23" s="75">
        <v>469265.56999999995</v>
      </c>
      <c r="AB23" s="75">
        <v>882333.84999999963</v>
      </c>
      <c r="AC23" s="75">
        <v>842161.6</v>
      </c>
      <c r="AD23" s="75">
        <v>922506.18000000017</v>
      </c>
      <c r="AE23" s="75">
        <v>846124.33</v>
      </c>
      <c r="AF23" s="75">
        <v>808103.1399999999</v>
      </c>
      <c r="AG23" s="75">
        <v>929537.13000000024</v>
      </c>
      <c r="AH23" s="75">
        <v>889059.10999999964</v>
      </c>
      <c r="AI23" s="75">
        <v>849702.7699999999</v>
      </c>
      <c r="AJ23" s="75">
        <v>890234.11999999965</v>
      </c>
      <c r="AK23" s="75">
        <v>892220.4499999996</v>
      </c>
      <c r="AL23" s="75">
        <v>892220.4499999996</v>
      </c>
      <c r="AM23" s="75">
        <v>892220.98999999964</v>
      </c>
      <c r="AN23" s="75">
        <v>10536424.119999997</v>
      </c>
      <c r="AO23" s="75">
        <v>541529.82000000007</v>
      </c>
      <c r="AP23" s="75">
        <v>516640.88999999996</v>
      </c>
      <c r="AQ23" s="75">
        <v>566418.81000000006</v>
      </c>
      <c r="AR23" s="75">
        <v>536164.58999999985</v>
      </c>
      <c r="AS23" s="75">
        <v>511275.6100000001</v>
      </c>
      <c r="AT23" s="75">
        <v>585942.51</v>
      </c>
      <c r="AU23" s="75">
        <v>561053.52</v>
      </c>
      <c r="AV23" s="75">
        <v>536164.58999999985</v>
      </c>
      <c r="AW23" s="75">
        <v>561053.52</v>
      </c>
      <c r="AX23" s="75">
        <v>541529.82000000007</v>
      </c>
      <c r="AY23" s="75">
        <v>541529.82000000007</v>
      </c>
      <c r="AZ23" s="75">
        <v>541529.29</v>
      </c>
      <c r="BA23" s="75">
        <v>6540832.79</v>
      </c>
    </row>
    <row r="24" spans="1:53">
      <c r="A24" s="74" t="s">
        <v>172</v>
      </c>
      <c r="B24" s="75">
        <v>19555.71</v>
      </c>
      <c r="C24" s="75">
        <v>20158.66</v>
      </c>
      <c r="D24" s="75">
        <v>20543.070000000003</v>
      </c>
      <c r="E24" s="75">
        <v>18662.89</v>
      </c>
      <c r="F24" s="75">
        <v>18081.280000000002</v>
      </c>
      <c r="G24" s="75">
        <v>20563.810000000001</v>
      </c>
      <c r="H24" s="75">
        <v>19902.8</v>
      </c>
      <c r="I24" s="75">
        <v>19451.950000000004</v>
      </c>
      <c r="J24" s="75">
        <v>19506.41</v>
      </c>
      <c r="K24" s="75">
        <v>19284.47</v>
      </c>
      <c r="L24" s="75">
        <v>19690.05</v>
      </c>
      <c r="M24" s="75">
        <v>18683.420000000002</v>
      </c>
      <c r="N24" s="75">
        <v>234084.52000000002</v>
      </c>
      <c r="O24" s="75">
        <v>7754.51</v>
      </c>
      <c r="P24" s="75">
        <v>7404.18</v>
      </c>
      <c r="Q24" s="75">
        <v>8104.8499999999995</v>
      </c>
      <c r="R24" s="75">
        <v>7404.18</v>
      </c>
      <c r="S24" s="75">
        <v>7053.8499999999985</v>
      </c>
      <c r="T24" s="75">
        <v>8104.8499999999995</v>
      </c>
      <c r="U24" s="75">
        <v>7775.0500000000011</v>
      </c>
      <c r="V24" s="75">
        <v>7423.7899999999991</v>
      </c>
      <c r="W24" s="75">
        <v>7775.0500000000011</v>
      </c>
      <c r="X24" s="75">
        <v>7775.0500000000011</v>
      </c>
      <c r="Y24" s="75">
        <v>7775.0500000000011</v>
      </c>
      <c r="Z24" s="75">
        <v>7786.26</v>
      </c>
      <c r="AA24" s="75">
        <v>92136.67</v>
      </c>
      <c r="AB24" s="75">
        <v>161750.14999999997</v>
      </c>
      <c r="AC24" s="75">
        <v>154385.73000000001</v>
      </c>
      <c r="AD24" s="75">
        <v>169114.55000000002</v>
      </c>
      <c r="AE24" s="75">
        <v>155112.18000000002</v>
      </c>
      <c r="AF24" s="75">
        <v>148142.11999999994</v>
      </c>
      <c r="AG24" s="75">
        <v>170403.46000000002</v>
      </c>
      <c r="AH24" s="75">
        <v>162983.02999999994</v>
      </c>
      <c r="AI24" s="75">
        <v>155768.18</v>
      </c>
      <c r="AJ24" s="75">
        <v>163198.43999999994</v>
      </c>
      <c r="AK24" s="75">
        <v>163562.56999999995</v>
      </c>
      <c r="AL24" s="75">
        <v>163562.56999999995</v>
      </c>
      <c r="AM24" s="75">
        <v>163562.66999999995</v>
      </c>
      <c r="AN24" s="75">
        <v>1931545.6499999994</v>
      </c>
      <c r="AO24" s="75">
        <v>99273.670000000013</v>
      </c>
      <c r="AP24" s="75">
        <v>94711.010000000009</v>
      </c>
      <c r="AQ24" s="75">
        <v>103836.33</v>
      </c>
      <c r="AR24" s="75">
        <v>98290.11</v>
      </c>
      <c r="AS24" s="75">
        <v>93727.44</v>
      </c>
      <c r="AT24" s="75">
        <v>107415.43000000001</v>
      </c>
      <c r="AU24" s="75">
        <v>102852.77</v>
      </c>
      <c r="AV24" s="75">
        <v>98290.11</v>
      </c>
      <c r="AW24" s="75">
        <v>102852.77</v>
      </c>
      <c r="AX24" s="75">
        <v>99273.670000000013</v>
      </c>
      <c r="AY24" s="75">
        <v>99273.670000000013</v>
      </c>
      <c r="AZ24" s="75">
        <v>99273.58</v>
      </c>
      <c r="BA24" s="75">
        <v>1199070.56</v>
      </c>
    </row>
    <row r="25" spans="1:53">
      <c r="A25" s="74" t="s">
        <v>173</v>
      </c>
      <c r="B25" s="75">
        <v>4891.1099999999997</v>
      </c>
      <c r="C25" s="75">
        <v>5041.9100000000008</v>
      </c>
      <c r="D25" s="75">
        <v>5138.0400000000009</v>
      </c>
      <c r="E25" s="75">
        <v>4667.79</v>
      </c>
      <c r="F25" s="75">
        <v>4522.33</v>
      </c>
      <c r="G25" s="75">
        <v>5143.24</v>
      </c>
      <c r="H25" s="75">
        <v>4977.91</v>
      </c>
      <c r="I25" s="75">
        <v>4865.1399999999994</v>
      </c>
      <c r="J25" s="75">
        <v>4878.7799999999988</v>
      </c>
      <c r="K25" s="75">
        <v>4823.24</v>
      </c>
      <c r="L25" s="75">
        <v>4924.7</v>
      </c>
      <c r="M25" s="75">
        <v>4672.93</v>
      </c>
      <c r="N25" s="75">
        <v>58547.119999999995</v>
      </c>
      <c r="O25" s="75">
        <v>2101.8899999999994</v>
      </c>
      <c r="P25" s="75">
        <v>2006.89</v>
      </c>
      <c r="Q25" s="75">
        <v>2196.89</v>
      </c>
      <c r="R25" s="75">
        <v>2006.89</v>
      </c>
      <c r="S25" s="75">
        <v>1911.88</v>
      </c>
      <c r="T25" s="75">
        <v>2196.89</v>
      </c>
      <c r="U25" s="75">
        <v>2107.0199999999995</v>
      </c>
      <c r="V25" s="75">
        <v>2011.8000000000002</v>
      </c>
      <c r="W25" s="75">
        <v>2107.0199999999995</v>
      </c>
      <c r="X25" s="75">
        <v>2107.0199999999995</v>
      </c>
      <c r="Y25" s="75">
        <v>2107.0199999999995</v>
      </c>
      <c r="Z25" s="75">
        <v>2109.8199999999997</v>
      </c>
      <c r="AA25" s="75">
        <v>24971.03</v>
      </c>
      <c r="AB25" s="75">
        <v>63365.080000000009</v>
      </c>
      <c r="AC25" s="75">
        <v>60480.030000000013</v>
      </c>
      <c r="AD25" s="75">
        <v>66250.040000000008</v>
      </c>
      <c r="AE25" s="75">
        <v>60764.610000000015</v>
      </c>
      <c r="AF25" s="75">
        <v>58034.14</v>
      </c>
      <c r="AG25" s="75">
        <v>66754.969999999987</v>
      </c>
      <c r="AH25" s="75">
        <v>63848.05000000001</v>
      </c>
      <c r="AI25" s="75">
        <v>61021.600000000013</v>
      </c>
      <c r="AJ25" s="75">
        <v>63932.430000000008</v>
      </c>
      <c r="AK25" s="75">
        <v>64075.080000000009</v>
      </c>
      <c r="AL25" s="75">
        <v>64075.080000000009</v>
      </c>
      <c r="AM25" s="75">
        <v>64075.12</v>
      </c>
      <c r="AN25" s="75">
        <v>756676.23</v>
      </c>
      <c r="AO25" s="75">
        <v>38890.11</v>
      </c>
      <c r="AP25" s="75">
        <v>37102.71</v>
      </c>
      <c r="AQ25" s="75">
        <v>40677.53</v>
      </c>
      <c r="AR25" s="75">
        <v>38504.81</v>
      </c>
      <c r="AS25" s="75">
        <v>36717.4</v>
      </c>
      <c r="AT25" s="75">
        <v>42079.63</v>
      </c>
      <c r="AU25" s="75">
        <v>40292.21</v>
      </c>
      <c r="AV25" s="75">
        <v>38504.81</v>
      </c>
      <c r="AW25" s="75">
        <v>40292.21</v>
      </c>
      <c r="AX25" s="75">
        <v>38890.11</v>
      </c>
      <c r="AY25" s="75">
        <v>38890.11</v>
      </c>
      <c r="AZ25" s="75">
        <v>38890.07</v>
      </c>
      <c r="BA25" s="75">
        <v>469731.71</v>
      </c>
    </row>
    <row r="26" spans="1:53">
      <c r="A26" s="74" t="s">
        <v>174</v>
      </c>
      <c r="B26" s="75">
        <v>959.06</v>
      </c>
      <c r="C26" s="75">
        <v>988.64</v>
      </c>
      <c r="D26" s="75">
        <v>1007.5000000000001</v>
      </c>
      <c r="E26" s="75">
        <v>915.29</v>
      </c>
      <c r="F26" s="75">
        <v>886.74</v>
      </c>
      <c r="G26" s="75">
        <v>1008.49</v>
      </c>
      <c r="H26" s="75">
        <v>976.08999999999992</v>
      </c>
      <c r="I26" s="75">
        <v>953.96999999999991</v>
      </c>
      <c r="J26" s="75">
        <v>956.66000000000008</v>
      </c>
      <c r="K26" s="75">
        <v>945.74999999999989</v>
      </c>
      <c r="L26" s="75">
        <v>965.65</v>
      </c>
      <c r="M26" s="75">
        <v>916.27</v>
      </c>
      <c r="N26" s="75">
        <v>11480.11</v>
      </c>
      <c r="O26" s="75">
        <v>387.89</v>
      </c>
      <c r="P26" s="75">
        <v>370.33000000000004</v>
      </c>
      <c r="Q26" s="75">
        <v>405.38</v>
      </c>
      <c r="R26" s="75">
        <v>370.33000000000004</v>
      </c>
      <c r="S26" s="75">
        <v>352.83000000000004</v>
      </c>
      <c r="T26" s="75">
        <v>405.38</v>
      </c>
      <c r="U26" s="75">
        <v>388.9</v>
      </c>
      <c r="V26" s="75">
        <v>371.28999999999996</v>
      </c>
      <c r="W26" s="75">
        <v>388.9</v>
      </c>
      <c r="X26" s="75">
        <v>388.9</v>
      </c>
      <c r="Y26" s="75">
        <v>388.9</v>
      </c>
      <c r="Z26" s="75">
        <v>389.45</v>
      </c>
      <c r="AA26" s="75">
        <v>4608.4799999999996</v>
      </c>
      <c r="AB26" s="75">
        <v>9002.4400000000023</v>
      </c>
      <c r="AC26" s="75">
        <v>8592.5799999999981</v>
      </c>
      <c r="AD26" s="75">
        <v>9412.3099999999977</v>
      </c>
      <c r="AE26" s="75">
        <v>8633.0099999999984</v>
      </c>
      <c r="AF26" s="75">
        <v>8245.0400000000027</v>
      </c>
      <c r="AG26" s="75">
        <v>9484.0499999999993</v>
      </c>
      <c r="AH26" s="75">
        <v>9071.0500000000029</v>
      </c>
      <c r="AI26" s="75">
        <v>8669.52</v>
      </c>
      <c r="AJ26" s="75">
        <v>9083.0400000000027</v>
      </c>
      <c r="AK26" s="75">
        <v>9103.3000000000029</v>
      </c>
      <c r="AL26" s="75">
        <v>9103.3000000000029</v>
      </c>
      <c r="AM26" s="75">
        <v>9103.3100000000031</v>
      </c>
      <c r="AN26" s="75">
        <v>107502.95000000001</v>
      </c>
      <c r="AO26" s="75">
        <v>5525.22</v>
      </c>
      <c r="AP26" s="75">
        <v>5271.2800000000007</v>
      </c>
      <c r="AQ26" s="75">
        <v>5779.17</v>
      </c>
      <c r="AR26" s="75">
        <v>5470.48</v>
      </c>
      <c r="AS26" s="75">
        <v>5216.53</v>
      </c>
      <c r="AT26" s="75">
        <v>5978.369999999999</v>
      </c>
      <c r="AU26" s="75">
        <v>5724.42</v>
      </c>
      <c r="AV26" s="75">
        <v>5470.48</v>
      </c>
      <c r="AW26" s="75">
        <v>5724.42</v>
      </c>
      <c r="AX26" s="75">
        <v>5525.22</v>
      </c>
      <c r="AY26" s="75">
        <v>5525.22</v>
      </c>
      <c r="AZ26" s="75">
        <v>5525.21</v>
      </c>
      <c r="BA26" s="75">
        <v>66736.02</v>
      </c>
    </row>
    <row r="27" spans="1:53">
      <c r="A27" s="74" t="s">
        <v>175</v>
      </c>
      <c r="B27" s="75">
        <v>3183.85</v>
      </c>
      <c r="C27" s="75">
        <v>3282.01</v>
      </c>
      <c r="D27" s="75">
        <v>3344.62</v>
      </c>
      <c r="E27" s="75">
        <v>3038.5099999999998</v>
      </c>
      <c r="F27" s="75">
        <v>2943.8400000000006</v>
      </c>
      <c r="G27" s="75">
        <v>3347.9999999999995</v>
      </c>
      <c r="H27" s="75">
        <v>3240.3499999999995</v>
      </c>
      <c r="I27" s="75">
        <v>3166.9600000000005</v>
      </c>
      <c r="J27" s="75">
        <v>3175.8099999999995</v>
      </c>
      <c r="K27" s="75">
        <v>3139.7000000000003</v>
      </c>
      <c r="L27" s="75">
        <v>3205.7</v>
      </c>
      <c r="M27" s="75">
        <v>3041.83</v>
      </c>
      <c r="N27" s="75">
        <v>38111.18</v>
      </c>
      <c r="O27" s="75">
        <v>1286.3599999999999</v>
      </c>
      <c r="P27" s="75">
        <v>1228.2000000000003</v>
      </c>
      <c r="Q27" s="75">
        <v>1344.4599999999998</v>
      </c>
      <c r="R27" s="75">
        <v>1228.2000000000003</v>
      </c>
      <c r="S27" s="75">
        <v>1170.1199999999999</v>
      </c>
      <c r="T27" s="75">
        <v>1344.4599999999998</v>
      </c>
      <c r="U27" s="75">
        <v>1289.6999999999998</v>
      </c>
      <c r="V27" s="75">
        <v>1231.3900000000003</v>
      </c>
      <c r="W27" s="75">
        <v>1289.6999999999998</v>
      </c>
      <c r="X27" s="75">
        <v>1289.6999999999998</v>
      </c>
      <c r="Y27" s="75">
        <v>1289.6999999999998</v>
      </c>
      <c r="Z27" s="75">
        <v>1291.53</v>
      </c>
      <c r="AA27" s="75">
        <v>15283.520000000002</v>
      </c>
      <c r="AB27" s="75">
        <v>29696.32</v>
      </c>
      <c r="AC27" s="75">
        <v>28344.220000000012</v>
      </c>
      <c r="AD27" s="75">
        <v>31048.350000000006</v>
      </c>
      <c r="AE27" s="75">
        <v>28477.590000000011</v>
      </c>
      <c r="AF27" s="75">
        <v>27197.949999999993</v>
      </c>
      <c r="AG27" s="75">
        <v>31284.980000000007</v>
      </c>
      <c r="AH27" s="75">
        <v>29922.679999999993</v>
      </c>
      <c r="AI27" s="75">
        <v>28598.03000000001</v>
      </c>
      <c r="AJ27" s="75">
        <v>29962.219999999994</v>
      </c>
      <c r="AK27" s="75">
        <v>30029.079999999994</v>
      </c>
      <c r="AL27" s="75">
        <v>30029.079999999994</v>
      </c>
      <c r="AM27" s="75">
        <v>30029.1</v>
      </c>
      <c r="AN27" s="75">
        <v>354619.60000000003</v>
      </c>
      <c r="AO27" s="75">
        <v>18226.03</v>
      </c>
      <c r="AP27" s="75">
        <v>17388.34</v>
      </c>
      <c r="AQ27" s="75">
        <v>19063.689999999999</v>
      </c>
      <c r="AR27" s="75">
        <v>18045.439999999999</v>
      </c>
      <c r="AS27" s="75">
        <v>17207.749999999996</v>
      </c>
      <c r="AT27" s="75">
        <v>19720.79</v>
      </c>
      <c r="AU27" s="75">
        <v>18883.129999999997</v>
      </c>
      <c r="AV27" s="75">
        <v>18045.439999999999</v>
      </c>
      <c r="AW27" s="75">
        <v>18883.129999999997</v>
      </c>
      <c r="AX27" s="75">
        <v>18226.03</v>
      </c>
      <c r="AY27" s="75">
        <v>18226.03</v>
      </c>
      <c r="AZ27" s="75">
        <v>18226.009999999998</v>
      </c>
      <c r="BA27" s="75">
        <v>220141.81000000003</v>
      </c>
    </row>
    <row r="28" spans="1:53">
      <c r="A28" s="74" t="s">
        <v>176</v>
      </c>
      <c r="B28" s="75">
        <v>0</v>
      </c>
      <c r="C28" s="75">
        <v>0</v>
      </c>
      <c r="D28" s="75">
        <v>0</v>
      </c>
      <c r="E28" s="75">
        <v>0</v>
      </c>
      <c r="F28" s="75">
        <v>0</v>
      </c>
      <c r="G28" s="75">
        <v>0</v>
      </c>
      <c r="H28" s="75">
        <v>0</v>
      </c>
      <c r="I28" s="75">
        <v>0</v>
      </c>
      <c r="J28" s="75">
        <v>0</v>
      </c>
      <c r="K28" s="75">
        <v>0</v>
      </c>
      <c r="L28" s="75">
        <v>0</v>
      </c>
      <c r="M28" s="75">
        <v>-3.637978807091713E-12</v>
      </c>
      <c r="N28" s="75">
        <v>-3.637978807091713E-12</v>
      </c>
      <c r="O28" s="75">
        <v>0</v>
      </c>
      <c r="P28" s="75">
        <v>0</v>
      </c>
      <c r="Q28" s="75">
        <v>0</v>
      </c>
      <c r="R28" s="75">
        <v>0</v>
      </c>
      <c r="S28" s="75">
        <v>0</v>
      </c>
      <c r="T28" s="75">
        <v>0</v>
      </c>
      <c r="U28" s="75">
        <v>0</v>
      </c>
      <c r="V28" s="75">
        <v>0</v>
      </c>
      <c r="W28" s="75">
        <v>0</v>
      </c>
      <c r="X28" s="75">
        <v>0</v>
      </c>
      <c r="Y28" s="75">
        <v>0</v>
      </c>
      <c r="Z28" s="75">
        <v>0</v>
      </c>
      <c r="AA28" s="75">
        <v>0</v>
      </c>
      <c r="AB28" s="75">
        <v>0</v>
      </c>
      <c r="AC28" s="75">
        <v>0</v>
      </c>
      <c r="AD28" s="75">
        <v>0</v>
      </c>
      <c r="AE28" s="75">
        <v>0</v>
      </c>
      <c r="AF28" s="75">
        <v>0</v>
      </c>
      <c r="AG28" s="75">
        <v>0</v>
      </c>
      <c r="AH28" s="75">
        <v>0</v>
      </c>
      <c r="AI28" s="75">
        <v>0</v>
      </c>
      <c r="AJ28" s="75">
        <v>0</v>
      </c>
      <c r="AK28" s="75">
        <v>0</v>
      </c>
      <c r="AL28" s="75">
        <v>0</v>
      </c>
      <c r="AM28" s="75">
        <v>0</v>
      </c>
      <c r="AN28" s="75">
        <v>0</v>
      </c>
      <c r="AO28" s="75">
        <v>0</v>
      </c>
      <c r="AP28" s="75">
        <v>0</v>
      </c>
      <c r="AQ28" s="75">
        <v>0</v>
      </c>
      <c r="AR28" s="75">
        <v>0</v>
      </c>
      <c r="AS28" s="75">
        <v>0</v>
      </c>
      <c r="AT28" s="75">
        <v>0</v>
      </c>
      <c r="AU28" s="75">
        <v>0</v>
      </c>
      <c r="AV28" s="75">
        <v>0</v>
      </c>
      <c r="AW28" s="75">
        <v>0</v>
      </c>
      <c r="AX28" s="75">
        <v>0</v>
      </c>
      <c r="AY28" s="75">
        <v>0</v>
      </c>
      <c r="AZ28" s="75">
        <v>0</v>
      </c>
      <c r="BA28" s="75">
        <v>0</v>
      </c>
    </row>
    <row r="29" spans="1:53">
      <c r="A29" s="74" t="s">
        <v>177</v>
      </c>
      <c r="B29" s="75">
        <v>0</v>
      </c>
      <c r="C29" s="75">
        <v>0</v>
      </c>
      <c r="D29" s="75">
        <v>0</v>
      </c>
      <c r="E29" s="75">
        <v>0</v>
      </c>
      <c r="F29" s="75">
        <v>0</v>
      </c>
      <c r="G29" s="75">
        <v>0</v>
      </c>
      <c r="H29" s="75">
        <v>0</v>
      </c>
      <c r="I29" s="75">
        <v>0</v>
      </c>
      <c r="J29" s="75">
        <v>0</v>
      </c>
      <c r="K29" s="75">
        <v>0</v>
      </c>
      <c r="L29" s="75">
        <v>0</v>
      </c>
      <c r="M29" s="75">
        <v>0</v>
      </c>
      <c r="N29" s="75">
        <v>0</v>
      </c>
      <c r="O29" s="75">
        <v>0</v>
      </c>
      <c r="P29" s="75">
        <v>0</v>
      </c>
      <c r="Q29" s="75">
        <v>0</v>
      </c>
      <c r="R29" s="75">
        <v>0</v>
      </c>
      <c r="S29" s="75">
        <v>0</v>
      </c>
      <c r="T29" s="75">
        <v>0</v>
      </c>
      <c r="U29" s="75">
        <v>0</v>
      </c>
      <c r="V29" s="75">
        <v>0</v>
      </c>
      <c r="W29" s="75">
        <v>0</v>
      </c>
      <c r="X29" s="75">
        <v>0</v>
      </c>
      <c r="Y29" s="75">
        <v>0</v>
      </c>
      <c r="Z29" s="75">
        <v>0</v>
      </c>
      <c r="AA29" s="75">
        <v>0</v>
      </c>
      <c r="AB29" s="75">
        <v>29167</v>
      </c>
      <c r="AC29" s="75">
        <v>29167</v>
      </c>
      <c r="AD29" s="75">
        <v>29167</v>
      </c>
      <c r="AE29" s="75">
        <v>29167</v>
      </c>
      <c r="AF29" s="75">
        <v>29167</v>
      </c>
      <c r="AG29" s="75">
        <v>29167</v>
      </c>
      <c r="AH29" s="75">
        <v>29167</v>
      </c>
      <c r="AI29" s="75">
        <v>29167</v>
      </c>
      <c r="AJ29" s="75">
        <v>29167</v>
      </c>
      <c r="AK29" s="75">
        <v>29167</v>
      </c>
      <c r="AL29" s="75">
        <v>29167</v>
      </c>
      <c r="AM29" s="75">
        <v>29163</v>
      </c>
      <c r="AN29" s="75">
        <v>350000</v>
      </c>
      <c r="AO29" s="75">
        <v>0</v>
      </c>
      <c r="AP29" s="75">
        <v>0</v>
      </c>
      <c r="AQ29" s="75">
        <v>0</v>
      </c>
      <c r="AR29" s="75">
        <v>0</v>
      </c>
      <c r="AS29" s="75">
        <v>0</v>
      </c>
      <c r="AT29" s="75">
        <v>0</v>
      </c>
      <c r="AU29" s="75">
        <v>0</v>
      </c>
      <c r="AV29" s="75">
        <v>0</v>
      </c>
      <c r="AW29" s="75">
        <v>0</v>
      </c>
      <c r="AX29" s="75">
        <v>0</v>
      </c>
      <c r="AY29" s="75">
        <v>0</v>
      </c>
      <c r="AZ29" s="75">
        <v>0</v>
      </c>
      <c r="BA29" s="75">
        <v>0</v>
      </c>
    </row>
    <row r="30" spans="1:53">
      <c r="A30" s="76" t="s">
        <v>178</v>
      </c>
      <c r="B30" s="77">
        <v>175384.19</v>
      </c>
      <c r="C30" s="77">
        <v>180791.55000000005</v>
      </c>
      <c r="D30" s="77">
        <v>184239.26</v>
      </c>
      <c r="E30" s="77">
        <v>167376.95000000007</v>
      </c>
      <c r="F30" s="77">
        <v>162160.94999999998</v>
      </c>
      <c r="G30" s="77">
        <v>184425.21</v>
      </c>
      <c r="H30" s="77">
        <v>178496.9</v>
      </c>
      <c r="I30" s="77">
        <v>174453.64</v>
      </c>
      <c r="J30" s="77">
        <v>174942.18</v>
      </c>
      <c r="K30" s="77">
        <v>172951.47</v>
      </c>
      <c r="L30" s="77">
        <v>176588.82000000004</v>
      </c>
      <c r="M30" s="77">
        <v>167561.05000000002</v>
      </c>
      <c r="N30" s="77">
        <v>2099372.17</v>
      </c>
      <c r="O30" s="77">
        <v>82699.169999999984</v>
      </c>
      <c r="P30" s="77">
        <v>80169.569999999992</v>
      </c>
      <c r="Q30" s="77">
        <v>85856.690000000017</v>
      </c>
      <c r="R30" s="77">
        <v>79399.569999999992</v>
      </c>
      <c r="S30" s="77">
        <v>76146.069999999992</v>
      </c>
      <c r="T30" s="77">
        <v>85747.690000000017</v>
      </c>
      <c r="U30" s="77">
        <v>82913.38</v>
      </c>
      <c r="V30" s="77">
        <v>79756.419999999984</v>
      </c>
      <c r="W30" s="77">
        <v>82804.38</v>
      </c>
      <c r="X30" s="77">
        <v>82447.38</v>
      </c>
      <c r="Y30" s="77">
        <v>82561.38</v>
      </c>
      <c r="Z30" s="77">
        <v>82329.89999999998</v>
      </c>
      <c r="AA30" s="77">
        <v>982831.60000000009</v>
      </c>
      <c r="AB30" s="77">
        <v>1563287.7099999995</v>
      </c>
      <c r="AC30" s="77">
        <v>1493905.62</v>
      </c>
      <c r="AD30" s="77">
        <v>1632669.6600000004</v>
      </c>
      <c r="AE30" s="77">
        <v>1500749.6900000002</v>
      </c>
      <c r="AF30" s="77">
        <v>1435082.9399999995</v>
      </c>
      <c r="AG30" s="77">
        <v>1644812.8900000001</v>
      </c>
      <c r="AH30" s="77">
        <v>1574902.9799999995</v>
      </c>
      <c r="AI30" s="77">
        <v>1506930.06</v>
      </c>
      <c r="AJ30" s="77">
        <v>1576932.3499999994</v>
      </c>
      <c r="AK30" s="77">
        <v>1580362.9499999995</v>
      </c>
      <c r="AL30" s="77">
        <v>1580362.9499999995</v>
      </c>
      <c r="AM30" s="77">
        <v>1580353.8899999997</v>
      </c>
      <c r="AN30" s="77">
        <v>18670353.689999998</v>
      </c>
      <c r="AO30" s="77">
        <v>935282.20000000007</v>
      </c>
      <c r="AP30" s="77">
        <v>892296.23999999987</v>
      </c>
      <c r="AQ30" s="77">
        <v>978268.25</v>
      </c>
      <c r="AR30" s="77">
        <v>926015.83999999962</v>
      </c>
      <c r="AS30" s="77">
        <v>883029.79000000015</v>
      </c>
      <c r="AT30" s="77">
        <v>1011987.8500000001</v>
      </c>
      <c r="AU30" s="77">
        <v>969001.8</v>
      </c>
      <c r="AV30" s="77">
        <v>926015.83999999962</v>
      </c>
      <c r="AW30" s="77">
        <v>969001.8</v>
      </c>
      <c r="AX30" s="77">
        <v>935282.20000000007</v>
      </c>
      <c r="AY30" s="77">
        <v>935282.20000000007</v>
      </c>
      <c r="AZ30" s="77">
        <v>935281.2699999999</v>
      </c>
      <c r="BA30" s="77">
        <v>11296745.279999997</v>
      </c>
    </row>
    <row r="31" spans="1:53">
      <c r="A31" s="74" t="s">
        <v>179</v>
      </c>
      <c r="B31" s="75">
        <v>0</v>
      </c>
      <c r="C31" s="75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5">
        <v>0</v>
      </c>
      <c r="M31" s="75">
        <v>0</v>
      </c>
      <c r="N31" s="75">
        <v>0</v>
      </c>
      <c r="O31" s="75">
        <v>8500</v>
      </c>
      <c r="P31" s="75">
        <v>8500</v>
      </c>
      <c r="Q31" s="75">
        <v>8500</v>
      </c>
      <c r="R31" s="75">
        <v>8500</v>
      </c>
      <c r="S31" s="75">
        <v>8500</v>
      </c>
      <c r="T31" s="75">
        <v>8500</v>
      </c>
      <c r="U31" s="75">
        <v>8500</v>
      </c>
      <c r="V31" s="75">
        <v>8500</v>
      </c>
      <c r="W31" s="75">
        <v>8500</v>
      </c>
      <c r="X31" s="75">
        <v>8500</v>
      </c>
      <c r="Y31" s="75">
        <v>8500</v>
      </c>
      <c r="Z31" s="75">
        <v>8500</v>
      </c>
      <c r="AA31" s="75">
        <v>102000</v>
      </c>
      <c r="AB31" s="75">
        <v>5833</v>
      </c>
      <c r="AC31" s="75">
        <v>5833</v>
      </c>
      <c r="AD31" s="75">
        <v>5833</v>
      </c>
      <c r="AE31" s="75">
        <v>5833</v>
      </c>
      <c r="AF31" s="75">
        <v>5833</v>
      </c>
      <c r="AG31" s="75">
        <v>5833</v>
      </c>
      <c r="AH31" s="75">
        <v>5833</v>
      </c>
      <c r="AI31" s="75">
        <v>5833</v>
      </c>
      <c r="AJ31" s="75">
        <v>5833</v>
      </c>
      <c r="AK31" s="75">
        <v>5833</v>
      </c>
      <c r="AL31" s="75">
        <v>5833</v>
      </c>
      <c r="AM31" s="75">
        <v>5837</v>
      </c>
      <c r="AN31" s="75">
        <v>70000</v>
      </c>
      <c r="AO31" s="75">
        <v>5167</v>
      </c>
      <c r="AP31" s="75">
        <v>5167</v>
      </c>
      <c r="AQ31" s="75">
        <v>5167</v>
      </c>
      <c r="AR31" s="75">
        <v>5167</v>
      </c>
      <c r="AS31" s="75">
        <v>5167</v>
      </c>
      <c r="AT31" s="75">
        <v>5167</v>
      </c>
      <c r="AU31" s="75">
        <v>5167</v>
      </c>
      <c r="AV31" s="75">
        <v>5167</v>
      </c>
      <c r="AW31" s="75">
        <v>5167</v>
      </c>
      <c r="AX31" s="75">
        <v>5167</v>
      </c>
      <c r="AY31" s="75">
        <v>5167</v>
      </c>
      <c r="AZ31" s="75">
        <v>5163</v>
      </c>
      <c r="BA31" s="75">
        <v>62000</v>
      </c>
    </row>
    <row r="32" spans="1:53">
      <c r="A32" s="74" t="s">
        <v>180</v>
      </c>
      <c r="B32" s="75">
        <v>15781</v>
      </c>
      <c r="C32" s="75">
        <v>14995.8</v>
      </c>
      <c r="D32" s="75">
        <v>18765.599999999999</v>
      </c>
      <c r="E32" s="75">
        <v>6866.9</v>
      </c>
      <c r="F32" s="75">
        <v>7039.3</v>
      </c>
      <c r="G32" s="75">
        <v>7287</v>
      </c>
      <c r="H32" s="75">
        <v>4713</v>
      </c>
      <c r="I32" s="75">
        <v>5763.3</v>
      </c>
      <c r="J32" s="75">
        <v>4460</v>
      </c>
      <c r="K32" s="75">
        <v>4066</v>
      </c>
      <c r="L32" s="75">
        <v>6136.3</v>
      </c>
      <c r="M32" s="75">
        <v>3848</v>
      </c>
      <c r="N32" s="75">
        <v>99722.200000000012</v>
      </c>
      <c r="O32" s="75">
        <v>600</v>
      </c>
      <c r="P32" s="75">
        <v>600</v>
      </c>
      <c r="Q32" s="75">
        <v>750</v>
      </c>
      <c r="R32" s="75">
        <v>600</v>
      </c>
      <c r="S32" s="75">
        <v>729</v>
      </c>
      <c r="T32" s="75">
        <v>750</v>
      </c>
      <c r="U32" s="75">
        <v>600</v>
      </c>
      <c r="V32" s="75">
        <v>600</v>
      </c>
      <c r="W32" s="75">
        <v>851</v>
      </c>
      <c r="X32" s="75">
        <v>600</v>
      </c>
      <c r="Y32" s="75">
        <v>600</v>
      </c>
      <c r="Z32" s="75">
        <v>600</v>
      </c>
      <c r="AA32" s="75">
        <v>7880</v>
      </c>
      <c r="AB32" s="75">
        <v>563</v>
      </c>
      <c r="AC32" s="75">
        <v>432</v>
      </c>
      <c r="AD32" s="75">
        <v>432</v>
      </c>
      <c r="AE32" s="75">
        <v>563</v>
      </c>
      <c r="AF32" s="75">
        <v>432</v>
      </c>
      <c r="AG32" s="75">
        <v>432</v>
      </c>
      <c r="AH32" s="75">
        <v>563</v>
      </c>
      <c r="AI32" s="75">
        <v>432</v>
      </c>
      <c r="AJ32" s="75">
        <v>432</v>
      </c>
      <c r="AK32" s="75">
        <v>564</v>
      </c>
      <c r="AL32" s="75">
        <v>432</v>
      </c>
      <c r="AM32" s="75">
        <v>432</v>
      </c>
      <c r="AN32" s="75">
        <v>5709</v>
      </c>
      <c r="AO32" s="75">
        <v>0</v>
      </c>
      <c r="AP32" s="75">
        <v>0</v>
      </c>
      <c r="AQ32" s="75">
        <v>0</v>
      </c>
      <c r="AR32" s="75">
        <v>0</v>
      </c>
      <c r="AS32" s="75">
        <v>0</v>
      </c>
      <c r="AT32" s="75">
        <v>0</v>
      </c>
      <c r="AU32" s="75">
        <v>0</v>
      </c>
      <c r="AV32" s="75">
        <v>0</v>
      </c>
      <c r="AW32" s="75">
        <v>0</v>
      </c>
      <c r="AX32" s="75">
        <v>0</v>
      </c>
      <c r="AY32" s="75">
        <v>0</v>
      </c>
      <c r="AZ32" s="75">
        <v>0</v>
      </c>
      <c r="BA32" s="75">
        <v>0</v>
      </c>
    </row>
    <row r="33" spans="1:53">
      <c r="A33" s="74" t="s">
        <v>181</v>
      </c>
      <c r="B33" s="75">
        <v>-9841</v>
      </c>
      <c r="C33" s="75">
        <v>-8396</v>
      </c>
      <c r="D33" s="75">
        <v>-11251</v>
      </c>
      <c r="E33" s="75">
        <v>-3694</v>
      </c>
      <c r="F33" s="75">
        <v>-3798</v>
      </c>
      <c r="G33" s="75">
        <v>-4189</v>
      </c>
      <c r="H33" s="75">
        <v>-2626</v>
      </c>
      <c r="I33" s="75">
        <v>-3229</v>
      </c>
      <c r="J33" s="75">
        <v>-2519</v>
      </c>
      <c r="K33" s="75">
        <v>-2490</v>
      </c>
      <c r="L33" s="75">
        <v>-3278</v>
      </c>
      <c r="M33" s="75">
        <v>-2325</v>
      </c>
      <c r="N33" s="75">
        <v>-57636</v>
      </c>
      <c r="O33" s="75">
        <v>-173</v>
      </c>
      <c r="P33" s="75">
        <v>-173</v>
      </c>
      <c r="Q33" s="75">
        <v>-309</v>
      </c>
      <c r="R33" s="75">
        <v>-173</v>
      </c>
      <c r="S33" s="75">
        <v>-247</v>
      </c>
      <c r="T33" s="75">
        <v>-309</v>
      </c>
      <c r="U33" s="75">
        <v>-173</v>
      </c>
      <c r="V33" s="75">
        <v>-173</v>
      </c>
      <c r="W33" s="75">
        <v>-367</v>
      </c>
      <c r="X33" s="75">
        <v>-173</v>
      </c>
      <c r="Y33" s="75">
        <v>-173</v>
      </c>
      <c r="Z33" s="75">
        <v>-173</v>
      </c>
      <c r="AA33" s="75">
        <v>-2616</v>
      </c>
      <c r="AB33" s="75">
        <v>0</v>
      </c>
      <c r="AC33" s="75">
        <v>0</v>
      </c>
      <c r="AD33" s="75">
        <v>0</v>
      </c>
      <c r="AE33" s="75">
        <v>0</v>
      </c>
      <c r="AF33" s="75">
        <v>0</v>
      </c>
      <c r="AG33" s="75">
        <v>0</v>
      </c>
      <c r="AH33" s="75">
        <v>0</v>
      </c>
      <c r="AI33" s="75">
        <v>0</v>
      </c>
      <c r="AJ33" s="75">
        <v>0</v>
      </c>
      <c r="AK33" s="75">
        <v>0</v>
      </c>
      <c r="AL33" s="75">
        <v>0</v>
      </c>
      <c r="AM33" s="75">
        <v>0</v>
      </c>
      <c r="AN33" s="75">
        <v>0</v>
      </c>
      <c r="AO33" s="75">
        <v>0</v>
      </c>
      <c r="AP33" s="75">
        <v>0</v>
      </c>
      <c r="AQ33" s="75">
        <v>0</v>
      </c>
      <c r="AR33" s="75">
        <v>0</v>
      </c>
      <c r="AS33" s="75">
        <v>0</v>
      </c>
      <c r="AT33" s="75">
        <v>0</v>
      </c>
      <c r="AU33" s="75">
        <v>0</v>
      </c>
      <c r="AV33" s="75">
        <v>0</v>
      </c>
      <c r="AW33" s="75">
        <v>0</v>
      </c>
      <c r="AX33" s="75">
        <v>0</v>
      </c>
      <c r="AY33" s="75">
        <v>0</v>
      </c>
      <c r="AZ33" s="75">
        <v>0</v>
      </c>
      <c r="BA33" s="75">
        <v>0</v>
      </c>
    </row>
    <row r="34" spans="1:53">
      <c r="A34" s="74" t="s">
        <v>182</v>
      </c>
      <c r="B34" s="75">
        <v>0</v>
      </c>
      <c r="C34" s="75">
        <v>0</v>
      </c>
      <c r="D34" s="75">
        <v>0</v>
      </c>
      <c r="E34" s="75">
        <v>0</v>
      </c>
      <c r="F34" s="75">
        <v>0</v>
      </c>
      <c r="G34" s="75">
        <v>0</v>
      </c>
      <c r="H34" s="75">
        <v>0</v>
      </c>
      <c r="I34" s="75">
        <v>0</v>
      </c>
      <c r="J34" s="75">
        <v>0</v>
      </c>
      <c r="K34" s="75">
        <v>0</v>
      </c>
      <c r="L34" s="75">
        <v>0</v>
      </c>
      <c r="M34" s="75">
        <v>0</v>
      </c>
      <c r="N34" s="75">
        <v>0</v>
      </c>
      <c r="O34" s="75">
        <v>0</v>
      </c>
      <c r="P34" s="75">
        <v>0</v>
      </c>
      <c r="Q34" s="75">
        <v>0</v>
      </c>
      <c r="R34" s="75">
        <v>0</v>
      </c>
      <c r="S34" s="75">
        <v>0</v>
      </c>
      <c r="T34" s="75">
        <v>0</v>
      </c>
      <c r="U34" s="75">
        <v>0</v>
      </c>
      <c r="V34" s="75">
        <v>0</v>
      </c>
      <c r="W34" s="75">
        <v>0</v>
      </c>
      <c r="X34" s="75">
        <v>0</v>
      </c>
      <c r="Y34" s="75">
        <v>0</v>
      </c>
      <c r="Z34" s="75">
        <v>0</v>
      </c>
      <c r="AA34" s="75">
        <v>0</v>
      </c>
      <c r="AB34" s="75">
        <v>23333</v>
      </c>
      <c r="AC34" s="75">
        <v>23333</v>
      </c>
      <c r="AD34" s="75">
        <v>23333</v>
      </c>
      <c r="AE34" s="75">
        <v>23333</v>
      </c>
      <c r="AF34" s="75">
        <v>23333</v>
      </c>
      <c r="AG34" s="75">
        <v>23333</v>
      </c>
      <c r="AH34" s="75">
        <v>23333</v>
      </c>
      <c r="AI34" s="75">
        <v>23333</v>
      </c>
      <c r="AJ34" s="75">
        <v>23333</v>
      </c>
      <c r="AK34" s="75">
        <v>23333</v>
      </c>
      <c r="AL34" s="75">
        <v>23333</v>
      </c>
      <c r="AM34" s="75">
        <v>23337</v>
      </c>
      <c r="AN34" s="75">
        <v>280000</v>
      </c>
      <c r="AO34" s="75">
        <v>0</v>
      </c>
      <c r="AP34" s="75">
        <v>0</v>
      </c>
      <c r="AQ34" s="75">
        <v>0</v>
      </c>
      <c r="AR34" s="75">
        <v>0</v>
      </c>
      <c r="AS34" s="75">
        <v>0</v>
      </c>
      <c r="AT34" s="75">
        <v>0</v>
      </c>
      <c r="AU34" s="75">
        <v>0</v>
      </c>
      <c r="AV34" s="75">
        <v>0</v>
      </c>
      <c r="AW34" s="75">
        <v>0</v>
      </c>
      <c r="AX34" s="75">
        <v>0</v>
      </c>
      <c r="AY34" s="75">
        <v>0</v>
      </c>
      <c r="AZ34" s="75">
        <v>0</v>
      </c>
      <c r="BA34" s="75">
        <v>0</v>
      </c>
    </row>
    <row r="35" spans="1:53">
      <c r="A35" s="74" t="s">
        <v>183</v>
      </c>
      <c r="B35" s="75">
        <v>0</v>
      </c>
      <c r="C35" s="75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-6875</v>
      </c>
      <c r="P35" s="75">
        <v>-14922</v>
      </c>
      <c r="Q35" s="75">
        <v>-6875</v>
      </c>
      <c r="R35" s="75">
        <v>-6875</v>
      </c>
      <c r="S35" s="75">
        <v>-6210</v>
      </c>
      <c r="T35" s="75">
        <v>-6875</v>
      </c>
      <c r="U35" s="75">
        <v>-6656</v>
      </c>
      <c r="V35" s="75">
        <v>-83414</v>
      </c>
      <c r="W35" s="75">
        <v>-8844</v>
      </c>
      <c r="X35" s="75">
        <v>-9140</v>
      </c>
      <c r="Y35" s="75">
        <v>-9140</v>
      </c>
      <c r="Z35" s="75">
        <v>-10934</v>
      </c>
      <c r="AA35" s="75">
        <v>-176760</v>
      </c>
      <c r="AB35" s="75">
        <v>0</v>
      </c>
      <c r="AC35" s="75">
        <v>0</v>
      </c>
      <c r="AD35" s="75">
        <v>0</v>
      </c>
      <c r="AE35" s="75">
        <v>0</v>
      </c>
      <c r="AF35" s="75">
        <v>0</v>
      </c>
      <c r="AG35" s="75">
        <v>0</v>
      </c>
      <c r="AH35" s="75">
        <v>0</v>
      </c>
      <c r="AI35" s="75">
        <v>0</v>
      </c>
      <c r="AJ35" s="75">
        <v>0</v>
      </c>
      <c r="AK35" s="75">
        <v>0</v>
      </c>
      <c r="AL35" s="75">
        <v>0</v>
      </c>
      <c r="AM35" s="75">
        <v>0</v>
      </c>
      <c r="AN35" s="75">
        <v>0</v>
      </c>
      <c r="AO35" s="75">
        <v>0</v>
      </c>
      <c r="AP35" s="75">
        <v>0</v>
      </c>
      <c r="AQ35" s="75">
        <v>0</v>
      </c>
      <c r="AR35" s="75">
        <v>0</v>
      </c>
      <c r="AS35" s="75">
        <v>0</v>
      </c>
      <c r="AT35" s="75">
        <v>0</v>
      </c>
      <c r="AU35" s="75">
        <v>0</v>
      </c>
      <c r="AV35" s="75">
        <v>0</v>
      </c>
      <c r="AW35" s="75">
        <v>0</v>
      </c>
      <c r="AX35" s="75">
        <v>0</v>
      </c>
      <c r="AY35" s="75">
        <v>0</v>
      </c>
      <c r="AZ35" s="75">
        <v>0</v>
      </c>
      <c r="BA35" s="75">
        <v>0</v>
      </c>
    </row>
    <row r="36" spans="1:53">
      <c r="A36" s="74" t="s">
        <v>184</v>
      </c>
      <c r="B36" s="75">
        <v>0</v>
      </c>
      <c r="C36" s="75">
        <v>0</v>
      </c>
      <c r="D36" s="75">
        <v>0</v>
      </c>
      <c r="E36" s="75">
        <v>0</v>
      </c>
      <c r="F36" s="75">
        <v>0</v>
      </c>
      <c r="G36" s="75">
        <v>0</v>
      </c>
      <c r="H36" s="75">
        <v>0</v>
      </c>
      <c r="I36" s="75">
        <v>0</v>
      </c>
      <c r="J36" s="75">
        <v>0</v>
      </c>
      <c r="K36" s="75">
        <v>0</v>
      </c>
      <c r="L36" s="75">
        <v>0</v>
      </c>
      <c r="M36" s="75">
        <v>0</v>
      </c>
      <c r="N36" s="75">
        <v>0</v>
      </c>
      <c r="O36" s="75">
        <v>153000</v>
      </c>
      <c r="P36" s="75">
        <v>179000</v>
      </c>
      <c r="Q36" s="75">
        <v>233000</v>
      </c>
      <c r="R36" s="75">
        <v>246000</v>
      </c>
      <c r="S36" s="75">
        <v>222000</v>
      </c>
      <c r="T36" s="75">
        <v>200000</v>
      </c>
      <c r="U36" s="75">
        <v>164000</v>
      </c>
      <c r="V36" s="75">
        <v>155000</v>
      </c>
      <c r="W36" s="75">
        <v>151000</v>
      </c>
      <c r="X36" s="75">
        <v>452000</v>
      </c>
      <c r="Y36" s="75">
        <v>0</v>
      </c>
      <c r="Z36" s="75">
        <v>0</v>
      </c>
      <c r="AA36" s="75">
        <v>2155000</v>
      </c>
      <c r="AB36" s="75">
        <v>940000</v>
      </c>
      <c r="AC36" s="75">
        <v>1099000</v>
      </c>
      <c r="AD36" s="75">
        <v>1429000</v>
      </c>
      <c r="AE36" s="75">
        <v>1509000</v>
      </c>
      <c r="AF36" s="75">
        <v>1363000</v>
      </c>
      <c r="AG36" s="75">
        <v>1231000</v>
      </c>
      <c r="AH36" s="75">
        <v>1006000</v>
      </c>
      <c r="AI36" s="75">
        <v>953000</v>
      </c>
      <c r="AJ36" s="75">
        <v>926000</v>
      </c>
      <c r="AK36" s="75">
        <v>2779000</v>
      </c>
      <c r="AL36" s="75">
        <v>0</v>
      </c>
      <c r="AM36" s="75">
        <v>0</v>
      </c>
      <c r="AN36" s="75">
        <v>13235000</v>
      </c>
      <c r="AO36" s="75">
        <v>0</v>
      </c>
      <c r="AP36" s="75">
        <v>0</v>
      </c>
      <c r="AQ36" s="75">
        <v>0</v>
      </c>
      <c r="AR36" s="75">
        <v>0</v>
      </c>
      <c r="AS36" s="75">
        <v>0</v>
      </c>
      <c r="AT36" s="75">
        <v>0</v>
      </c>
      <c r="AU36" s="75">
        <v>0</v>
      </c>
      <c r="AV36" s="75">
        <v>0</v>
      </c>
      <c r="AW36" s="75">
        <v>0</v>
      </c>
      <c r="AX36" s="75">
        <v>0</v>
      </c>
      <c r="AY36" s="75">
        <v>0</v>
      </c>
      <c r="AZ36" s="75">
        <v>0</v>
      </c>
      <c r="BA36" s="75">
        <v>0</v>
      </c>
    </row>
    <row r="37" spans="1:53">
      <c r="A37" s="74" t="s">
        <v>185</v>
      </c>
      <c r="B37" s="75">
        <v>0</v>
      </c>
      <c r="C37" s="75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-86996</v>
      </c>
      <c r="P37" s="75">
        <v>-97895</v>
      </c>
      <c r="Q37" s="75">
        <v>-132554</v>
      </c>
      <c r="R37" s="75">
        <v>-141007</v>
      </c>
      <c r="S37" s="75">
        <v>-127916</v>
      </c>
      <c r="T37" s="75">
        <v>-114520</v>
      </c>
      <c r="U37" s="75">
        <v>-93086</v>
      </c>
      <c r="V37" s="75">
        <v>-87885</v>
      </c>
      <c r="W37" s="75">
        <v>-86266</v>
      </c>
      <c r="X37" s="75">
        <v>-263742</v>
      </c>
      <c r="Y37" s="75">
        <v>0</v>
      </c>
      <c r="Z37" s="75">
        <v>0</v>
      </c>
      <c r="AA37" s="75">
        <v>-1231867</v>
      </c>
      <c r="AB37" s="75">
        <v>0</v>
      </c>
      <c r="AC37" s="75">
        <v>0</v>
      </c>
      <c r="AD37" s="75">
        <v>0</v>
      </c>
      <c r="AE37" s="75">
        <v>0</v>
      </c>
      <c r="AF37" s="75">
        <v>0</v>
      </c>
      <c r="AG37" s="75">
        <v>0</v>
      </c>
      <c r="AH37" s="75">
        <v>0</v>
      </c>
      <c r="AI37" s="75">
        <v>0</v>
      </c>
      <c r="AJ37" s="75">
        <v>0</v>
      </c>
      <c r="AK37" s="75">
        <v>0</v>
      </c>
      <c r="AL37" s="75">
        <v>0</v>
      </c>
      <c r="AM37" s="75">
        <v>0</v>
      </c>
      <c r="AN37" s="75">
        <v>0</v>
      </c>
      <c r="AO37" s="75">
        <v>0</v>
      </c>
      <c r="AP37" s="75">
        <v>0</v>
      </c>
      <c r="AQ37" s="75">
        <v>0</v>
      </c>
      <c r="AR37" s="75">
        <v>0</v>
      </c>
      <c r="AS37" s="75">
        <v>0</v>
      </c>
      <c r="AT37" s="75">
        <v>0</v>
      </c>
      <c r="AU37" s="75">
        <v>0</v>
      </c>
      <c r="AV37" s="75">
        <v>0</v>
      </c>
      <c r="AW37" s="75">
        <v>0</v>
      </c>
      <c r="AX37" s="75">
        <v>0</v>
      </c>
      <c r="AY37" s="75">
        <v>0</v>
      </c>
      <c r="AZ37" s="75">
        <v>0</v>
      </c>
      <c r="BA37" s="75">
        <v>0</v>
      </c>
    </row>
    <row r="38" spans="1:53">
      <c r="A38" s="74" t="s">
        <v>186</v>
      </c>
      <c r="B38" s="75">
        <v>0</v>
      </c>
      <c r="C38" s="75">
        <v>0</v>
      </c>
      <c r="D38" s="75">
        <v>0</v>
      </c>
      <c r="E38" s="75">
        <v>0</v>
      </c>
      <c r="F38" s="75">
        <v>0</v>
      </c>
      <c r="G38" s="75">
        <v>0</v>
      </c>
      <c r="H38" s="75">
        <v>0</v>
      </c>
      <c r="I38" s="75">
        <v>0</v>
      </c>
      <c r="J38" s="75">
        <v>0</v>
      </c>
      <c r="K38" s="75">
        <v>0</v>
      </c>
      <c r="L38" s="75">
        <v>0</v>
      </c>
      <c r="M38" s="75">
        <v>0</v>
      </c>
      <c r="N38" s="75">
        <v>0</v>
      </c>
      <c r="O38" s="75">
        <v>9931</v>
      </c>
      <c r="P38" s="75">
        <v>9616</v>
      </c>
      <c r="Q38" s="75">
        <v>9931</v>
      </c>
      <c r="R38" s="75">
        <v>9931</v>
      </c>
      <c r="S38" s="75">
        <v>8972</v>
      </c>
      <c r="T38" s="75">
        <v>9931</v>
      </c>
      <c r="U38" s="75">
        <v>9616</v>
      </c>
      <c r="V38" s="75">
        <v>45436</v>
      </c>
      <c r="W38" s="75">
        <v>13976</v>
      </c>
      <c r="X38" s="75">
        <v>14443</v>
      </c>
      <c r="Y38" s="75">
        <v>14443</v>
      </c>
      <c r="Z38" s="75">
        <v>18304</v>
      </c>
      <c r="AA38" s="75">
        <v>174530</v>
      </c>
      <c r="AB38" s="75">
        <v>298194.90000000002</v>
      </c>
      <c r="AC38" s="75">
        <v>288586.34999999998</v>
      </c>
      <c r="AD38" s="75">
        <v>298194.90000000002</v>
      </c>
      <c r="AE38" s="75">
        <v>298195.90000000002</v>
      </c>
      <c r="AF38" s="75">
        <v>269334.34999999998</v>
      </c>
      <c r="AG38" s="75">
        <v>298195.90000000002</v>
      </c>
      <c r="AH38" s="75">
        <v>288584.34999999998</v>
      </c>
      <c r="AI38" s="75">
        <v>1461919.3</v>
      </c>
      <c r="AJ38" s="75">
        <v>431657.9</v>
      </c>
      <c r="AK38" s="75">
        <v>446053.95</v>
      </c>
      <c r="AL38" s="75">
        <v>446053.95</v>
      </c>
      <c r="AM38" s="75">
        <v>639758.05000000005</v>
      </c>
      <c r="AN38" s="75">
        <v>5464729.7999999998</v>
      </c>
      <c r="AO38" s="75">
        <v>8605</v>
      </c>
      <c r="AP38" s="75">
        <v>8328</v>
      </c>
      <c r="AQ38" s="75">
        <v>8605</v>
      </c>
      <c r="AR38" s="75">
        <v>8605</v>
      </c>
      <c r="AS38" s="75">
        <v>7771</v>
      </c>
      <c r="AT38" s="75">
        <v>8605</v>
      </c>
      <c r="AU38" s="75">
        <v>8328</v>
      </c>
      <c r="AV38" s="75">
        <v>39213</v>
      </c>
      <c r="AW38" s="75">
        <v>12091</v>
      </c>
      <c r="AX38" s="75">
        <v>12495</v>
      </c>
      <c r="AY38" s="75">
        <v>12495</v>
      </c>
      <c r="AZ38" s="75">
        <v>15731</v>
      </c>
      <c r="BA38" s="75">
        <v>150872</v>
      </c>
    </row>
    <row r="39" spans="1:53">
      <c r="A39" s="74" t="s">
        <v>187</v>
      </c>
      <c r="B39" s="75">
        <v>0</v>
      </c>
      <c r="C39" s="75">
        <v>0</v>
      </c>
      <c r="D39" s="75">
        <v>0</v>
      </c>
      <c r="E39" s="75">
        <v>0</v>
      </c>
      <c r="F39" s="75">
        <v>0</v>
      </c>
      <c r="G39" s="75">
        <v>0</v>
      </c>
      <c r="H39" s="75">
        <v>0</v>
      </c>
      <c r="I39" s="75">
        <v>0</v>
      </c>
      <c r="J39" s="75">
        <v>0</v>
      </c>
      <c r="K39" s="75">
        <v>0</v>
      </c>
      <c r="L39" s="75">
        <v>0</v>
      </c>
      <c r="M39" s="75">
        <v>0</v>
      </c>
      <c r="N39" s="75">
        <v>0</v>
      </c>
      <c r="O39" s="75">
        <v>3316</v>
      </c>
      <c r="P39" s="75">
        <v>3210</v>
      </c>
      <c r="Q39" s="75">
        <v>3316</v>
      </c>
      <c r="R39" s="75">
        <v>3316</v>
      </c>
      <c r="S39" s="75">
        <v>2994</v>
      </c>
      <c r="T39" s="75">
        <v>3316</v>
      </c>
      <c r="U39" s="75">
        <v>3210</v>
      </c>
      <c r="V39" s="75">
        <v>126034</v>
      </c>
      <c r="W39" s="75">
        <v>3396</v>
      </c>
      <c r="X39" s="75">
        <v>3508</v>
      </c>
      <c r="Y39" s="75">
        <v>3508</v>
      </c>
      <c r="Z39" s="75">
        <v>3396</v>
      </c>
      <c r="AA39" s="75">
        <v>162520</v>
      </c>
      <c r="AB39" s="75">
        <v>162579.70000000001</v>
      </c>
      <c r="AC39" s="75">
        <v>157436.20000000001</v>
      </c>
      <c r="AD39" s="75">
        <v>161983.70000000001</v>
      </c>
      <c r="AE39" s="75">
        <v>161983.70000000001</v>
      </c>
      <c r="AF39" s="75">
        <v>146301.25</v>
      </c>
      <c r="AG39" s="75">
        <v>161983.70000000001</v>
      </c>
      <c r="AH39" s="75">
        <v>156756.20000000001</v>
      </c>
      <c r="AI39" s="75">
        <v>3494100.15</v>
      </c>
      <c r="AJ39" s="75">
        <v>165273.9</v>
      </c>
      <c r="AK39" s="75">
        <v>299256.3</v>
      </c>
      <c r="AL39" s="75">
        <v>164558.29999999999</v>
      </c>
      <c r="AM39" s="75">
        <v>158710.9</v>
      </c>
      <c r="AN39" s="75">
        <v>5390924</v>
      </c>
      <c r="AO39" s="75">
        <v>8625</v>
      </c>
      <c r="AP39" s="75">
        <v>8346</v>
      </c>
      <c r="AQ39" s="75">
        <v>8625</v>
      </c>
      <c r="AR39" s="75">
        <v>8625</v>
      </c>
      <c r="AS39" s="75">
        <v>7790</v>
      </c>
      <c r="AT39" s="75">
        <v>8625</v>
      </c>
      <c r="AU39" s="75">
        <v>8346</v>
      </c>
      <c r="AV39" s="75">
        <v>45299</v>
      </c>
      <c r="AW39" s="75">
        <v>8587</v>
      </c>
      <c r="AX39" s="75">
        <v>8873</v>
      </c>
      <c r="AY39" s="75">
        <v>8873</v>
      </c>
      <c r="AZ39" s="75">
        <v>8587</v>
      </c>
      <c r="BA39" s="75">
        <v>139201</v>
      </c>
    </row>
    <row r="40" spans="1:53">
      <c r="A40" s="74" t="s">
        <v>188</v>
      </c>
      <c r="B40" s="75">
        <v>0</v>
      </c>
      <c r="C40" s="75">
        <v>0</v>
      </c>
      <c r="D40" s="75">
        <v>0</v>
      </c>
      <c r="E40" s="75">
        <v>0</v>
      </c>
      <c r="F40" s="75">
        <v>0</v>
      </c>
      <c r="G40" s="75">
        <v>0</v>
      </c>
      <c r="H40" s="75">
        <v>0</v>
      </c>
      <c r="I40" s="75">
        <v>0</v>
      </c>
      <c r="J40" s="75">
        <v>0</v>
      </c>
      <c r="K40" s="75">
        <v>0</v>
      </c>
      <c r="L40" s="75">
        <v>0</v>
      </c>
      <c r="M40" s="75">
        <v>0</v>
      </c>
      <c r="N40" s="75">
        <v>0</v>
      </c>
      <c r="O40" s="75">
        <v>0</v>
      </c>
      <c r="P40" s="75">
        <v>16631</v>
      </c>
      <c r="Q40" s="75">
        <v>0</v>
      </c>
      <c r="R40" s="75">
        <v>0</v>
      </c>
      <c r="S40" s="75">
        <v>0</v>
      </c>
      <c r="T40" s="75">
        <v>0</v>
      </c>
      <c r="U40" s="75">
        <v>0</v>
      </c>
      <c r="V40" s="75">
        <v>0</v>
      </c>
      <c r="W40" s="75">
        <v>0</v>
      </c>
      <c r="X40" s="75">
        <v>0</v>
      </c>
      <c r="Y40" s="75">
        <v>0</v>
      </c>
      <c r="Z40" s="75">
        <v>0</v>
      </c>
      <c r="AA40" s="75">
        <v>16631</v>
      </c>
      <c r="AB40" s="75">
        <v>5627.8</v>
      </c>
      <c r="AC40" s="75">
        <v>193358.6</v>
      </c>
      <c r="AD40" s="75">
        <v>5133.3500000000004</v>
      </c>
      <c r="AE40" s="75">
        <v>5133.3500000000004</v>
      </c>
      <c r="AF40" s="75">
        <v>4636.7</v>
      </c>
      <c r="AG40" s="75">
        <v>5133.3500000000004</v>
      </c>
      <c r="AH40" s="75">
        <v>4966.5</v>
      </c>
      <c r="AI40" s="75">
        <v>5133.3500000000004</v>
      </c>
      <c r="AJ40" s="75">
        <v>4966.5</v>
      </c>
      <c r="AK40" s="75">
        <v>31851.35</v>
      </c>
      <c r="AL40" s="75">
        <v>3885.35</v>
      </c>
      <c r="AM40" s="75">
        <v>3759.5</v>
      </c>
      <c r="AN40" s="75">
        <v>273585.7</v>
      </c>
      <c r="AO40" s="75">
        <v>0</v>
      </c>
      <c r="AP40" s="75">
        <v>21121</v>
      </c>
      <c r="AQ40" s="75">
        <v>0</v>
      </c>
      <c r="AR40" s="75">
        <v>0</v>
      </c>
      <c r="AS40" s="75">
        <v>0</v>
      </c>
      <c r="AT40" s="75">
        <v>0</v>
      </c>
      <c r="AU40" s="75">
        <v>0</v>
      </c>
      <c r="AV40" s="75">
        <v>0</v>
      </c>
      <c r="AW40" s="75">
        <v>0</v>
      </c>
      <c r="AX40" s="75">
        <v>0</v>
      </c>
      <c r="AY40" s="75">
        <v>0</v>
      </c>
      <c r="AZ40" s="75">
        <v>0</v>
      </c>
      <c r="BA40" s="75">
        <v>21121</v>
      </c>
    </row>
    <row r="41" spans="1:53">
      <c r="A41" s="74" t="s">
        <v>189</v>
      </c>
      <c r="B41" s="75">
        <v>0</v>
      </c>
      <c r="C41" s="75">
        <v>0</v>
      </c>
      <c r="D41" s="75">
        <v>0</v>
      </c>
      <c r="E41" s="75">
        <v>0</v>
      </c>
      <c r="F41" s="75">
        <v>0</v>
      </c>
      <c r="G41" s="75">
        <v>0</v>
      </c>
      <c r="H41" s="75">
        <v>0</v>
      </c>
      <c r="I41" s="75">
        <v>0</v>
      </c>
      <c r="J41" s="75">
        <v>0</v>
      </c>
      <c r="K41" s="75">
        <v>0</v>
      </c>
      <c r="L41" s="75">
        <v>0</v>
      </c>
      <c r="M41" s="75">
        <v>0</v>
      </c>
      <c r="N41" s="75">
        <v>0</v>
      </c>
      <c r="O41" s="75">
        <v>332</v>
      </c>
      <c r="P41" s="75">
        <v>332</v>
      </c>
      <c r="Q41" s="75">
        <v>332</v>
      </c>
      <c r="R41" s="75">
        <v>332</v>
      </c>
      <c r="S41" s="75">
        <v>332</v>
      </c>
      <c r="T41" s="75">
        <v>332</v>
      </c>
      <c r="U41" s="75">
        <v>332</v>
      </c>
      <c r="V41" s="75">
        <v>336</v>
      </c>
      <c r="W41" s="75">
        <v>377</v>
      </c>
      <c r="X41" s="75">
        <v>398</v>
      </c>
      <c r="Y41" s="75">
        <v>398</v>
      </c>
      <c r="Z41" s="75">
        <v>398</v>
      </c>
      <c r="AA41" s="75">
        <v>4231</v>
      </c>
      <c r="AB41" s="75">
        <v>-31836</v>
      </c>
      <c r="AC41" s="75">
        <v>-5109</v>
      </c>
      <c r="AD41" s="75">
        <v>-5135</v>
      </c>
      <c r="AE41" s="75">
        <v>-5160</v>
      </c>
      <c r="AF41" s="75">
        <v>-5186</v>
      </c>
      <c r="AG41" s="75">
        <v>-5212</v>
      </c>
      <c r="AH41" s="75">
        <v>-99757</v>
      </c>
      <c r="AI41" s="75">
        <v>-5063</v>
      </c>
      <c r="AJ41" s="75">
        <v>-5062</v>
      </c>
      <c r="AK41" s="75">
        <v>-140432</v>
      </c>
      <c r="AL41" s="75">
        <v>-5060</v>
      </c>
      <c r="AM41" s="75">
        <v>-5059</v>
      </c>
      <c r="AN41" s="75">
        <v>-318071</v>
      </c>
      <c r="AO41" s="75">
        <v>0</v>
      </c>
      <c r="AP41" s="75">
        <v>0</v>
      </c>
      <c r="AQ41" s="75">
        <v>0</v>
      </c>
      <c r="AR41" s="75">
        <v>0</v>
      </c>
      <c r="AS41" s="75">
        <v>0</v>
      </c>
      <c r="AT41" s="75">
        <v>0</v>
      </c>
      <c r="AU41" s="75">
        <v>0</v>
      </c>
      <c r="AV41" s="75">
        <v>0</v>
      </c>
      <c r="AW41" s="75">
        <v>0</v>
      </c>
      <c r="AX41" s="75">
        <v>0</v>
      </c>
      <c r="AY41" s="75">
        <v>0</v>
      </c>
      <c r="AZ41" s="75">
        <v>0</v>
      </c>
      <c r="BA41" s="75">
        <v>0</v>
      </c>
    </row>
    <row r="42" spans="1:53">
      <c r="A42" s="74" t="s">
        <v>190</v>
      </c>
      <c r="B42" s="75">
        <v>0</v>
      </c>
      <c r="C42" s="75">
        <v>0</v>
      </c>
      <c r="D42" s="75">
        <v>0</v>
      </c>
      <c r="E42" s="75">
        <v>0</v>
      </c>
      <c r="F42" s="75">
        <v>0</v>
      </c>
      <c r="G42" s="75">
        <v>0</v>
      </c>
      <c r="H42" s="75">
        <v>0</v>
      </c>
      <c r="I42" s="75">
        <v>0</v>
      </c>
      <c r="J42" s="75">
        <v>0</v>
      </c>
      <c r="K42" s="75">
        <v>0</v>
      </c>
      <c r="L42" s="75">
        <v>0</v>
      </c>
      <c r="M42" s="75">
        <v>0</v>
      </c>
      <c r="N42" s="75">
        <v>0</v>
      </c>
      <c r="O42" s="75">
        <v>0</v>
      </c>
      <c r="P42" s="75">
        <v>0</v>
      </c>
      <c r="Q42" s="75">
        <v>0</v>
      </c>
      <c r="R42" s="75">
        <v>0</v>
      </c>
      <c r="S42" s="75">
        <v>0</v>
      </c>
      <c r="T42" s="75">
        <v>0</v>
      </c>
      <c r="U42" s="75">
        <v>0</v>
      </c>
      <c r="V42" s="75">
        <v>0</v>
      </c>
      <c r="W42" s="75">
        <v>0</v>
      </c>
      <c r="X42" s="75">
        <v>0</v>
      </c>
      <c r="Y42" s="75">
        <v>0</v>
      </c>
      <c r="Z42" s="75">
        <v>0</v>
      </c>
      <c r="AA42" s="75">
        <v>0</v>
      </c>
      <c r="AB42" s="75">
        <v>55093</v>
      </c>
      <c r="AC42" s="75">
        <v>55093</v>
      </c>
      <c r="AD42" s="75">
        <v>55093</v>
      </c>
      <c r="AE42" s="75">
        <v>55093</v>
      </c>
      <c r="AF42" s="75">
        <v>55093</v>
      </c>
      <c r="AG42" s="75">
        <v>55093</v>
      </c>
      <c r="AH42" s="75">
        <v>55093</v>
      </c>
      <c r="AI42" s="75">
        <v>55093</v>
      </c>
      <c r="AJ42" s="75">
        <v>55093</v>
      </c>
      <c r="AK42" s="75">
        <v>55093</v>
      </c>
      <c r="AL42" s="75">
        <v>55093</v>
      </c>
      <c r="AM42" s="75">
        <v>55093</v>
      </c>
      <c r="AN42" s="75">
        <v>661116</v>
      </c>
      <c r="AO42" s="75">
        <v>0</v>
      </c>
      <c r="AP42" s="75">
        <v>0</v>
      </c>
      <c r="AQ42" s="75">
        <v>0</v>
      </c>
      <c r="AR42" s="75">
        <v>0</v>
      </c>
      <c r="AS42" s="75">
        <v>0</v>
      </c>
      <c r="AT42" s="75">
        <v>0</v>
      </c>
      <c r="AU42" s="75">
        <v>0</v>
      </c>
      <c r="AV42" s="75">
        <v>0</v>
      </c>
      <c r="AW42" s="75">
        <v>0</v>
      </c>
      <c r="AX42" s="75">
        <v>0</v>
      </c>
      <c r="AY42" s="75">
        <v>0</v>
      </c>
      <c r="AZ42" s="75">
        <v>0</v>
      </c>
      <c r="BA42" s="75">
        <v>0</v>
      </c>
    </row>
    <row r="43" spans="1:53">
      <c r="A43" s="74" t="s">
        <v>191</v>
      </c>
      <c r="B43" s="75">
        <v>0</v>
      </c>
      <c r="C43" s="75">
        <v>0</v>
      </c>
      <c r="D43" s="75">
        <v>0</v>
      </c>
      <c r="E43" s="75">
        <v>0</v>
      </c>
      <c r="F43" s="75">
        <v>0</v>
      </c>
      <c r="G43" s="75">
        <v>0</v>
      </c>
      <c r="H43" s="75">
        <v>0</v>
      </c>
      <c r="I43" s="75">
        <v>0</v>
      </c>
      <c r="J43" s="75">
        <v>0</v>
      </c>
      <c r="K43" s="75">
        <v>0</v>
      </c>
      <c r="L43" s="75">
        <v>0</v>
      </c>
      <c r="M43" s="75">
        <v>0</v>
      </c>
      <c r="N43" s="75">
        <v>0</v>
      </c>
      <c r="O43" s="75">
        <v>2500</v>
      </c>
      <c r="P43" s="75">
        <v>2500</v>
      </c>
      <c r="Q43" s="75">
        <v>2500</v>
      </c>
      <c r="R43" s="75">
        <v>2500</v>
      </c>
      <c r="S43" s="75">
        <v>2500</v>
      </c>
      <c r="T43" s="75">
        <v>2500</v>
      </c>
      <c r="U43" s="75">
        <v>2500</v>
      </c>
      <c r="V43" s="75">
        <v>2500</v>
      </c>
      <c r="W43" s="75">
        <v>2500</v>
      </c>
      <c r="X43" s="75">
        <v>2500</v>
      </c>
      <c r="Y43" s="75">
        <v>2500</v>
      </c>
      <c r="Z43" s="75">
        <v>2500</v>
      </c>
      <c r="AA43" s="75">
        <v>30000</v>
      </c>
      <c r="AB43" s="75">
        <v>83333</v>
      </c>
      <c r="AC43" s="75">
        <v>83333</v>
      </c>
      <c r="AD43" s="75">
        <v>83333</v>
      </c>
      <c r="AE43" s="75">
        <v>83333</v>
      </c>
      <c r="AF43" s="75">
        <v>83333</v>
      </c>
      <c r="AG43" s="75">
        <v>83333</v>
      </c>
      <c r="AH43" s="75">
        <v>83333</v>
      </c>
      <c r="AI43" s="75">
        <v>83333</v>
      </c>
      <c r="AJ43" s="75">
        <v>83333</v>
      </c>
      <c r="AK43" s="75">
        <v>83333</v>
      </c>
      <c r="AL43" s="75">
        <v>83333</v>
      </c>
      <c r="AM43" s="75">
        <v>83337</v>
      </c>
      <c r="AN43" s="75">
        <v>1000000</v>
      </c>
      <c r="AO43" s="75">
        <v>0</v>
      </c>
      <c r="AP43" s="75">
        <v>0</v>
      </c>
      <c r="AQ43" s="75">
        <v>0</v>
      </c>
      <c r="AR43" s="75">
        <v>0</v>
      </c>
      <c r="AS43" s="75">
        <v>0</v>
      </c>
      <c r="AT43" s="75">
        <v>0</v>
      </c>
      <c r="AU43" s="75">
        <v>0</v>
      </c>
      <c r="AV43" s="75">
        <v>0</v>
      </c>
      <c r="AW43" s="75">
        <v>0</v>
      </c>
      <c r="AX43" s="75">
        <v>0</v>
      </c>
      <c r="AY43" s="75">
        <v>0</v>
      </c>
      <c r="AZ43" s="75">
        <v>0</v>
      </c>
      <c r="BA43" s="75">
        <v>0</v>
      </c>
    </row>
    <row r="44" spans="1:53">
      <c r="A44" s="74" t="s">
        <v>192</v>
      </c>
      <c r="B44" s="75">
        <v>0</v>
      </c>
      <c r="C44" s="75">
        <v>0</v>
      </c>
      <c r="D44" s="75">
        <v>0</v>
      </c>
      <c r="E44" s="75">
        <v>0</v>
      </c>
      <c r="F44" s="75">
        <v>0</v>
      </c>
      <c r="G44" s="75">
        <v>0</v>
      </c>
      <c r="H44" s="75">
        <v>0</v>
      </c>
      <c r="I44" s="75">
        <v>0</v>
      </c>
      <c r="J44" s="75">
        <v>0</v>
      </c>
      <c r="K44" s="75">
        <v>0</v>
      </c>
      <c r="L44" s="75">
        <v>0</v>
      </c>
      <c r="M44" s="75">
        <v>0</v>
      </c>
      <c r="N44" s="75">
        <v>0</v>
      </c>
      <c r="O44" s="75">
        <v>-1422</v>
      </c>
      <c r="P44" s="75">
        <v>-1367</v>
      </c>
      <c r="Q44" s="75">
        <v>-1422</v>
      </c>
      <c r="R44" s="75">
        <v>-1433</v>
      </c>
      <c r="S44" s="75">
        <v>-1441</v>
      </c>
      <c r="T44" s="75">
        <v>-1432</v>
      </c>
      <c r="U44" s="75">
        <v>-1419</v>
      </c>
      <c r="V44" s="75">
        <v>-1418</v>
      </c>
      <c r="W44" s="75">
        <v>-1428</v>
      </c>
      <c r="X44" s="75">
        <v>-1459</v>
      </c>
      <c r="Y44" s="75">
        <v>-1449</v>
      </c>
      <c r="Z44" s="75">
        <v>-1478</v>
      </c>
      <c r="AA44" s="75">
        <v>-17168</v>
      </c>
      <c r="AB44" s="75">
        <v>0</v>
      </c>
      <c r="AC44" s="75">
        <v>0</v>
      </c>
      <c r="AD44" s="75">
        <v>0</v>
      </c>
      <c r="AE44" s="75">
        <v>0</v>
      </c>
      <c r="AF44" s="75">
        <v>0</v>
      </c>
      <c r="AG44" s="75">
        <v>0</v>
      </c>
      <c r="AH44" s="75">
        <v>0</v>
      </c>
      <c r="AI44" s="75">
        <v>0</v>
      </c>
      <c r="AJ44" s="75">
        <v>0</v>
      </c>
      <c r="AK44" s="75">
        <v>0</v>
      </c>
      <c r="AL44" s="75">
        <v>0</v>
      </c>
      <c r="AM44" s="75">
        <v>0</v>
      </c>
      <c r="AN44" s="75">
        <v>0</v>
      </c>
      <c r="AO44" s="75">
        <v>0</v>
      </c>
      <c r="AP44" s="75">
        <v>0</v>
      </c>
      <c r="AQ44" s="75">
        <v>0</v>
      </c>
      <c r="AR44" s="75">
        <v>0</v>
      </c>
      <c r="AS44" s="75">
        <v>0</v>
      </c>
      <c r="AT44" s="75">
        <v>0</v>
      </c>
      <c r="AU44" s="75">
        <v>0</v>
      </c>
      <c r="AV44" s="75">
        <v>0</v>
      </c>
      <c r="AW44" s="75">
        <v>0</v>
      </c>
      <c r="AX44" s="75">
        <v>0</v>
      </c>
      <c r="AY44" s="75">
        <v>0</v>
      </c>
      <c r="AZ44" s="75">
        <v>0</v>
      </c>
      <c r="BA44" s="75">
        <v>0</v>
      </c>
    </row>
    <row r="45" spans="1:53">
      <c r="A45" s="74" t="s">
        <v>193</v>
      </c>
      <c r="B45" s="75">
        <v>0</v>
      </c>
      <c r="C45" s="75">
        <v>0</v>
      </c>
      <c r="D45" s="75">
        <v>0</v>
      </c>
      <c r="E45" s="75">
        <v>0</v>
      </c>
      <c r="F45" s="75">
        <v>0</v>
      </c>
      <c r="G45" s="75">
        <v>0</v>
      </c>
      <c r="H45" s="75">
        <v>0</v>
      </c>
      <c r="I45" s="75">
        <v>0</v>
      </c>
      <c r="J45" s="75">
        <v>0</v>
      </c>
      <c r="K45" s="75">
        <v>0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0</v>
      </c>
      <c r="T45" s="75">
        <v>0</v>
      </c>
      <c r="U45" s="75">
        <v>0</v>
      </c>
      <c r="V45" s="75">
        <v>0</v>
      </c>
      <c r="W45" s="75">
        <v>0</v>
      </c>
      <c r="X45" s="75">
        <v>0</v>
      </c>
      <c r="Y45" s="75">
        <v>0</v>
      </c>
      <c r="Z45" s="75">
        <v>0</v>
      </c>
      <c r="AA45" s="75">
        <v>0</v>
      </c>
      <c r="AB45" s="75">
        <v>484048.14</v>
      </c>
      <c r="AC45" s="75">
        <v>484048.14</v>
      </c>
      <c r="AD45" s="75">
        <v>484048.14</v>
      </c>
      <c r="AE45" s="75">
        <v>484048.14</v>
      </c>
      <c r="AF45" s="75">
        <v>484048.14</v>
      </c>
      <c r="AG45" s="75">
        <v>484048.14</v>
      </c>
      <c r="AH45" s="75">
        <v>484048.14</v>
      </c>
      <c r="AI45" s="75">
        <v>484048.14</v>
      </c>
      <c r="AJ45" s="75">
        <v>484048.14</v>
      </c>
      <c r="AK45" s="75">
        <v>484048.14</v>
      </c>
      <c r="AL45" s="75">
        <v>484048.14</v>
      </c>
      <c r="AM45" s="75">
        <v>484051.41000000003</v>
      </c>
      <c r="AN45" s="75">
        <v>5808580.9500000002</v>
      </c>
      <c r="AO45" s="75">
        <v>0</v>
      </c>
      <c r="AP45" s="75">
        <v>0</v>
      </c>
      <c r="AQ45" s="75">
        <v>0</v>
      </c>
      <c r="AR45" s="75">
        <v>0</v>
      </c>
      <c r="AS45" s="75">
        <v>0</v>
      </c>
      <c r="AT45" s="75">
        <v>0</v>
      </c>
      <c r="AU45" s="75">
        <v>0</v>
      </c>
      <c r="AV45" s="75">
        <v>0</v>
      </c>
      <c r="AW45" s="75">
        <v>0</v>
      </c>
      <c r="AX45" s="75">
        <v>0</v>
      </c>
      <c r="AY45" s="75">
        <v>0</v>
      </c>
      <c r="AZ45" s="75">
        <v>0</v>
      </c>
      <c r="BA45" s="75">
        <v>0</v>
      </c>
    </row>
    <row r="46" spans="1:53">
      <c r="A46" s="74" t="s">
        <v>194</v>
      </c>
      <c r="B46" s="75">
        <v>0</v>
      </c>
      <c r="C46" s="75">
        <v>0</v>
      </c>
      <c r="D46" s="75">
        <v>0</v>
      </c>
      <c r="E46" s="75">
        <v>0</v>
      </c>
      <c r="F46" s="75">
        <v>0</v>
      </c>
      <c r="G46" s="75">
        <v>0</v>
      </c>
      <c r="H46" s="75">
        <v>0</v>
      </c>
      <c r="I46" s="75">
        <v>0</v>
      </c>
      <c r="J46" s="75">
        <v>0</v>
      </c>
      <c r="K46" s="75">
        <v>0</v>
      </c>
      <c r="L46" s="75">
        <v>0</v>
      </c>
      <c r="M46" s="75">
        <v>0</v>
      </c>
      <c r="N46" s="75">
        <v>0</v>
      </c>
      <c r="O46" s="75">
        <v>0</v>
      </c>
      <c r="P46" s="75">
        <v>0</v>
      </c>
      <c r="Q46" s="75">
        <v>0</v>
      </c>
      <c r="R46" s="75">
        <v>0</v>
      </c>
      <c r="S46" s="75">
        <v>0</v>
      </c>
      <c r="T46" s="75">
        <v>0</v>
      </c>
      <c r="U46" s="75">
        <v>0</v>
      </c>
      <c r="V46" s="75">
        <v>0</v>
      </c>
      <c r="W46" s="75">
        <v>0</v>
      </c>
      <c r="X46" s="75">
        <v>0</v>
      </c>
      <c r="Y46" s="75">
        <v>0</v>
      </c>
      <c r="Z46" s="75">
        <v>0</v>
      </c>
      <c r="AA46" s="75">
        <v>0</v>
      </c>
      <c r="AB46" s="75">
        <v>0</v>
      </c>
      <c r="AC46" s="75">
        <v>100000</v>
      </c>
      <c r="AD46" s="75">
        <v>0</v>
      </c>
      <c r="AE46" s="75">
        <v>0</v>
      </c>
      <c r="AF46" s="75">
        <v>100000</v>
      </c>
      <c r="AG46" s="75">
        <v>0</v>
      </c>
      <c r="AH46" s="75">
        <v>0</v>
      </c>
      <c r="AI46" s="75">
        <v>100000</v>
      </c>
      <c r="AJ46" s="75">
        <v>0</v>
      </c>
      <c r="AK46" s="75">
        <v>0</v>
      </c>
      <c r="AL46" s="75">
        <v>100000</v>
      </c>
      <c r="AM46" s="75">
        <v>0</v>
      </c>
      <c r="AN46" s="75">
        <v>400000</v>
      </c>
      <c r="AO46" s="75">
        <v>0</v>
      </c>
      <c r="AP46" s="75">
        <v>0</v>
      </c>
      <c r="AQ46" s="75">
        <v>0</v>
      </c>
      <c r="AR46" s="75">
        <v>0</v>
      </c>
      <c r="AS46" s="75">
        <v>0</v>
      </c>
      <c r="AT46" s="75">
        <v>0</v>
      </c>
      <c r="AU46" s="75">
        <v>0</v>
      </c>
      <c r="AV46" s="75">
        <v>0</v>
      </c>
      <c r="AW46" s="75">
        <v>0</v>
      </c>
      <c r="AX46" s="75">
        <v>0</v>
      </c>
      <c r="AY46" s="75">
        <v>0</v>
      </c>
      <c r="AZ46" s="75">
        <v>0</v>
      </c>
      <c r="BA46" s="75">
        <v>0</v>
      </c>
    </row>
    <row r="47" spans="1:53">
      <c r="A47" s="74" t="s">
        <v>195</v>
      </c>
      <c r="B47" s="75">
        <v>3459.7</v>
      </c>
      <c r="C47" s="75">
        <v>3769.7</v>
      </c>
      <c r="D47" s="75">
        <v>2900.7</v>
      </c>
      <c r="E47" s="75">
        <v>3577.7</v>
      </c>
      <c r="F47" s="75">
        <v>3668.7</v>
      </c>
      <c r="G47" s="75">
        <v>3948.7</v>
      </c>
      <c r="H47" s="75">
        <v>2797.7</v>
      </c>
      <c r="I47" s="75">
        <v>2955.7</v>
      </c>
      <c r="J47" s="75">
        <v>2837.7</v>
      </c>
      <c r="K47" s="75">
        <v>2954.7</v>
      </c>
      <c r="L47" s="75">
        <v>2966.7</v>
      </c>
      <c r="M47" s="75">
        <v>3294.3</v>
      </c>
      <c r="N47" s="75">
        <v>39132</v>
      </c>
      <c r="O47" s="75">
        <v>1735</v>
      </c>
      <c r="P47" s="75">
        <v>2475</v>
      </c>
      <c r="Q47" s="75">
        <v>2225</v>
      </c>
      <c r="R47" s="75">
        <v>7075</v>
      </c>
      <c r="S47" s="75">
        <v>1575</v>
      </c>
      <c r="T47" s="75">
        <v>3425</v>
      </c>
      <c r="U47" s="75">
        <v>1745</v>
      </c>
      <c r="V47" s="75">
        <v>3575</v>
      </c>
      <c r="W47" s="75">
        <v>1825</v>
      </c>
      <c r="X47" s="75">
        <v>1575</v>
      </c>
      <c r="Y47" s="75">
        <v>1575</v>
      </c>
      <c r="Z47" s="75">
        <v>1821</v>
      </c>
      <c r="AA47" s="75">
        <v>30626</v>
      </c>
      <c r="AB47" s="75">
        <v>785207</v>
      </c>
      <c r="AC47" s="75">
        <v>785102</v>
      </c>
      <c r="AD47" s="75">
        <v>789652</v>
      </c>
      <c r="AE47" s="75">
        <v>785457</v>
      </c>
      <c r="AF47" s="75">
        <v>785102</v>
      </c>
      <c r="AG47" s="75">
        <v>789652</v>
      </c>
      <c r="AH47" s="75">
        <v>785457</v>
      </c>
      <c r="AI47" s="75">
        <v>785677</v>
      </c>
      <c r="AJ47" s="75">
        <v>789652</v>
      </c>
      <c r="AK47" s="75">
        <v>785462</v>
      </c>
      <c r="AL47" s="75">
        <v>785102</v>
      </c>
      <c r="AM47" s="75">
        <v>789416</v>
      </c>
      <c r="AN47" s="75">
        <v>9440938</v>
      </c>
      <c r="AO47" s="75">
        <v>12759</v>
      </c>
      <c r="AP47" s="75">
        <v>12759</v>
      </c>
      <c r="AQ47" s="75">
        <v>12859</v>
      </c>
      <c r="AR47" s="75">
        <v>12759</v>
      </c>
      <c r="AS47" s="75">
        <v>12759</v>
      </c>
      <c r="AT47" s="75">
        <v>12859</v>
      </c>
      <c r="AU47" s="75">
        <v>12759</v>
      </c>
      <c r="AV47" s="75">
        <v>12759</v>
      </c>
      <c r="AW47" s="75">
        <v>12859</v>
      </c>
      <c r="AX47" s="75">
        <v>12759</v>
      </c>
      <c r="AY47" s="75">
        <v>12759</v>
      </c>
      <c r="AZ47" s="75">
        <v>12851</v>
      </c>
      <c r="BA47" s="75">
        <v>153500</v>
      </c>
    </row>
    <row r="48" spans="1:53">
      <c r="A48" s="76" t="s">
        <v>196</v>
      </c>
      <c r="B48" s="77">
        <v>9399.7000000000007</v>
      </c>
      <c r="C48" s="77">
        <v>10369.5</v>
      </c>
      <c r="D48" s="77">
        <v>10415.299999999999</v>
      </c>
      <c r="E48" s="77">
        <v>6750.5999999999995</v>
      </c>
      <c r="F48" s="77">
        <v>6910</v>
      </c>
      <c r="G48" s="77">
        <v>7046.7</v>
      </c>
      <c r="H48" s="77">
        <v>4884.7</v>
      </c>
      <c r="I48" s="77">
        <v>5490</v>
      </c>
      <c r="J48" s="77">
        <v>4778.7</v>
      </c>
      <c r="K48" s="77">
        <v>4530.7</v>
      </c>
      <c r="L48" s="77">
        <v>5825</v>
      </c>
      <c r="M48" s="77">
        <v>4817.3</v>
      </c>
      <c r="N48" s="77">
        <v>81218.2</v>
      </c>
      <c r="O48" s="77">
        <v>84448</v>
      </c>
      <c r="P48" s="77">
        <v>108507</v>
      </c>
      <c r="Q48" s="77">
        <v>119394</v>
      </c>
      <c r="R48" s="77">
        <v>128766</v>
      </c>
      <c r="S48" s="77">
        <v>111788</v>
      </c>
      <c r="T48" s="77">
        <v>105618</v>
      </c>
      <c r="U48" s="77">
        <v>89169</v>
      </c>
      <c r="V48" s="77">
        <v>169091</v>
      </c>
      <c r="W48" s="77">
        <v>85520</v>
      </c>
      <c r="X48" s="77">
        <v>209010</v>
      </c>
      <c r="Y48" s="77">
        <v>20762</v>
      </c>
      <c r="Z48" s="77">
        <v>22934</v>
      </c>
      <c r="AA48" s="77">
        <v>1255007</v>
      </c>
      <c r="AB48" s="77">
        <v>2811976.54</v>
      </c>
      <c r="AC48" s="77">
        <v>3270446.29</v>
      </c>
      <c r="AD48" s="77">
        <v>3330901.09</v>
      </c>
      <c r="AE48" s="77">
        <v>3406813.0900000003</v>
      </c>
      <c r="AF48" s="77">
        <v>3315260.44</v>
      </c>
      <c r="AG48" s="77">
        <v>3132825.09</v>
      </c>
      <c r="AH48" s="77">
        <v>2794210.19</v>
      </c>
      <c r="AI48" s="77">
        <v>7446838.9399999985</v>
      </c>
      <c r="AJ48" s="77">
        <v>2964560.44</v>
      </c>
      <c r="AK48" s="77">
        <v>4853395.74</v>
      </c>
      <c r="AL48" s="77">
        <v>2146611.7400000002</v>
      </c>
      <c r="AM48" s="77">
        <v>2238672.8600000003</v>
      </c>
      <c r="AN48" s="77">
        <v>41712512.450000003</v>
      </c>
      <c r="AO48" s="77">
        <v>35156</v>
      </c>
      <c r="AP48" s="77">
        <v>55721</v>
      </c>
      <c r="AQ48" s="77">
        <v>35256</v>
      </c>
      <c r="AR48" s="77">
        <v>35156</v>
      </c>
      <c r="AS48" s="77">
        <v>33487</v>
      </c>
      <c r="AT48" s="77">
        <v>35256</v>
      </c>
      <c r="AU48" s="77">
        <v>34600</v>
      </c>
      <c r="AV48" s="77">
        <v>102438</v>
      </c>
      <c r="AW48" s="77">
        <v>38704</v>
      </c>
      <c r="AX48" s="77">
        <v>39294</v>
      </c>
      <c r="AY48" s="77">
        <v>39294</v>
      </c>
      <c r="AZ48" s="77">
        <v>42332</v>
      </c>
      <c r="BA48" s="77">
        <v>526694</v>
      </c>
    </row>
    <row r="49" spans="1:53">
      <c r="A49" s="74" t="s">
        <v>197</v>
      </c>
      <c r="B49" s="75">
        <v>0</v>
      </c>
      <c r="C49" s="75">
        <v>0</v>
      </c>
      <c r="D49" s="75">
        <v>0</v>
      </c>
      <c r="E49" s="75">
        <v>0</v>
      </c>
      <c r="F49" s="75">
        <v>0</v>
      </c>
      <c r="G49" s="75">
        <v>0</v>
      </c>
      <c r="H49" s="75">
        <v>0</v>
      </c>
      <c r="I49" s="75">
        <v>0</v>
      </c>
      <c r="J49" s="75">
        <v>0</v>
      </c>
      <c r="K49" s="75">
        <v>0</v>
      </c>
      <c r="L49" s="75">
        <v>0</v>
      </c>
      <c r="M49" s="75">
        <v>0</v>
      </c>
      <c r="N49" s="75">
        <v>0</v>
      </c>
      <c r="O49" s="75">
        <v>67360</v>
      </c>
      <c r="P49" s="75">
        <v>67360</v>
      </c>
      <c r="Q49" s="75">
        <v>67360</v>
      </c>
      <c r="R49" s="75">
        <v>67360</v>
      </c>
      <c r="S49" s="75">
        <v>67360</v>
      </c>
      <c r="T49" s="75">
        <v>67380</v>
      </c>
      <c r="U49" s="75">
        <v>67380</v>
      </c>
      <c r="V49" s="75">
        <v>67380</v>
      </c>
      <c r="W49" s="75">
        <v>67380</v>
      </c>
      <c r="X49" s="75">
        <v>67380</v>
      </c>
      <c r="Y49" s="75">
        <v>67380</v>
      </c>
      <c r="Z49" s="75">
        <v>67380</v>
      </c>
      <c r="AA49" s="75">
        <v>808460</v>
      </c>
      <c r="AB49" s="75">
        <v>15600</v>
      </c>
      <c r="AC49" s="75">
        <v>15600</v>
      </c>
      <c r="AD49" s="75">
        <v>15600</v>
      </c>
      <c r="AE49" s="75">
        <v>15600</v>
      </c>
      <c r="AF49" s="75">
        <v>15600</v>
      </c>
      <c r="AG49" s="75">
        <v>15604</v>
      </c>
      <c r="AH49" s="75">
        <v>15604</v>
      </c>
      <c r="AI49" s="75">
        <v>15604</v>
      </c>
      <c r="AJ49" s="75">
        <v>15604</v>
      </c>
      <c r="AK49" s="75">
        <v>15604</v>
      </c>
      <c r="AL49" s="75">
        <v>15604</v>
      </c>
      <c r="AM49" s="75">
        <v>15604</v>
      </c>
      <c r="AN49" s="75">
        <v>187228</v>
      </c>
      <c r="AO49" s="75">
        <v>0</v>
      </c>
      <c r="AP49" s="75">
        <v>0</v>
      </c>
      <c r="AQ49" s="75">
        <v>0</v>
      </c>
      <c r="AR49" s="75">
        <v>0</v>
      </c>
      <c r="AS49" s="75">
        <v>0</v>
      </c>
      <c r="AT49" s="75">
        <v>0</v>
      </c>
      <c r="AU49" s="75">
        <v>0</v>
      </c>
      <c r="AV49" s="75">
        <v>0</v>
      </c>
      <c r="AW49" s="75">
        <v>0</v>
      </c>
      <c r="AX49" s="75">
        <v>0</v>
      </c>
      <c r="AY49" s="75">
        <v>0</v>
      </c>
      <c r="AZ49" s="75">
        <v>0</v>
      </c>
      <c r="BA49" s="75">
        <v>0</v>
      </c>
    </row>
    <row r="50" spans="1:53">
      <c r="A50" s="74" t="s">
        <v>198</v>
      </c>
      <c r="B50" s="75">
        <v>0</v>
      </c>
      <c r="C50" s="75">
        <v>0</v>
      </c>
      <c r="D50" s="75">
        <v>0</v>
      </c>
      <c r="E50" s="75">
        <v>0</v>
      </c>
      <c r="F50" s="75">
        <v>0</v>
      </c>
      <c r="G50" s="75">
        <v>0</v>
      </c>
      <c r="H50" s="75">
        <v>0</v>
      </c>
      <c r="I50" s="75">
        <v>0</v>
      </c>
      <c r="J50" s="75">
        <v>0</v>
      </c>
      <c r="K50" s="75">
        <v>0</v>
      </c>
      <c r="L50" s="75">
        <v>0</v>
      </c>
      <c r="M50" s="75">
        <v>0</v>
      </c>
      <c r="N50" s="75">
        <v>0</v>
      </c>
      <c r="O50" s="75">
        <v>5242</v>
      </c>
      <c r="P50" s="75">
        <v>7242</v>
      </c>
      <c r="Q50" s="75">
        <v>5142</v>
      </c>
      <c r="R50" s="75">
        <v>8642</v>
      </c>
      <c r="S50" s="75">
        <v>5242</v>
      </c>
      <c r="T50" s="75">
        <v>5692</v>
      </c>
      <c r="U50" s="75">
        <v>6671</v>
      </c>
      <c r="V50" s="75">
        <v>5571</v>
      </c>
      <c r="W50" s="75">
        <v>5571</v>
      </c>
      <c r="X50" s="75">
        <v>6171</v>
      </c>
      <c r="Y50" s="75">
        <v>6321</v>
      </c>
      <c r="Z50" s="75">
        <v>5571</v>
      </c>
      <c r="AA50" s="75">
        <v>73078</v>
      </c>
      <c r="AB50" s="75">
        <v>8704</v>
      </c>
      <c r="AC50" s="75">
        <v>8704</v>
      </c>
      <c r="AD50" s="75">
        <v>8704</v>
      </c>
      <c r="AE50" s="75">
        <v>8704</v>
      </c>
      <c r="AF50" s="75">
        <v>8704</v>
      </c>
      <c r="AG50" s="75">
        <v>8704</v>
      </c>
      <c r="AH50" s="75">
        <v>8722</v>
      </c>
      <c r="AI50" s="75">
        <v>8722</v>
      </c>
      <c r="AJ50" s="75">
        <v>8722</v>
      </c>
      <c r="AK50" s="75">
        <v>8722</v>
      </c>
      <c r="AL50" s="75">
        <v>27096</v>
      </c>
      <c r="AM50" s="75">
        <v>8722</v>
      </c>
      <c r="AN50" s="75">
        <v>122930</v>
      </c>
      <c r="AO50" s="75">
        <v>0</v>
      </c>
      <c r="AP50" s="75">
        <v>0</v>
      </c>
      <c r="AQ50" s="75">
        <v>0</v>
      </c>
      <c r="AR50" s="75">
        <v>0</v>
      </c>
      <c r="AS50" s="75">
        <v>0</v>
      </c>
      <c r="AT50" s="75">
        <v>0</v>
      </c>
      <c r="AU50" s="75">
        <v>0</v>
      </c>
      <c r="AV50" s="75">
        <v>0</v>
      </c>
      <c r="AW50" s="75">
        <v>0</v>
      </c>
      <c r="AX50" s="75">
        <v>0</v>
      </c>
      <c r="AY50" s="75">
        <v>0</v>
      </c>
      <c r="AZ50" s="75">
        <v>0</v>
      </c>
      <c r="BA50" s="75">
        <v>0</v>
      </c>
    </row>
    <row r="51" spans="1:53">
      <c r="A51" s="74" t="s">
        <v>199</v>
      </c>
      <c r="B51" s="75">
        <v>0</v>
      </c>
      <c r="C51" s="75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-41282</v>
      </c>
      <c r="P51" s="75">
        <v>-40799</v>
      </c>
      <c r="Q51" s="75">
        <v>-41246</v>
      </c>
      <c r="R51" s="75">
        <v>-43564</v>
      </c>
      <c r="S51" s="75">
        <v>-41834</v>
      </c>
      <c r="T51" s="75">
        <v>-41841</v>
      </c>
      <c r="U51" s="75">
        <v>-42031</v>
      </c>
      <c r="V51" s="75">
        <v>-41363</v>
      </c>
      <c r="W51" s="75">
        <v>-41677</v>
      </c>
      <c r="X51" s="75">
        <v>-42917</v>
      </c>
      <c r="Y51" s="75">
        <v>-42717</v>
      </c>
      <c r="Z51" s="75">
        <v>-43114</v>
      </c>
      <c r="AA51" s="75">
        <v>-504385</v>
      </c>
      <c r="AB51" s="75">
        <v>0</v>
      </c>
      <c r="AC51" s="75">
        <v>0</v>
      </c>
      <c r="AD51" s="75">
        <v>0</v>
      </c>
      <c r="AE51" s="75">
        <v>0</v>
      </c>
      <c r="AF51" s="75">
        <v>0</v>
      </c>
      <c r="AG51" s="75">
        <v>0</v>
      </c>
      <c r="AH51" s="75">
        <v>0</v>
      </c>
      <c r="AI51" s="75">
        <v>0</v>
      </c>
      <c r="AJ51" s="75">
        <v>0</v>
      </c>
      <c r="AK51" s="75">
        <v>0</v>
      </c>
      <c r="AL51" s="75">
        <v>0</v>
      </c>
      <c r="AM51" s="75">
        <v>0</v>
      </c>
      <c r="AN51" s="75">
        <v>0</v>
      </c>
      <c r="AO51" s="75">
        <v>0</v>
      </c>
      <c r="AP51" s="75">
        <v>0</v>
      </c>
      <c r="AQ51" s="75">
        <v>0</v>
      </c>
      <c r="AR51" s="75">
        <v>0</v>
      </c>
      <c r="AS51" s="75">
        <v>0</v>
      </c>
      <c r="AT51" s="75">
        <v>0</v>
      </c>
      <c r="AU51" s="75">
        <v>0</v>
      </c>
      <c r="AV51" s="75">
        <v>0</v>
      </c>
      <c r="AW51" s="75">
        <v>0</v>
      </c>
      <c r="AX51" s="75">
        <v>0</v>
      </c>
      <c r="AY51" s="75">
        <v>0</v>
      </c>
      <c r="AZ51" s="75">
        <v>0</v>
      </c>
      <c r="BA51" s="75">
        <v>0</v>
      </c>
    </row>
    <row r="52" spans="1:53">
      <c r="A52" s="74" t="s">
        <v>200</v>
      </c>
      <c r="B52" s="75">
        <v>0</v>
      </c>
      <c r="C52" s="75">
        <v>0</v>
      </c>
      <c r="D52" s="75">
        <v>0</v>
      </c>
      <c r="E52" s="75">
        <v>0</v>
      </c>
      <c r="F52" s="75">
        <v>0</v>
      </c>
      <c r="G52" s="75">
        <v>0</v>
      </c>
      <c r="H52" s="75">
        <v>0</v>
      </c>
      <c r="I52" s="75">
        <v>0</v>
      </c>
      <c r="J52" s="75">
        <v>0</v>
      </c>
      <c r="K52" s="75">
        <v>0</v>
      </c>
      <c r="L52" s="75">
        <v>0</v>
      </c>
      <c r="M52" s="75">
        <v>0</v>
      </c>
      <c r="N52" s="75">
        <v>0</v>
      </c>
      <c r="O52" s="75">
        <v>0</v>
      </c>
      <c r="P52" s="75">
        <v>0</v>
      </c>
      <c r="Q52" s="75">
        <v>0</v>
      </c>
      <c r="R52" s="75">
        <v>0</v>
      </c>
      <c r="S52" s="75">
        <v>0</v>
      </c>
      <c r="T52" s="75">
        <v>0</v>
      </c>
      <c r="U52" s="75">
        <v>0</v>
      </c>
      <c r="V52" s="75">
        <v>0</v>
      </c>
      <c r="W52" s="75">
        <v>0</v>
      </c>
      <c r="X52" s="75">
        <v>0</v>
      </c>
      <c r="Y52" s="75">
        <v>0</v>
      </c>
      <c r="Z52" s="75">
        <v>0</v>
      </c>
      <c r="AA52" s="75">
        <v>0</v>
      </c>
      <c r="AB52" s="75">
        <v>225279</v>
      </c>
      <c r="AC52" s="75">
        <v>225279</v>
      </c>
      <c r="AD52" s="75">
        <v>225279</v>
      </c>
      <c r="AE52" s="75">
        <v>225279</v>
      </c>
      <c r="AF52" s="75">
        <v>225279</v>
      </c>
      <c r="AG52" s="75">
        <v>225279</v>
      </c>
      <c r="AH52" s="75">
        <v>225279</v>
      </c>
      <c r="AI52" s="75">
        <v>225279</v>
      </c>
      <c r="AJ52" s="75">
        <v>225279</v>
      </c>
      <c r="AK52" s="75">
        <v>225279</v>
      </c>
      <c r="AL52" s="75">
        <v>225279</v>
      </c>
      <c r="AM52" s="75">
        <v>225279</v>
      </c>
      <c r="AN52" s="75">
        <v>2703348</v>
      </c>
      <c r="AO52" s="75">
        <v>0</v>
      </c>
      <c r="AP52" s="75">
        <v>0</v>
      </c>
      <c r="AQ52" s="75">
        <v>0</v>
      </c>
      <c r="AR52" s="75">
        <v>0</v>
      </c>
      <c r="AS52" s="75">
        <v>0</v>
      </c>
      <c r="AT52" s="75">
        <v>0</v>
      </c>
      <c r="AU52" s="75">
        <v>0</v>
      </c>
      <c r="AV52" s="75">
        <v>0</v>
      </c>
      <c r="AW52" s="75">
        <v>0</v>
      </c>
      <c r="AX52" s="75">
        <v>0</v>
      </c>
      <c r="AY52" s="75">
        <v>0</v>
      </c>
      <c r="AZ52" s="75">
        <v>0</v>
      </c>
      <c r="BA52" s="75">
        <v>0</v>
      </c>
    </row>
    <row r="53" spans="1:53">
      <c r="A53" s="74" t="s">
        <v>201</v>
      </c>
      <c r="B53" s="75">
        <v>0</v>
      </c>
      <c r="C53" s="75">
        <v>0</v>
      </c>
      <c r="D53" s="75">
        <v>0</v>
      </c>
      <c r="E53" s="75">
        <v>0</v>
      </c>
      <c r="F53" s="75">
        <v>0</v>
      </c>
      <c r="G53" s="75">
        <v>0</v>
      </c>
      <c r="H53" s="75">
        <v>450</v>
      </c>
      <c r="I53" s="75">
        <v>0</v>
      </c>
      <c r="J53" s="75">
        <v>0</v>
      </c>
      <c r="K53" s="75">
        <v>750</v>
      </c>
      <c r="L53" s="75">
        <v>0</v>
      </c>
      <c r="M53" s="75">
        <v>0</v>
      </c>
      <c r="N53" s="75">
        <v>1200</v>
      </c>
      <c r="O53" s="75">
        <v>8766</v>
      </c>
      <c r="P53" s="75">
        <v>29</v>
      </c>
      <c r="Q53" s="75">
        <v>0</v>
      </c>
      <c r="R53" s="75">
        <v>0</v>
      </c>
      <c r="S53" s="75">
        <v>3251</v>
      </c>
      <c r="T53" s="75">
        <v>0</v>
      </c>
      <c r="U53" s="75">
        <v>0</v>
      </c>
      <c r="V53" s="75">
        <v>953</v>
      </c>
      <c r="W53" s="75">
        <v>2165</v>
      </c>
      <c r="X53" s="75">
        <v>12473</v>
      </c>
      <c r="Y53" s="75">
        <v>6537</v>
      </c>
      <c r="Z53" s="75">
        <v>7586</v>
      </c>
      <c r="AA53" s="75">
        <v>41760</v>
      </c>
      <c r="AB53" s="75">
        <v>0</v>
      </c>
      <c r="AC53" s="75">
        <v>0</v>
      </c>
      <c r="AD53" s="75">
        <v>0</v>
      </c>
      <c r="AE53" s="75">
        <v>0</v>
      </c>
      <c r="AF53" s="75">
        <v>0</v>
      </c>
      <c r="AG53" s="75">
        <v>0</v>
      </c>
      <c r="AH53" s="75">
        <v>0</v>
      </c>
      <c r="AI53" s="75">
        <v>0</v>
      </c>
      <c r="AJ53" s="75">
        <v>0</v>
      </c>
      <c r="AK53" s="75">
        <v>0</v>
      </c>
      <c r="AL53" s="75">
        <v>0</v>
      </c>
      <c r="AM53" s="75">
        <v>0</v>
      </c>
      <c r="AN53" s="75">
        <v>0</v>
      </c>
      <c r="AO53" s="75">
        <v>0</v>
      </c>
      <c r="AP53" s="75">
        <v>0</v>
      </c>
      <c r="AQ53" s="75">
        <v>0</v>
      </c>
      <c r="AR53" s="75">
        <v>0</v>
      </c>
      <c r="AS53" s="75">
        <v>0</v>
      </c>
      <c r="AT53" s="75">
        <v>0</v>
      </c>
      <c r="AU53" s="75">
        <v>0</v>
      </c>
      <c r="AV53" s="75">
        <v>0</v>
      </c>
      <c r="AW53" s="75">
        <v>0</v>
      </c>
      <c r="AX53" s="75">
        <v>0</v>
      </c>
      <c r="AY53" s="75">
        <v>0</v>
      </c>
      <c r="AZ53" s="75">
        <v>0</v>
      </c>
      <c r="BA53" s="75">
        <v>0</v>
      </c>
    </row>
    <row r="54" spans="1:53">
      <c r="A54" s="74" t="s">
        <v>202</v>
      </c>
      <c r="B54" s="75">
        <v>0</v>
      </c>
      <c r="C54" s="75">
        <v>0</v>
      </c>
      <c r="D54" s="75">
        <v>0</v>
      </c>
      <c r="E54" s="75">
        <v>0</v>
      </c>
      <c r="F54" s="75">
        <v>0</v>
      </c>
      <c r="G54" s="75">
        <v>0</v>
      </c>
      <c r="H54" s="75">
        <v>0</v>
      </c>
      <c r="I54" s="75">
        <v>0</v>
      </c>
      <c r="J54" s="75">
        <v>0</v>
      </c>
      <c r="K54" s="75">
        <v>0</v>
      </c>
      <c r="L54" s="75">
        <v>0</v>
      </c>
      <c r="M54" s="75">
        <v>0</v>
      </c>
      <c r="N54" s="75">
        <v>0</v>
      </c>
      <c r="O54" s="75">
        <v>0</v>
      </c>
      <c r="P54" s="75">
        <v>0</v>
      </c>
      <c r="Q54" s="75">
        <v>0</v>
      </c>
      <c r="R54" s="75">
        <v>0</v>
      </c>
      <c r="S54" s="75">
        <v>0</v>
      </c>
      <c r="T54" s="75">
        <v>0</v>
      </c>
      <c r="U54" s="75">
        <v>0</v>
      </c>
      <c r="V54" s="75">
        <v>0</v>
      </c>
      <c r="W54" s="75">
        <v>0</v>
      </c>
      <c r="X54" s="75">
        <v>0</v>
      </c>
      <c r="Y54" s="75">
        <v>0</v>
      </c>
      <c r="Z54" s="75">
        <v>0</v>
      </c>
      <c r="AA54" s="75">
        <v>0</v>
      </c>
      <c r="AB54" s="75">
        <v>2395031</v>
      </c>
      <c r="AC54" s="75">
        <v>2406866</v>
      </c>
      <c r="AD54" s="75">
        <v>2406866</v>
      </c>
      <c r="AE54" s="75">
        <v>2406866</v>
      </c>
      <c r="AF54" s="75">
        <v>2406866</v>
      </c>
      <c r="AG54" s="75">
        <v>2406866</v>
      </c>
      <c r="AH54" s="75">
        <v>2406866</v>
      </c>
      <c r="AI54" s="75">
        <v>2406866</v>
      </c>
      <c r="AJ54" s="75">
        <v>2406866</v>
      </c>
      <c r="AK54" s="75">
        <v>2406866</v>
      </c>
      <c r="AL54" s="75">
        <v>2406866</v>
      </c>
      <c r="AM54" s="75">
        <v>2406866</v>
      </c>
      <c r="AN54" s="75">
        <v>28870557</v>
      </c>
      <c r="AO54" s="75">
        <v>0</v>
      </c>
      <c r="AP54" s="75">
        <v>0</v>
      </c>
      <c r="AQ54" s="75">
        <v>0</v>
      </c>
      <c r="AR54" s="75">
        <v>0</v>
      </c>
      <c r="AS54" s="75">
        <v>0</v>
      </c>
      <c r="AT54" s="75">
        <v>0</v>
      </c>
      <c r="AU54" s="75">
        <v>0</v>
      </c>
      <c r="AV54" s="75">
        <v>0</v>
      </c>
      <c r="AW54" s="75">
        <v>0</v>
      </c>
      <c r="AX54" s="75">
        <v>0</v>
      </c>
      <c r="AY54" s="75">
        <v>0</v>
      </c>
      <c r="AZ54" s="75">
        <v>0</v>
      </c>
      <c r="BA54" s="75">
        <v>0</v>
      </c>
    </row>
    <row r="55" spans="1:53">
      <c r="A55" s="76" t="s">
        <v>203</v>
      </c>
      <c r="B55" s="77">
        <v>0</v>
      </c>
      <c r="C55" s="77">
        <v>0</v>
      </c>
      <c r="D55" s="77">
        <v>0</v>
      </c>
      <c r="E55" s="77">
        <v>0</v>
      </c>
      <c r="F55" s="77">
        <v>0</v>
      </c>
      <c r="G55" s="77">
        <v>0</v>
      </c>
      <c r="H55" s="77">
        <v>450</v>
      </c>
      <c r="I55" s="77">
        <v>0</v>
      </c>
      <c r="J55" s="77">
        <v>0</v>
      </c>
      <c r="K55" s="77">
        <v>750</v>
      </c>
      <c r="L55" s="77">
        <v>0</v>
      </c>
      <c r="M55" s="77">
        <v>0</v>
      </c>
      <c r="N55" s="77">
        <v>1200</v>
      </c>
      <c r="O55" s="77">
        <v>40086</v>
      </c>
      <c r="P55" s="77">
        <v>33832</v>
      </c>
      <c r="Q55" s="77">
        <v>31256</v>
      </c>
      <c r="R55" s="77">
        <v>32438</v>
      </c>
      <c r="S55" s="77">
        <v>34019</v>
      </c>
      <c r="T55" s="77">
        <v>31231</v>
      </c>
      <c r="U55" s="77">
        <v>32020</v>
      </c>
      <c r="V55" s="77">
        <v>32541</v>
      </c>
      <c r="W55" s="77">
        <v>33439</v>
      </c>
      <c r="X55" s="77">
        <v>43107</v>
      </c>
      <c r="Y55" s="77">
        <v>37521</v>
      </c>
      <c r="Z55" s="77">
        <v>37423</v>
      </c>
      <c r="AA55" s="77">
        <v>418913</v>
      </c>
      <c r="AB55" s="77">
        <v>2644614</v>
      </c>
      <c r="AC55" s="77">
        <v>2656449</v>
      </c>
      <c r="AD55" s="77">
        <v>2656449</v>
      </c>
      <c r="AE55" s="77">
        <v>2656449</v>
      </c>
      <c r="AF55" s="77">
        <v>2656449</v>
      </c>
      <c r="AG55" s="77">
        <v>2656453</v>
      </c>
      <c r="AH55" s="77">
        <v>2656471</v>
      </c>
      <c r="AI55" s="77">
        <v>2656471</v>
      </c>
      <c r="AJ55" s="77">
        <v>2656471</v>
      </c>
      <c r="AK55" s="77">
        <v>2656471</v>
      </c>
      <c r="AL55" s="77">
        <v>2674845</v>
      </c>
      <c r="AM55" s="77">
        <v>2656471</v>
      </c>
      <c r="AN55" s="77">
        <v>31884063</v>
      </c>
      <c r="AO55" s="77">
        <v>0</v>
      </c>
      <c r="AP55" s="77">
        <v>0</v>
      </c>
      <c r="AQ55" s="77">
        <v>0</v>
      </c>
      <c r="AR55" s="77">
        <v>0</v>
      </c>
      <c r="AS55" s="77">
        <v>0</v>
      </c>
      <c r="AT55" s="77">
        <v>0</v>
      </c>
      <c r="AU55" s="77">
        <v>0</v>
      </c>
      <c r="AV55" s="77">
        <v>0</v>
      </c>
      <c r="AW55" s="77">
        <v>0</v>
      </c>
      <c r="AX55" s="77">
        <v>0</v>
      </c>
      <c r="AY55" s="77">
        <v>0</v>
      </c>
      <c r="AZ55" s="77">
        <v>0</v>
      </c>
      <c r="BA55" s="77">
        <v>0</v>
      </c>
    </row>
    <row r="56" spans="1:53">
      <c r="A56" s="74" t="s">
        <v>204</v>
      </c>
      <c r="B56" s="75">
        <v>11973.01</v>
      </c>
      <c r="C56" s="75">
        <v>11973.01</v>
      </c>
      <c r="D56" s="75">
        <v>11973.01</v>
      </c>
      <c r="E56" s="75">
        <v>11973.01</v>
      </c>
      <c r="F56" s="75">
        <v>11973.01</v>
      </c>
      <c r="G56" s="75">
        <v>11973.01</v>
      </c>
      <c r="H56" s="75">
        <v>11973.01</v>
      </c>
      <c r="I56" s="75">
        <v>11973.01</v>
      </c>
      <c r="J56" s="75">
        <v>11973.01</v>
      </c>
      <c r="K56" s="75">
        <v>11973.01</v>
      </c>
      <c r="L56" s="75">
        <v>11973.01</v>
      </c>
      <c r="M56" s="75">
        <v>11973.01</v>
      </c>
      <c r="N56" s="75">
        <v>143676.12</v>
      </c>
      <c r="O56" s="75">
        <v>8357.98</v>
      </c>
      <c r="P56" s="75">
        <v>8357.98</v>
      </c>
      <c r="Q56" s="75">
        <v>8357.98</v>
      </c>
      <c r="R56" s="75">
        <v>8357.98</v>
      </c>
      <c r="S56" s="75">
        <v>8357.98</v>
      </c>
      <c r="T56" s="75">
        <v>8357.98</v>
      </c>
      <c r="U56" s="75">
        <v>8357.98</v>
      </c>
      <c r="V56" s="75">
        <v>8357.98</v>
      </c>
      <c r="W56" s="75">
        <v>8357.98</v>
      </c>
      <c r="X56" s="75">
        <v>8357.98</v>
      </c>
      <c r="Y56" s="75">
        <v>8357.98</v>
      </c>
      <c r="Z56" s="75">
        <v>8357.98</v>
      </c>
      <c r="AA56" s="75">
        <v>100295.75999999997</v>
      </c>
      <c r="AB56" s="75">
        <v>0</v>
      </c>
      <c r="AC56" s="75">
        <v>0</v>
      </c>
      <c r="AD56" s="75">
        <v>0</v>
      </c>
      <c r="AE56" s="75">
        <v>0</v>
      </c>
      <c r="AF56" s="75">
        <v>0</v>
      </c>
      <c r="AG56" s="75">
        <v>0</v>
      </c>
      <c r="AH56" s="75">
        <v>0</v>
      </c>
      <c r="AI56" s="75">
        <v>0</v>
      </c>
      <c r="AJ56" s="75">
        <v>0</v>
      </c>
      <c r="AK56" s="75">
        <v>0</v>
      </c>
      <c r="AL56" s="75">
        <v>0</v>
      </c>
      <c r="AM56" s="75">
        <v>0</v>
      </c>
      <c r="AN56" s="75">
        <v>0</v>
      </c>
      <c r="AO56" s="75">
        <v>0</v>
      </c>
      <c r="AP56" s="75">
        <v>0</v>
      </c>
      <c r="AQ56" s="75">
        <v>0</v>
      </c>
      <c r="AR56" s="75">
        <v>0</v>
      </c>
      <c r="AS56" s="75">
        <v>0</v>
      </c>
      <c r="AT56" s="75">
        <v>0</v>
      </c>
      <c r="AU56" s="75">
        <v>0</v>
      </c>
      <c r="AV56" s="75">
        <v>0</v>
      </c>
      <c r="AW56" s="75">
        <v>0</v>
      </c>
      <c r="AX56" s="75">
        <v>0</v>
      </c>
      <c r="AY56" s="75">
        <v>0</v>
      </c>
      <c r="AZ56" s="75">
        <v>0</v>
      </c>
      <c r="BA56" s="75">
        <v>0</v>
      </c>
    </row>
    <row r="57" spans="1:53">
      <c r="A57" s="74" t="s">
        <v>205</v>
      </c>
      <c r="B57" s="75">
        <v>0</v>
      </c>
      <c r="C57" s="75">
        <v>0</v>
      </c>
      <c r="D57" s="75">
        <v>0</v>
      </c>
      <c r="E57" s="75">
        <v>0</v>
      </c>
      <c r="F57" s="75">
        <v>0</v>
      </c>
      <c r="G57" s="75">
        <v>0</v>
      </c>
      <c r="H57" s="75">
        <v>0</v>
      </c>
      <c r="I57" s="75">
        <v>0</v>
      </c>
      <c r="J57" s="75">
        <v>0</v>
      </c>
      <c r="K57" s="75">
        <v>0</v>
      </c>
      <c r="L57" s="75">
        <v>0</v>
      </c>
      <c r="M57" s="75">
        <v>0</v>
      </c>
      <c r="N57" s="75">
        <v>0</v>
      </c>
      <c r="O57" s="75">
        <v>0</v>
      </c>
      <c r="P57" s="75">
        <v>0</v>
      </c>
      <c r="Q57" s="75">
        <v>0</v>
      </c>
      <c r="R57" s="75">
        <v>0</v>
      </c>
      <c r="S57" s="75">
        <v>0</v>
      </c>
      <c r="T57" s="75">
        <v>0</v>
      </c>
      <c r="U57" s="75">
        <v>0</v>
      </c>
      <c r="V57" s="75">
        <v>0</v>
      </c>
      <c r="W57" s="75">
        <v>0</v>
      </c>
      <c r="X57" s="75">
        <v>0</v>
      </c>
      <c r="Y57" s="75">
        <v>0</v>
      </c>
      <c r="Z57" s="75">
        <v>0</v>
      </c>
      <c r="AA57" s="75">
        <v>0</v>
      </c>
      <c r="AB57" s="75">
        <v>52000</v>
      </c>
      <c r="AC57" s="75">
        <v>52000</v>
      </c>
      <c r="AD57" s="75">
        <v>52000</v>
      </c>
      <c r="AE57" s="75">
        <v>52000</v>
      </c>
      <c r="AF57" s="75">
        <v>52000</v>
      </c>
      <c r="AG57" s="75">
        <v>52000</v>
      </c>
      <c r="AH57" s="75">
        <v>52000</v>
      </c>
      <c r="AI57" s="75">
        <v>52000</v>
      </c>
      <c r="AJ57" s="75">
        <v>52000</v>
      </c>
      <c r="AK57" s="75">
        <v>52000</v>
      </c>
      <c r="AL57" s="75">
        <v>52000</v>
      </c>
      <c r="AM57" s="75">
        <v>52000</v>
      </c>
      <c r="AN57" s="75">
        <v>624000</v>
      </c>
      <c r="AO57" s="75">
        <v>0</v>
      </c>
      <c r="AP57" s="75">
        <v>0</v>
      </c>
      <c r="AQ57" s="75">
        <v>0</v>
      </c>
      <c r="AR57" s="75">
        <v>0</v>
      </c>
      <c r="AS57" s="75">
        <v>0</v>
      </c>
      <c r="AT57" s="75">
        <v>0</v>
      </c>
      <c r="AU57" s="75">
        <v>0</v>
      </c>
      <c r="AV57" s="75">
        <v>0</v>
      </c>
      <c r="AW57" s="75">
        <v>0</v>
      </c>
      <c r="AX57" s="75">
        <v>0</v>
      </c>
      <c r="AY57" s="75">
        <v>0</v>
      </c>
      <c r="AZ57" s="75">
        <v>0</v>
      </c>
      <c r="BA57" s="75">
        <v>0</v>
      </c>
    </row>
    <row r="58" spans="1:53">
      <c r="A58" s="74" t="s">
        <v>206</v>
      </c>
      <c r="B58" s="75">
        <v>820</v>
      </c>
      <c r="C58" s="75">
        <v>820</v>
      </c>
      <c r="D58" s="75">
        <v>820</v>
      </c>
      <c r="E58" s="75">
        <v>820</v>
      </c>
      <c r="F58" s="75">
        <v>820</v>
      </c>
      <c r="G58" s="75">
        <v>820</v>
      </c>
      <c r="H58" s="75">
        <v>820</v>
      </c>
      <c r="I58" s="75">
        <v>820</v>
      </c>
      <c r="J58" s="75">
        <v>820</v>
      </c>
      <c r="K58" s="75">
        <v>820</v>
      </c>
      <c r="L58" s="75">
        <v>820</v>
      </c>
      <c r="M58" s="75">
        <v>820</v>
      </c>
      <c r="N58" s="75">
        <v>9840</v>
      </c>
      <c r="O58" s="75">
        <v>380</v>
      </c>
      <c r="P58" s="75">
        <v>380</v>
      </c>
      <c r="Q58" s="75">
        <v>380</v>
      </c>
      <c r="R58" s="75">
        <v>380</v>
      </c>
      <c r="S58" s="75">
        <v>380</v>
      </c>
      <c r="T58" s="75">
        <v>380</v>
      </c>
      <c r="U58" s="75">
        <v>380</v>
      </c>
      <c r="V58" s="75">
        <v>380</v>
      </c>
      <c r="W58" s="75">
        <v>380</v>
      </c>
      <c r="X58" s="75">
        <v>380</v>
      </c>
      <c r="Y58" s="75">
        <v>380</v>
      </c>
      <c r="Z58" s="75">
        <v>380</v>
      </c>
      <c r="AA58" s="75">
        <v>4560</v>
      </c>
      <c r="AB58" s="75">
        <v>0</v>
      </c>
      <c r="AC58" s="75">
        <v>0</v>
      </c>
      <c r="AD58" s="75">
        <v>0</v>
      </c>
      <c r="AE58" s="75">
        <v>0</v>
      </c>
      <c r="AF58" s="75">
        <v>0</v>
      </c>
      <c r="AG58" s="75">
        <v>0</v>
      </c>
      <c r="AH58" s="75">
        <v>0</v>
      </c>
      <c r="AI58" s="75">
        <v>0</v>
      </c>
      <c r="AJ58" s="75">
        <v>0</v>
      </c>
      <c r="AK58" s="75">
        <v>0</v>
      </c>
      <c r="AL58" s="75">
        <v>0</v>
      </c>
      <c r="AM58" s="75">
        <v>0</v>
      </c>
      <c r="AN58" s="75">
        <v>0</v>
      </c>
      <c r="AO58" s="75">
        <v>0</v>
      </c>
      <c r="AP58" s="75">
        <v>0</v>
      </c>
      <c r="AQ58" s="75">
        <v>0</v>
      </c>
      <c r="AR58" s="75">
        <v>0</v>
      </c>
      <c r="AS58" s="75">
        <v>0</v>
      </c>
      <c r="AT58" s="75">
        <v>0</v>
      </c>
      <c r="AU58" s="75">
        <v>0</v>
      </c>
      <c r="AV58" s="75">
        <v>0</v>
      </c>
      <c r="AW58" s="75">
        <v>0</v>
      </c>
      <c r="AX58" s="75">
        <v>0</v>
      </c>
      <c r="AY58" s="75">
        <v>0</v>
      </c>
      <c r="AZ58" s="75">
        <v>0</v>
      </c>
      <c r="BA58" s="75">
        <v>0</v>
      </c>
    </row>
    <row r="59" spans="1:53">
      <c r="A59" s="74" t="s">
        <v>207</v>
      </c>
      <c r="B59" s="75">
        <v>70840.489999999991</v>
      </c>
      <c r="C59" s="75">
        <v>70840.489999999991</v>
      </c>
      <c r="D59" s="75">
        <v>70840.489999999991</v>
      </c>
      <c r="E59" s="75">
        <v>70840.489999999991</v>
      </c>
      <c r="F59" s="75">
        <v>70840.489999999991</v>
      </c>
      <c r="G59" s="75">
        <v>70840.489999999991</v>
      </c>
      <c r="H59" s="75">
        <v>70840.489999999991</v>
      </c>
      <c r="I59" s="75">
        <v>70840.489999999991</v>
      </c>
      <c r="J59" s="75">
        <v>70840.489999999991</v>
      </c>
      <c r="K59" s="75">
        <v>70840.489999999991</v>
      </c>
      <c r="L59" s="75">
        <v>70840.489999999991</v>
      </c>
      <c r="M59" s="75">
        <v>70840.489999999991</v>
      </c>
      <c r="N59" s="75">
        <v>850085.87999999989</v>
      </c>
      <c r="O59" s="75">
        <v>54090.67</v>
      </c>
      <c r="P59" s="75">
        <v>54090.67</v>
      </c>
      <c r="Q59" s="75">
        <v>54090.67</v>
      </c>
      <c r="R59" s="75">
        <v>54090.67</v>
      </c>
      <c r="S59" s="75">
        <v>54090.67</v>
      </c>
      <c r="T59" s="75">
        <v>54090.67</v>
      </c>
      <c r="U59" s="75">
        <v>54090.67</v>
      </c>
      <c r="V59" s="75">
        <v>54183.67</v>
      </c>
      <c r="W59" s="75">
        <v>54183.67</v>
      </c>
      <c r="X59" s="75">
        <v>54183.67</v>
      </c>
      <c r="Y59" s="75">
        <v>54183.67</v>
      </c>
      <c r="Z59" s="75">
        <v>54183.67</v>
      </c>
      <c r="AA59" s="75">
        <v>649553.04</v>
      </c>
      <c r="AB59" s="75">
        <v>372650</v>
      </c>
      <c r="AC59" s="75">
        <v>372650</v>
      </c>
      <c r="AD59" s="75">
        <v>373150</v>
      </c>
      <c r="AE59" s="75">
        <v>373150</v>
      </c>
      <c r="AF59" s="75">
        <v>373150</v>
      </c>
      <c r="AG59" s="75">
        <v>373150</v>
      </c>
      <c r="AH59" s="75">
        <v>373150</v>
      </c>
      <c r="AI59" s="75">
        <v>373150</v>
      </c>
      <c r="AJ59" s="75">
        <v>373650</v>
      </c>
      <c r="AK59" s="75">
        <v>373150</v>
      </c>
      <c r="AL59" s="75">
        <v>373150</v>
      </c>
      <c r="AM59" s="75">
        <v>373150</v>
      </c>
      <c r="AN59" s="75">
        <v>4477300</v>
      </c>
      <c r="AO59" s="75">
        <v>91667</v>
      </c>
      <c r="AP59" s="75">
        <v>91667</v>
      </c>
      <c r="AQ59" s="75">
        <v>91667</v>
      </c>
      <c r="AR59" s="75">
        <v>91667</v>
      </c>
      <c r="AS59" s="75">
        <v>91667</v>
      </c>
      <c r="AT59" s="75">
        <v>91667</v>
      </c>
      <c r="AU59" s="75">
        <v>91667</v>
      </c>
      <c r="AV59" s="75">
        <v>91667</v>
      </c>
      <c r="AW59" s="75">
        <v>91667</v>
      </c>
      <c r="AX59" s="75">
        <v>91667</v>
      </c>
      <c r="AY59" s="75">
        <v>91667</v>
      </c>
      <c r="AZ59" s="75">
        <v>91663</v>
      </c>
      <c r="BA59" s="75">
        <v>1100000</v>
      </c>
    </row>
    <row r="60" spans="1:53">
      <c r="A60" s="74" t="s">
        <v>208</v>
      </c>
      <c r="B60" s="75">
        <v>-45064</v>
      </c>
      <c r="C60" s="75">
        <v>-41579</v>
      </c>
      <c r="D60" s="75">
        <v>-43925</v>
      </c>
      <c r="E60" s="75">
        <v>-44518</v>
      </c>
      <c r="F60" s="75">
        <v>-45226</v>
      </c>
      <c r="G60" s="75">
        <v>-44454</v>
      </c>
      <c r="H60" s="75">
        <v>-46344</v>
      </c>
      <c r="I60" s="75">
        <v>-44227</v>
      </c>
      <c r="J60" s="75">
        <v>-45652</v>
      </c>
      <c r="K60" s="75">
        <v>-46604</v>
      </c>
      <c r="L60" s="75">
        <v>-45420</v>
      </c>
      <c r="M60" s="75">
        <v>-47370</v>
      </c>
      <c r="N60" s="75">
        <v>-540383</v>
      </c>
      <c r="O60" s="75">
        <v>-30173</v>
      </c>
      <c r="P60" s="75">
        <v>-30175</v>
      </c>
      <c r="Q60" s="75">
        <v>-30171</v>
      </c>
      <c r="R60" s="75">
        <v>-30175</v>
      </c>
      <c r="S60" s="75">
        <v>-30177</v>
      </c>
      <c r="T60" s="75">
        <v>-30171</v>
      </c>
      <c r="U60" s="75">
        <v>-30173</v>
      </c>
      <c r="V60" s="75">
        <v>-30175</v>
      </c>
      <c r="W60" s="75">
        <v>-30173</v>
      </c>
      <c r="X60" s="75">
        <v>-30173</v>
      </c>
      <c r="Y60" s="75">
        <v>-30173</v>
      </c>
      <c r="Z60" s="75">
        <v>-30137</v>
      </c>
      <c r="AA60" s="75">
        <v>-362046</v>
      </c>
      <c r="AB60" s="75">
        <v>0</v>
      </c>
      <c r="AC60" s="75">
        <v>0</v>
      </c>
      <c r="AD60" s="75">
        <v>0</v>
      </c>
      <c r="AE60" s="75">
        <v>0</v>
      </c>
      <c r="AF60" s="75">
        <v>0</v>
      </c>
      <c r="AG60" s="75">
        <v>0</v>
      </c>
      <c r="AH60" s="75">
        <v>0</v>
      </c>
      <c r="AI60" s="75">
        <v>0</v>
      </c>
      <c r="AJ60" s="75">
        <v>0</v>
      </c>
      <c r="AK60" s="75">
        <v>0</v>
      </c>
      <c r="AL60" s="75">
        <v>0</v>
      </c>
      <c r="AM60" s="75">
        <v>0</v>
      </c>
      <c r="AN60" s="75">
        <v>0</v>
      </c>
      <c r="AO60" s="75">
        <v>0</v>
      </c>
      <c r="AP60" s="75">
        <v>0</v>
      </c>
      <c r="AQ60" s="75">
        <v>0</v>
      </c>
      <c r="AR60" s="75">
        <v>0</v>
      </c>
      <c r="AS60" s="75">
        <v>0</v>
      </c>
      <c r="AT60" s="75">
        <v>0</v>
      </c>
      <c r="AU60" s="75">
        <v>0</v>
      </c>
      <c r="AV60" s="75">
        <v>0</v>
      </c>
      <c r="AW60" s="75">
        <v>0</v>
      </c>
      <c r="AX60" s="75">
        <v>0</v>
      </c>
      <c r="AY60" s="75">
        <v>0</v>
      </c>
      <c r="AZ60" s="75">
        <v>0</v>
      </c>
      <c r="BA60" s="75">
        <v>0</v>
      </c>
    </row>
    <row r="61" spans="1:53">
      <c r="A61" s="74" t="s">
        <v>209</v>
      </c>
      <c r="B61" s="75">
        <v>0</v>
      </c>
      <c r="C61" s="75">
        <v>0</v>
      </c>
      <c r="D61" s="75">
        <v>0</v>
      </c>
      <c r="E61" s="75">
        <v>0</v>
      </c>
      <c r="F61" s="75">
        <v>0</v>
      </c>
      <c r="G61" s="75">
        <v>0</v>
      </c>
      <c r="H61" s="75">
        <v>0</v>
      </c>
      <c r="I61" s="75">
        <v>0</v>
      </c>
      <c r="J61" s="75">
        <v>0</v>
      </c>
      <c r="K61" s="75">
        <v>0</v>
      </c>
      <c r="L61" s="75">
        <v>0</v>
      </c>
      <c r="M61" s="75">
        <v>0</v>
      </c>
      <c r="N61" s="75">
        <v>0</v>
      </c>
      <c r="O61" s="75">
        <v>0</v>
      </c>
      <c r="P61" s="75">
        <v>0</v>
      </c>
      <c r="Q61" s="75">
        <v>0</v>
      </c>
      <c r="R61" s="75">
        <v>0</v>
      </c>
      <c r="S61" s="75">
        <v>0</v>
      </c>
      <c r="T61" s="75">
        <v>0</v>
      </c>
      <c r="U61" s="75">
        <v>0</v>
      </c>
      <c r="V61" s="75">
        <v>0</v>
      </c>
      <c r="W61" s="75">
        <v>0</v>
      </c>
      <c r="X61" s="75">
        <v>0</v>
      </c>
      <c r="Y61" s="75">
        <v>0</v>
      </c>
      <c r="Z61" s="75">
        <v>0</v>
      </c>
      <c r="AA61" s="75">
        <v>0</v>
      </c>
      <c r="AB61" s="75">
        <v>8400</v>
      </c>
      <c r="AC61" s="75">
        <v>8400</v>
      </c>
      <c r="AD61" s="75">
        <v>8400</v>
      </c>
      <c r="AE61" s="75">
        <v>8400</v>
      </c>
      <c r="AF61" s="75">
        <v>8400</v>
      </c>
      <c r="AG61" s="75">
        <v>8400</v>
      </c>
      <c r="AH61" s="75">
        <v>8400</v>
      </c>
      <c r="AI61" s="75">
        <v>8400</v>
      </c>
      <c r="AJ61" s="75">
        <v>8400</v>
      </c>
      <c r="AK61" s="75">
        <v>8400</v>
      </c>
      <c r="AL61" s="75">
        <v>8400</v>
      </c>
      <c r="AM61" s="75">
        <v>8400</v>
      </c>
      <c r="AN61" s="75">
        <v>100800</v>
      </c>
      <c r="AO61" s="75">
        <v>0</v>
      </c>
      <c r="AP61" s="75">
        <v>0</v>
      </c>
      <c r="AQ61" s="75">
        <v>0</v>
      </c>
      <c r="AR61" s="75">
        <v>0</v>
      </c>
      <c r="AS61" s="75">
        <v>0</v>
      </c>
      <c r="AT61" s="75">
        <v>0</v>
      </c>
      <c r="AU61" s="75">
        <v>0</v>
      </c>
      <c r="AV61" s="75">
        <v>0</v>
      </c>
      <c r="AW61" s="75">
        <v>0</v>
      </c>
      <c r="AX61" s="75">
        <v>0</v>
      </c>
      <c r="AY61" s="75">
        <v>0</v>
      </c>
      <c r="AZ61" s="75">
        <v>0</v>
      </c>
      <c r="BA61" s="75">
        <v>0</v>
      </c>
    </row>
    <row r="62" spans="1:53">
      <c r="A62" s="74" t="s">
        <v>210</v>
      </c>
      <c r="B62" s="75">
        <v>33453</v>
      </c>
      <c r="C62" s="75">
        <v>31872</v>
      </c>
      <c r="D62" s="75">
        <v>37202</v>
      </c>
      <c r="E62" s="75">
        <v>36170</v>
      </c>
      <c r="F62" s="75">
        <v>25845</v>
      </c>
      <c r="G62" s="75">
        <v>45271</v>
      </c>
      <c r="H62" s="75">
        <v>39378</v>
      </c>
      <c r="I62" s="75">
        <v>36008</v>
      </c>
      <c r="J62" s="75">
        <v>33305</v>
      </c>
      <c r="K62" s="75">
        <v>39315</v>
      </c>
      <c r="L62" s="75">
        <v>28286</v>
      </c>
      <c r="M62" s="75">
        <v>33552</v>
      </c>
      <c r="N62" s="75">
        <v>419657</v>
      </c>
      <c r="O62" s="75">
        <v>4435</v>
      </c>
      <c r="P62" s="75">
        <v>4828</v>
      </c>
      <c r="Q62" s="75">
        <v>4277</v>
      </c>
      <c r="R62" s="75">
        <v>3426</v>
      </c>
      <c r="S62" s="75">
        <v>3184</v>
      </c>
      <c r="T62" s="75">
        <v>3221</v>
      </c>
      <c r="U62" s="75">
        <v>6098</v>
      </c>
      <c r="V62" s="75">
        <v>6082</v>
      </c>
      <c r="W62" s="75">
        <v>4249</v>
      </c>
      <c r="X62" s="75">
        <v>4827</v>
      </c>
      <c r="Y62" s="75">
        <v>4209</v>
      </c>
      <c r="Z62" s="75">
        <v>4743</v>
      </c>
      <c r="AA62" s="75">
        <v>53579</v>
      </c>
      <c r="AB62" s="75">
        <v>72100</v>
      </c>
      <c r="AC62" s="75">
        <v>70100</v>
      </c>
      <c r="AD62" s="75">
        <v>74100</v>
      </c>
      <c r="AE62" s="75">
        <v>70100</v>
      </c>
      <c r="AF62" s="75">
        <v>70100</v>
      </c>
      <c r="AG62" s="75">
        <v>70100</v>
      </c>
      <c r="AH62" s="75">
        <v>70100</v>
      </c>
      <c r="AI62" s="75">
        <v>70100</v>
      </c>
      <c r="AJ62" s="75">
        <v>70100</v>
      </c>
      <c r="AK62" s="75">
        <v>70100</v>
      </c>
      <c r="AL62" s="75">
        <v>70100</v>
      </c>
      <c r="AM62" s="75">
        <v>70100</v>
      </c>
      <c r="AN62" s="75">
        <v>847200</v>
      </c>
      <c r="AO62" s="75">
        <v>55958</v>
      </c>
      <c r="AP62" s="75">
        <v>55833</v>
      </c>
      <c r="AQ62" s="75">
        <v>55833</v>
      </c>
      <c r="AR62" s="75">
        <v>55958</v>
      </c>
      <c r="AS62" s="75">
        <v>55833</v>
      </c>
      <c r="AT62" s="75">
        <v>55833</v>
      </c>
      <c r="AU62" s="75">
        <v>55958</v>
      </c>
      <c r="AV62" s="75">
        <v>55833</v>
      </c>
      <c r="AW62" s="75">
        <v>55833</v>
      </c>
      <c r="AX62" s="75">
        <v>55958</v>
      </c>
      <c r="AY62" s="75">
        <v>55833</v>
      </c>
      <c r="AZ62" s="75">
        <v>55837</v>
      </c>
      <c r="BA62" s="75">
        <v>670500</v>
      </c>
    </row>
    <row r="63" spans="1:53">
      <c r="A63" s="74" t="s">
        <v>211</v>
      </c>
      <c r="B63" s="75">
        <v>24908.58</v>
      </c>
      <c r="C63" s="75">
        <v>18647.93</v>
      </c>
      <c r="D63" s="75">
        <v>14144.43</v>
      </c>
      <c r="E63" s="75">
        <v>27800.15</v>
      </c>
      <c r="F63" s="75">
        <v>20286.12</v>
      </c>
      <c r="G63" s="75">
        <v>20392.669999999998</v>
      </c>
      <c r="H63" s="75">
        <v>21868.489999999998</v>
      </c>
      <c r="I63" s="75">
        <v>19958.96</v>
      </c>
      <c r="J63" s="75">
        <v>16897.91</v>
      </c>
      <c r="K63" s="75">
        <v>24229.41</v>
      </c>
      <c r="L63" s="75">
        <v>17968.03</v>
      </c>
      <c r="M63" s="75">
        <v>20062.82</v>
      </c>
      <c r="N63" s="75">
        <v>247165.5</v>
      </c>
      <c r="O63" s="75">
        <v>3888.2200000000003</v>
      </c>
      <c r="P63" s="75">
        <v>4728.87</v>
      </c>
      <c r="Q63" s="75">
        <v>2951.37</v>
      </c>
      <c r="R63" s="75">
        <v>3714.85</v>
      </c>
      <c r="S63" s="75">
        <v>5229.08</v>
      </c>
      <c r="T63" s="75">
        <v>2710.5299999999997</v>
      </c>
      <c r="U63" s="75">
        <v>4112.91</v>
      </c>
      <c r="V63" s="75">
        <v>5944.64</v>
      </c>
      <c r="W63" s="75">
        <v>3334.69</v>
      </c>
      <c r="X63" s="75">
        <v>3429.19</v>
      </c>
      <c r="Y63" s="75">
        <v>4351.7700000000004</v>
      </c>
      <c r="Z63" s="75">
        <v>5697.38</v>
      </c>
      <c r="AA63" s="75">
        <v>50093.500000000007</v>
      </c>
      <c r="AB63" s="75">
        <v>6333</v>
      </c>
      <c r="AC63" s="75">
        <v>6333</v>
      </c>
      <c r="AD63" s="75">
        <v>6333</v>
      </c>
      <c r="AE63" s="75">
        <v>6333</v>
      </c>
      <c r="AF63" s="75">
        <v>6333</v>
      </c>
      <c r="AG63" s="75">
        <v>6333</v>
      </c>
      <c r="AH63" s="75">
        <v>6333</v>
      </c>
      <c r="AI63" s="75">
        <v>6333</v>
      </c>
      <c r="AJ63" s="75">
        <v>6333</v>
      </c>
      <c r="AK63" s="75">
        <v>6333</v>
      </c>
      <c r="AL63" s="75">
        <v>6333</v>
      </c>
      <c r="AM63" s="75">
        <v>6337</v>
      </c>
      <c r="AN63" s="75">
        <v>76000</v>
      </c>
      <c r="AO63" s="75">
        <v>18800</v>
      </c>
      <c r="AP63" s="75">
        <v>18600</v>
      </c>
      <c r="AQ63" s="75">
        <v>18600</v>
      </c>
      <c r="AR63" s="75">
        <v>18600</v>
      </c>
      <c r="AS63" s="75">
        <v>18500</v>
      </c>
      <c r="AT63" s="75">
        <v>18600</v>
      </c>
      <c r="AU63" s="75">
        <v>18500</v>
      </c>
      <c r="AV63" s="75">
        <v>18600</v>
      </c>
      <c r="AW63" s="75">
        <v>18600</v>
      </c>
      <c r="AX63" s="75">
        <v>18600</v>
      </c>
      <c r="AY63" s="75">
        <v>18600</v>
      </c>
      <c r="AZ63" s="75">
        <v>18600</v>
      </c>
      <c r="BA63" s="75">
        <v>223200</v>
      </c>
    </row>
    <row r="64" spans="1:53">
      <c r="A64" s="74" t="s">
        <v>212</v>
      </c>
      <c r="B64" s="75">
        <v>21.16</v>
      </c>
      <c r="C64" s="75">
        <v>21.16</v>
      </c>
      <c r="D64" s="75">
        <v>3180.16</v>
      </c>
      <c r="E64" s="75">
        <v>21.16</v>
      </c>
      <c r="F64" s="75">
        <v>354.16</v>
      </c>
      <c r="G64" s="75">
        <v>21.16</v>
      </c>
      <c r="H64" s="75">
        <v>21.16</v>
      </c>
      <c r="I64" s="75">
        <v>21.16</v>
      </c>
      <c r="J64" s="75">
        <v>21.16</v>
      </c>
      <c r="K64" s="75">
        <v>21.16</v>
      </c>
      <c r="L64" s="75">
        <v>21.16</v>
      </c>
      <c r="M64" s="75">
        <v>20.41</v>
      </c>
      <c r="N64" s="75">
        <v>3745.1699999999987</v>
      </c>
      <c r="O64" s="75">
        <v>14.77</v>
      </c>
      <c r="P64" s="75">
        <v>14.77</v>
      </c>
      <c r="Q64" s="75">
        <v>14.77</v>
      </c>
      <c r="R64" s="75">
        <v>14.77</v>
      </c>
      <c r="S64" s="75">
        <v>14.77</v>
      </c>
      <c r="T64" s="75">
        <v>14.77</v>
      </c>
      <c r="U64" s="75">
        <v>14.77</v>
      </c>
      <c r="V64" s="75">
        <v>14.77</v>
      </c>
      <c r="W64" s="75">
        <v>14.77</v>
      </c>
      <c r="X64" s="75">
        <v>14.77</v>
      </c>
      <c r="Y64" s="75">
        <v>14.77</v>
      </c>
      <c r="Z64" s="75">
        <v>14.25</v>
      </c>
      <c r="AA64" s="75">
        <v>176.72</v>
      </c>
      <c r="AB64" s="75">
        <v>0</v>
      </c>
      <c r="AC64" s="75">
        <v>0</v>
      </c>
      <c r="AD64" s="75">
        <v>0</v>
      </c>
      <c r="AE64" s="75">
        <v>0</v>
      </c>
      <c r="AF64" s="75">
        <v>0</v>
      </c>
      <c r="AG64" s="75">
        <v>0</v>
      </c>
      <c r="AH64" s="75">
        <v>0</v>
      </c>
      <c r="AI64" s="75">
        <v>0</v>
      </c>
      <c r="AJ64" s="75">
        <v>0</v>
      </c>
      <c r="AK64" s="75">
        <v>0</v>
      </c>
      <c r="AL64" s="75">
        <v>0</v>
      </c>
      <c r="AM64" s="75">
        <v>0</v>
      </c>
      <c r="AN64" s="75">
        <v>0</v>
      </c>
      <c r="AO64" s="75">
        <v>0</v>
      </c>
      <c r="AP64" s="75">
        <v>0</v>
      </c>
      <c r="AQ64" s="75">
        <v>0</v>
      </c>
      <c r="AR64" s="75">
        <v>0</v>
      </c>
      <c r="AS64" s="75">
        <v>0</v>
      </c>
      <c r="AT64" s="75">
        <v>0</v>
      </c>
      <c r="AU64" s="75">
        <v>0</v>
      </c>
      <c r="AV64" s="75">
        <v>0</v>
      </c>
      <c r="AW64" s="75">
        <v>0</v>
      </c>
      <c r="AX64" s="75">
        <v>0</v>
      </c>
      <c r="AY64" s="75">
        <v>0</v>
      </c>
      <c r="AZ64" s="75">
        <v>0</v>
      </c>
      <c r="BA64" s="75">
        <v>0</v>
      </c>
    </row>
    <row r="65" spans="1:53">
      <c r="A65" s="74" t="s">
        <v>213</v>
      </c>
      <c r="B65" s="75">
        <v>-32364</v>
      </c>
      <c r="C65" s="75">
        <v>-26092</v>
      </c>
      <c r="D65" s="75">
        <v>-30199</v>
      </c>
      <c r="E65" s="75">
        <v>-35799</v>
      </c>
      <c r="F65" s="75">
        <v>-26222</v>
      </c>
      <c r="G65" s="75">
        <v>-37464</v>
      </c>
      <c r="H65" s="75">
        <v>-34622</v>
      </c>
      <c r="I65" s="75">
        <v>-30104</v>
      </c>
      <c r="J65" s="75">
        <v>-28634</v>
      </c>
      <c r="K65" s="75">
        <v>-36641</v>
      </c>
      <c r="L65" s="75">
        <v>-26016</v>
      </c>
      <c r="M65" s="75">
        <v>-31452</v>
      </c>
      <c r="N65" s="75">
        <v>-375609</v>
      </c>
      <c r="O65" s="75">
        <v>-7176</v>
      </c>
      <c r="P65" s="75">
        <v>-8325</v>
      </c>
      <c r="Q65" s="75">
        <v>-6926</v>
      </c>
      <c r="R65" s="75">
        <v>-7297</v>
      </c>
      <c r="S65" s="75">
        <v>-7570</v>
      </c>
      <c r="T65" s="75">
        <v>-6370</v>
      </c>
      <c r="U65" s="75">
        <v>-10578</v>
      </c>
      <c r="V65" s="75">
        <v>-11303</v>
      </c>
      <c r="W65" s="75">
        <v>-6739</v>
      </c>
      <c r="X65" s="75">
        <v>-7233</v>
      </c>
      <c r="Y65" s="75">
        <v>-7402</v>
      </c>
      <c r="Z65" s="75">
        <v>-9098</v>
      </c>
      <c r="AA65" s="75">
        <v>-96017</v>
      </c>
      <c r="AB65" s="75">
        <v>0</v>
      </c>
      <c r="AC65" s="75">
        <v>0</v>
      </c>
      <c r="AD65" s="75">
        <v>0</v>
      </c>
      <c r="AE65" s="75">
        <v>0</v>
      </c>
      <c r="AF65" s="75">
        <v>0</v>
      </c>
      <c r="AG65" s="75">
        <v>0</v>
      </c>
      <c r="AH65" s="75">
        <v>0</v>
      </c>
      <c r="AI65" s="75">
        <v>0</v>
      </c>
      <c r="AJ65" s="75">
        <v>0</v>
      </c>
      <c r="AK65" s="75">
        <v>0</v>
      </c>
      <c r="AL65" s="75">
        <v>0</v>
      </c>
      <c r="AM65" s="75">
        <v>0</v>
      </c>
      <c r="AN65" s="75">
        <v>0</v>
      </c>
      <c r="AO65" s="75">
        <v>0</v>
      </c>
      <c r="AP65" s="75">
        <v>0</v>
      </c>
      <c r="AQ65" s="75">
        <v>0</v>
      </c>
      <c r="AR65" s="75">
        <v>0</v>
      </c>
      <c r="AS65" s="75">
        <v>0</v>
      </c>
      <c r="AT65" s="75">
        <v>0</v>
      </c>
      <c r="AU65" s="75">
        <v>0</v>
      </c>
      <c r="AV65" s="75">
        <v>0</v>
      </c>
      <c r="AW65" s="75">
        <v>0</v>
      </c>
      <c r="AX65" s="75">
        <v>0</v>
      </c>
      <c r="AY65" s="75">
        <v>0</v>
      </c>
      <c r="AZ65" s="75">
        <v>0</v>
      </c>
      <c r="BA65" s="75">
        <v>0</v>
      </c>
    </row>
    <row r="66" spans="1:53">
      <c r="A66" s="74" t="s">
        <v>214</v>
      </c>
      <c r="B66" s="75">
        <v>0</v>
      </c>
      <c r="C66" s="75">
        <v>0</v>
      </c>
      <c r="D66" s="75">
        <v>0</v>
      </c>
      <c r="E66" s="75">
        <v>0</v>
      </c>
      <c r="F66" s="75">
        <v>0</v>
      </c>
      <c r="G66" s="75">
        <v>0</v>
      </c>
      <c r="H66" s="75">
        <v>0</v>
      </c>
      <c r="I66" s="75">
        <v>0</v>
      </c>
      <c r="J66" s="75">
        <v>0</v>
      </c>
      <c r="K66" s="75">
        <v>0</v>
      </c>
      <c r="L66" s="75">
        <v>0</v>
      </c>
      <c r="M66" s="75">
        <v>0</v>
      </c>
      <c r="N66" s="75">
        <v>0</v>
      </c>
      <c r="O66" s="75">
        <v>406</v>
      </c>
      <c r="P66" s="75">
        <v>489</v>
      </c>
      <c r="Q66" s="75">
        <v>1899</v>
      </c>
      <c r="R66" s="75">
        <v>2849</v>
      </c>
      <c r="S66" s="75">
        <v>2979</v>
      </c>
      <c r="T66" s="75">
        <v>3174</v>
      </c>
      <c r="U66" s="75">
        <v>3835</v>
      </c>
      <c r="V66" s="75">
        <v>2008</v>
      </c>
      <c r="W66" s="75">
        <v>859</v>
      </c>
      <c r="X66" s="75">
        <v>641</v>
      </c>
      <c r="Y66" s="75">
        <v>425</v>
      </c>
      <c r="Z66" s="75">
        <v>436</v>
      </c>
      <c r="AA66" s="75">
        <v>20000</v>
      </c>
      <c r="AB66" s="75">
        <v>0</v>
      </c>
      <c r="AC66" s="75">
        <v>0</v>
      </c>
      <c r="AD66" s="75">
        <v>0</v>
      </c>
      <c r="AE66" s="75">
        <v>0</v>
      </c>
      <c r="AF66" s="75">
        <v>0</v>
      </c>
      <c r="AG66" s="75">
        <v>0</v>
      </c>
      <c r="AH66" s="75">
        <v>0</v>
      </c>
      <c r="AI66" s="75">
        <v>0</v>
      </c>
      <c r="AJ66" s="75">
        <v>0</v>
      </c>
      <c r="AK66" s="75">
        <v>0</v>
      </c>
      <c r="AL66" s="75">
        <v>0</v>
      </c>
      <c r="AM66" s="75">
        <v>0</v>
      </c>
      <c r="AN66" s="75">
        <v>0</v>
      </c>
      <c r="AO66" s="75">
        <v>0</v>
      </c>
      <c r="AP66" s="75">
        <v>0</v>
      </c>
      <c r="AQ66" s="75">
        <v>0</v>
      </c>
      <c r="AR66" s="75">
        <v>0</v>
      </c>
      <c r="AS66" s="75">
        <v>0</v>
      </c>
      <c r="AT66" s="75">
        <v>0</v>
      </c>
      <c r="AU66" s="75">
        <v>0</v>
      </c>
      <c r="AV66" s="75">
        <v>0</v>
      </c>
      <c r="AW66" s="75">
        <v>0</v>
      </c>
      <c r="AX66" s="75">
        <v>0</v>
      </c>
      <c r="AY66" s="75">
        <v>0</v>
      </c>
      <c r="AZ66" s="75">
        <v>0</v>
      </c>
      <c r="BA66" s="75">
        <v>0</v>
      </c>
    </row>
    <row r="67" spans="1:53">
      <c r="A67" s="74" t="s">
        <v>215</v>
      </c>
      <c r="B67" s="75">
        <v>20237.95</v>
      </c>
      <c r="C67" s="75">
        <v>20237.95</v>
      </c>
      <c r="D67" s="75">
        <v>20237.95</v>
      </c>
      <c r="E67" s="75">
        <v>20237.95</v>
      </c>
      <c r="F67" s="75">
        <v>20237.95</v>
      </c>
      <c r="G67" s="75">
        <v>20237.95</v>
      </c>
      <c r="H67" s="75">
        <v>20237.95</v>
      </c>
      <c r="I67" s="75">
        <v>20237.95</v>
      </c>
      <c r="J67" s="75">
        <v>20237.95</v>
      </c>
      <c r="K67" s="75">
        <v>20237.95</v>
      </c>
      <c r="L67" s="75">
        <v>20237.95</v>
      </c>
      <c r="M67" s="75">
        <v>20237.95</v>
      </c>
      <c r="N67" s="75">
        <v>242855.40000000005</v>
      </c>
      <c r="O67" s="75">
        <v>9378.56</v>
      </c>
      <c r="P67" s="75">
        <v>9378.56</v>
      </c>
      <c r="Q67" s="75">
        <v>9378.56</v>
      </c>
      <c r="R67" s="75">
        <v>9378.56</v>
      </c>
      <c r="S67" s="75">
        <v>9378.56</v>
      </c>
      <c r="T67" s="75">
        <v>9378.56</v>
      </c>
      <c r="U67" s="75">
        <v>9378.56</v>
      </c>
      <c r="V67" s="75">
        <v>9378.56</v>
      </c>
      <c r="W67" s="75">
        <v>9378.56</v>
      </c>
      <c r="X67" s="75">
        <v>9378.56</v>
      </c>
      <c r="Y67" s="75">
        <v>9378.56</v>
      </c>
      <c r="Z67" s="75">
        <v>9378.56</v>
      </c>
      <c r="AA67" s="75">
        <v>112542.71999999999</v>
      </c>
      <c r="AB67" s="75">
        <v>0</v>
      </c>
      <c r="AC67" s="75">
        <v>0</v>
      </c>
      <c r="AD67" s="75">
        <v>0</v>
      </c>
      <c r="AE67" s="75">
        <v>0</v>
      </c>
      <c r="AF67" s="75">
        <v>0</v>
      </c>
      <c r="AG67" s="75">
        <v>0</v>
      </c>
      <c r="AH67" s="75">
        <v>0</v>
      </c>
      <c r="AI67" s="75">
        <v>0</v>
      </c>
      <c r="AJ67" s="75">
        <v>0</v>
      </c>
      <c r="AK67" s="75">
        <v>0</v>
      </c>
      <c r="AL67" s="75">
        <v>0</v>
      </c>
      <c r="AM67" s="75">
        <v>0</v>
      </c>
      <c r="AN67" s="75">
        <v>0</v>
      </c>
      <c r="AO67" s="75">
        <v>0</v>
      </c>
      <c r="AP67" s="75">
        <v>0</v>
      </c>
      <c r="AQ67" s="75">
        <v>0</v>
      </c>
      <c r="AR67" s="75">
        <v>0</v>
      </c>
      <c r="AS67" s="75">
        <v>0</v>
      </c>
      <c r="AT67" s="75">
        <v>0</v>
      </c>
      <c r="AU67" s="75">
        <v>0</v>
      </c>
      <c r="AV67" s="75">
        <v>0</v>
      </c>
      <c r="AW67" s="75">
        <v>0</v>
      </c>
      <c r="AX67" s="75">
        <v>0</v>
      </c>
      <c r="AY67" s="75">
        <v>0</v>
      </c>
      <c r="AZ67" s="75">
        <v>0</v>
      </c>
      <c r="BA67" s="75">
        <v>0</v>
      </c>
    </row>
    <row r="68" spans="1:53">
      <c r="A68" s="76" t="s">
        <v>216</v>
      </c>
      <c r="B68" s="77">
        <v>84826.189999999988</v>
      </c>
      <c r="C68" s="77">
        <v>86741.539999999979</v>
      </c>
      <c r="D68" s="77">
        <v>84274.039999999979</v>
      </c>
      <c r="E68" s="77">
        <v>87545.75999999998</v>
      </c>
      <c r="F68" s="77">
        <v>78908.729999999981</v>
      </c>
      <c r="G68" s="77">
        <v>87638.279999999984</v>
      </c>
      <c r="H68" s="77">
        <v>84173.099999999977</v>
      </c>
      <c r="I68" s="77">
        <v>85528.569999999978</v>
      </c>
      <c r="J68" s="77">
        <v>79809.51999999999</v>
      </c>
      <c r="K68" s="77">
        <v>84192.01999999999</v>
      </c>
      <c r="L68" s="77">
        <v>78710.639999999985</v>
      </c>
      <c r="M68" s="77">
        <v>78684.679999999993</v>
      </c>
      <c r="N68" s="77">
        <v>1001033.0699999998</v>
      </c>
      <c r="O68" s="77">
        <v>43602.19999999999</v>
      </c>
      <c r="P68" s="77">
        <v>43767.849999999991</v>
      </c>
      <c r="Q68" s="77">
        <v>44252.349999999991</v>
      </c>
      <c r="R68" s="77">
        <v>44739.829999999987</v>
      </c>
      <c r="S68" s="77">
        <v>45867.05999999999</v>
      </c>
      <c r="T68" s="77">
        <v>44786.509999999987</v>
      </c>
      <c r="U68" s="77">
        <v>45516.889999999992</v>
      </c>
      <c r="V68" s="77">
        <v>44871.619999999988</v>
      </c>
      <c r="W68" s="77">
        <v>43845.669999999991</v>
      </c>
      <c r="X68" s="77">
        <v>43806.169999999991</v>
      </c>
      <c r="Y68" s="77">
        <v>43725.749999999993</v>
      </c>
      <c r="Z68" s="77">
        <v>43955.839999999989</v>
      </c>
      <c r="AA68" s="77">
        <v>532737.73999999987</v>
      </c>
      <c r="AB68" s="77">
        <v>511483</v>
      </c>
      <c r="AC68" s="77">
        <v>509483</v>
      </c>
      <c r="AD68" s="77">
        <v>513983</v>
      </c>
      <c r="AE68" s="77">
        <v>509983</v>
      </c>
      <c r="AF68" s="77">
        <v>509983</v>
      </c>
      <c r="AG68" s="77">
        <v>509983</v>
      </c>
      <c r="AH68" s="77">
        <v>509983</v>
      </c>
      <c r="AI68" s="77">
        <v>509983</v>
      </c>
      <c r="AJ68" s="77">
        <v>510483</v>
      </c>
      <c r="AK68" s="77">
        <v>509983</v>
      </c>
      <c r="AL68" s="77">
        <v>509983</v>
      </c>
      <c r="AM68" s="77">
        <v>509987</v>
      </c>
      <c r="AN68" s="77">
        <v>6125300</v>
      </c>
      <c r="AO68" s="77">
        <v>166425</v>
      </c>
      <c r="AP68" s="77">
        <v>166100</v>
      </c>
      <c r="AQ68" s="77">
        <v>166100</v>
      </c>
      <c r="AR68" s="77">
        <v>166225</v>
      </c>
      <c r="AS68" s="77">
        <v>166000</v>
      </c>
      <c r="AT68" s="77">
        <v>166100</v>
      </c>
      <c r="AU68" s="77">
        <v>166125</v>
      </c>
      <c r="AV68" s="77">
        <v>166100</v>
      </c>
      <c r="AW68" s="77">
        <v>166100</v>
      </c>
      <c r="AX68" s="77">
        <v>166225</v>
      </c>
      <c r="AY68" s="77">
        <v>166100</v>
      </c>
      <c r="AZ68" s="77">
        <v>166100</v>
      </c>
      <c r="BA68" s="77">
        <v>1993700</v>
      </c>
    </row>
    <row r="69" spans="1:53">
      <c r="A69" s="74" t="s">
        <v>217</v>
      </c>
      <c r="B69" s="75">
        <v>126787.95</v>
      </c>
      <c r="C69" s="75">
        <v>126787.95</v>
      </c>
      <c r="D69" s="75">
        <v>126787.95</v>
      </c>
      <c r="E69" s="75">
        <v>126787.95</v>
      </c>
      <c r="F69" s="75">
        <v>126787.95</v>
      </c>
      <c r="G69" s="75">
        <v>126932.62</v>
      </c>
      <c r="H69" s="75">
        <v>138126.62</v>
      </c>
      <c r="I69" s="75">
        <v>140324.62</v>
      </c>
      <c r="J69" s="75">
        <v>140324.62</v>
      </c>
      <c r="K69" s="75">
        <v>140324.62</v>
      </c>
      <c r="L69" s="75">
        <v>140324.62</v>
      </c>
      <c r="M69" s="75">
        <v>140324.62</v>
      </c>
      <c r="N69" s="75">
        <v>1600622.0900000003</v>
      </c>
      <c r="O69" s="75">
        <v>12847.52</v>
      </c>
      <c r="P69" s="75">
        <v>12847.52</v>
      </c>
      <c r="Q69" s="75">
        <v>12847.52</v>
      </c>
      <c r="R69" s="75">
        <v>12847.52</v>
      </c>
      <c r="S69" s="75">
        <v>12847.52</v>
      </c>
      <c r="T69" s="75">
        <v>12847.52</v>
      </c>
      <c r="U69" s="75">
        <v>13786.52</v>
      </c>
      <c r="V69" s="75">
        <v>13786.52</v>
      </c>
      <c r="W69" s="75">
        <v>13786.52</v>
      </c>
      <c r="X69" s="75">
        <v>13786.52</v>
      </c>
      <c r="Y69" s="75">
        <v>13786.52</v>
      </c>
      <c r="Z69" s="75">
        <v>13786.52</v>
      </c>
      <c r="AA69" s="75">
        <v>159804.24</v>
      </c>
      <c r="AB69" s="75">
        <v>3970</v>
      </c>
      <c r="AC69" s="75">
        <v>3970</v>
      </c>
      <c r="AD69" s="75">
        <v>3970</v>
      </c>
      <c r="AE69" s="75">
        <v>3970</v>
      </c>
      <c r="AF69" s="75">
        <v>3970</v>
      </c>
      <c r="AG69" s="75">
        <v>3970</v>
      </c>
      <c r="AH69" s="75">
        <v>3970</v>
      </c>
      <c r="AI69" s="75">
        <v>3970</v>
      </c>
      <c r="AJ69" s="75">
        <v>3970</v>
      </c>
      <c r="AK69" s="75">
        <v>3970</v>
      </c>
      <c r="AL69" s="75">
        <v>3970</v>
      </c>
      <c r="AM69" s="75">
        <v>3970</v>
      </c>
      <c r="AN69" s="75">
        <v>47640</v>
      </c>
      <c r="AO69" s="75">
        <v>1000</v>
      </c>
      <c r="AP69" s="75">
        <v>1000</v>
      </c>
      <c r="AQ69" s="75">
        <v>1000</v>
      </c>
      <c r="AR69" s="75">
        <v>1000</v>
      </c>
      <c r="AS69" s="75">
        <v>1000</v>
      </c>
      <c r="AT69" s="75">
        <v>1000</v>
      </c>
      <c r="AU69" s="75">
        <v>1000</v>
      </c>
      <c r="AV69" s="75">
        <v>1000</v>
      </c>
      <c r="AW69" s="75">
        <v>1000</v>
      </c>
      <c r="AX69" s="75">
        <v>1000</v>
      </c>
      <c r="AY69" s="75">
        <v>1000</v>
      </c>
      <c r="AZ69" s="75">
        <v>1000</v>
      </c>
      <c r="BA69" s="75">
        <v>12000</v>
      </c>
    </row>
    <row r="70" spans="1:53">
      <c r="A70" s="74" t="s">
        <v>218</v>
      </c>
      <c r="B70" s="75">
        <v>-143091</v>
      </c>
      <c r="C70" s="75">
        <v>-124190</v>
      </c>
      <c r="D70" s="75">
        <v>-126343</v>
      </c>
      <c r="E70" s="75">
        <v>-130540</v>
      </c>
      <c r="F70" s="75">
        <v>-128961</v>
      </c>
      <c r="G70" s="75">
        <v>-148794</v>
      </c>
      <c r="H70" s="75">
        <v>-134055</v>
      </c>
      <c r="I70" s="75">
        <v>-132160</v>
      </c>
      <c r="J70" s="75">
        <v>-138449</v>
      </c>
      <c r="K70" s="75">
        <v>-150254</v>
      </c>
      <c r="L70" s="75">
        <v>-143027</v>
      </c>
      <c r="M70" s="75">
        <v>-149483</v>
      </c>
      <c r="N70" s="75">
        <v>-1649347</v>
      </c>
      <c r="O70" s="75">
        <v>-14030</v>
      </c>
      <c r="P70" s="75">
        <v>-13677</v>
      </c>
      <c r="Q70" s="75">
        <v>-16341</v>
      </c>
      <c r="R70" s="75">
        <v>-14015</v>
      </c>
      <c r="S70" s="75">
        <v>-13663</v>
      </c>
      <c r="T70" s="75">
        <v>-14983</v>
      </c>
      <c r="U70" s="75">
        <v>-14241</v>
      </c>
      <c r="V70" s="75">
        <v>-14126</v>
      </c>
      <c r="W70" s="75">
        <v>-16271</v>
      </c>
      <c r="X70" s="75">
        <v>-14563</v>
      </c>
      <c r="Y70" s="75">
        <v>-14150</v>
      </c>
      <c r="Z70" s="75">
        <v>-15346</v>
      </c>
      <c r="AA70" s="75">
        <v>-175406</v>
      </c>
      <c r="AB70" s="75">
        <v>0</v>
      </c>
      <c r="AC70" s="75">
        <v>0</v>
      </c>
      <c r="AD70" s="75">
        <v>0</v>
      </c>
      <c r="AE70" s="75">
        <v>0</v>
      </c>
      <c r="AF70" s="75">
        <v>0</v>
      </c>
      <c r="AG70" s="75">
        <v>0</v>
      </c>
      <c r="AH70" s="75">
        <v>0</v>
      </c>
      <c r="AI70" s="75">
        <v>0</v>
      </c>
      <c r="AJ70" s="75">
        <v>0</v>
      </c>
      <c r="AK70" s="75">
        <v>0</v>
      </c>
      <c r="AL70" s="75">
        <v>0</v>
      </c>
      <c r="AM70" s="75">
        <v>0</v>
      </c>
      <c r="AN70" s="75">
        <v>0</v>
      </c>
      <c r="AO70" s="75">
        <v>0</v>
      </c>
      <c r="AP70" s="75">
        <v>0</v>
      </c>
      <c r="AQ70" s="75">
        <v>0</v>
      </c>
      <c r="AR70" s="75">
        <v>0</v>
      </c>
      <c r="AS70" s="75">
        <v>0</v>
      </c>
      <c r="AT70" s="75">
        <v>0</v>
      </c>
      <c r="AU70" s="75">
        <v>0</v>
      </c>
      <c r="AV70" s="75">
        <v>0</v>
      </c>
      <c r="AW70" s="75">
        <v>0</v>
      </c>
      <c r="AX70" s="75">
        <v>0</v>
      </c>
      <c r="AY70" s="75">
        <v>0</v>
      </c>
      <c r="AZ70" s="75">
        <v>0</v>
      </c>
      <c r="BA70" s="75">
        <v>0</v>
      </c>
    </row>
    <row r="71" spans="1:53">
      <c r="A71" s="74" t="s">
        <v>219</v>
      </c>
      <c r="B71" s="75">
        <v>120801.52</v>
      </c>
      <c r="C71" s="75">
        <v>103478.52</v>
      </c>
      <c r="D71" s="75">
        <v>92727.52</v>
      </c>
      <c r="E71" s="75">
        <v>102176.52</v>
      </c>
      <c r="F71" s="75">
        <v>96906.52</v>
      </c>
      <c r="G71" s="75">
        <v>135702.52000000002</v>
      </c>
      <c r="H71" s="75">
        <v>95234.52</v>
      </c>
      <c r="I71" s="75">
        <v>93623.52</v>
      </c>
      <c r="J71" s="75">
        <v>97525.52</v>
      </c>
      <c r="K71" s="75">
        <v>115287.52</v>
      </c>
      <c r="L71" s="75">
        <v>109670.52</v>
      </c>
      <c r="M71" s="75">
        <v>110165.52</v>
      </c>
      <c r="N71" s="75">
        <v>1273300.2400000002</v>
      </c>
      <c r="O71" s="75">
        <v>7345.32</v>
      </c>
      <c r="P71" s="75">
        <v>6725.32</v>
      </c>
      <c r="Q71" s="75">
        <v>11400.32</v>
      </c>
      <c r="R71" s="75">
        <v>7317.32</v>
      </c>
      <c r="S71" s="75">
        <v>6700.32</v>
      </c>
      <c r="T71" s="75">
        <v>9019.32</v>
      </c>
      <c r="U71" s="75">
        <v>6228.32</v>
      </c>
      <c r="V71" s="75">
        <v>6028.32</v>
      </c>
      <c r="W71" s="75">
        <v>9790.32</v>
      </c>
      <c r="X71" s="75">
        <v>6793.32</v>
      </c>
      <c r="Y71" s="75">
        <v>6069.32</v>
      </c>
      <c r="Z71" s="75">
        <v>8167.32</v>
      </c>
      <c r="AA71" s="75">
        <v>91584.840000000026</v>
      </c>
      <c r="AB71" s="75">
        <v>3991</v>
      </c>
      <c r="AC71" s="75">
        <v>3991</v>
      </c>
      <c r="AD71" s="75">
        <v>3991</v>
      </c>
      <c r="AE71" s="75">
        <v>3991</v>
      </c>
      <c r="AF71" s="75">
        <v>3991</v>
      </c>
      <c r="AG71" s="75">
        <v>3991</v>
      </c>
      <c r="AH71" s="75">
        <v>3991</v>
      </c>
      <c r="AI71" s="75">
        <v>3991</v>
      </c>
      <c r="AJ71" s="75">
        <v>3991</v>
      </c>
      <c r="AK71" s="75">
        <v>3991</v>
      </c>
      <c r="AL71" s="75">
        <v>3991</v>
      </c>
      <c r="AM71" s="75">
        <v>3999</v>
      </c>
      <c r="AN71" s="75">
        <v>47900</v>
      </c>
      <c r="AO71" s="75">
        <v>500</v>
      </c>
      <c r="AP71" s="75">
        <v>500</v>
      </c>
      <c r="AQ71" s="75">
        <v>500</v>
      </c>
      <c r="AR71" s="75">
        <v>500</v>
      </c>
      <c r="AS71" s="75">
        <v>500</v>
      </c>
      <c r="AT71" s="75">
        <v>500</v>
      </c>
      <c r="AU71" s="75">
        <v>500</v>
      </c>
      <c r="AV71" s="75">
        <v>500</v>
      </c>
      <c r="AW71" s="75">
        <v>500</v>
      </c>
      <c r="AX71" s="75">
        <v>500</v>
      </c>
      <c r="AY71" s="75">
        <v>500</v>
      </c>
      <c r="AZ71" s="75">
        <v>500</v>
      </c>
      <c r="BA71" s="75">
        <v>6000</v>
      </c>
    </row>
    <row r="72" spans="1:53">
      <c r="A72" s="74" t="s">
        <v>220</v>
      </c>
      <c r="B72" s="75">
        <v>53635</v>
      </c>
      <c r="C72" s="75">
        <v>51902</v>
      </c>
      <c r="D72" s="75">
        <v>42378</v>
      </c>
      <c r="E72" s="75">
        <v>48376</v>
      </c>
      <c r="F72" s="75">
        <v>48852</v>
      </c>
      <c r="G72" s="75">
        <v>46770</v>
      </c>
      <c r="H72" s="75">
        <v>51556</v>
      </c>
      <c r="I72" s="75">
        <v>51670</v>
      </c>
      <c r="J72" s="75">
        <v>52255</v>
      </c>
      <c r="K72" s="75">
        <v>51542</v>
      </c>
      <c r="L72" s="75">
        <v>50115</v>
      </c>
      <c r="M72" s="75">
        <v>49376</v>
      </c>
      <c r="N72" s="75">
        <v>598427</v>
      </c>
      <c r="O72" s="75">
        <v>0</v>
      </c>
      <c r="P72" s="75">
        <v>0</v>
      </c>
      <c r="Q72" s="75">
        <v>0</v>
      </c>
      <c r="R72" s="75">
        <v>0</v>
      </c>
      <c r="S72" s="75">
        <v>0</v>
      </c>
      <c r="T72" s="75">
        <v>0</v>
      </c>
      <c r="U72" s="75">
        <v>0</v>
      </c>
      <c r="V72" s="75">
        <v>0</v>
      </c>
      <c r="W72" s="75">
        <v>0</v>
      </c>
      <c r="X72" s="75">
        <v>0</v>
      </c>
      <c r="Y72" s="75">
        <v>0</v>
      </c>
      <c r="Z72" s="75">
        <v>0</v>
      </c>
      <c r="AA72" s="75">
        <v>0</v>
      </c>
      <c r="AB72" s="75">
        <v>800</v>
      </c>
      <c r="AC72" s="75">
        <v>800</v>
      </c>
      <c r="AD72" s="75">
        <v>800</v>
      </c>
      <c r="AE72" s="75">
        <v>800</v>
      </c>
      <c r="AF72" s="75">
        <v>800</v>
      </c>
      <c r="AG72" s="75">
        <v>800</v>
      </c>
      <c r="AH72" s="75">
        <v>800</v>
      </c>
      <c r="AI72" s="75">
        <v>800</v>
      </c>
      <c r="AJ72" s="75">
        <v>800</v>
      </c>
      <c r="AK72" s="75">
        <v>800</v>
      </c>
      <c r="AL72" s="75">
        <v>800</v>
      </c>
      <c r="AM72" s="75">
        <v>800</v>
      </c>
      <c r="AN72" s="75">
        <v>9600</v>
      </c>
      <c r="AO72" s="75">
        <v>0</v>
      </c>
      <c r="AP72" s="75">
        <v>0</v>
      </c>
      <c r="AQ72" s="75">
        <v>0</v>
      </c>
      <c r="AR72" s="75">
        <v>0</v>
      </c>
      <c r="AS72" s="75">
        <v>0</v>
      </c>
      <c r="AT72" s="75">
        <v>0</v>
      </c>
      <c r="AU72" s="75">
        <v>0</v>
      </c>
      <c r="AV72" s="75">
        <v>0</v>
      </c>
      <c r="AW72" s="75">
        <v>0</v>
      </c>
      <c r="AX72" s="75">
        <v>0</v>
      </c>
      <c r="AY72" s="75">
        <v>0</v>
      </c>
      <c r="AZ72" s="75">
        <v>0</v>
      </c>
      <c r="BA72" s="75">
        <v>0</v>
      </c>
    </row>
    <row r="73" spans="1:53">
      <c r="A73" s="74" t="s">
        <v>221</v>
      </c>
      <c r="B73" s="75">
        <v>23175</v>
      </c>
      <c r="C73" s="75">
        <v>21345</v>
      </c>
      <c r="D73" s="75">
        <v>27336</v>
      </c>
      <c r="E73" s="75">
        <v>21013</v>
      </c>
      <c r="F73" s="75">
        <v>17915</v>
      </c>
      <c r="G73" s="75">
        <v>21835</v>
      </c>
      <c r="H73" s="75">
        <v>20442</v>
      </c>
      <c r="I73" s="75">
        <v>16263</v>
      </c>
      <c r="J73" s="75">
        <v>28265</v>
      </c>
      <c r="K73" s="75">
        <v>25941</v>
      </c>
      <c r="L73" s="75">
        <v>14918</v>
      </c>
      <c r="M73" s="75">
        <v>14273</v>
      </c>
      <c r="N73" s="75">
        <v>252721</v>
      </c>
      <c r="O73" s="75">
        <v>0</v>
      </c>
      <c r="P73" s="75">
        <v>0</v>
      </c>
      <c r="Q73" s="75">
        <v>0</v>
      </c>
      <c r="R73" s="75">
        <v>0</v>
      </c>
      <c r="S73" s="75">
        <v>0</v>
      </c>
      <c r="T73" s="75">
        <v>0</v>
      </c>
      <c r="U73" s="75">
        <v>0</v>
      </c>
      <c r="V73" s="75">
        <v>0</v>
      </c>
      <c r="W73" s="75">
        <v>0</v>
      </c>
      <c r="X73" s="75">
        <v>0</v>
      </c>
      <c r="Y73" s="75">
        <v>0</v>
      </c>
      <c r="Z73" s="75">
        <v>0</v>
      </c>
      <c r="AA73" s="75">
        <v>0</v>
      </c>
      <c r="AB73" s="75">
        <v>1405</v>
      </c>
      <c r="AC73" s="75">
        <v>1405</v>
      </c>
      <c r="AD73" s="75">
        <v>1530</v>
      </c>
      <c r="AE73" s="75">
        <v>1405</v>
      </c>
      <c r="AF73" s="75">
        <v>1405</v>
      </c>
      <c r="AG73" s="75">
        <v>1530</v>
      </c>
      <c r="AH73" s="75">
        <v>1405</v>
      </c>
      <c r="AI73" s="75">
        <v>1405</v>
      </c>
      <c r="AJ73" s="75">
        <v>1530</v>
      </c>
      <c r="AK73" s="75">
        <v>1405</v>
      </c>
      <c r="AL73" s="75">
        <v>1405</v>
      </c>
      <c r="AM73" s="75">
        <v>1525</v>
      </c>
      <c r="AN73" s="75">
        <v>17355</v>
      </c>
      <c r="AO73" s="75">
        <v>0</v>
      </c>
      <c r="AP73" s="75">
        <v>0</v>
      </c>
      <c r="AQ73" s="75">
        <v>0</v>
      </c>
      <c r="AR73" s="75">
        <v>0</v>
      </c>
      <c r="AS73" s="75">
        <v>0</v>
      </c>
      <c r="AT73" s="75">
        <v>0</v>
      </c>
      <c r="AU73" s="75">
        <v>0</v>
      </c>
      <c r="AV73" s="75">
        <v>0</v>
      </c>
      <c r="AW73" s="75">
        <v>0</v>
      </c>
      <c r="AX73" s="75">
        <v>0</v>
      </c>
      <c r="AY73" s="75">
        <v>0</v>
      </c>
      <c r="AZ73" s="75">
        <v>0</v>
      </c>
      <c r="BA73" s="75">
        <v>0</v>
      </c>
    </row>
    <row r="74" spans="1:53">
      <c r="A74" s="74" t="s">
        <v>222</v>
      </c>
      <c r="B74" s="75">
        <v>-87008</v>
      </c>
      <c r="C74" s="75">
        <v>-83517</v>
      </c>
      <c r="D74" s="75">
        <v>-80054</v>
      </c>
      <c r="E74" s="75">
        <v>-79736</v>
      </c>
      <c r="F74" s="75">
        <v>-77166</v>
      </c>
      <c r="G74" s="75">
        <v>-78967</v>
      </c>
      <c r="H74" s="75">
        <v>-82292</v>
      </c>
      <c r="I74" s="75">
        <v>-78309</v>
      </c>
      <c r="J74" s="75">
        <v>-90644</v>
      </c>
      <c r="K74" s="75">
        <v>-87666</v>
      </c>
      <c r="L74" s="75">
        <v>-75467</v>
      </c>
      <c r="M74" s="75">
        <v>-74109</v>
      </c>
      <c r="N74" s="75">
        <v>-974935</v>
      </c>
      <c r="O74" s="75">
        <v>-8191</v>
      </c>
      <c r="P74" s="75">
        <v>-8191</v>
      </c>
      <c r="Q74" s="75">
        <v>-8191</v>
      </c>
      <c r="R74" s="75">
        <v>-8191</v>
      </c>
      <c r="S74" s="75">
        <v>-8191</v>
      </c>
      <c r="T74" s="75">
        <v>-8191</v>
      </c>
      <c r="U74" s="75">
        <v>-8191</v>
      </c>
      <c r="V74" s="75">
        <v>-8191</v>
      </c>
      <c r="W74" s="75">
        <v>-8191</v>
      </c>
      <c r="X74" s="75">
        <v>-8191</v>
      </c>
      <c r="Y74" s="75">
        <v>-8191</v>
      </c>
      <c r="Z74" s="75">
        <v>-8191</v>
      </c>
      <c r="AA74" s="75">
        <v>-98292</v>
      </c>
      <c r="AB74" s="75">
        <v>0</v>
      </c>
      <c r="AC74" s="75">
        <v>0</v>
      </c>
      <c r="AD74" s="75">
        <v>0</v>
      </c>
      <c r="AE74" s="75">
        <v>0</v>
      </c>
      <c r="AF74" s="75">
        <v>0</v>
      </c>
      <c r="AG74" s="75">
        <v>0</v>
      </c>
      <c r="AH74" s="75">
        <v>0</v>
      </c>
      <c r="AI74" s="75">
        <v>0</v>
      </c>
      <c r="AJ74" s="75">
        <v>0</v>
      </c>
      <c r="AK74" s="75">
        <v>0</v>
      </c>
      <c r="AL74" s="75">
        <v>0</v>
      </c>
      <c r="AM74" s="75">
        <v>0</v>
      </c>
      <c r="AN74" s="75">
        <v>0</v>
      </c>
      <c r="AO74" s="75">
        <v>0</v>
      </c>
      <c r="AP74" s="75">
        <v>0</v>
      </c>
      <c r="AQ74" s="75">
        <v>0</v>
      </c>
      <c r="AR74" s="75">
        <v>0</v>
      </c>
      <c r="AS74" s="75">
        <v>0</v>
      </c>
      <c r="AT74" s="75">
        <v>0</v>
      </c>
      <c r="AU74" s="75">
        <v>0</v>
      </c>
      <c r="AV74" s="75">
        <v>0</v>
      </c>
      <c r="AW74" s="75">
        <v>0</v>
      </c>
      <c r="AX74" s="75">
        <v>0</v>
      </c>
      <c r="AY74" s="75">
        <v>0</v>
      </c>
      <c r="AZ74" s="75">
        <v>0</v>
      </c>
      <c r="BA74" s="75">
        <v>0</v>
      </c>
    </row>
    <row r="75" spans="1:53">
      <c r="A75" s="76" t="s">
        <v>223</v>
      </c>
      <c r="B75" s="77">
        <v>94300.47</v>
      </c>
      <c r="C75" s="77">
        <v>95806.47</v>
      </c>
      <c r="D75" s="77">
        <v>82832.47</v>
      </c>
      <c r="E75" s="77">
        <v>88077.47</v>
      </c>
      <c r="F75" s="77">
        <v>84334.47</v>
      </c>
      <c r="G75" s="77">
        <v>103479.14000000001</v>
      </c>
      <c r="H75" s="77">
        <v>89012.140000000014</v>
      </c>
      <c r="I75" s="77">
        <v>91412.140000000014</v>
      </c>
      <c r="J75" s="77">
        <v>89277.140000000014</v>
      </c>
      <c r="K75" s="77">
        <v>95175.140000000014</v>
      </c>
      <c r="L75" s="77">
        <v>96534.140000000014</v>
      </c>
      <c r="M75" s="77">
        <v>90547.140000000014</v>
      </c>
      <c r="N75" s="77">
        <v>1100788.33</v>
      </c>
      <c r="O75" s="77">
        <v>-2028.1599999999999</v>
      </c>
      <c r="P75" s="77">
        <v>-2295.16</v>
      </c>
      <c r="Q75" s="77">
        <v>-284.15999999999985</v>
      </c>
      <c r="R75" s="77">
        <v>-2041.1599999999999</v>
      </c>
      <c r="S75" s="77">
        <v>-2306.16</v>
      </c>
      <c r="T75" s="77">
        <v>-1307.1599999999999</v>
      </c>
      <c r="U75" s="77">
        <v>-2417.16</v>
      </c>
      <c r="V75" s="77">
        <v>-2502.16</v>
      </c>
      <c r="W75" s="77">
        <v>-885.15999999999985</v>
      </c>
      <c r="X75" s="77">
        <v>-2174.16</v>
      </c>
      <c r="Y75" s="77">
        <v>-2485.16</v>
      </c>
      <c r="Z75" s="77">
        <v>-1583.1599999999999</v>
      </c>
      <c r="AA75" s="77">
        <v>-22308.92</v>
      </c>
      <c r="AB75" s="77">
        <v>10166</v>
      </c>
      <c r="AC75" s="77">
        <v>10166</v>
      </c>
      <c r="AD75" s="77">
        <v>10291</v>
      </c>
      <c r="AE75" s="77">
        <v>10166</v>
      </c>
      <c r="AF75" s="77">
        <v>10166</v>
      </c>
      <c r="AG75" s="77">
        <v>10291</v>
      </c>
      <c r="AH75" s="77">
        <v>10166</v>
      </c>
      <c r="AI75" s="77">
        <v>10166</v>
      </c>
      <c r="AJ75" s="77">
        <v>10291</v>
      </c>
      <c r="AK75" s="77">
        <v>10166</v>
      </c>
      <c r="AL75" s="77">
        <v>10166</v>
      </c>
      <c r="AM75" s="77">
        <v>10294</v>
      </c>
      <c r="AN75" s="77">
        <v>122495</v>
      </c>
      <c r="AO75" s="77">
        <v>1500</v>
      </c>
      <c r="AP75" s="77">
        <v>1500</v>
      </c>
      <c r="AQ75" s="77">
        <v>1500</v>
      </c>
      <c r="AR75" s="77">
        <v>1500</v>
      </c>
      <c r="AS75" s="77">
        <v>1500</v>
      </c>
      <c r="AT75" s="77">
        <v>1500</v>
      </c>
      <c r="AU75" s="77">
        <v>1500</v>
      </c>
      <c r="AV75" s="77">
        <v>1500</v>
      </c>
      <c r="AW75" s="77">
        <v>1500</v>
      </c>
      <c r="AX75" s="77">
        <v>1500</v>
      </c>
      <c r="AY75" s="77">
        <v>1500</v>
      </c>
      <c r="AZ75" s="77">
        <v>1500</v>
      </c>
      <c r="BA75" s="77">
        <v>18000</v>
      </c>
    </row>
    <row r="76" spans="1:53">
      <c r="A76" s="74" t="s">
        <v>224</v>
      </c>
      <c r="B76" s="75">
        <v>19407</v>
      </c>
      <c r="C76" s="75">
        <v>17972</v>
      </c>
      <c r="D76" s="75">
        <v>26549</v>
      </c>
      <c r="E76" s="75">
        <v>16065</v>
      </c>
      <c r="F76" s="75">
        <v>13779</v>
      </c>
      <c r="G76" s="75">
        <v>29965</v>
      </c>
      <c r="H76" s="75">
        <v>19391</v>
      </c>
      <c r="I76" s="75">
        <v>19312</v>
      </c>
      <c r="J76" s="75">
        <v>31206</v>
      </c>
      <c r="K76" s="75">
        <v>19280</v>
      </c>
      <c r="L76" s="75">
        <v>20601</v>
      </c>
      <c r="M76" s="75">
        <v>34868</v>
      </c>
      <c r="N76" s="75">
        <v>268395</v>
      </c>
      <c r="O76" s="75">
        <v>0</v>
      </c>
      <c r="P76" s="75">
        <v>0</v>
      </c>
      <c r="Q76" s="75">
        <v>9715</v>
      </c>
      <c r="R76" s="75">
        <v>0</v>
      </c>
      <c r="S76" s="75">
        <v>0</v>
      </c>
      <c r="T76" s="75">
        <v>9715</v>
      </c>
      <c r="U76" s="75">
        <v>0</v>
      </c>
      <c r="V76" s="75">
        <v>0</v>
      </c>
      <c r="W76" s="75">
        <v>9715</v>
      </c>
      <c r="X76" s="75">
        <v>0</v>
      </c>
      <c r="Y76" s="75">
        <v>0</v>
      </c>
      <c r="Z76" s="75">
        <v>9715</v>
      </c>
      <c r="AA76" s="75">
        <v>38860</v>
      </c>
      <c r="AB76" s="75">
        <v>30000</v>
      </c>
      <c r="AC76" s="75">
        <v>30000</v>
      </c>
      <c r="AD76" s="75">
        <v>30000</v>
      </c>
      <c r="AE76" s="75">
        <v>30000</v>
      </c>
      <c r="AF76" s="75">
        <v>30000</v>
      </c>
      <c r="AG76" s="75">
        <v>30000</v>
      </c>
      <c r="AH76" s="75">
        <v>30000</v>
      </c>
      <c r="AI76" s="75">
        <v>30000</v>
      </c>
      <c r="AJ76" s="75">
        <v>30000</v>
      </c>
      <c r="AK76" s="75">
        <v>30000</v>
      </c>
      <c r="AL76" s="75">
        <v>30000</v>
      </c>
      <c r="AM76" s="75">
        <v>30000</v>
      </c>
      <c r="AN76" s="75">
        <v>360000</v>
      </c>
      <c r="AO76" s="75">
        <v>0</v>
      </c>
      <c r="AP76" s="75">
        <v>0</v>
      </c>
      <c r="AQ76" s="75">
        <v>0</v>
      </c>
      <c r="AR76" s="75">
        <v>0</v>
      </c>
      <c r="AS76" s="75">
        <v>0</v>
      </c>
      <c r="AT76" s="75">
        <v>0</v>
      </c>
      <c r="AU76" s="75">
        <v>0</v>
      </c>
      <c r="AV76" s="75">
        <v>0</v>
      </c>
      <c r="AW76" s="75">
        <v>0</v>
      </c>
      <c r="AX76" s="75">
        <v>0</v>
      </c>
      <c r="AY76" s="75">
        <v>0</v>
      </c>
      <c r="AZ76" s="75">
        <v>0</v>
      </c>
      <c r="BA76" s="75">
        <v>0</v>
      </c>
    </row>
    <row r="77" spans="1:53">
      <c r="A77" s="74" t="s">
        <v>225</v>
      </c>
      <c r="B77" s="75">
        <v>776.28</v>
      </c>
      <c r="C77" s="75">
        <v>718.88</v>
      </c>
      <c r="D77" s="75">
        <v>1061.96</v>
      </c>
      <c r="E77" s="75">
        <v>642.59999999999991</v>
      </c>
      <c r="F77" s="75">
        <v>551.16</v>
      </c>
      <c r="G77" s="75">
        <v>1198.6000000000001</v>
      </c>
      <c r="H77" s="75">
        <v>775.64</v>
      </c>
      <c r="I77" s="75">
        <v>772.48</v>
      </c>
      <c r="J77" s="75">
        <v>1248.2400000000002</v>
      </c>
      <c r="K77" s="75">
        <v>771.2</v>
      </c>
      <c r="L77" s="75">
        <v>824.04</v>
      </c>
      <c r="M77" s="75">
        <v>1394.72</v>
      </c>
      <c r="N77" s="75">
        <v>10735.800000000001</v>
      </c>
      <c r="O77" s="75">
        <v>0</v>
      </c>
      <c r="P77" s="75">
        <v>0</v>
      </c>
      <c r="Q77" s="75">
        <v>388.6</v>
      </c>
      <c r="R77" s="75">
        <v>0</v>
      </c>
      <c r="S77" s="75">
        <v>0</v>
      </c>
      <c r="T77" s="75">
        <v>388.6</v>
      </c>
      <c r="U77" s="75">
        <v>0</v>
      </c>
      <c r="V77" s="75">
        <v>0</v>
      </c>
      <c r="W77" s="75">
        <v>388.6</v>
      </c>
      <c r="X77" s="75">
        <v>0</v>
      </c>
      <c r="Y77" s="75">
        <v>0</v>
      </c>
      <c r="Z77" s="75">
        <v>388.6</v>
      </c>
      <c r="AA77" s="75">
        <v>1554.4</v>
      </c>
      <c r="AB77" s="75">
        <v>0</v>
      </c>
      <c r="AC77" s="75">
        <v>0</v>
      </c>
      <c r="AD77" s="75">
        <v>0</v>
      </c>
      <c r="AE77" s="75">
        <v>0</v>
      </c>
      <c r="AF77" s="75">
        <v>0</v>
      </c>
      <c r="AG77" s="75">
        <v>0</v>
      </c>
      <c r="AH77" s="75">
        <v>0</v>
      </c>
      <c r="AI77" s="75">
        <v>0</v>
      </c>
      <c r="AJ77" s="75">
        <v>0</v>
      </c>
      <c r="AK77" s="75">
        <v>0</v>
      </c>
      <c r="AL77" s="75">
        <v>0</v>
      </c>
      <c r="AM77" s="75">
        <v>0</v>
      </c>
      <c r="AN77" s="75">
        <v>0</v>
      </c>
      <c r="AO77" s="75">
        <v>0</v>
      </c>
      <c r="AP77" s="75">
        <v>0</v>
      </c>
      <c r="AQ77" s="75">
        <v>0</v>
      </c>
      <c r="AR77" s="75">
        <v>0</v>
      </c>
      <c r="AS77" s="75">
        <v>0</v>
      </c>
      <c r="AT77" s="75">
        <v>0</v>
      </c>
      <c r="AU77" s="75">
        <v>0</v>
      </c>
      <c r="AV77" s="75">
        <v>0</v>
      </c>
      <c r="AW77" s="75">
        <v>0</v>
      </c>
      <c r="AX77" s="75">
        <v>0</v>
      </c>
      <c r="AY77" s="75">
        <v>0</v>
      </c>
      <c r="AZ77" s="75">
        <v>0</v>
      </c>
      <c r="BA77" s="75">
        <v>0</v>
      </c>
    </row>
    <row r="78" spans="1:53">
      <c r="A78" s="74" t="s">
        <v>226</v>
      </c>
      <c r="B78" s="75">
        <v>35708.86</v>
      </c>
      <c r="C78" s="75">
        <v>36282.5</v>
      </c>
      <c r="D78" s="75">
        <v>42312.93</v>
      </c>
      <c r="E78" s="75">
        <v>35917.339999999997</v>
      </c>
      <c r="F78" s="75">
        <v>41365</v>
      </c>
      <c r="G78" s="75">
        <v>44801.25</v>
      </c>
      <c r="H78" s="75">
        <v>36011.32</v>
      </c>
      <c r="I78" s="75">
        <v>28187.489999999998</v>
      </c>
      <c r="J78" s="75">
        <v>33453.22</v>
      </c>
      <c r="K78" s="75">
        <v>46186.46</v>
      </c>
      <c r="L78" s="75">
        <v>40408.17</v>
      </c>
      <c r="M78" s="75">
        <v>73955.63</v>
      </c>
      <c r="N78" s="75">
        <v>494590.17000000004</v>
      </c>
      <c r="O78" s="75">
        <v>2211.37</v>
      </c>
      <c r="P78" s="75">
        <v>3513.9900000000002</v>
      </c>
      <c r="Q78" s="75">
        <v>5077.18</v>
      </c>
      <c r="R78" s="75">
        <v>451.44</v>
      </c>
      <c r="S78" s="75">
        <v>7090.5700000000006</v>
      </c>
      <c r="T78" s="75">
        <v>3147.3900000000003</v>
      </c>
      <c r="U78" s="75">
        <v>2947.9</v>
      </c>
      <c r="V78" s="75">
        <v>1477.14</v>
      </c>
      <c r="W78" s="75">
        <v>2015.09</v>
      </c>
      <c r="X78" s="75">
        <v>6663.98</v>
      </c>
      <c r="Y78" s="75">
        <v>899.85</v>
      </c>
      <c r="Z78" s="75">
        <v>7905.13</v>
      </c>
      <c r="AA78" s="75">
        <v>43401.03</v>
      </c>
      <c r="AB78" s="75">
        <v>26641</v>
      </c>
      <c r="AC78" s="75">
        <v>26641</v>
      </c>
      <c r="AD78" s="75">
        <v>26641</v>
      </c>
      <c r="AE78" s="75">
        <v>26641</v>
      </c>
      <c r="AF78" s="75">
        <v>25891</v>
      </c>
      <c r="AG78" s="75">
        <v>25891</v>
      </c>
      <c r="AH78" s="75">
        <v>25891</v>
      </c>
      <c r="AI78" s="75">
        <v>25641</v>
      </c>
      <c r="AJ78" s="75">
        <v>25641</v>
      </c>
      <c r="AK78" s="75">
        <v>25641</v>
      </c>
      <c r="AL78" s="75">
        <v>25641</v>
      </c>
      <c r="AM78" s="75">
        <v>25649</v>
      </c>
      <c r="AN78" s="75">
        <v>312450</v>
      </c>
      <c r="AO78" s="75">
        <v>296</v>
      </c>
      <c r="AP78" s="75">
        <v>296</v>
      </c>
      <c r="AQ78" s="75">
        <v>296</v>
      </c>
      <c r="AR78" s="75">
        <v>296</v>
      </c>
      <c r="AS78" s="75">
        <v>296</v>
      </c>
      <c r="AT78" s="75">
        <v>296</v>
      </c>
      <c r="AU78" s="75">
        <v>296</v>
      </c>
      <c r="AV78" s="75">
        <v>296</v>
      </c>
      <c r="AW78" s="75">
        <v>296</v>
      </c>
      <c r="AX78" s="75">
        <v>296</v>
      </c>
      <c r="AY78" s="75">
        <v>296</v>
      </c>
      <c r="AZ78" s="75">
        <v>294</v>
      </c>
      <c r="BA78" s="75">
        <v>3550</v>
      </c>
    </row>
    <row r="79" spans="1:53">
      <c r="A79" s="74" t="s">
        <v>227</v>
      </c>
      <c r="B79" s="75">
        <v>4733.72</v>
      </c>
      <c r="C79" s="75">
        <v>4218.72</v>
      </c>
      <c r="D79" s="75">
        <v>4579.72</v>
      </c>
      <c r="E79" s="75">
        <v>4871.72</v>
      </c>
      <c r="F79" s="75">
        <v>3078.7200000000003</v>
      </c>
      <c r="G79" s="75">
        <v>4244.72</v>
      </c>
      <c r="H79" s="75">
        <v>5065.72</v>
      </c>
      <c r="I79" s="75">
        <v>4156.72</v>
      </c>
      <c r="J79" s="75">
        <v>3077.7200000000003</v>
      </c>
      <c r="K79" s="75">
        <v>4098.72</v>
      </c>
      <c r="L79" s="75">
        <v>3223.7200000000003</v>
      </c>
      <c r="M79" s="75">
        <v>5757.88</v>
      </c>
      <c r="N79" s="75">
        <v>51107.8</v>
      </c>
      <c r="O79" s="75">
        <v>3919.7000000000003</v>
      </c>
      <c r="P79" s="75">
        <v>3089.7000000000003</v>
      </c>
      <c r="Q79" s="75">
        <v>3349.7000000000003</v>
      </c>
      <c r="R79" s="75">
        <v>3011.7000000000003</v>
      </c>
      <c r="S79" s="75">
        <v>3440.7000000000003</v>
      </c>
      <c r="T79" s="75">
        <v>3499.7000000000003</v>
      </c>
      <c r="U79" s="75">
        <v>3979.7000000000003</v>
      </c>
      <c r="V79" s="75">
        <v>3884.7000000000003</v>
      </c>
      <c r="W79" s="75">
        <v>3159.7000000000003</v>
      </c>
      <c r="X79" s="75">
        <v>4481.7</v>
      </c>
      <c r="Y79" s="75">
        <v>4414.7</v>
      </c>
      <c r="Z79" s="75">
        <v>3174.7000000000003</v>
      </c>
      <c r="AA79" s="75">
        <v>43406.399999999994</v>
      </c>
      <c r="AB79" s="75">
        <v>44147.41</v>
      </c>
      <c r="AC79" s="75">
        <v>39974.410000000003</v>
      </c>
      <c r="AD79" s="75">
        <v>40142.410000000003</v>
      </c>
      <c r="AE79" s="75">
        <v>40467.410000000003</v>
      </c>
      <c r="AF79" s="75">
        <v>40544.410000000003</v>
      </c>
      <c r="AG79" s="75">
        <v>40344.410000000003</v>
      </c>
      <c r="AH79" s="75">
        <v>44468.41</v>
      </c>
      <c r="AI79" s="75">
        <v>39794.410000000003</v>
      </c>
      <c r="AJ79" s="75">
        <v>40344.410000000003</v>
      </c>
      <c r="AK79" s="75">
        <v>40968.410000000003</v>
      </c>
      <c r="AL79" s="75">
        <v>41244.410000000003</v>
      </c>
      <c r="AM79" s="75">
        <v>39398.410000000003</v>
      </c>
      <c r="AN79" s="75">
        <v>491838.92000000016</v>
      </c>
      <c r="AO79" s="75">
        <v>5508</v>
      </c>
      <c r="AP79" s="75">
        <v>5508</v>
      </c>
      <c r="AQ79" s="75">
        <v>5508</v>
      </c>
      <c r="AR79" s="75">
        <v>5508</v>
      </c>
      <c r="AS79" s="75">
        <v>5508</v>
      </c>
      <c r="AT79" s="75">
        <v>5508</v>
      </c>
      <c r="AU79" s="75">
        <v>5508</v>
      </c>
      <c r="AV79" s="75">
        <v>5508</v>
      </c>
      <c r="AW79" s="75">
        <v>5508</v>
      </c>
      <c r="AX79" s="75">
        <v>5508</v>
      </c>
      <c r="AY79" s="75">
        <v>5508</v>
      </c>
      <c r="AZ79" s="75">
        <v>5512</v>
      </c>
      <c r="BA79" s="75">
        <v>66100</v>
      </c>
    </row>
    <row r="80" spans="1:53">
      <c r="A80" s="76" t="s">
        <v>228</v>
      </c>
      <c r="B80" s="77">
        <v>60625.86</v>
      </c>
      <c r="C80" s="77">
        <v>59192.100000000006</v>
      </c>
      <c r="D80" s="77">
        <v>74503.61</v>
      </c>
      <c r="E80" s="77">
        <v>57496.659999999996</v>
      </c>
      <c r="F80" s="77">
        <v>58773.880000000005</v>
      </c>
      <c r="G80" s="77">
        <v>80209.570000000007</v>
      </c>
      <c r="H80" s="77">
        <v>61243.68</v>
      </c>
      <c r="I80" s="77">
        <v>52428.69</v>
      </c>
      <c r="J80" s="77">
        <v>68985.180000000008</v>
      </c>
      <c r="K80" s="77">
        <v>70336.38</v>
      </c>
      <c r="L80" s="77">
        <v>65056.93</v>
      </c>
      <c r="M80" s="77">
        <v>115976.23000000001</v>
      </c>
      <c r="N80" s="77">
        <v>824828.77</v>
      </c>
      <c r="O80" s="77">
        <v>6131.07</v>
      </c>
      <c r="P80" s="77">
        <v>6603.6900000000005</v>
      </c>
      <c r="Q80" s="77">
        <v>18530.48</v>
      </c>
      <c r="R80" s="77">
        <v>3463.1400000000003</v>
      </c>
      <c r="S80" s="77">
        <v>10531.27</v>
      </c>
      <c r="T80" s="77">
        <v>16750.690000000002</v>
      </c>
      <c r="U80" s="77">
        <v>6927.6</v>
      </c>
      <c r="V80" s="77">
        <v>5361.84</v>
      </c>
      <c r="W80" s="77">
        <v>15278.390000000001</v>
      </c>
      <c r="X80" s="77">
        <v>11145.68</v>
      </c>
      <c r="Y80" s="77">
        <v>5314.55</v>
      </c>
      <c r="Z80" s="77">
        <v>21183.43</v>
      </c>
      <c r="AA80" s="77">
        <v>127221.83000000002</v>
      </c>
      <c r="AB80" s="77">
        <v>100788.41</v>
      </c>
      <c r="AC80" s="77">
        <v>96615.41</v>
      </c>
      <c r="AD80" s="77">
        <v>96783.41</v>
      </c>
      <c r="AE80" s="77">
        <v>97108.41</v>
      </c>
      <c r="AF80" s="77">
        <v>96435.41</v>
      </c>
      <c r="AG80" s="77">
        <v>96235.41</v>
      </c>
      <c r="AH80" s="77">
        <v>100359.41</v>
      </c>
      <c r="AI80" s="77">
        <v>95435.41</v>
      </c>
      <c r="AJ80" s="77">
        <v>95985.41</v>
      </c>
      <c r="AK80" s="77">
        <v>96609.41</v>
      </c>
      <c r="AL80" s="77">
        <v>96885.41</v>
      </c>
      <c r="AM80" s="77">
        <v>95047.41</v>
      </c>
      <c r="AN80" s="77">
        <v>1164288.9200000002</v>
      </c>
      <c r="AO80" s="77">
        <v>5804</v>
      </c>
      <c r="AP80" s="77">
        <v>5804</v>
      </c>
      <c r="AQ80" s="77">
        <v>5804</v>
      </c>
      <c r="AR80" s="77">
        <v>5804</v>
      </c>
      <c r="AS80" s="77">
        <v>5804</v>
      </c>
      <c r="AT80" s="77">
        <v>5804</v>
      </c>
      <c r="AU80" s="77">
        <v>5804</v>
      </c>
      <c r="AV80" s="77">
        <v>5804</v>
      </c>
      <c r="AW80" s="77">
        <v>5804</v>
      </c>
      <c r="AX80" s="77">
        <v>5804</v>
      </c>
      <c r="AY80" s="77">
        <v>5804</v>
      </c>
      <c r="AZ80" s="77">
        <v>5806</v>
      </c>
      <c r="BA80" s="77">
        <v>69650</v>
      </c>
    </row>
    <row r="81" spans="1:53">
      <c r="A81" s="74" t="s">
        <v>229</v>
      </c>
      <c r="B81" s="75">
        <v>0</v>
      </c>
      <c r="C81" s="75">
        <v>0</v>
      </c>
      <c r="D81" s="75">
        <v>0</v>
      </c>
      <c r="E81" s="75">
        <v>0</v>
      </c>
      <c r="F81" s="75">
        <v>0</v>
      </c>
      <c r="G81" s="75">
        <v>0</v>
      </c>
      <c r="H81" s="75">
        <v>0</v>
      </c>
      <c r="I81" s="75">
        <v>0</v>
      </c>
      <c r="J81" s="75">
        <v>0</v>
      </c>
      <c r="K81" s="75">
        <v>0</v>
      </c>
      <c r="L81" s="75">
        <v>0</v>
      </c>
      <c r="M81" s="75">
        <v>0</v>
      </c>
      <c r="N81" s="75">
        <v>0</v>
      </c>
      <c r="O81" s="75">
        <v>400</v>
      </c>
      <c r="P81" s="75">
        <v>400</v>
      </c>
      <c r="Q81" s="75">
        <v>400</v>
      </c>
      <c r="R81" s="75">
        <v>400</v>
      </c>
      <c r="S81" s="75">
        <v>400</v>
      </c>
      <c r="T81" s="75">
        <v>400</v>
      </c>
      <c r="U81" s="75">
        <v>400</v>
      </c>
      <c r="V81" s="75">
        <v>400</v>
      </c>
      <c r="W81" s="75">
        <v>400</v>
      </c>
      <c r="X81" s="75">
        <v>400</v>
      </c>
      <c r="Y81" s="75">
        <v>400</v>
      </c>
      <c r="Z81" s="75">
        <v>400</v>
      </c>
      <c r="AA81" s="75">
        <v>4800</v>
      </c>
      <c r="AB81" s="75">
        <v>17000</v>
      </c>
      <c r="AC81" s="75">
        <v>17000</v>
      </c>
      <c r="AD81" s="75">
        <v>17000</v>
      </c>
      <c r="AE81" s="75">
        <v>17000</v>
      </c>
      <c r="AF81" s="75">
        <v>17000</v>
      </c>
      <c r="AG81" s="75">
        <v>17000</v>
      </c>
      <c r="AH81" s="75">
        <v>17000</v>
      </c>
      <c r="AI81" s="75">
        <v>17000</v>
      </c>
      <c r="AJ81" s="75">
        <v>17124</v>
      </c>
      <c r="AK81" s="75">
        <v>17000</v>
      </c>
      <c r="AL81" s="75">
        <v>17000</v>
      </c>
      <c r="AM81" s="75">
        <v>17000</v>
      </c>
      <c r="AN81" s="75">
        <v>204124</v>
      </c>
      <c r="AO81" s="75">
        <v>0</v>
      </c>
      <c r="AP81" s="75">
        <v>0</v>
      </c>
      <c r="AQ81" s="75">
        <v>0</v>
      </c>
      <c r="AR81" s="75">
        <v>0</v>
      </c>
      <c r="AS81" s="75">
        <v>0</v>
      </c>
      <c r="AT81" s="75">
        <v>0</v>
      </c>
      <c r="AU81" s="75">
        <v>0</v>
      </c>
      <c r="AV81" s="75">
        <v>0</v>
      </c>
      <c r="AW81" s="75">
        <v>0</v>
      </c>
      <c r="AX81" s="75">
        <v>0</v>
      </c>
      <c r="AY81" s="75">
        <v>0</v>
      </c>
      <c r="AZ81" s="75">
        <v>0</v>
      </c>
      <c r="BA81" s="75">
        <v>0</v>
      </c>
    </row>
    <row r="82" spans="1:53">
      <c r="A82" s="74" t="s">
        <v>230</v>
      </c>
      <c r="B82" s="75">
        <v>2455.25</v>
      </c>
      <c r="C82" s="75">
        <v>2455.25</v>
      </c>
      <c r="D82" s="75">
        <v>1681.53</v>
      </c>
      <c r="E82" s="75">
        <v>2912.03</v>
      </c>
      <c r="F82" s="75">
        <v>580.75</v>
      </c>
      <c r="G82" s="75">
        <v>580.75</v>
      </c>
      <c r="H82" s="75">
        <v>4311.3500000000004</v>
      </c>
      <c r="I82" s="75">
        <v>3760.5</v>
      </c>
      <c r="J82" s="75">
        <v>2889.72</v>
      </c>
      <c r="K82" s="75">
        <v>3120.87</v>
      </c>
      <c r="L82" s="75">
        <v>866.41</v>
      </c>
      <c r="M82" s="75">
        <v>3710.59</v>
      </c>
      <c r="N82" s="75">
        <v>29325</v>
      </c>
      <c r="O82" s="75">
        <v>6307</v>
      </c>
      <c r="P82" s="75">
        <v>8057</v>
      </c>
      <c r="Q82" s="75">
        <v>4692.2800000000007</v>
      </c>
      <c r="R82" s="75">
        <v>21760.28</v>
      </c>
      <c r="S82" s="75">
        <v>4395</v>
      </c>
      <c r="T82" s="75">
        <v>4145</v>
      </c>
      <c r="U82" s="75">
        <v>17680.599999999999</v>
      </c>
      <c r="V82" s="75">
        <v>9031</v>
      </c>
      <c r="W82" s="75">
        <v>7213.72</v>
      </c>
      <c r="X82" s="75">
        <v>15569.119999999999</v>
      </c>
      <c r="Y82" s="75">
        <v>2991.16</v>
      </c>
      <c r="Z82" s="75">
        <v>15730.84</v>
      </c>
      <c r="AA82" s="75">
        <v>117573</v>
      </c>
      <c r="AB82" s="75">
        <v>2502755.33</v>
      </c>
      <c r="AC82" s="75">
        <v>2177982.33</v>
      </c>
      <c r="AD82" s="75">
        <v>2323275.33</v>
      </c>
      <c r="AE82" s="75">
        <v>2255220.33</v>
      </c>
      <c r="AF82" s="75">
        <v>2203464.33</v>
      </c>
      <c r="AG82" s="75">
        <v>2186760.33</v>
      </c>
      <c r="AH82" s="75">
        <v>2308428.33</v>
      </c>
      <c r="AI82" s="75">
        <v>2207152.33</v>
      </c>
      <c r="AJ82" s="75">
        <v>2252681.33</v>
      </c>
      <c r="AK82" s="75">
        <v>2261326.33</v>
      </c>
      <c r="AL82" s="75">
        <v>2213244.33</v>
      </c>
      <c r="AM82" s="75">
        <v>2213767.33</v>
      </c>
      <c r="AN82" s="75">
        <v>27106057.959999993</v>
      </c>
      <c r="AO82" s="75">
        <v>850</v>
      </c>
      <c r="AP82" s="75">
        <v>0</v>
      </c>
      <c r="AQ82" s="75">
        <v>0</v>
      </c>
      <c r="AR82" s="75">
        <v>850</v>
      </c>
      <c r="AS82" s="75">
        <v>0</v>
      </c>
      <c r="AT82" s="75">
        <v>0</v>
      </c>
      <c r="AU82" s="75">
        <v>850</v>
      </c>
      <c r="AV82" s="75">
        <v>0</v>
      </c>
      <c r="AW82" s="75">
        <v>0</v>
      </c>
      <c r="AX82" s="75">
        <v>850</v>
      </c>
      <c r="AY82" s="75">
        <v>0</v>
      </c>
      <c r="AZ82" s="75">
        <v>0</v>
      </c>
      <c r="BA82" s="75">
        <v>3400</v>
      </c>
    </row>
    <row r="83" spans="1:53">
      <c r="A83" s="74" t="s">
        <v>231</v>
      </c>
      <c r="B83" s="75">
        <v>2719.75</v>
      </c>
      <c r="C83" s="75">
        <v>950.36</v>
      </c>
      <c r="D83" s="75">
        <v>3724.62</v>
      </c>
      <c r="E83" s="75">
        <v>2346</v>
      </c>
      <c r="F83" s="75">
        <v>491.74</v>
      </c>
      <c r="G83" s="75">
        <v>669.07</v>
      </c>
      <c r="H83" s="75">
        <v>861.58</v>
      </c>
      <c r="I83" s="75">
        <v>648.83000000000004</v>
      </c>
      <c r="J83" s="75">
        <v>492.43</v>
      </c>
      <c r="K83" s="75">
        <v>967.15</v>
      </c>
      <c r="L83" s="75">
        <v>528.30999999999995</v>
      </c>
      <c r="M83" s="75">
        <v>434.93</v>
      </c>
      <c r="N83" s="75">
        <v>14834.769999999999</v>
      </c>
      <c r="O83" s="75">
        <v>7376</v>
      </c>
      <c r="P83" s="75">
        <v>2183.3599999999997</v>
      </c>
      <c r="Q83" s="75">
        <v>7973.12</v>
      </c>
      <c r="R83" s="75">
        <v>6596</v>
      </c>
      <c r="S83" s="75">
        <v>1226.24</v>
      </c>
      <c r="T83" s="75">
        <v>1596.32</v>
      </c>
      <c r="U83" s="75">
        <v>1998.08</v>
      </c>
      <c r="V83" s="75">
        <v>1554.08</v>
      </c>
      <c r="W83" s="75">
        <v>1227.68</v>
      </c>
      <c r="X83" s="75">
        <v>2218.4</v>
      </c>
      <c r="Y83" s="75">
        <v>1302.56</v>
      </c>
      <c r="Z83" s="75">
        <v>1107.6799999999998</v>
      </c>
      <c r="AA83" s="75">
        <v>36359.520000000004</v>
      </c>
      <c r="AB83" s="75">
        <v>405596</v>
      </c>
      <c r="AC83" s="75">
        <v>397909</v>
      </c>
      <c r="AD83" s="75">
        <v>398276</v>
      </c>
      <c r="AE83" s="75">
        <v>405622</v>
      </c>
      <c r="AF83" s="75">
        <v>399105</v>
      </c>
      <c r="AG83" s="75">
        <v>399145</v>
      </c>
      <c r="AH83" s="75">
        <v>406874</v>
      </c>
      <c r="AI83" s="75">
        <v>398657</v>
      </c>
      <c r="AJ83" s="75">
        <v>399107</v>
      </c>
      <c r="AK83" s="75">
        <v>402840</v>
      </c>
      <c r="AL83" s="75">
        <v>395468</v>
      </c>
      <c r="AM83" s="75">
        <v>395669</v>
      </c>
      <c r="AN83" s="75">
        <v>4804268</v>
      </c>
      <c r="AO83" s="75">
        <v>28064</v>
      </c>
      <c r="AP83" s="75">
        <v>1942</v>
      </c>
      <c r="AQ83" s="75">
        <v>1942</v>
      </c>
      <c r="AR83" s="75">
        <v>2147</v>
      </c>
      <c r="AS83" s="75">
        <v>1942</v>
      </c>
      <c r="AT83" s="75">
        <v>1942</v>
      </c>
      <c r="AU83" s="75">
        <v>2147</v>
      </c>
      <c r="AV83" s="75">
        <v>1942</v>
      </c>
      <c r="AW83" s="75">
        <v>1942</v>
      </c>
      <c r="AX83" s="75">
        <v>2147</v>
      </c>
      <c r="AY83" s="75">
        <v>1942</v>
      </c>
      <c r="AZ83" s="75">
        <v>1934</v>
      </c>
      <c r="BA83" s="75">
        <v>50033</v>
      </c>
    </row>
    <row r="84" spans="1:53">
      <c r="A84" s="76" t="s">
        <v>232</v>
      </c>
      <c r="B84" s="77">
        <v>5175</v>
      </c>
      <c r="C84" s="77">
        <v>3405.61</v>
      </c>
      <c r="D84" s="77">
        <v>5406.15</v>
      </c>
      <c r="E84" s="77">
        <v>5258.0300000000007</v>
      </c>
      <c r="F84" s="77">
        <v>1072.49</v>
      </c>
      <c r="G84" s="77">
        <v>1249.8200000000002</v>
      </c>
      <c r="H84" s="77">
        <v>5172.93</v>
      </c>
      <c r="I84" s="77">
        <v>4409.33</v>
      </c>
      <c r="J84" s="77">
        <v>3382.1499999999996</v>
      </c>
      <c r="K84" s="77">
        <v>4088.02</v>
      </c>
      <c r="L84" s="77">
        <v>1394.7199999999998</v>
      </c>
      <c r="M84" s="77">
        <v>4145.5200000000004</v>
      </c>
      <c r="N84" s="77">
        <v>44159.770000000004</v>
      </c>
      <c r="O84" s="77">
        <v>14083</v>
      </c>
      <c r="P84" s="77">
        <v>10640.36</v>
      </c>
      <c r="Q84" s="77">
        <v>13065.400000000001</v>
      </c>
      <c r="R84" s="77">
        <v>28756.28</v>
      </c>
      <c r="S84" s="77">
        <v>6021.24</v>
      </c>
      <c r="T84" s="77">
        <v>6141.32</v>
      </c>
      <c r="U84" s="77">
        <v>20078.68</v>
      </c>
      <c r="V84" s="77">
        <v>10985.08</v>
      </c>
      <c r="W84" s="77">
        <v>8841.4</v>
      </c>
      <c r="X84" s="77">
        <v>18187.52</v>
      </c>
      <c r="Y84" s="77">
        <v>4693.7199999999993</v>
      </c>
      <c r="Z84" s="77">
        <v>17238.52</v>
      </c>
      <c r="AA84" s="77">
        <v>158732.51999999999</v>
      </c>
      <c r="AB84" s="77">
        <v>2925351.33</v>
      </c>
      <c r="AC84" s="77">
        <v>2592891.33</v>
      </c>
      <c r="AD84" s="77">
        <v>2738551.33</v>
      </c>
      <c r="AE84" s="77">
        <v>2677842.33</v>
      </c>
      <c r="AF84" s="77">
        <v>2619569.33</v>
      </c>
      <c r="AG84" s="77">
        <v>2602905.33</v>
      </c>
      <c r="AH84" s="77">
        <v>2732302.33</v>
      </c>
      <c r="AI84" s="77">
        <v>2622809.33</v>
      </c>
      <c r="AJ84" s="77">
        <v>2668912.33</v>
      </c>
      <c r="AK84" s="77">
        <v>2681166.33</v>
      </c>
      <c r="AL84" s="77">
        <v>2625712.33</v>
      </c>
      <c r="AM84" s="77">
        <v>2626436.33</v>
      </c>
      <c r="AN84" s="77">
        <v>32114449.959999993</v>
      </c>
      <c r="AO84" s="77">
        <v>28914</v>
      </c>
      <c r="AP84" s="77">
        <v>1942</v>
      </c>
      <c r="AQ84" s="77">
        <v>1942</v>
      </c>
      <c r="AR84" s="77">
        <v>2997</v>
      </c>
      <c r="AS84" s="77">
        <v>1942</v>
      </c>
      <c r="AT84" s="77">
        <v>1942</v>
      </c>
      <c r="AU84" s="77">
        <v>2997</v>
      </c>
      <c r="AV84" s="77">
        <v>1942</v>
      </c>
      <c r="AW84" s="77">
        <v>1942</v>
      </c>
      <c r="AX84" s="77">
        <v>2997</v>
      </c>
      <c r="AY84" s="77">
        <v>1942</v>
      </c>
      <c r="AZ84" s="77">
        <v>1934</v>
      </c>
      <c r="BA84" s="77">
        <v>53433</v>
      </c>
    </row>
    <row r="85" spans="1:53">
      <c r="A85" s="74" t="s">
        <v>233</v>
      </c>
      <c r="B85" s="75">
        <v>4600</v>
      </c>
      <c r="C85" s="75">
        <v>4600</v>
      </c>
      <c r="D85" s="75">
        <v>4600</v>
      </c>
      <c r="E85" s="75">
        <v>4600</v>
      </c>
      <c r="F85" s="75">
        <v>4600</v>
      </c>
      <c r="G85" s="75">
        <v>4600</v>
      </c>
      <c r="H85" s="75">
        <v>4600</v>
      </c>
      <c r="I85" s="75">
        <v>4600</v>
      </c>
      <c r="J85" s="75">
        <v>4600</v>
      </c>
      <c r="K85" s="75">
        <v>4600</v>
      </c>
      <c r="L85" s="75">
        <v>4600</v>
      </c>
      <c r="M85" s="75">
        <v>4600</v>
      </c>
      <c r="N85" s="75">
        <v>55200</v>
      </c>
      <c r="O85" s="75">
        <v>3757.5</v>
      </c>
      <c r="P85" s="75">
        <v>3757.5</v>
      </c>
      <c r="Q85" s="75">
        <v>3757.5</v>
      </c>
      <c r="R85" s="75">
        <v>3757.5</v>
      </c>
      <c r="S85" s="75">
        <v>3757.5</v>
      </c>
      <c r="T85" s="75">
        <v>3757.5</v>
      </c>
      <c r="U85" s="75">
        <v>3757.5</v>
      </c>
      <c r="V85" s="75">
        <v>3757.5</v>
      </c>
      <c r="W85" s="75">
        <v>3757.5</v>
      </c>
      <c r="X85" s="75">
        <v>3757.5</v>
      </c>
      <c r="Y85" s="75">
        <v>3757.5</v>
      </c>
      <c r="Z85" s="75">
        <v>3757.5</v>
      </c>
      <c r="AA85" s="75">
        <v>45090</v>
      </c>
      <c r="AB85" s="75">
        <v>41683</v>
      </c>
      <c r="AC85" s="75">
        <v>41683</v>
      </c>
      <c r="AD85" s="75">
        <v>41683</v>
      </c>
      <c r="AE85" s="75">
        <v>41683</v>
      </c>
      <c r="AF85" s="75">
        <v>41683</v>
      </c>
      <c r="AG85" s="75">
        <v>41683</v>
      </c>
      <c r="AH85" s="75">
        <v>41683</v>
      </c>
      <c r="AI85" s="75">
        <v>41683</v>
      </c>
      <c r="AJ85" s="75">
        <v>41683</v>
      </c>
      <c r="AK85" s="75">
        <v>41683</v>
      </c>
      <c r="AL85" s="75">
        <v>41683</v>
      </c>
      <c r="AM85" s="75">
        <v>41683</v>
      </c>
      <c r="AN85" s="75">
        <v>500196</v>
      </c>
      <c r="AO85" s="75">
        <v>798</v>
      </c>
      <c r="AP85" s="75">
        <v>798</v>
      </c>
      <c r="AQ85" s="75">
        <v>798</v>
      </c>
      <c r="AR85" s="75">
        <v>798</v>
      </c>
      <c r="AS85" s="75">
        <v>798</v>
      </c>
      <c r="AT85" s="75">
        <v>798</v>
      </c>
      <c r="AU85" s="75">
        <v>798</v>
      </c>
      <c r="AV85" s="75">
        <v>798</v>
      </c>
      <c r="AW85" s="75">
        <v>798</v>
      </c>
      <c r="AX85" s="75">
        <v>798</v>
      </c>
      <c r="AY85" s="75">
        <v>798</v>
      </c>
      <c r="AZ85" s="75">
        <v>802</v>
      </c>
      <c r="BA85" s="75">
        <v>9580</v>
      </c>
    </row>
    <row r="86" spans="1:53">
      <c r="A86" s="74" t="s">
        <v>234</v>
      </c>
      <c r="B86" s="75">
        <v>97.6</v>
      </c>
      <c r="C86" s="75">
        <v>112.4</v>
      </c>
      <c r="D86" s="75">
        <v>76.400000000000006</v>
      </c>
      <c r="E86" s="75">
        <v>68</v>
      </c>
      <c r="F86" s="75">
        <v>105.2</v>
      </c>
      <c r="G86" s="75">
        <v>92.8</v>
      </c>
      <c r="H86" s="75">
        <v>118.8</v>
      </c>
      <c r="I86" s="75">
        <v>108.4</v>
      </c>
      <c r="J86" s="75">
        <v>99.2</v>
      </c>
      <c r="K86" s="75">
        <v>105.2</v>
      </c>
      <c r="L86" s="75">
        <v>109.2</v>
      </c>
      <c r="M86" s="75">
        <v>107.2</v>
      </c>
      <c r="N86" s="75">
        <v>1200.4000000000001</v>
      </c>
      <c r="O86" s="75">
        <v>1598.44</v>
      </c>
      <c r="P86" s="75">
        <v>1608.06</v>
      </c>
      <c r="Q86" s="75">
        <v>1584.66</v>
      </c>
      <c r="R86" s="75">
        <v>1579.2</v>
      </c>
      <c r="S86" s="75">
        <v>1603.38</v>
      </c>
      <c r="T86" s="75">
        <v>1595.32</v>
      </c>
      <c r="U86" s="75">
        <v>1612.22</v>
      </c>
      <c r="V86" s="75">
        <v>1605.46</v>
      </c>
      <c r="W86" s="75">
        <v>1599.48</v>
      </c>
      <c r="X86" s="75">
        <v>1603.38</v>
      </c>
      <c r="Y86" s="75">
        <v>1605.98</v>
      </c>
      <c r="Z86" s="75">
        <v>1604.68</v>
      </c>
      <c r="AA86" s="75">
        <v>19200.259999999998</v>
      </c>
      <c r="AB86" s="75">
        <v>2922</v>
      </c>
      <c r="AC86" s="75">
        <v>2922</v>
      </c>
      <c r="AD86" s="75">
        <v>2922</v>
      </c>
      <c r="AE86" s="75">
        <v>2922</v>
      </c>
      <c r="AF86" s="75">
        <v>2922</v>
      </c>
      <c r="AG86" s="75">
        <v>2922</v>
      </c>
      <c r="AH86" s="75">
        <v>2922</v>
      </c>
      <c r="AI86" s="75">
        <v>2922</v>
      </c>
      <c r="AJ86" s="75">
        <v>2922</v>
      </c>
      <c r="AK86" s="75">
        <v>2922</v>
      </c>
      <c r="AL86" s="75">
        <v>2922</v>
      </c>
      <c r="AM86" s="75">
        <v>2922</v>
      </c>
      <c r="AN86" s="75">
        <v>35064</v>
      </c>
      <c r="AO86" s="75">
        <v>4433</v>
      </c>
      <c r="AP86" s="75">
        <v>4433</v>
      </c>
      <c r="AQ86" s="75">
        <v>4433</v>
      </c>
      <c r="AR86" s="75">
        <v>4433</v>
      </c>
      <c r="AS86" s="75">
        <v>4433</v>
      </c>
      <c r="AT86" s="75">
        <v>4433</v>
      </c>
      <c r="AU86" s="75">
        <v>4433</v>
      </c>
      <c r="AV86" s="75">
        <v>4433</v>
      </c>
      <c r="AW86" s="75">
        <v>4433</v>
      </c>
      <c r="AX86" s="75">
        <v>4433</v>
      </c>
      <c r="AY86" s="75">
        <v>4433</v>
      </c>
      <c r="AZ86" s="75">
        <v>4437</v>
      </c>
      <c r="BA86" s="75">
        <v>53200</v>
      </c>
    </row>
    <row r="87" spans="1:53">
      <c r="A87" s="74" t="s">
        <v>235</v>
      </c>
      <c r="B87" s="75">
        <v>216.4</v>
      </c>
      <c r="C87" s="75">
        <v>216.4</v>
      </c>
      <c r="D87" s="75">
        <v>216.4</v>
      </c>
      <c r="E87" s="75">
        <v>216.4</v>
      </c>
      <c r="F87" s="75">
        <v>216.4</v>
      </c>
      <c r="G87" s="75">
        <v>216.4</v>
      </c>
      <c r="H87" s="75">
        <v>216.4</v>
      </c>
      <c r="I87" s="75">
        <v>216.4</v>
      </c>
      <c r="J87" s="75">
        <v>216.4</v>
      </c>
      <c r="K87" s="75">
        <v>216.4</v>
      </c>
      <c r="L87" s="75">
        <v>216.4</v>
      </c>
      <c r="M87" s="75">
        <v>216.4</v>
      </c>
      <c r="N87" s="75">
        <v>2596.8000000000006</v>
      </c>
      <c r="O87" s="75">
        <v>9964.66</v>
      </c>
      <c r="P87" s="75">
        <v>13157.46</v>
      </c>
      <c r="Q87" s="75">
        <v>15245.06</v>
      </c>
      <c r="R87" s="75">
        <v>15245.06</v>
      </c>
      <c r="S87" s="75">
        <v>16104.66</v>
      </c>
      <c r="T87" s="75">
        <v>13157.46</v>
      </c>
      <c r="U87" s="75">
        <v>9964.66</v>
      </c>
      <c r="V87" s="75">
        <v>11438.26</v>
      </c>
      <c r="W87" s="75">
        <v>11069.86</v>
      </c>
      <c r="X87" s="75">
        <v>10087.459999999999</v>
      </c>
      <c r="Y87" s="75">
        <v>10455.86</v>
      </c>
      <c r="Z87" s="75">
        <v>10087.459999999999</v>
      </c>
      <c r="AA87" s="75">
        <v>145977.91999999995</v>
      </c>
      <c r="AB87" s="75">
        <v>2008</v>
      </c>
      <c r="AC87" s="75">
        <v>2008</v>
      </c>
      <c r="AD87" s="75">
        <v>2008</v>
      </c>
      <c r="AE87" s="75">
        <v>2008</v>
      </c>
      <c r="AF87" s="75">
        <v>2008</v>
      </c>
      <c r="AG87" s="75">
        <v>2008</v>
      </c>
      <c r="AH87" s="75">
        <v>2008</v>
      </c>
      <c r="AI87" s="75">
        <v>2008</v>
      </c>
      <c r="AJ87" s="75">
        <v>2008</v>
      </c>
      <c r="AK87" s="75">
        <v>2008</v>
      </c>
      <c r="AL87" s="75">
        <v>2008</v>
      </c>
      <c r="AM87" s="75">
        <v>2012</v>
      </c>
      <c r="AN87" s="75">
        <v>24100</v>
      </c>
      <c r="AO87" s="75">
        <v>7282</v>
      </c>
      <c r="AP87" s="75">
        <v>9570</v>
      </c>
      <c r="AQ87" s="75">
        <v>11066</v>
      </c>
      <c r="AR87" s="75">
        <v>11066</v>
      </c>
      <c r="AS87" s="75">
        <v>11682</v>
      </c>
      <c r="AT87" s="75">
        <v>9570</v>
      </c>
      <c r="AU87" s="75">
        <v>7282</v>
      </c>
      <c r="AV87" s="75">
        <v>8338</v>
      </c>
      <c r="AW87" s="75">
        <v>8074</v>
      </c>
      <c r="AX87" s="75">
        <v>7370</v>
      </c>
      <c r="AY87" s="75">
        <v>7634</v>
      </c>
      <c r="AZ87" s="75">
        <v>7366</v>
      </c>
      <c r="BA87" s="75">
        <v>106300</v>
      </c>
    </row>
    <row r="88" spans="1:53">
      <c r="A88" s="74" t="s">
        <v>236</v>
      </c>
      <c r="B88" s="75">
        <v>66.8</v>
      </c>
      <c r="C88" s="75">
        <v>66.8</v>
      </c>
      <c r="D88" s="75">
        <v>66.8</v>
      </c>
      <c r="E88" s="75">
        <v>66.8</v>
      </c>
      <c r="F88" s="75">
        <v>66.8</v>
      </c>
      <c r="G88" s="75">
        <v>66.8</v>
      </c>
      <c r="H88" s="75">
        <v>66.8</v>
      </c>
      <c r="I88" s="75">
        <v>66.8</v>
      </c>
      <c r="J88" s="75">
        <v>66.8</v>
      </c>
      <c r="K88" s="75">
        <v>66.8</v>
      </c>
      <c r="L88" s="75">
        <v>66.8</v>
      </c>
      <c r="M88" s="75">
        <v>65.2</v>
      </c>
      <c r="N88" s="75">
        <v>799.99999999999989</v>
      </c>
      <c r="O88" s="75">
        <v>43.42</v>
      </c>
      <c r="P88" s="75">
        <v>43.42</v>
      </c>
      <c r="Q88" s="75">
        <v>43.42</v>
      </c>
      <c r="R88" s="75">
        <v>43.42</v>
      </c>
      <c r="S88" s="75">
        <v>43.42</v>
      </c>
      <c r="T88" s="75">
        <v>43.42</v>
      </c>
      <c r="U88" s="75">
        <v>43.42</v>
      </c>
      <c r="V88" s="75">
        <v>43.42</v>
      </c>
      <c r="W88" s="75">
        <v>43.42</v>
      </c>
      <c r="X88" s="75">
        <v>43.42</v>
      </c>
      <c r="Y88" s="75">
        <v>43.42</v>
      </c>
      <c r="Z88" s="75">
        <v>42.38</v>
      </c>
      <c r="AA88" s="75">
        <v>520.00000000000011</v>
      </c>
      <c r="AB88" s="75">
        <v>46725</v>
      </c>
      <c r="AC88" s="75">
        <v>46620</v>
      </c>
      <c r="AD88" s="75">
        <v>47372</v>
      </c>
      <c r="AE88" s="75">
        <v>47398</v>
      </c>
      <c r="AF88" s="75">
        <v>47281</v>
      </c>
      <c r="AG88" s="75">
        <v>47406</v>
      </c>
      <c r="AH88" s="75">
        <v>47426</v>
      </c>
      <c r="AI88" s="75">
        <v>47281</v>
      </c>
      <c r="AJ88" s="75">
        <v>47406</v>
      </c>
      <c r="AK88" s="75">
        <v>47426</v>
      </c>
      <c r="AL88" s="75">
        <v>47281</v>
      </c>
      <c r="AM88" s="75">
        <v>47406</v>
      </c>
      <c r="AN88" s="75">
        <v>567028</v>
      </c>
      <c r="AO88" s="75">
        <v>1858</v>
      </c>
      <c r="AP88" s="75">
        <v>833</v>
      </c>
      <c r="AQ88" s="75">
        <v>833</v>
      </c>
      <c r="AR88" s="75">
        <v>1858</v>
      </c>
      <c r="AS88" s="75">
        <v>833</v>
      </c>
      <c r="AT88" s="75">
        <v>833</v>
      </c>
      <c r="AU88" s="75">
        <v>1858</v>
      </c>
      <c r="AV88" s="75">
        <v>833</v>
      </c>
      <c r="AW88" s="75">
        <v>833</v>
      </c>
      <c r="AX88" s="75">
        <v>1858</v>
      </c>
      <c r="AY88" s="75">
        <v>833</v>
      </c>
      <c r="AZ88" s="75">
        <v>837</v>
      </c>
      <c r="BA88" s="75">
        <v>14100</v>
      </c>
    </row>
    <row r="89" spans="1:53">
      <c r="A89" s="74" t="s">
        <v>237</v>
      </c>
      <c r="B89" s="75">
        <v>0</v>
      </c>
      <c r="C89" s="75">
        <v>0</v>
      </c>
      <c r="D89" s="75">
        <v>0</v>
      </c>
      <c r="E89" s="75">
        <v>0</v>
      </c>
      <c r="F89" s="75">
        <v>0</v>
      </c>
      <c r="G89" s="75">
        <v>0</v>
      </c>
      <c r="H89" s="75">
        <v>0</v>
      </c>
      <c r="I89" s="75">
        <v>0</v>
      </c>
      <c r="J89" s="75">
        <v>0</v>
      </c>
      <c r="K89" s="75">
        <v>0</v>
      </c>
      <c r="L89" s="75">
        <v>0</v>
      </c>
      <c r="M89" s="75">
        <v>0</v>
      </c>
      <c r="N89" s="75">
        <v>0</v>
      </c>
      <c r="O89" s="75">
        <v>5216</v>
      </c>
      <c r="P89" s="75">
        <v>6146</v>
      </c>
      <c r="Q89" s="75">
        <v>13061</v>
      </c>
      <c r="R89" s="75">
        <v>5824</v>
      </c>
      <c r="S89" s="75">
        <v>556</v>
      </c>
      <c r="T89" s="75">
        <v>3566</v>
      </c>
      <c r="U89" s="75">
        <v>15491</v>
      </c>
      <c r="V89" s="75">
        <v>2500</v>
      </c>
      <c r="W89" s="75">
        <v>8409</v>
      </c>
      <c r="X89" s="75">
        <v>5400</v>
      </c>
      <c r="Y89" s="75">
        <v>6291</v>
      </c>
      <c r="Z89" s="75">
        <v>0</v>
      </c>
      <c r="AA89" s="75">
        <v>72460</v>
      </c>
      <c r="AB89" s="75">
        <v>0</v>
      </c>
      <c r="AC89" s="75">
        <v>0</v>
      </c>
      <c r="AD89" s="75">
        <v>0</v>
      </c>
      <c r="AE89" s="75">
        <v>0</v>
      </c>
      <c r="AF89" s="75">
        <v>0</v>
      </c>
      <c r="AG89" s="75">
        <v>0</v>
      </c>
      <c r="AH89" s="75">
        <v>0</v>
      </c>
      <c r="AI89" s="75">
        <v>0</v>
      </c>
      <c r="AJ89" s="75">
        <v>0</v>
      </c>
      <c r="AK89" s="75">
        <v>0</v>
      </c>
      <c r="AL89" s="75">
        <v>0</v>
      </c>
      <c r="AM89" s="75">
        <v>0</v>
      </c>
      <c r="AN89" s="75">
        <v>0</v>
      </c>
      <c r="AO89" s="75">
        <v>0</v>
      </c>
      <c r="AP89" s="75">
        <v>0</v>
      </c>
      <c r="AQ89" s="75">
        <v>0</v>
      </c>
      <c r="AR89" s="75">
        <v>0</v>
      </c>
      <c r="AS89" s="75">
        <v>0</v>
      </c>
      <c r="AT89" s="75">
        <v>0</v>
      </c>
      <c r="AU89" s="75">
        <v>0</v>
      </c>
      <c r="AV89" s="75">
        <v>0</v>
      </c>
      <c r="AW89" s="75">
        <v>0</v>
      </c>
      <c r="AX89" s="75">
        <v>0</v>
      </c>
      <c r="AY89" s="75">
        <v>0</v>
      </c>
      <c r="AZ89" s="75">
        <v>0</v>
      </c>
      <c r="BA89" s="75">
        <v>0</v>
      </c>
    </row>
    <row r="90" spans="1:53">
      <c r="A90" s="74" t="s">
        <v>238</v>
      </c>
      <c r="B90" s="75">
        <v>58</v>
      </c>
      <c r="C90" s="75">
        <v>58</v>
      </c>
      <c r="D90" s="75">
        <v>58</v>
      </c>
      <c r="E90" s="75">
        <v>58</v>
      </c>
      <c r="F90" s="75">
        <v>58</v>
      </c>
      <c r="G90" s="75">
        <v>58</v>
      </c>
      <c r="H90" s="75">
        <v>58</v>
      </c>
      <c r="I90" s="75">
        <v>58</v>
      </c>
      <c r="J90" s="75">
        <v>58</v>
      </c>
      <c r="K90" s="75">
        <v>58</v>
      </c>
      <c r="L90" s="75">
        <v>58</v>
      </c>
      <c r="M90" s="75">
        <v>58</v>
      </c>
      <c r="N90" s="75">
        <v>696</v>
      </c>
      <c r="O90" s="75">
        <v>8370.7000000000007</v>
      </c>
      <c r="P90" s="75">
        <v>8370.7000000000007</v>
      </c>
      <c r="Q90" s="75">
        <v>8370.7000000000007</v>
      </c>
      <c r="R90" s="75">
        <v>8370.7000000000007</v>
      </c>
      <c r="S90" s="75">
        <v>8370.7000000000007</v>
      </c>
      <c r="T90" s="75">
        <v>8370.7000000000007</v>
      </c>
      <c r="U90" s="75">
        <v>8370.7000000000007</v>
      </c>
      <c r="V90" s="75">
        <v>8370.7000000000007</v>
      </c>
      <c r="W90" s="75">
        <v>8370.7000000000007</v>
      </c>
      <c r="X90" s="75">
        <v>8370.7000000000007</v>
      </c>
      <c r="Y90" s="75">
        <v>8370.7000000000007</v>
      </c>
      <c r="Z90" s="75">
        <v>8374.7000000000007</v>
      </c>
      <c r="AA90" s="75">
        <v>100452.39999999998</v>
      </c>
      <c r="AB90" s="75">
        <v>0</v>
      </c>
      <c r="AC90" s="75">
        <v>0</v>
      </c>
      <c r="AD90" s="75">
        <v>0</v>
      </c>
      <c r="AE90" s="75">
        <v>0</v>
      </c>
      <c r="AF90" s="75">
        <v>0</v>
      </c>
      <c r="AG90" s="75">
        <v>0</v>
      </c>
      <c r="AH90" s="75">
        <v>0</v>
      </c>
      <c r="AI90" s="75">
        <v>0</v>
      </c>
      <c r="AJ90" s="75">
        <v>0</v>
      </c>
      <c r="AK90" s="75">
        <v>0</v>
      </c>
      <c r="AL90" s="75">
        <v>0</v>
      </c>
      <c r="AM90" s="75">
        <v>0</v>
      </c>
      <c r="AN90" s="75">
        <v>0</v>
      </c>
      <c r="AO90" s="75">
        <v>0</v>
      </c>
      <c r="AP90" s="75">
        <v>0</v>
      </c>
      <c r="AQ90" s="75">
        <v>0</v>
      </c>
      <c r="AR90" s="75">
        <v>0</v>
      </c>
      <c r="AS90" s="75">
        <v>0</v>
      </c>
      <c r="AT90" s="75">
        <v>0</v>
      </c>
      <c r="AU90" s="75">
        <v>0</v>
      </c>
      <c r="AV90" s="75">
        <v>0</v>
      </c>
      <c r="AW90" s="75">
        <v>0</v>
      </c>
      <c r="AX90" s="75">
        <v>0</v>
      </c>
      <c r="AY90" s="75">
        <v>0</v>
      </c>
      <c r="AZ90" s="75">
        <v>0</v>
      </c>
      <c r="BA90" s="75">
        <v>0</v>
      </c>
    </row>
    <row r="91" spans="1:53">
      <c r="A91" s="74" t="s">
        <v>239</v>
      </c>
      <c r="B91" s="75">
        <v>5666.8</v>
      </c>
      <c r="C91" s="75">
        <v>4841.6000000000004</v>
      </c>
      <c r="D91" s="75">
        <v>5503.6</v>
      </c>
      <c r="E91" s="75">
        <v>6759.2</v>
      </c>
      <c r="F91" s="75">
        <v>6836</v>
      </c>
      <c r="G91" s="75">
        <v>6218.8</v>
      </c>
      <c r="H91" s="75">
        <v>6052</v>
      </c>
      <c r="I91" s="75">
        <v>5152.8</v>
      </c>
      <c r="J91" s="75">
        <v>7943.2</v>
      </c>
      <c r="K91" s="75">
        <v>7002.4</v>
      </c>
      <c r="L91" s="75">
        <v>6091.6</v>
      </c>
      <c r="M91" s="75">
        <v>5932</v>
      </c>
      <c r="N91" s="75">
        <v>74000</v>
      </c>
      <c r="O91" s="75">
        <v>3683.42</v>
      </c>
      <c r="P91" s="75">
        <v>3147.04</v>
      </c>
      <c r="Q91" s="75">
        <v>3577.34</v>
      </c>
      <c r="R91" s="75">
        <v>4393.4799999999996</v>
      </c>
      <c r="S91" s="75">
        <v>4443.3999999999996</v>
      </c>
      <c r="T91" s="75">
        <v>4042.22</v>
      </c>
      <c r="U91" s="75">
        <v>3933.8</v>
      </c>
      <c r="V91" s="75">
        <v>3349.32</v>
      </c>
      <c r="W91" s="75">
        <v>5163.08</v>
      </c>
      <c r="X91" s="75">
        <v>4551.5600000000004</v>
      </c>
      <c r="Y91" s="75">
        <v>3959.54</v>
      </c>
      <c r="Z91" s="75">
        <v>3855.8</v>
      </c>
      <c r="AA91" s="75">
        <v>48100</v>
      </c>
      <c r="AB91" s="75">
        <v>66880</v>
      </c>
      <c r="AC91" s="75">
        <v>66880</v>
      </c>
      <c r="AD91" s="75">
        <v>66880</v>
      </c>
      <c r="AE91" s="75">
        <v>66880</v>
      </c>
      <c r="AF91" s="75">
        <v>66880</v>
      </c>
      <c r="AG91" s="75">
        <v>66880</v>
      </c>
      <c r="AH91" s="75">
        <v>66880</v>
      </c>
      <c r="AI91" s="75">
        <v>66880</v>
      </c>
      <c r="AJ91" s="75">
        <v>66880</v>
      </c>
      <c r="AK91" s="75">
        <v>66880</v>
      </c>
      <c r="AL91" s="75">
        <v>66880</v>
      </c>
      <c r="AM91" s="75">
        <v>66880</v>
      </c>
      <c r="AN91" s="75">
        <v>802560</v>
      </c>
      <c r="AO91" s="75">
        <v>450</v>
      </c>
      <c r="AP91" s="75">
        <v>450</v>
      </c>
      <c r="AQ91" s="75">
        <v>450</v>
      </c>
      <c r="AR91" s="75">
        <v>450</v>
      </c>
      <c r="AS91" s="75">
        <v>450</v>
      </c>
      <c r="AT91" s="75">
        <v>450</v>
      </c>
      <c r="AU91" s="75">
        <v>450</v>
      </c>
      <c r="AV91" s="75">
        <v>450</v>
      </c>
      <c r="AW91" s="75">
        <v>450</v>
      </c>
      <c r="AX91" s="75">
        <v>450</v>
      </c>
      <c r="AY91" s="75">
        <v>450</v>
      </c>
      <c r="AZ91" s="75">
        <v>450</v>
      </c>
      <c r="BA91" s="75">
        <v>5400</v>
      </c>
    </row>
    <row r="92" spans="1:53">
      <c r="A92" s="74" t="s">
        <v>240</v>
      </c>
      <c r="B92" s="75">
        <v>7841.7</v>
      </c>
      <c r="C92" s="75">
        <v>12072.9</v>
      </c>
      <c r="D92" s="75">
        <v>8829.5</v>
      </c>
      <c r="E92" s="75">
        <v>16564.099999999999</v>
      </c>
      <c r="F92" s="75">
        <v>11249.9</v>
      </c>
      <c r="G92" s="75">
        <v>17594.900000000001</v>
      </c>
      <c r="H92" s="75">
        <v>5197.8999999999996</v>
      </c>
      <c r="I92" s="75">
        <v>19491.7</v>
      </c>
      <c r="J92" s="75">
        <v>12211.1</v>
      </c>
      <c r="K92" s="75">
        <v>12469.9</v>
      </c>
      <c r="L92" s="75">
        <v>13377.7</v>
      </c>
      <c r="M92" s="75">
        <v>12955.1</v>
      </c>
      <c r="N92" s="75">
        <v>149856.4</v>
      </c>
      <c r="O92" s="75">
        <v>3389.0699999999997</v>
      </c>
      <c r="P92" s="75">
        <v>6602.1500000000005</v>
      </c>
      <c r="Q92" s="75">
        <v>5525.4900000000007</v>
      </c>
      <c r="R92" s="75">
        <v>7805.43</v>
      </c>
      <c r="S92" s="75">
        <v>6511.1500000000005</v>
      </c>
      <c r="T92" s="75">
        <v>7997.05</v>
      </c>
      <c r="U92" s="75">
        <v>1840.25</v>
      </c>
      <c r="V92" s="75">
        <v>10935.57</v>
      </c>
      <c r="W92" s="75">
        <v>6505.43</v>
      </c>
      <c r="X92" s="75">
        <v>6427.9500000000007</v>
      </c>
      <c r="Y92" s="75">
        <v>6975.77</v>
      </c>
      <c r="Z92" s="75">
        <v>6776.12</v>
      </c>
      <c r="AA92" s="75">
        <v>77291.430000000008</v>
      </c>
      <c r="AB92" s="75">
        <v>36289.919999999998</v>
      </c>
      <c r="AC92" s="75">
        <v>36289.919999999998</v>
      </c>
      <c r="AD92" s="75">
        <v>36289.919999999998</v>
      </c>
      <c r="AE92" s="75">
        <v>36289.919999999998</v>
      </c>
      <c r="AF92" s="75">
        <v>36289.919999999998</v>
      </c>
      <c r="AG92" s="75">
        <v>36289.919999999998</v>
      </c>
      <c r="AH92" s="75">
        <v>36289.919999999998</v>
      </c>
      <c r="AI92" s="75">
        <v>36389.919999999998</v>
      </c>
      <c r="AJ92" s="75">
        <v>36389.919999999998</v>
      </c>
      <c r="AK92" s="75">
        <v>36389.919999999998</v>
      </c>
      <c r="AL92" s="75">
        <v>36389.919999999998</v>
      </c>
      <c r="AM92" s="75">
        <v>36365.919999999998</v>
      </c>
      <c r="AN92" s="75">
        <v>435955.03999999986</v>
      </c>
      <c r="AO92" s="75">
        <v>3565.3</v>
      </c>
      <c r="AP92" s="75">
        <v>3565.3</v>
      </c>
      <c r="AQ92" s="75">
        <v>3565.3</v>
      </c>
      <c r="AR92" s="75">
        <v>3565.3</v>
      </c>
      <c r="AS92" s="75">
        <v>3565.3</v>
      </c>
      <c r="AT92" s="75">
        <v>3565.3</v>
      </c>
      <c r="AU92" s="75">
        <v>3565.3</v>
      </c>
      <c r="AV92" s="75">
        <v>3565.3</v>
      </c>
      <c r="AW92" s="75">
        <v>3565.3</v>
      </c>
      <c r="AX92" s="75">
        <v>3565.3</v>
      </c>
      <c r="AY92" s="75">
        <v>3565.3</v>
      </c>
      <c r="AZ92" s="75">
        <v>3573.66</v>
      </c>
      <c r="BA92" s="75">
        <v>42791.960000000006</v>
      </c>
    </row>
    <row r="93" spans="1:53">
      <c r="A93" s="74" t="s">
        <v>241</v>
      </c>
      <c r="B93" s="75">
        <v>4903.8</v>
      </c>
      <c r="C93" s="75">
        <v>4720.2</v>
      </c>
      <c r="D93" s="75">
        <v>2604</v>
      </c>
      <c r="E93" s="75">
        <v>4469.8</v>
      </c>
      <c r="F93" s="75">
        <v>4749.8</v>
      </c>
      <c r="G93" s="75">
        <v>4630.6000000000004</v>
      </c>
      <c r="H93" s="75">
        <v>3945.6</v>
      </c>
      <c r="I93" s="75">
        <v>5362.2</v>
      </c>
      <c r="J93" s="75">
        <v>4520.2</v>
      </c>
      <c r="K93" s="75">
        <v>4715</v>
      </c>
      <c r="L93" s="75">
        <v>4752.6000000000004</v>
      </c>
      <c r="M93" s="75">
        <v>5439.8</v>
      </c>
      <c r="N93" s="75">
        <v>54813.599999999991</v>
      </c>
      <c r="O93" s="75">
        <v>8834.7199999999993</v>
      </c>
      <c r="P93" s="75">
        <v>8716.68</v>
      </c>
      <c r="Q93" s="75">
        <v>7319.7</v>
      </c>
      <c r="R93" s="75">
        <v>8557.82</v>
      </c>
      <c r="S93" s="75">
        <v>8739.82</v>
      </c>
      <c r="T93" s="75">
        <v>8662.34</v>
      </c>
      <c r="U93" s="75">
        <v>8216.44</v>
      </c>
      <c r="V93" s="75">
        <v>9132.68</v>
      </c>
      <c r="W93" s="75">
        <v>8586.68</v>
      </c>
      <c r="X93" s="75">
        <v>8712</v>
      </c>
      <c r="Y93" s="75">
        <v>8736.44</v>
      </c>
      <c r="Z93" s="75">
        <v>9184.42</v>
      </c>
      <c r="AA93" s="75">
        <v>103399.74</v>
      </c>
      <c r="AB93" s="75">
        <v>2597</v>
      </c>
      <c r="AC93" s="75">
        <v>2602</v>
      </c>
      <c r="AD93" s="75">
        <v>2747</v>
      </c>
      <c r="AE93" s="75">
        <v>2602</v>
      </c>
      <c r="AF93" s="75">
        <v>2602</v>
      </c>
      <c r="AG93" s="75">
        <v>2747</v>
      </c>
      <c r="AH93" s="75">
        <v>2602</v>
      </c>
      <c r="AI93" s="75">
        <v>2602</v>
      </c>
      <c r="AJ93" s="75">
        <v>2747</v>
      </c>
      <c r="AK93" s="75">
        <v>2602</v>
      </c>
      <c r="AL93" s="75">
        <v>2602</v>
      </c>
      <c r="AM93" s="75">
        <v>2748</v>
      </c>
      <c r="AN93" s="75">
        <v>31800</v>
      </c>
      <c r="AO93" s="75">
        <v>83</v>
      </c>
      <c r="AP93" s="75">
        <v>83</v>
      </c>
      <c r="AQ93" s="75">
        <v>83</v>
      </c>
      <c r="AR93" s="75">
        <v>83</v>
      </c>
      <c r="AS93" s="75">
        <v>83</v>
      </c>
      <c r="AT93" s="75">
        <v>83</v>
      </c>
      <c r="AU93" s="75">
        <v>83</v>
      </c>
      <c r="AV93" s="75">
        <v>83</v>
      </c>
      <c r="AW93" s="75">
        <v>83</v>
      </c>
      <c r="AX93" s="75">
        <v>83</v>
      </c>
      <c r="AY93" s="75">
        <v>83</v>
      </c>
      <c r="AZ93" s="75">
        <v>87</v>
      </c>
      <c r="BA93" s="75">
        <v>1000</v>
      </c>
    </row>
    <row r="94" spans="1:53">
      <c r="A94" s="74" t="s">
        <v>242</v>
      </c>
      <c r="B94" s="75">
        <v>1403.4</v>
      </c>
      <c r="C94" s="75">
        <v>1174.5999999999999</v>
      </c>
      <c r="D94" s="75">
        <v>1298.2</v>
      </c>
      <c r="E94" s="75">
        <v>1038.5999999999999</v>
      </c>
      <c r="F94" s="75">
        <v>1384.8</v>
      </c>
      <c r="G94" s="75">
        <v>1690.6</v>
      </c>
      <c r="H94" s="75">
        <v>1072.8</v>
      </c>
      <c r="I94" s="75">
        <v>1352.2</v>
      </c>
      <c r="J94" s="75">
        <v>1060.4000000000001</v>
      </c>
      <c r="K94" s="75">
        <v>1191</v>
      </c>
      <c r="L94" s="75">
        <v>1072.4000000000001</v>
      </c>
      <c r="M94" s="75">
        <v>1437</v>
      </c>
      <c r="N94" s="75">
        <v>15175.999999999998</v>
      </c>
      <c r="O94" s="75">
        <v>305.60000000000002</v>
      </c>
      <c r="P94" s="75">
        <v>234.78</v>
      </c>
      <c r="Q94" s="75">
        <v>360.72</v>
      </c>
      <c r="R94" s="75">
        <v>447.78</v>
      </c>
      <c r="S94" s="75">
        <v>309.76</v>
      </c>
      <c r="T94" s="75">
        <v>371.28</v>
      </c>
      <c r="U94" s="75">
        <v>272.06</v>
      </c>
      <c r="V94" s="75">
        <v>304.72000000000003</v>
      </c>
      <c r="W94" s="75">
        <v>284.8</v>
      </c>
      <c r="X94" s="75">
        <v>402.74</v>
      </c>
      <c r="Y94" s="75">
        <v>271.8</v>
      </c>
      <c r="Z94" s="75">
        <v>399.54999999999995</v>
      </c>
      <c r="AA94" s="75">
        <v>3965.59</v>
      </c>
      <c r="AB94" s="75">
        <v>5142</v>
      </c>
      <c r="AC94" s="75">
        <v>2942</v>
      </c>
      <c r="AD94" s="75">
        <v>3992</v>
      </c>
      <c r="AE94" s="75">
        <v>4442</v>
      </c>
      <c r="AF94" s="75">
        <v>2942</v>
      </c>
      <c r="AG94" s="75">
        <v>4392</v>
      </c>
      <c r="AH94" s="75">
        <v>5042</v>
      </c>
      <c r="AI94" s="75">
        <v>2942</v>
      </c>
      <c r="AJ94" s="75">
        <v>3992</v>
      </c>
      <c r="AK94" s="75">
        <v>4442</v>
      </c>
      <c r="AL94" s="75">
        <v>2942</v>
      </c>
      <c r="AM94" s="75">
        <v>4483</v>
      </c>
      <c r="AN94" s="75">
        <v>47695</v>
      </c>
      <c r="AO94" s="75">
        <v>1006.5</v>
      </c>
      <c r="AP94" s="75">
        <v>406.5</v>
      </c>
      <c r="AQ94" s="75">
        <v>406.5</v>
      </c>
      <c r="AR94" s="75">
        <v>1006.5</v>
      </c>
      <c r="AS94" s="75">
        <v>406.5</v>
      </c>
      <c r="AT94" s="75">
        <v>406.5</v>
      </c>
      <c r="AU94" s="75">
        <v>1006.5</v>
      </c>
      <c r="AV94" s="75">
        <v>406.5</v>
      </c>
      <c r="AW94" s="75">
        <v>406.5</v>
      </c>
      <c r="AX94" s="75">
        <v>1006.5</v>
      </c>
      <c r="AY94" s="75">
        <v>406.5</v>
      </c>
      <c r="AZ94" s="75">
        <v>406.14</v>
      </c>
      <c r="BA94" s="75">
        <v>7277.64</v>
      </c>
    </row>
    <row r="95" spans="1:53">
      <c r="A95" s="74" t="s">
        <v>243</v>
      </c>
      <c r="B95" s="75">
        <v>0</v>
      </c>
      <c r="C95" s="75">
        <v>0</v>
      </c>
      <c r="D95" s="75">
        <v>0</v>
      </c>
      <c r="E95" s="75">
        <v>0</v>
      </c>
      <c r="F95" s="75">
        <v>0</v>
      </c>
      <c r="G95" s="75">
        <v>0</v>
      </c>
      <c r="H95" s="75">
        <v>0</v>
      </c>
      <c r="I95" s="75">
        <v>0</v>
      </c>
      <c r="J95" s="75">
        <v>0</v>
      </c>
      <c r="K95" s="75">
        <v>0</v>
      </c>
      <c r="L95" s="75">
        <v>0</v>
      </c>
      <c r="M95" s="75">
        <v>0</v>
      </c>
      <c r="N95" s="75">
        <v>0</v>
      </c>
      <c r="O95" s="75">
        <v>0</v>
      </c>
      <c r="P95" s="75">
        <v>0</v>
      </c>
      <c r="Q95" s="75">
        <v>0</v>
      </c>
      <c r="R95" s="75">
        <v>0</v>
      </c>
      <c r="S95" s="75">
        <v>0</v>
      </c>
      <c r="T95" s="75">
        <v>0</v>
      </c>
      <c r="U95" s="75">
        <v>0</v>
      </c>
      <c r="V95" s="75">
        <v>0</v>
      </c>
      <c r="W95" s="75">
        <v>0</v>
      </c>
      <c r="X95" s="75">
        <v>0</v>
      </c>
      <c r="Y95" s="75">
        <v>0</v>
      </c>
      <c r="Z95" s="75">
        <v>0</v>
      </c>
      <c r="AA95" s="75">
        <v>0</v>
      </c>
      <c r="AB95" s="75">
        <v>3000</v>
      </c>
      <c r="AC95" s="75">
        <v>3000</v>
      </c>
      <c r="AD95" s="75">
        <v>3000</v>
      </c>
      <c r="AE95" s="75">
        <v>3000</v>
      </c>
      <c r="AF95" s="75">
        <v>3000</v>
      </c>
      <c r="AG95" s="75">
        <v>3000</v>
      </c>
      <c r="AH95" s="75">
        <v>3000</v>
      </c>
      <c r="AI95" s="75">
        <v>3000</v>
      </c>
      <c r="AJ95" s="75">
        <v>3000</v>
      </c>
      <c r="AK95" s="75">
        <v>3000</v>
      </c>
      <c r="AL95" s="75">
        <v>3000</v>
      </c>
      <c r="AM95" s="75">
        <v>3000</v>
      </c>
      <c r="AN95" s="75">
        <v>36000</v>
      </c>
      <c r="AO95" s="75">
        <v>0</v>
      </c>
      <c r="AP95" s="75">
        <v>0</v>
      </c>
      <c r="AQ95" s="75">
        <v>0</v>
      </c>
      <c r="AR95" s="75">
        <v>0</v>
      </c>
      <c r="AS95" s="75">
        <v>0</v>
      </c>
      <c r="AT95" s="75">
        <v>0</v>
      </c>
      <c r="AU95" s="75">
        <v>0</v>
      </c>
      <c r="AV95" s="75">
        <v>0</v>
      </c>
      <c r="AW95" s="75">
        <v>0</v>
      </c>
      <c r="AX95" s="75">
        <v>0</v>
      </c>
      <c r="AY95" s="75">
        <v>0</v>
      </c>
      <c r="AZ95" s="75">
        <v>0</v>
      </c>
      <c r="BA95" s="75">
        <v>0</v>
      </c>
    </row>
    <row r="96" spans="1:53">
      <c r="A96" s="74" t="s">
        <v>244</v>
      </c>
      <c r="B96" s="75">
        <v>-14099</v>
      </c>
      <c r="C96" s="75">
        <v>-15208</v>
      </c>
      <c r="D96" s="75">
        <v>-13195</v>
      </c>
      <c r="E96" s="75">
        <v>-19363</v>
      </c>
      <c r="F96" s="75">
        <v>-16830</v>
      </c>
      <c r="G96" s="75">
        <v>-20104</v>
      </c>
      <c r="H96" s="75">
        <v>-12074</v>
      </c>
      <c r="I96" s="75">
        <v>-20610</v>
      </c>
      <c r="J96" s="75">
        <v>-17550</v>
      </c>
      <c r="K96" s="75">
        <v>-17719</v>
      </c>
      <c r="L96" s="75">
        <v>-17553</v>
      </c>
      <c r="M96" s="75">
        <v>-18176</v>
      </c>
      <c r="N96" s="75">
        <v>-202481</v>
      </c>
      <c r="O96" s="75">
        <v>-10816</v>
      </c>
      <c r="P96" s="75">
        <v>-11770</v>
      </c>
      <c r="Q96" s="75">
        <v>-11139</v>
      </c>
      <c r="R96" s="75">
        <v>-13754</v>
      </c>
      <c r="S96" s="75">
        <v>-13149</v>
      </c>
      <c r="T96" s="75">
        <v>-13673</v>
      </c>
      <c r="U96" s="75">
        <v>-9699</v>
      </c>
      <c r="V96" s="75">
        <v>-15048</v>
      </c>
      <c r="W96" s="75">
        <v>-13339</v>
      </c>
      <c r="X96" s="75">
        <v>-13368</v>
      </c>
      <c r="Y96" s="75">
        <v>-13193</v>
      </c>
      <c r="Z96" s="75">
        <v>-13611</v>
      </c>
      <c r="AA96" s="75">
        <v>-152559</v>
      </c>
      <c r="AB96" s="75">
        <v>0</v>
      </c>
      <c r="AC96" s="75">
        <v>0</v>
      </c>
      <c r="AD96" s="75">
        <v>0</v>
      </c>
      <c r="AE96" s="75">
        <v>0</v>
      </c>
      <c r="AF96" s="75">
        <v>0</v>
      </c>
      <c r="AG96" s="75">
        <v>0</v>
      </c>
      <c r="AH96" s="75">
        <v>0</v>
      </c>
      <c r="AI96" s="75">
        <v>0</v>
      </c>
      <c r="AJ96" s="75">
        <v>0</v>
      </c>
      <c r="AK96" s="75">
        <v>0</v>
      </c>
      <c r="AL96" s="75">
        <v>0</v>
      </c>
      <c r="AM96" s="75">
        <v>0</v>
      </c>
      <c r="AN96" s="75">
        <v>0</v>
      </c>
      <c r="AO96" s="75">
        <v>0</v>
      </c>
      <c r="AP96" s="75">
        <v>0</v>
      </c>
      <c r="AQ96" s="75">
        <v>0</v>
      </c>
      <c r="AR96" s="75">
        <v>0</v>
      </c>
      <c r="AS96" s="75">
        <v>0</v>
      </c>
      <c r="AT96" s="75">
        <v>0</v>
      </c>
      <c r="AU96" s="75">
        <v>0</v>
      </c>
      <c r="AV96" s="75">
        <v>0</v>
      </c>
      <c r="AW96" s="75">
        <v>0</v>
      </c>
      <c r="AX96" s="75">
        <v>0</v>
      </c>
      <c r="AY96" s="75">
        <v>0</v>
      </c>
      <c r="AZ96" s="75">
        <v>0</v>
      </c>
      <c r="BA96" s="75">
        <v>0</v>
      </c>
    </row>
    <row r="97" spans="1:53">
      <c r="A97" s="76" t="s">
        <v>245</v>
      </c>
      <c r="B97" s="77">
        <v>10755.5</v>
      </c>
      <c r="C97" s="77">
        <v>12654.899999999998</v>
      </c>
      <c r="D97" s="77">
        <v>10057.900000000001</v>
      </c>
      <c r="E97" s="77">
        <v>14477.900000000001</v>
      </c>
      <c r="F97" s="77">
        <v>12436.899999999998</v>
      </c>
      <c r="G97" s="77">
        <v>15064.900000000001</v>
      </c>
      <c r="H97" s="77">
        <v>9254.2999999999993</v>
      </c>
      <c r="I97" s="77">
        <v>15798.499999999993</v>
      </c>
      <c r="J97" s="77">
        <v>13225.3</v>
      </c>
      <c r="K97" s="77">
        <v>12705.699999999997</v>
      </c>
      <c r="L97" s="77">
        <v>12791.700000000004</v>
      </c>
      <c r="M97" s="77">
        <v>12634.7</v>
      </c>
      <c r="N97" s="77">
        <v>151858.20000000001</v>
      </c>
      <c r="O97" s="77">
        <v>34347.53</v>
      </c>
      <c r="P97" s="77">
        <v>40013.79</v>
      </c>
      <c r="Q97" s="77">
        <v>47706.589999999989</v>
      </c>
      <c r="R97" s="77">
        <v>42270.39</v>
      </c>
      <c r="S97" s="77">
        <v>37290.79</v>
      </c>
      <c r="T97" s="77">
        <v>37890.289999999994</v>
      </c>
      <c r="U97" s="77">
        <v>43803.05</v>
      </c>
      <c r="V97" s="77">
        <v>36389.629999999997</v>
      </c>
      <c r="W97" s="77">
        <v>40450.950000000004</v>
      </c>
      <c r="X97" s="77">
        <v>35988.71</v>
      </c>
      <c r="Y97" s="77">
        <v>37275.010000000009</v>
      </c>
      <c r="Z97" s="77">
        <v>30471.61</v>
      </c>
      <c r="AA97" s="77">
        <v>463898.34</v>
      </c>
      <c r="AB97" s="77">
        <v>207246.91999999998</v>
      </c>
      <c r="AC97" s="77">
        <v>204946.91999999998</v>
      </c>
      <c r="AD97" s="77">
        <v>206893.91999999998</v>
      </c>
      <c r="AE97" s="77">
        <v>207224.91999999998</v>
      </c>
      <c r="AF97" s="77">
        <v>205607.91999999998</v>
      </c>
      <c r="AG97" s="77">
        <v>207327.91999999998</v>
      </c>
      <c r="AH97" s="77">
        <v>207852.91999999998</v>
      </c>
      <c r="AI97" s="77">
        <v>205707.91999999998</v>
      </c>
      <c r="AJ97" s="77">
        <v>207027.91999999998</v>
      </c>
      <c r="AK97" s="77">
        <v>207352.91999999998</v>
      </c>
      <c r="AL97" s="77">
        <v>205707.91999999998</v>
      </c>
      <c r="AM97" s="77">
        <v>207499.91999999998</v>
      </c>
      <c r="AN97" s="77">
        <v>2480398.0399999996</v>
      </c>
      <c r="AO97" s="77">
        <v>19475.8</v>
      </c>
      <c r="AP97" s="77">
        <v>20138.8</v>
      </c>
      <c r="AQ97" s="77">
        <v>21634.799999999999</v>
      </c>
      <c r="AR97" s="77">
        <v>23259.8</v>
      </c>
      <c r="AS97" s="77">
        <v>22250.799999999999</v>
      </c>
      <c r="AT97" s="77">
        <v>20138.8</v>
      </c>
      <c r="AU97" s="77">
        <v>19475.8</v>
      </c>
      <c r="AV97" s="77">
        <v>18906.8</v>
      </c>
      <c r="AW97" s="77">
        <v>18642.8</v>
      </c>
      <c r="AX97" s="77">
        <v>19563.8</v>
      </c>
      <c r="AY97" s="77">
        <v>18202.8</v>
      </c>
      <c r="AZ97" s="77">
        <v>17958.8</v>
      </c>
      <c r="BA97" s="77">
        <v>239649.59999999995</v>
      </c>
    </row>
    <row r="98" spans="1:53">
      <c r="A98" s="74" t="s">
        <v>246</v>
      </c>
      <c r="B98" s="75">
        <v>0</v>
      </c>
      <c r="C98" s="75">
        <v>0</v>
      </c>
      <c r="D98" s="75">
        <v>0</v>
      </c>
      <c r="E98" s="75">
        <v>0</v>
      </c>
      <c r="F98" s="75">
        <v>0</v>
      </c>
      <c r="G98" s="75">
        <v>0</v>
      </c>
      <c r="H98" s="75">
        <v>0</v>
      </c>
      <c r="I98" s="75">
        <v>0</v>
      </c>
      <c r="J98" s="75">
        <v>0</v>
      </c>
      <c r="K98" s="75">
        <v>0</v>
      </c>
      <c r="L98" s="75">
        <v>0</v>
      </c>
      <c r="M98" s="75">
        <v>0</v>
      </c>
      <c r="N98" s="75">
        <v>0</v>
      </c>
      <c r="O98" s="75">
        <v>0</v>
      </c>
      <c r="P98" s="75">
        <v>0</v>
      </c>
      <c r="Q98" s="75">
        <v>0</v>
      </c>
      <c r="R98" s="75">
        <v>0</v>
      </c>
      <c r="S98" s="75">
        <v>0</v>
      </c>
      <c r="T98" s="75">
        <v>0</v>
      </c>
      <c r="U98" s="75">
        <v>0</v>
      </c>
      <c r="V98" s="75">
        <v>0</v>
      </c>
      <c r="W98" s="75">
        <v>0</v>
      </c>
      <c r="X98" s="75">
        <v>0</v>
      </c>
      <c r="Y98" s="75">
        <v>0</v>
      </c>
      <c r="Z98" s="75">
        <v>0</v>
      </c>
      <c r="AA98" s="75">
        <v>0</v>
      </c>
      <c r="AB98" s="75">
        <v>834</v>
      </c>
      <c r="AC98" s="75">
        <v>834</v>
      </c>
      <c r="AD98" s="75">
        <v>834</v>
      </c>
      <c r="AE98" s="75">
        <v>2034</v>
      </c>
      <c r="AF98" s="75">
        <v>834</v>
      </c>
      <c r="AG98" s="75">
        <v>834</v>
      </c>
      <c r="AH98" s="75">
        <v>834</v>
      </c>
      <c r="AI98" s="75">
        <v>834</v>
      </c>
      <c r="AJ98" s="75">
        <v>834</v>
      </c>
      <c r="AK98" s="75">
        <v>834</v>
      </c>
      <c r="AL98" s="75">
        <v>834</v>
      </c>
      <c r="AM98" s="75">
        <v>826</v>
      </c>
      <c r="AN98" s="75">
        <v>11200</v>
      </c>
      <c r="AO98" s="75">
        <v>0</v>
      </c>
      <c r="AP98" s="75">
        <v>0</v>
      </c>
      <c r="AQ98" s="75">
        <v>0</v>
      </c>
      <c r="AR98" s="75">
        <v>0</v>
      </c>
      <c r="AS98" s="75">
        <v>0</v>
      </c>
      <c r="AT98" s="75">
        <v>0</v>
      </c>
      <c r="AU98" s="75">
        <v>0</v>
      </c>
      <c r="AV98" s="75">
        <v>0</v>
      </c>
      <c r="AW98" s="75">
        <v>0</v>
      </c>
      <c r="AX98" s="75">
        <v>0</v>
      </c>
      <c r="AY98" s="75">
        <v>0</v>
      </c>
      <c r="AZ98" s="75">
        <v>0</v>
      </c>
      <c r="BA98" s="75">
        <v>0</v>
      </c>
    </row>
    <row r="99" spans="1:53">
      <c r="A99" s="74" t="s">
        <v>247</v>
      </c>
      <c r="B99" s="75">
        <v>0</v>
      </c>
      <c r="C99" s="75">
        <v>0</v>
      </c>
      <c r="D99" s="75">
        <v>0</v>
      </c>
      <c r="E99" s="75">
        <v>0</v>
      </c>
      <c r="F99" s="75">
        <v>0</v>
      </c>
      <c r="G99" s="75">
        <v>0</v>
      </c>
      <c r="H99" s="75">
        <v>0</v>
      </c>
      <c r="I99" s="75">
        <v>0</v>
      </c>
      <c r="J99" s="75">
        <v>0</v>
      </c>
      <c r="K99" s="75">
        <v>0</v>
      </c>
      <c r="L99" s="75">
        <v>0</v>
      </c>
      <c r="M99" s="75">
        <v>0</v>
      </c>
      <c r="N99" s="75">
        <v>0</v>
      </c>
      <c r="O99" s="75">
        <v>884</v>
      </c>
      <c r="P99" s="75">
        <v>9272.9599999999991</v>
      </c>
      <c r="Q99" s="75">
        <v>52304.51</v>
      </c>
      <c r="R99" s="75">
        <v>104258.96</v>
      </c>
      <c r="S99" s="75">
        <v>176.8</v>
      </c>
      <c r="T99" s="75">
        <v>12146.16</v>
      </c>
      <c r="U99" s="75">
        <v>59796.72</v>
      </c>
      <c r="V99" s="75">
        <v>15562</v>
      </c>
      <c r="W99" s="75">
        <v>6651.4400000000005</v>
      </c>
      <c r="X99" s="75">
        <v>22100</v>
      </c>
      <c r="Y99" s="75">
        <v>32354.400000000001</v>
      </c>
      <c r="Z99" s="75">
        <v>707.2</v>
      </c>
      <c r="AA99" s="75">
        <v>316215.15000000002</v>
      </c>
      <c r="AB99" s="75">
        <v>0</v>
      </c>
      <c r="AC99" s="75">
        <v>0</v>
      </c>
      <c r="AD99" s="75">
        <v>0</v>
      </c>
      <c r="AE99" s="75">
        <v>0</v>
      </c>
      <c r="AF99" s="75">
        <v>0</v>
      </c>
      <c r="AG99" s="75">
        <v>0</v>
      </c>
      <c r="AH99" s="75">
        <v>0</v>
      </c>
      <c r="AI99" s="75">
        <v>0</v>
      </c>
      <c r="AJ99" s="75">
        <v>0</v>
      </c>
      <c r="AK99" s="75">
        <v>0</v>
      </c>
      <c r="AL99" s="75">
        <v>0</v>
      </c>
      <c r="AM99" s="75">
        <v>0</v>
      </c>
      <c r="AN99" s="75">
        <v>0</v>
      </c>
      <c r="AO99" s="75">
        <v>0</v>
      </c>
      <c r="AP99" s="75">
        <v>0</v>
      </c>
      <c r="AQ99" s="75">
        <v>0</v>
      </c>
      <c r="AR99" s="75">
        <v>0</v>
      </c>
      <c r="AS99" s="75">
        <v>0</v>
      </c>
      <c r="AT99" s="75">
        <v>0</v>
      </c>
      <c r="AU99" s="75">
        <v>0</v>
      </c>
      <c r="AV99" s="75">
        <v>0</v>
      </c>
      <c r="AW99" s="75">
        <v>0</v>
      </c>
      <c r="AX99" s="75">
        <v>0</v>
      </c>
      <c r="AY99" s="75">
        <v>0</v>
      </c>
      <c r="AZ99" s="75">
        <v>0</v>
      </c>
      <c r="BA99" s="75">
        <v>0</v>
      </c>
    </row>
    <row r="100" spans="1:53">
      <c r="A100" s="74" t="s">
        <v>248</v>
      </c>
      <c r="B100" s="75">
        <v>0</v>
      </c>
      <c r="C100" s="75">
        <v>195</v>
      </c>
      <c r="D100" s="75">
        <v>0</v>
      </c>
      <c r="E100" s="75">
        <v>0</v>
      </c>
      <c r="F100" s="75">
        <v>0</v>
      </c>
      <c r="G100" s="75">
        <v>0</v>
      </c>
      <c r="H100" s="75">
        <v>145</v>
      </c>
      <c r="I100" s="75">
        <v>0</v>
      </c>
      <c r="J100" s="75">
        <v>435</v>
      </c>
      <c r="K100" s="75">
        <v>215</v>
      </c>
      <c r="L100" s="75">
        <v>0</v>
      </c>
      <c r="M100" s="75">
        <v>310</v>
      </c>
      <c r="N100" s="75">
        <v>1300</v>
      </c>
      <c r="O100" s="75">
        <v>0</v>
      </c>
      <c r="P100" s="75">
        <v>0</v>
      </c>
      <c r="Q100" s="75">
        <v>0</v>
      </c>
      <c r="R100" s="75">
        <v>0</v>
      </c>
      <c r="S100" s="75">
        <v>0</v>
      </c>
      <c r="T100" s="75">
        <v>0</v>
      </c>
      <c r="U100" s="75">
        <v>0</v>
      </c>
      <c r="V100" s="75">
        <v>0</v>
      </c>
      <c r="W100" s="75">
        <v>0</v>
      </c>
      <c r="X100" s="75">
        <v>0</v>
      </c>
      <c r="Y100" s="75">
        <v>0</v>
      </c>
      <c r="Z100" s="75">
        <v>0</v>
      </c>
      <c r="AA100" s="75">
        <v>0</v>
      </c>
      <c r="AB100" s="75">
        <v>50</v>
      </c>
      <c r="AC100" s="75">
        <v>50</v>
      </c>
      <c r="AD100" s="75">
        <v>50</v>
      </c>
      <c r="AE100" s="75">
        <v>50</v>
      </c>
      <c r="AF100" s="75">
        <v>50</v>
      </c>
      <c r="AG100" s="75">
        <v>50</v>
      </c>
      <c r="AH100" s="75">
        <v>50</v>
      </c>
      <c r="AI100" s="75">
        <v>50</v>
      </c>
      <c r="AJ100" s="75">
        <v>50</v>
      </c>
      <c r="AK100" s="75">
        <v>50</v>
      </c>
      <c r="AL100" s="75">
        <v>50</v>
      </c>
      <c r="AM100" s="75">
        <v>50</v>
      </c>
      <c r="AN100" s="75">
        <v>600</v>
      </c>
      <c r="AO100" s="75">
        <v>0</v>
      </c>
      <c r="AP100" s="75">
        <v>0</v>
      </c>
      <c r="AQ100" s="75">
        <v>0</v>
      </c>
      <c r="AR100" s="75">
        <v>0</v>
      </c>
      <c r="AS100" s="75">
        <v>0</v>
      </c>
      <c r="AT100" s="75">
        <v>0</v>
      </c>
      <c r="AU100" s="75">
        <v>0</v>
      </c>
      <c r="AV100" s="75">
        <v>0</v>
      </c>
      <c r="AW100" s="75">
        <v>0</v>
      </c>
      <c r="AX100" s="75">
        <v>0</v>
      </c>
      <c r="AY100" s="75">
        <v>0</v>
      </c>
      <c r="AZ100" s="75">
        <v>0</v>
      </c>
      <c r="BA100" s="75">
        <v>0</v>
      </c>
    </row>
    <row r="101" spans="1:53">
      <c r="A101" s="74" t="s">
        <v>249</v>
      </c>
      <c r="B101" s="75">
        <v>1427.5</v>
      </c>
      <c r="C101" s="75">
        <v>917.5</v>
      </c>
      <c r="D101" s="75">
        <v>747.5</v>
      </c>
      <c r="E101" s="75">
        <v>747.5</v>
      </c>
      <c r="F101" s="75">
        <v>917.5</v>
      </c>
      <c r="G101" s="75">
        <v>1087.5</v>
      </c>
      <c r="H101" s="75">
        <v>1087.5</v>
      </c>
      <c r="I101" s="75">
        <v>1427.5</v>
      </c>
      <c r="J101" s="75">
        <v>1767.5</v>
      </c>
      <c r="K101" s="75">
        <v>1767.5</v>
      </c>
      <c r="L101" s="75">
        <v>1291.5</v>
      </c>
      <c r="M101" s="75">
        <v>1291.5</v>
      </c>
      <c r="N101" s="75">
        <v>14478</v>
      </c>
      <c r="O101" s="75">
        <v>80</v>
      </c>
      <c r="P101" s="75">
        <v>80</v>
      </c>
      <c r="Q101" s="75">
        <v>80</v>
      </c>
      <c r="R101" s="75">
        <v>80</v>
      </c>
      <c r="S101" s="75">
        <v>80</v>
      </c>
      <c r="T101" s="75">
        <v>80</v>
      </c>
      <c r="U101" s="75">
        <v>80</v>
      </c>
      <c r="V101" s="75">
        <v>80</v>
      </c>
      <c r="W101" s="75">
        <v>80</v>
      </c>
      <c r="X101" s="75">
        <v>80</v>
      </c>
      <c r="Y101" s="75">
        <v>80</v>
      </c>
      <c r="Z101" s="75">
        <v>80</v>
      </c>
      <c r="AA101" s="75">
        <v>960</v>
      </c>
      <c r="AB101" s="75">
        <v>1540</v>
      </c>
      <c r="AC101" s="75">
        <v>290</v>
      </c>
      <c r="AD101" s="75">
        <v>2290</v>
      </c>
      <c r="AE101" s="75">
        <v>1540</v>
      </c>
      <c r="AF101" s="75">
        <v>290</v>
      </c>
      <c r="AG101" s="75">
        <v>290</v>
      </c>
      <c r="AH101" s="75">
        <v>1540</v>
      </c>
      <c r="AI101" s="75">
        <v>290</v>
      </c>
      <c r="AJ101" s="75">
        <v>290</v>
      </c>
      <c r="AK101" s="75">
        <v>4540</v>
      </c>
      <c r="AL101" s="75">
        <v>3290</v>
      </c>
      <c r="AM101" s="75">
        <v>3290</v>
      </c>
      <c r="AN101" s="75">
        <v>19480</v>
      </c>
      <c r="AO101" s="75">
        <v>0</v>
      </c>
      <c r="AP101" s="75">
        <v>0</v>
      </c>
      <c r="AQ101" s="75">
        <v>0</v>
      </c>
      <c r="AR101" s="75">
        <v>0</v>
      </c>
      <c r="AS101" s="75">
        <v>0</v>
      </c>
      <c r="AT101" s="75">
        <v>0</v>
      </c>
      <c r="AU101" s="75">
        <v>0</v>
      </c>
      <c r="AV101" s="75">
        <v>0</v>
      </c>
      <c r="AW101" s="75">
        <v>0</v>
      </c>
      <c r="AX101" s="75">
        <v>0</v>
      </c>
      <c r="AY101" s="75">
        <v>0</v>
      </c>
      <c r="AZ101" s="75">
        <v>0</v>
      </c>
      <c r="BA101" s="75">
        <v>0</v>
      </c>
    </row>
    <row r="102" spans="1:53">
      <c r="A102" s="74" t="s">
        <v>250</v>
      </c>
      <c r="B102" s="75">
        <v>135</v>
      </c>
      <c r="C102" s="75">
        <v>135</v>
      </c>
      <c r="D102" s="75">
        <v>135</v>
      </c>
      <c r="E102" s="75">
        <v>135</v>
      </c>
      <c r="F102" s="75">
        <v>135</v>
      </c>
      <c r="G102" s="75">
        <v>135</v>
      </c>
      <c r="H102" s="75">
        <v>135</v>
      </c>
      <c r="I102" s="75">
        <v>135</v>
      </c>
      <c r="J102" s="75">
        <v>135</v>
      </c>
      <c r="K102" s="75">
        <v>135</v>
      </c>
      <c r="L102" s="75">
        <v>135</v>
      </c>
      <c r="M102" s="75">
        <v>135</v>
      </c>
      <c r="N102" s="75">
        <v>1620</v>
      </c>
      <c r="O102" s="75">
        <v>160</v>
      </c>
      <c r="P102" s="75">
        <v>160</v>
      </c>
      <c r="Q102" s="75">
        <v>160</v>
      </c>
      <c r="R102" s="75">
        <v>160</v>
      </c>
      <c r="S102" s="75">
        <v>160</v>
      </c>
      <c r="T102" s="75">
        <v>160</v>
      </c>
      <c r="U102" s="75">
        <v>160</v>
      </c>
      <c r="V102" s="75">
        <v>160</v>
      </c>
      <c r="W102" s="75">
        <v>160</v>
      </c>
      <c r="X102" s="75">
        <v>160</v>
      </c>
      <c r="Y102" s="75">
        <v>160</v>
      </c>
      <c r="Z102" s="75">
        <v>160</v>
      </c>
      <c r="AA102" s="75">
        <v>1920</v>
      </c>
      <c r="AB102" s="75">
        <v>0</v>
      </c>
      <c r="AC102" s="75">
        <v>0</v>
      </c>
      <c r="AD102" s="75">
        <v>0</v>
      </c>
      <c r="AE102" s="75">
        <v>0</v>
      </c>
      <c r="AF102" s="75">
        <v>0</v>
      </c>
      <c r="AG102" s="75">
        <v>0</v>
      </c>
      <c r="AH102" s="75">
        <v>0</v>
      </c>
      <c r="AI102" s="75">
        <v>0</v>
      </c>
      <c r="AJ102" s="75">
        <v>0</v>
      </c>
      <c r="AK102" s="75">
        <v>0</v>
      </c>
      <c r="AL102" s="75">
        <v>0</v>
      </c>
      <c r="AM102" s="75">
        <v>0</v>
      </c>
      <c r="AN102" s="75">
        <v>0</v>
      </c>
      <c r="AO102" s="75">
        <v>0</v>
      </c>
      <c r="AP102" s="75">
        <v>0</v>
      </c>
      <c r="AQ102" s="75">
        <v>0</v>
      </c>
      <c r="AR102" s="75">
        <v>0</v>
      </c>
      <c r="AS102" s="75">
        <v>0</v>
      </c>
      <c r="AT102" s="75">
        <v>0</v>
      </c>
      <c r="AU102" s="75">
        <v>0</v>
      </c>
      <c r="AV102" s="75">
        <v>0</v>
      </c>
      <c r="AW102" s="75">
        <v>0</v>
      </c>
      <c r="AX102" s="75">
        <v>0</v>
      </c>
      <c r="AY102" s="75">
        <v>0</v>
      </c>
      <c r="AZ102" s="75">
        <v>0</v>
      </c>
      <c r="BA102" s="75">
        <v>0</v>
      </c>
    </row>
    <row r="103" spans="1:53">
      <c r="A103" s="74" t="s">
        <v>251</v>
      </c>
      <c r="B103" s="75">
        <v>1779</v>
      </c>
      <c r="C103" s="75">
        <v>2007</v>
      </c>
      <c r="D103" s="75">
        <v>58</v>
      </c>
      <c r="E103" s="75">
        <v>58</v>
      </c>
      <c r="F103" s="75">
        <v>738</v>
      </c>
      <c r="G103" s="75">
        <v>58</v>
      </c>
      <c r="H103" s="75">
        <v>58</v>
      </c>
      <c r="I103" s="75">
        <v>58</v>
      </c>
      <c r="J103" s="75">
        <v>738</v>
      </c>
      <c r="K103" s="75">
        <v>58</v>
      </c>
      <c r="L103" s="75">
        <v>58</v>
      </c>
      <c r="M103" s="75">
        <v>62</v>
      </c>
      <c r="N103" s="75">
        <v>5730</v>
      </c>
      <c r="O103" s="75">
        <v>6010</v>
      </c>
      <c r="P103" s="75">
        <v>3601</v>
      </c>
      <c r="Q103" s="75">
        <v>3621</v>
      </c>
      <c r="R103" s="75">
        <v>1963</v>
      </c>
      <c r="S103" s="75">
        <v>1940</v>
      </c>
      <c r="T103" s="75">
        <v>1679</v>
      </c>
      <c r="U103" s="75">
        <v>7298</v>
      </c>
      <c r="V103" s="75">
        <v>3774</v>
      </c>
      <c r="W103" s="75">
        <v>955</v>
      </c>
      <c r="X103" s="75">
        <v>1487</v>
      </c>
      <c r="Y103" s="75">
        <v>772</v>
      </c>
      <c r="Z103" s="75">
        <v>6314</v>
      </c>
      <c r="AA103" s="75">
        <v>39414</v>
      </c>
      <c r="AB103" s="75">
        <v>5000</v>
      </c>
      <c r="AC103" s="75">
        <v>0</v>
      </c>
      <c r="AD103" s="75">
        <v>5750</v>
      </c>
      <c r="AE103" s="75">
        <v>3500</v>
      </c>
      <c r="AF103" s="75">
        <v>1950</v>
      </c>
      <c r="AG103" s="75">
        <v>0</v>
      </c>
      <c r="AH103" s="75">
        <v>0</v>
      </c>
      <c r="AI103" s="75">
        <v>2500</v>
      </c>
      <c r="AJ103" s="75">
        <v>0</v>
      </c>
      <c r="AK103" s="75">
        <v>0</v>
      </c>
      <c r="AL103" s="75">
        <v>0</v>
      </c>
      <c r="AM103" s="75">
        <v>0</v>
      </c>
      <c r="AN103" s="75">
        <v>18700</v>
      </c>
      <c r="AO103" s="75">
        <v>3625</v>
      </c>
      <c r="AP103" s="75">
        <v>3500</v>
      </c>
      <c r="AQ103" s="75">
        <v>3500</v>
      </c>
      <c r="AR103" s="75">
        <v>3625</v>
      </c>
      <c r="AS103" s="75">
        <v>3500</v>
      </c>
      <c r="AT103" s="75">
        <v>3500</v>
      </c>
      <c r="AU103" s="75">
        <v>3625</v>
      </c>
      <c r="AV103" s="75">
        <v>3500</v>
      </c>
      <c r="AW103" s="75">
        <v>3500</v>
      </c>
      <c r="AX103" s="75">
        <v>3625</v>
      </c>
      <c r="AY103" s="75">
        <v>3500</v>
      </c>
      <c r="AZ103" s="75">
        <v>3500</v>
      </c>
      <c r="BA103" s="75">
        <v>42500</v>
      </c>
    </row>
    <row r="104" spans="1:53">
      <c r="A104" s="74" t="s">
        <v>252</v>
      </c>
      <c r="B104" s="75">
        <v>2809.91</v>
      </c>
      <c r="C104" s="75">
        <v>2809.91</v>
      </c>
      <c r="D104" s="75">
        <v>1109.9100000000001</v>
      </c>
      <c r="E104" s="75">
        <v>2469.91</v>
      </c>
      <c r="F104" s="75">
        <v>2809.91</v>
      </c>
      <c r="G104" s="75">
        <v>2469.91</v>
      </c>
      <c r="H104" s="75">
        <v>2129.91</v>
      </c>
      <c r="I104" s="75">
        <v>2129.91</v>
      </c>
      <c r="J104" s="75">
        <v>2129.91</v>
      </c>
      <c r="K104" s="75">
        <v>1789.91</v>
      </c>
      <c r="L104" s="75">
        <v>2129.91</v>
      </c>
      <c r="M104" s="75">
        <v>2810.99</v>
      </c>
      <c r="N104" s="75">
        <v>27600</v>
      </c>
      <c r="O104" s="75">
        <v>2771.56</v>
      </c>
      <c r="P104" s="75">
        <v>4729.5600000000004</v>
      </c>
      <c r="Q104" s="75">
        <v>5171.5600000000004</v>
      </c>
      <c r="R104" s="75">
        <v>2967.56</v>
      </c>
      <c r="S104" s="75">
        <v>2473.56</v>
      </c>
      <c r="T104" s="75">
        <v>2552.56</v>
      </c>
      <c r="U104" s="75">
        <v>3621.56</v>
      </c>
      <c r="V104" s="75">
        <v>1275.56</v>
      </c>
      <c r="W104" s="75">
        <v>1483.56</v>
      </c>
      <c r="X104" s="75">
        <v>1296.56</v>
      </c>
      <c r="Y104" s="75">
        <v>2735.56</v>
      </c>
      <c r="Z104" s="75">
        <v>1532.84</v>
      </c>
      <c r="AA104" s="75">
        <v>32612.000000000007</v>
      </c>
      <c r="AB104" s="75">
        <v>3750</v>
      </c>
      <c r="AC104" s="75">
        <v>3750</v>
      </c>
      <c r="AD104" s="75">
        <v>3750</v>
      </c>
      <c r="AE104" s="75">
        <v>3750</v>
      </c>
      <c r="AF104" s="75">
        <v>3750</v>
      </c>
      <c r="AG104" s="75">
        <v>3750</v>
      </c>
      <c r="AH104" s="75">
        <v>3750</v>
      </c>
      <c r="AI104" s="75">
        <v>3750</v>
      </c>
      <c r="AJ104" s="75">
        <v>3750</v>
      </c>
      <c r="AK104" s="75">
        <v>3750</v>
      </c>
      <c r="AL104" s="75">
        <v>3750</v>
      </c>
      <c r="AM104" s="75">
        <v>3750</v>
      </c>
      <c r="AN104" s="75">
        <v>45000</v>
      </c>
      <c r="AO104" s="75">
        <v>0</v>
      </c>
      <c r="AP104" s="75">
        <v>0</v>
      </c>
      <c r="AQ104" s="75">
        <v>0</v>
      </c>
      <c r="AR104" s="75">
        <v>0</v>
      </c>
      <c r="AS104" s="75">
        <v>0</v>
      </c>
      <c r="AT104" s="75">
        <v>0</v>
      </c>
      <c r="AU104" s="75">
        <v>0</v>
      </c>
      <c r="AV104" s="75">
        <v>0</v>
      </c>
      <c r="AW104" s="75">
        <v>0</v>
      </c>
      <c r="AX104" s="75">
        <v>0</v>
      </c>
      <c r="AY104" s="75">
        <v>0</v>
      </c>
      <c r="AZ104" s="75">
        <v>0</v>
      </c>
      <c r="BA104" s="75">
        <v>0</v>
      </c>
    </row>
    <row r="105" spans="1:53">
      <c r="A105" s="74" t="s">
        <v>253</v>
      </c>
      <c r="B105" s="75">
        <v>9904.91</v>
      </c>
      <c r="C105" s="75">
        <v>7024.91</v>
      </c>
      <c r="D105" s="75">
        <v>8724.91</v>
      </c>
      <c r="E105" s="75">
        <v>8724.91</v>
      </c>
      <c r="F105" s="75">
        <v>8724.91</v>
      </c>
      <c r="G105" s="75">
        <v>8044.91</v>
      </c>
      <c r="H105" s="75">
        <v>7024.91</v>
      </c>
      <c r="I105" s="75">
        <v>8044.91</v>
      </c>
      <c r="J105" s="75">
        <v>8044.91</v>
      </c>
      <c r="K105" s="75">
        <v>8044.91</v>
      </c>
      <c r="L105" s="75">
        <v>7024.91</v>
      </c>
      <c r="M105" s="75">
        <v>8045.99</v>
      </c>
      <c r="N105" s="75">
        <v>97380.000000000029</v>
      </c>
      <c r="O105" s="75">
        <v>266.56</v>
      </c>
      <c r="P105" s="75">
        <v>266.56</v>
      </c>
      <c r="Q105" s="75">
        <v>266.56</v>
      </c>
      <c r="R105" s="75">
        <v>266.56</v>
      </c>
      <c r="S105" s="75">
        <v>266.56</v>
      </c>
      <c r="T105" s="75">
        <v>266.56</v>
      </c>
      <c r="U105" s="75">
        <v>266.56</v>
      </c>
      <c r="V105" s="75">
        <v>266.56</v>
      </c>
      <c r="W105" s="75">
        <v>266.56</v>
      </c>
      <c r="X105" s="75">
        <v>266.56</v>
      </c>
      <c r="Y105" s="75">
        <v>266.56</v>
      </c>
      <c r="Z105" s="75">
        <v>267.83999999999997</v>
      </c>
      <c r="AA105" s="75">
        <v>3200</v>
      </c>
      <c r="AB105" s="75">
        <v>12750</v>
      </c>
      <c r="AC105" s="75">
        <v>12750</v>
      </c>
      <c r="AD105" s="75">
        <v>12750</v>
      </c>
      <c r="AE105" s="75">
        <v>12750</v>
      </c>
      <c r="AF105" s="75">
        <v>12750</v>
      </c>
      <c r="AG105" s="75">
        <v>12750</v>
      </c>
      <c r="AH105" s="75">
        <v>12750</v>
      </c>
      <c r="AI105" s="75">
        <v>12750</v>
      </c>
      <c r="AJ105" s="75">
        <v>12750</v>
      </c>
      <c r="AK105" s="75">
        <v>12750</v>
      </c>
      <c r="AL105" s="75">
        <v>12750</v>
      </c>
      <c r="AM105" s="75">
        <v>12750</v>
      </c>
      <c r="AN105" s="75">
        <v>153000</v>
      </c>
      <c r="AO105" s="75">
        <v>0</v>
      </c>
      <c r="AP105" s="75">
        <v>0</v>
      </c>
      <c r="AQ105" s="75">
        <v>0</v>
      </c>
      <c r="AR105" s="75">
        <v>0</v>
      </c>
      <c r="AS105" s="75">
        <v>0</v>
      </c>
      <c r="AT105" s="75">
        <v>0</v>
      </c>
      <c r="AU105" s="75">
        <v>0</v>
      </c>
      <c r="AV105" s="75">
        <v>0</v>
      </c>
      <c r="AW105" s="75">
        <v>0</v>
      </c>
      <c r="AX105" s="75">
        <v>0</v>
      </c>
      <c r="AY105" s="75">
        <v>0</v>
      </c>
      <c r="AZ105" s="75">
        <v>0</v>
      </c>
      <c r="BA105" s="75">
        <v>0</v>
      </c>
    </row>
    <row r="106" spans="1:53">
      <c r="A106" s="76" t="s">
        <v>254</v>
      </c>
      <c r="B106" s="77">
        <v>16056.32</v>
      </c>
      <c r="C106" s="77">
        <v>13089.32</v>
      </c>
      <c r="D106" s="77">
        <v>10775.32</v>
      </c>
      <c r="E106" s="77">
        <v>12135.32</v>
      </c>
      <c r="F106" s="77">
        <v>13325.32</v>
      </c>
      <c r="G106" s="77">
        <v>11795.32</v>
      </c>
      <c r="H106" s="77">
        <v>10580.32</v>
      </c>
      <c r="I106" s="77">
        <v>11795.32</v>
      </c>
      <c r="J106" s="77">
        <v>13250.32</v>
      </c>
      <c r="K106" s="77">
        <v>12010.32</v>
      </c>
      <c r="L106" s="77">
        <v>10639.32</v>
      </c>
      <c r="M106" s="77">
        <v>12655.48</v>
      </c>
      <c r="N106" s="77">
        <v>148108.00000000003</v>
      </c>
      <c r="O106" s="77">
        <v>10172.119999999999</v>
      </c>
      <c r="P106" s="77">
        <v>18110.080000000002</v>
      </c>
      <c r="Q106" s="77">
        <v>61603.63</v>
      </c>
      <c r="R106" s="77">
        <v>109696.08</v>
      </c>
      <c r="S106" s="77">
        <v>5096.920000000001</v>
      </c>
      <c r="T106" s="77">
        <v>16884.280000000002</v>
      </c>
      <c r="U106" s="77">
        <v>71222.84</v>
      </c>
      <c r="V106" s="77">
        <v>21118.120000000003</v>
      </c>
      <c r="W106" s="77">
        <v>9596.56</v>
      </c>
      <c r="X106" s="77">
        <v>25390.120000000003</v>
      </c>
      <c r="Y106" s="77">
        <v>36368.519999999997</v>
      </c>
      <c r="Z106" s="77">
        <v>9061.8799999999992</v>
      </c>
      <c r="AA106" s="77">
        <v>394321.15</v>
      </c>
      <c r="AB106" s="77">
        <v>23924</v>
      </c>
      <c r="AC106" s="77">
        <v>17674</v>
      </c>
      <c r="AD106" s="77">
        <v>25424</v>
      </c>
      <c r="AE106" s="77">
        <v>23624</v>
      </c>
      <c r="AF106" s="77">
        <v>19624</v>
      </c>
      <c r="AG106" s="77">
        <v>17674</v>
      </c>
      <c r="AH106" s="77">
        <v>18924</v>
      </c>
      <c r="AI106" s="77">
        <v>20174</v>
      </c>
      <c r="AJ106" s="77">
        <v>17674</v>
      </c>
      <c r="AK106" s="77">
        <v>21924</v>
      </c>
      <c r="AL106" s="77">
        <v>20674</v>
      </c>
      <c r="AM106" s="77">
        <v>20666</v>
      </c>
      <c r="AN106" s="77">
        <v>247980</v>
      </c>
      <c r="AO106" s="77">
        <v>3625</v>
      </c>
      <c r="AP106" s="77">
        <v>3500</v>
      </c>
      <c r="AQ106" s="77">
        <v>3500</v>
      </c>
      <c r="AR106" s="77">
        <v>3625</v>
      </c>
      <c r="AS106" s="77">
        <v>3500</v>
      </c>
      <c r="AT106" s="77">
        <v>3500</v>
      </c>
      <c r="AU106" s="77">
        <v>3625</v>
      </c>
      <c r="AV106" s="77">
        <v>3500</v>
      </c>
      <c r="AW106" s="77">
        <v>3500</v>
      </c>
      <c r="AX106" s="77">
        <v>3625</v>
      </c>
      <c r="AY106" s="77">
        <v>3500</v>
      </c>
      <c r="AZ106" s="77">
        <v>3500</v>
      </c>
      <c r="BA106" s="77">
        <v>42500</v>
      </c>
    </row>
    <row r="107" spans="1:53">
      <c r="A107" s="74" t="s">
        <v>255</v>
      </c>
      <c r="B107" s="75">
        <v>0</v>
      </c>
      <c r="C107" s="75">
        <v>0</v>
      </c>
      <c r="D107" s="75">
        <v>0</v>
      </c>
      <c r="E107" s="75">
        <v>0</v>
      </c>
      <c r="F107" s="75">
        <v>0</v>
      </c>
      <c r="G107" s="75">
        <v>0</v>
      </c>
      <c r="H107" s="75">
        <v>0</v>
      </c>
      <c r="I107" s="75">
        <v>0</v>
      </c>
      <c r="J107" s="75">
        <v>0</v>
      </c>
      <c r="K107" s="75">
        <v>0</v>
      </c>
      <c r="L107" s="75">
        <v>0</v>
      </c>
      <c r="M107" s="75">
        <v>0</v>
      </c>
      <c r="N107" s="75">
        <v>0</v>
      </c>
      <c r="O107" s="75">
        <v>0</v>
      </c>
      <c r="P107" s="75">
        <v>0</v>
      </c>
      <c r="Q107" s="75">
        <v>0</v>
      </c>
      <c r="R107" s="75">
        <v>0</v>
      </c>
      <c r="S107" s="75">
        <v>0</v>
      </c>
      <c r="T107" s="75">
        <v>0</v>
      </c>
      <c r="U107" s="75">
        <v>0</v>
      </c>
      <c r="V107" s="75">
        <v>0</v>
      </c>
      <c r="W107" s="75">
        <v>0</v>
      </c>
      <c r="X107" s="75">
        <v>0</v>
      </c>
      <c r="Y107" s="75">
        <v>0</v>
      </c>
      <c r="Z107" s="75">
        <v>0</v>
      </c>
      <c r="AA107" s="75">
        <v>0</v>
      </c>
      <c r="AB107" s="75">
        <v>0</v>
      </c>
      <c r="AC107" s="75">
        <v>0</v>
      </c>
      <c r="AD107" s="75">
        <v>270000</v>
      </c>
      <c r="AE107" s="75">
        <v>0</v>
      </c>
      <c r="AF107" s="75">
        <v>0</v>
      </c>
      <c r="AG107" s="75">
        <v>270000</v>
      </c>
      <c r="AH107" s="75">
        <v>0</v>
      </c>
      <c r="AI107" s="75">
        <v>0</v>
      </c>
      <c r="AJ107" s="75">
        <v>270000</v>
      </c>
      <c r="AK107" s="75">
        <v>0</v>
      </c>
      <c r="AL107" s="75">
        <v>0</v>
      </c>
      <c r="AM107" s="75">
        <v>270000</v>
      </c>
      <c r="AN107" s="75">
        <v>1080000</v>
      </c>
      <c r="AO107" s="75">
        <v>0</v>
      </c>
      <c r="AP107" s="75">
        <v>0</v>
      </c>
      <c r="AQ107" s="75">
        <v>0</v>
      </c>
      <c r="AR107" s="75">
        <v>0</v>
      </c>
      <c r="AS107" s="75">
        <v>0</v>
      </c>
      <c r="AT107" s="75">
        <v>0</v>
      </c>
      <c r="AU107" s="75">
        <v>0</v>
      </c>
      <c r="AV107" s="75">
        <v>0</v>
      </c>
      <c r="AW107" s="75">
        <v>0</v>
      </c>
      <c r="AX107" s="75">
        <v>0</v>
      </c>
      <c r="AY107" s="75">
        <v>0</v>
      </c>
      <c r="AZ107" s="75">
        <v>0</v>
      </c>
      <c r="BA107" s="75">
        <v>0</v>
      </c>
    </row>
    <row r="108" spans="1:53">
      <c r="A108" s="74" t="s">
        <v>256</v>
      </c>
      <c r="B108" s="75">
        <v>0</v>
      </c>
      <c r="C108" s="75">
        <v>0</v>
      </c>
      <c r="D108" s="75">
        <v>0</v>
      </c>
      <c r="E108" s="75">
        <v>0</v>
      </c>
      <c r="F108" s="75">
        <v>0</v>
      </c>
      <c r="G108" s="75">
        <v>0</v>
      </c>
      <c r="H108" s="75">
        <v>0</v>
      </c>
      <c r="I108" s="75">
        <v>0</v>
      </c>
      <c r="J108" s="75">
        <v>0</v>
      </c>
      <c r="K108" s="75">
        <v>0</v>
      </c>
      <c r="L108" s="75">
        <v>0</v>
      </c>
      <c r="M108" s="75">
        <v>0</v>
      </c>
      <c r="N108" s="75">
        <v>0</v>
      </c>
      <c r="O108" s="75">
        <v>0</v>
      </c>
      <c r="P108" s="75">
        <v>0</v>
      </c>
      <c r="Q108" s="75">
        <v>0</v>
      </c>
      <c r="R108" s="75">
        <v>0</v>
      </c>
      <c r="S108" s="75">
        <v>0</v>
      </c>
      <c r="T108" s="75">
        <v>0</v>
      </c>
      <c r="U108" s="75">
        <v>0</v>
      </c>
      <c r="V108" s="75">
        <v>0</v>
      </c>
      <c r="W108" s="75">
        <v>0</v>
      </c>
      <c r="X108" s="75">
        <v>0</v>
      </c>
      <c r="Y108" s="75">
        <v>0</v>
      </c>
      <c r="Z108" s="75">
        <v>0</v>
      </c>
      <c r="AA108" s="75">
        <v>0</v>
      </c>
      <c r="AB108" s="75">
        <v>0</v>
      </c>
      <c r="AC108" s="75">
        <v>0</v>
      </c>
      <c r="AD108" s="75">
        <v>40125</v>
      </c>
      <c r="AE108" s="75">
        <v>0</v>
      </c>
      <c r="AF108" s="75">
        <v>0</v>
      </c>
      <c r="AG108" s="75">
        <v>40125</v>
      </c>
      <c r="AH108" s="75">
        <v>0</v>
      </c>
      <c r="AI108" s="75">
        <v>0</v>
      </c>
      <c r="AJ108" s="75">
        <v>40125</v>
      </c>
      <c r="AK108" s="75">
        <v>0</v>
      </c>
      <c r="AL108" s="75">
        <v>0</v>
      </c>
      <c r="AM108" s="75">
        <v>40125</v>
      </c>
      <c r="AN108" s="75">
        <v>160500</v>
      </c>
      <c r="AO108" s="75">
        <v>0</v>
      </c>
      <c r="AP108" s="75">
        <v>0</v>
      </c>
      <c r="AQ108" s="75">
        <v>0</v>
      </c>
      <c r="AR108" s="75">
        <v>0</v>
      </c>
      <c r="AS108" s="75">
        <v>0</v>
      </c>
      <c r="AT108" s="75">
        <v>0</v>
      </c>
      <c r="AU108" s="75">
        <v>0</v>
      </c>
      <c r="AV108" s="75">
        <v>0</v>
      </c>
      <c r="AW108" s="75">
        <v>0</v>
      </c>
      <c r="AX108" s="75">
        <v>0</v>
      </c>
      <c r="AY108" s="75">
        <v>0</v>
      </c>
      <c r="AZ108" s="75">
        <v>0</v>
      </c>
      <c r="BA108" s="75">
        <v>0</v>
      </c>
    </row>
    <row r="109" spans="1:53">
      <c r="A109" s="74" t="s">
        <v>257</v>
      </c>
      <c r="B109" s="75">
        <v>0</v>
      </c>
      <c r="C109" s="75">
        <v>0</v>
      </c>
      <c r="D109" s="75">
        <v>0</v>
      </c>
      <c r="E109" s="75">
        <v>0</v>
      </c>
      <c r="F109" s="75">
        <v>0</v>
      </c>
      <c r="G109" s="75">
        <v>0</v>
      </c>
      <c r="H109" s="75">
        <v>0</v>
      </c>
      <c r="I109" s="75">
        <v>0</v>
      </c>
      <c r="J109" s="75">
        <v>0</v>
      </c>
      <c r="K109" s="75">
        <v>0</v>
      </c>
      <c r="L109" s="75">
        <v>0</v>
      </c>
      <c r="M109" s="75">
        <v>0</v>
      </c>
      <c r="N109" s="75">
        <v>0</v>
      </c>
      <c r="O109" s="75">
        <v>0</v>
      </c>
      <c r="P109" s="75">
        <v>0</v>
      </c>
      <c r="Q109" s="75">
        <v>0</v>
      </c>
      <c r="R109" s="75">
        <v>0</v>
      </c>
      <c r="S109" s="75">
        <v>0</v>
      </c>
      <c r="T109" s="75">
        <v>0</v>
      </c>
      <c r="U109" s="75">
        <v>0</v>
      </c>
      <c r="V109" s="75">
        <v>0</v>
      </c>
      <c r="W109" s="75">
        <v>0</v>
      </c>
      <c r="X109" s="75">
        <v>0</v>
      </c>
      <c r="Y109" s="75">
        <v>0</v>
      </c>
      <c r="Z109" s="75">
        <v>0</v>
      </c>
      <c r="AA109" s="75">
        <v>0</v>
      </c>
      <c r="AB109" s="75">
        <v>0</v>
      </c>
      <c r="AC109" s="75">
        <v>0</v>
      </c>
      <c r="AD109" s="75">
        <v>242861.76</v>
      </c>
      <c r="AE109" s="75">
        <v>0</v>
      </c>
      <c r="AF109" s="75">
        <v>0</v>
      </c>
      <c r="AG109" s="75">
        <v>2044732.56</v>
      </c>
      <c r="AH109" s="75">
        <v>0</v>
      </c>
      <c r="AI109" s="75">
        <v>0</v>
      </c>
      <c r="AJ109" s="75">
        <v>246787.65</v>
      </c>
      <c r="AK109" s="75">
        <v>0</v>
      </c>
      <c r="AL109" s="75">
        <v>0</v>
      </c>
      <c r="AM109" s="75">
        <v>248310.03</v>
      </c>
      <c r="AN109" s="75">
        <v>2782692</v>
      </c>
      <c r="AO109" s="75">
        <v>0</v>
      </c>
      <c r="AP109" s="75">
        <v>0</v>
      </c>
      <c r="AQ109" s="75">
        <v>0</v>
      </c>
      <c r="AR109" s="75">
        <v>0</v>
      </c>
      <c r="AS109" s="75">
        <v>0</v>
      </c>
      <c r="AT109" s="75">
        <v>0</v>
      </c>
      <c r="AU109" s="75">
        <v>0</v>
      </c>
      <c r="AV109" s="75">
        <v>0</v>
      </c>
      <c r="AW109" s="75">
        <v>0</v>
      </c>
      <c r="AX109" s="75">
        <v>0</v>
      </c>
      <c r="AY109" s="75">
        <v>0</v>
      </c>
      <c r="AZ109" s="75">
        <v>0</v>
      </c>
      <c r="BA109" s="75">
        <v>0</v>
      </c>
    </row>
    <row r="110" spans="1:53">
      <c r="A110" s="74" t="s">
        <v>258</v>
      </c>
      <c r="B110" s="75">
        <v>0</v>
      </c>
      <c r="C110" s="75">
        <v>0</v>
      </c>
      <c r="D110" s="75">
        <v>0</v>
      </c>
      <c r="E110" s="75">
        <v>0</v>
      </c>
      <c r="F110" s="75">
        <v>0</v>
      </c>
      <c r="G110" s="75">
        <v>0</v>
      </c>
      <c r="H110" s="75">
        <v>0</v>
      </c>
      <c r="I110" s="75">
        <v>0</v>
      </c>
      <c r="J110" s="75">
        <v>0</v>
      </c>
      <c r="K110" s="75">
        <v>0</v>
      </c>
      <c r="L110" s="75">
        <v>0</v>
      </c>
      <c r="M110" s="75">
        <v>0</v>
      </c>
      <c r="N110" s="75">
        <v>0</v>
      </c>
      <c r="O110" s="75">
        <v>0</v>
      </c>
      <c r="P110" s="75">
        <v>0</v>
      </c>
      <c r="Q110" s="75">
        <v>0</v>
      </c>
      <c r="R110" s="75">
        <v>0</v>
      </c>
      <c r="S110" s="75">
        <v>0</v>
      </c>
      <c r="T110" s="75">
        <v>0</v>
      </c>
      <c r="U110" s="75">
        <v>0</v>
      </c>
      <c r="V110" s="75">
        <v>0</v>
      </c>
      <c r="W110" s="75">
        <v>0</v>
      </c>
      <c r="X110" s="75">
        <v>0</v>
      </c>
      <c r="Y110" s="75">
        <v>0</v>
      </c>
      <c r="Z110" s="75">
        <v>0</v>
      </c>
      <c r="AA110" s="75">
        <v>0</v>
      </c>
      <c r="AB110" s="75">
        <v>0</v>
      </c>
      <c r="AC110" s="75">
        <v>3750</v>
      </c>
      <c r="AD110" s="75">
        <v>0</v>
      </c>
      <c r="AE110" s="75">
        <v>0</v>
      </c>
      <c r="AF110" s="75">
        <v>3750</v>
      </c>
      <c r="AG110" s="75">
        <v>0</v>
      </c>
      <c r="AH110" s="75">
        <v>0</v>
      </c>
      <c r="AI110" s="75">
        <v>3750</v>
      </c>
      <c r="AJ110" s="75">
        <v>0</v>
      </c>
      <c r="AK110" s="75">
        <v>0</v>
      </c>
      <c r="AL110" s="75">
        <v>3750</v>
      </c>
      <c r="AM110" s="75">
        <v>0</v>
      </c>
      <c r="AN110" s="75">
        <v>15000</v>
      </c>
      <c r="AO110" s="75">
        <v>0</v>
      </c>
      <c r="AP110" s="75">
        <v>0</v>
      </c>
      <c r="AQ110" s="75">
        <v>0</v>
      </c>
      <c r="AR110" s="75">
        <v>0</v>
      </c>
      <c r="AS110" s="75">
        <v>0</v>
      </c>
      <c r="AT110" s="75">
        <v>0</v>
      </c>
      <c r="AU110" s="75">
        <v>0</v>
      </c>
      <c r="AV110" s="75">
        <v>0</v>
      </c>
      <c r="AW110" s="75">
        <v>0</v>
      </c>
      <c r="AX110" s="75">
        <v>0</v>
      </c>
      <c r="AY110" s="75">
        <v>0</v>
      </c>
      <c r="AZ110" s="75">
        <v>0</v>
      </c>
      <c r="BA110" s="75">
        <v>0</v>
      </c>
    </row>
    <row r="111" spans="1:53">
      <c r="A111" s="74" t="s">
        <v>259</v>
      </c>
      <c r="B111" s="75">
        <v>0</v>
      </c>
      <c r="C111" s="75">
        <v>0</v>
      </c>
      <c r="D111" s="75">
        <v>0</v>
      </c>
      <c r="E111" s="75">
        <v>0</v>
      </c>
      <c r="F111" s="75">
        <v>0</v>
      </c>
      <c r="G111" s="75">
        <v>0</v>
      </c>
      <c r="H111" s="75">
        <v>0</v>
      </c>
      <c r="I111" s="75">
        <v>0</v>
      </c>
      <c r="J111" s="75">
        <v>0</v>
      </c>
      <c r="K111" s="75">
        <v>0</v>
      </c>
      <c r="L111" s="75">
        <v>0</v>
      </c>
      <c r="M111" s="75">
        <v>0</v>
      </c>
      <c r="N111" s="75">
        <v>0</v>
      </c>
      <c r="O111" s="75">
        <v>0</v>
      </c>
      <c r="P111" s="75">
        <v>0</v>
      </c>
      <c r="Q111" s="75">
        <v>0</v>
      </c>
      <c r="R111" s="75">
        <v>0</v>
      </c>
      <c r="S111" s="75">
        <v>0</v>
      </c>
      <c r="T111" s="75">
        <v>0</v>
      </c>
      <c r="U111" s="75">
        <v>0</v>
      </c>
      <c r="V111" s="75">
        <v>0</v>
      </c>
      <c r="W111" s="75">
        <v>0</v>
      </c>
      <c r="X111" s="75">
        <v>0</v>
      </c>
      <c r="Y111" s="75">
        <v>0</v>
      </c>
      <c r="Z111" s="75">
        <v>0</v>
      </c>
      <c r="AA111" s="75">
        <v>0</v>
      </c>
      <c r="AB111" s="75">
        <v>16083</v>
      </c>
      <c r="AC111" s="75">
        <v>16083</v>
      </c>
      <c r="AD111" s="75">
        <v>16083</v>
      </c>
      <c r="AE111" s="75">
        <v>16083</v>
      </c>
      <c r="AF111" s="75">
        <v>16083</v>
      </c>
      <c r="AG111" s="75">
        <v>16083</v>
      </c>
      <c r="AH111" s="75">
        <v>16083</v>
      </c>
      <c r="AI111" s="75">
        <v>16083</v>
      </c>
      <c r="AJ111" s="75">
        <v>16083</v>
      </c>
      <c r="AK111" s="75">
        <v>16083</v>
      </c>
      <c r="AL111" s="75">
        <v>16083</v>
      </c>
      <c r="AM111" s="75">
        <v>16087</v>
      </c>
      <c r="AN111" s="75">
        <v>193000</v>
      </c>
      <c r="AO111" s="75">
        <v>0</v>
      </c>
      <c r="AP111" s="75">
        <v>0</v>
      </c>
      <c r="AQ111" s="75">
        <v>0</v>
      </c>
      <c r="AR111" s="75">
        <v>0</v>
      </c>
      <c r="AS111" s="75">
        <v>0</v>
      </c>
      <c r="AT111" s="75">
        <v>0</v>
      </c>
      <c r="AU111" s="75">
        <v>0</v>
      </c>
      <c r="AV111" s="75">
        <v>0</v>
      </c>
      <c r="AW111" s="75">
        <v>0</v>
      </c>
      <c r="AX111" s="75">
        <v>0</v>
      </c>
      <c r="AY111" s="75">
        <v>0</v>
      </c>
      <c r="AZ111" s="75">
        <v>0</v>
      </c>
      <c r="BA111" s="75">
        <v>0</v>
      </c>
    </row>
    <row r="112" spans="1:53">
      <c r="A112" s="74" t="s">
        <v>260</v>
      </c>
      <c r="B112" s="75">
        <v>0</v>
      </c>
      <c r="C112" s="75">
        <v>0</v>
      </c>
      <c r="D112" s="75">
        <v>0</v>
      </c>
      <c r="E112" s="75">
        <v>0</v>
      </c>
      <c r="F112" s="75">
        <v>0</v>
      </c>
      <c r="G112" s="75">
        <v>0</v>
      </c>
      <c r="H112" s="75">
        <v>0</v>
      </c>
      <c r="I112" s="75">
        <v>0</v>
      </c>
      <c r="J112" s="75">
        <v>0</v>
      </c>
      <c r="K112" s="75">
        <v>0</v>
      </c>
      <c r="L112" s="75">
        <v>0</v>
      </c>
      <c r="M112" s="75">
        <v>0</v>
      </c>
      <c r="N112" s="75">
        <v>0</v>
      </c>
      <c r="O112" s="75">
        <v>0</v>
      </c>
      <c r="P112" s="75">
        <v>0</v>
      </c>
      <c r="Q112" s="75">
        <v>0</v>
      </c>
      <c r="R112" s="75">
        <v>0</v>
      </c>
      <c r="S112" s="75">
        <v>0</v>
      </c>
      <c r="T112" s="75">
        <v>0</v>
      </c>
      <c r="U112" s="75">
        <v>0</v>
      </c>
      <c r="V112" s="75">
        <v>0</v>
      </c>
      <c r="W112" s="75">
        <v>0</v>
      </c>
      <c r="X112" s="75">
        <v>0</v>
      </c>
      <c r="Y112" s="75">
        <v>0</v>
      </c>
      <c r="Z112" s="75">
        <v>0</v>
      </c>
      <c r="AA112" s="75">
        <v>0</v>
      </c>
      <c r="AB112" s="75">
        <v>100000</v>
      </c>
      <c r="AC112" s="75">
        <v>0</v>
      </c>
      <c r="AD112" s="75">
        <v>0</v>
      </c>
      <c r="AE112" s="75">
        <v>19444</v>
      </c>
      <c r="AF112" s="75">
        <v>19444</v>
      </c>
      <c r="AG112" s="75">
        <v>19444</v>
      </c>
      <c r="AH112" s="75">
        <v>19444</v>
      </c>
      <c r="AI112" s="75">
        <v>19444</v>
      </c>
      <c r="AJ112" s="75">
        <v>19444</v>
      </c>
      <c r="AK112" s="75">
        <v>24444</v>
      </c>
      <c r="AL112" s="75">
        <v>19444</v>
      </c>
      <c r="AM112" s="75">
        <v>19448</v>
      </c>
      <c r="AN112" s="75">
        <v>280000</v>
      </c>
      <c r="AO112" s="75">
        <v>0</v>
      </c>
      <c r="AP112" s="75">
        <v>0</v>
      </c>
      <c r="AQ112" s="75">
        <v>0</v>
      </c>
      <c r="AR112" s="75">
        <v>0</v>
      </c>
      <c r="AS112" s="75">
        <v>0</v>
      </c>
      <c r="AT112" s="75">
        <v>0</v>
      </c>
      <c r="AU112" s="75">
        <v>0</v>
      </c>
      <c r="AV112" s="75">
        <v>0</v>
      </c>
      <c r="AW112" s="75">
        <v>0</v>
      </c>
      <c r="AX112" s="75">
        <v>0</v>
      </c>
      <c r="AY112" s="75">
        <v>0</v>
      </c>
      <c r="AZ112" s="75">
        <v>0</v>
      </c>
      <c r="BA112" s="75">
        <v>0</v>
      </c>
    </row>
    <row r="113" spans="1:53">
      <c r="A113" s="74" t="s">
        <v>261</v>
      </c>
      <c r="B113" s="75">
        <v>0</v>
      </c>
      <c r="C113" s="75">
        <v>0</v>
      </c>
      <c r="D113" s="75">
        <v>0</v>
      </c>
      <c r="E113" s="75">
        <v>0</v>
      </c>
      <c r="F113" s="75">
        <v>0</v>
      </c>
      <c r="G113" s="75">
        <v>0</v>
      </c>
      <c r="H113" s="75">
        <v>0</v>
      </c>
      <c r="I113" s="75">
        <v>0</v>
      </c>
      <c r="J113" s="75">
        <v>0</v>
      </c>
      <c r="K113" s="75">
        <v>0</v>
      </c>
      <c r="L113" s="75">
        <v>0</v>
      </c>
      <c r="M113" s="75">
        <v>0</v>
      </c>
      <c r="N113" s="75">
        <v>0</v>
      </c>
      <c r="O113" s="75">
        <v>0</v>
      </c>
      <c r="P113" s="75">
        <v>0</v>
      </c>
      <c r="Q113" s="75">
        <v>0</v>
      </c>
      <c r="R113" s="75">
        <v>0</v>
      </c>
      <c r="S113" s="75">
        <v>0</v>
      </c>
      <c r="T113" s="75">
        <v>0</v>
      </c>
      <c r="U113" s="75">
        <v>0</v>
      </c>
      <c r="V113" s="75">
        <v>0</v>
      </c>
      <c r="W113" s="75">
        <v>0</v>
      </c>
      <c r="X113" s="75">
        <v>0</v>
      </c>
      <c r="Y113" s="75">
        <v>0</v>
      </c>
      <c r="Z113" s="75">
        <v>0</v>
      </c>
      <c r="AA113" s="75">
        <v>0</v>
      </c>
      <c r="AB113" s="75">
        <v>0</v>
      </c>
      <c r="AC113" s="75">
        <v>0</v>
      </c>
      <c r="AD113" s="75">
        <v>0</v>
      </c>
      <c r="AE113" s="75">
        <v>0</v>
      </c>
      <c r="AF113" s="75">
        <v>288000</v>
      </c>
      <c r="AG113" s="75">
        <v>0</v>
      </c>
      <c r="AH113" s="75">
        <v>0</v>
      </c>
      <c r="AI113" s="75">
        <v>0</v>
      </c>
      <c r="AJ113" s="75">
        <v>0</v>
      </c>
      <c r="AK113" s="75">
        <v>0</v>
      </c>
      <c r="AL113" s="75">
        <v>0</v>
      </c>
      <c r="AM113" s="75">
        <v>0</v>
      </c>
      <c r="AN113" s="75">
        <v>288000</v>
      </c>
      <c r="AO113" s="75">
        <v>0</v>
      </c>
      <c r="AP113" s="75">
        <v>0</v>
      </c>
      <c r="AQ113" s="75">
        <v>0</v>
      </c>
      <c r="AR113" s="75">
        <v>0</v>
      </c>
      <c r="AS113" s="75">
        <v>0</v>
      </c>
      <c r="AT113" s="75">
        <v>0</v>
      </c>
      <c r="AU113" s="75">
        <v>0</v>
      </c>
      <c r="AV113" s="75">
        <v>0</v>
      </c>
      <c r="AW113" s="75">
        <v>0</v>
      </c>
      <c r="AX113" s="75">
        <v>0</v>
      </c>
      <c r="AY113" s="75">
        <v>0</v>
      </c>
      <c r="AZ113" s="75">
        <v>0</v>
      </c>
      <c r="BA113" s="75">
        <v>0</v>
      </c>
    </row>
    <row r="114" spans="1:53">
      <c r="A114" s="74" t="s">
        <v>262</v>
      </c>
      <c r="B114" s="75">
        <v>0</v>
      </c>
      <c r="C114" s="75">
        <v>0</v>
      </c>
      <c r="D114" s="75">
        <v>0</v>
      </c>
      <c r="E114" s="75">
        <v>0</v>
      </c>
      <c r="F114" s="75">
        <v>0</v>
      </c>
      <c r="G114" s="75">
        <v>0</v>
      </c>
      <c r="H114" s="75">
        <v>0</v>
      </c>
      <c r="I114" s="75">
        <v>0</v>
      </c>
      <c r="J114" s="75">
        <v>0</v>
      </c>
      <c r="K114" s="75">
        <v>0</v>
      </c>
      <c r="L114" s="75">
        <v>0</v>
      </c>
      <c r="M114" s="75">
        <v>0</v>
      </c>
      <c r="N114" s="75">
        <v>0</v>
      </c>
      <c r="O114" s="75">
        <v>0</v>
      </c>
      <c r="P114" s="75">
        <v>0</v>
      </c>
      <c r="Q114" s="75">
        <v>0</v>
      </c>
      <c r="R114" s="75">
        <v>0</v>
      </c>
      <c r="S114" s="75">
        <v>0</v>
      </c>
      <c r="T114" s="75">
        <v>0</v>
      </c>
      <c r="U114" s="75">
        <v>0</v>
      </c>
      <c r="V114" s="75">
        <v>0</v>
      </c>
      <c r="W114" s="75">
        <v>0</v>
      </c>
      <c r="X114" s="75">
        <v>0</v>
      </c>
      <c r="Y114" s="75">
        <v>0</v>
      </c>
      <c r="Z114" s="75">
        <v>0</v>
      </c>
      <c r="AA114" s="75">
        <v>0</v>
      </c>
      <c r="AB114" s="75">
        <v>5000</v>
      </c>
      <c r="AC114" s="75">
        <v>5000</v>
      </c>
      <c r="AD114" s="75">
        <v>5000</v>
      </c>
      <c r="AE114" s="75">
        <v>5000</v>
      </c>
      <c r="AF114" s="75">
        <v>5000</v>
      </c>
      <c r="AG114" s="75">
        <v>5000</v>
      </c>
      <c r="AH114" s="75">
        <v>5000</v>
      </c>
      <c r="AI114" s="75">
        <v>5000</v>
      </c>
      <c r="AJ114" s="75">
        <v>5000</v>
      </c>
      <c r="AK114" s="75">
        <v>5000</v>
      </c>
      <c r="AL114" s="75">
        <v>5000</v>
      </c>
      <c r="AM114" s="75">
        <v>5000</v>
      </c>
      <c r="AN114" s="75">
        <v>60000</v>
      </c>
      <c r="AO114" s="75">
        <v>0</v>
      </c>
      <c r="AP114" s="75">
        <v>0</v>
      </c>
      <c r="AQ114" s="75">
        <v>0</v>
      </c>
      <c r="AR114" s="75">
        <v>0</v>
      </c>
      <c r="AS114" s="75">
        <v>0</v>
      </c>
      <c r="AT114" s="75">
        <v>0</v>
      </c>
      <c r="AU114" s="75">
        <v>0</v>
      </c>
      <c r="AV114" s="75">
        <v>0</v>
      </c>
      <c r="AW114" s="75">
        <v>0</v>
      </c>
      <c r="AX114" s="75">
        <v>0</v>
      </c>
      <c r="AY114" s="75">
        <v>0</v>
      </c>
      <c r="AZ114" s="75">
        <v>0</v>
      </c>
      <c r="BA114" s="75">
        <v>0</v>
      </c>
    </row>
    <row r="115" spans="1:53">
      <c r="A115" s="74" t="s">
        <v>263</v>
      </c>
      <c r="B115" s="75">
        <v>0</v>
      </c>
      <c r="C115" s="75">
        <v>0</v>
      </c>
      <c r="D115" s="75">
        <v>0</v>
      </c>
      <c r="E115" s="75">
        <v>0</v>
      </c>
      <c r="F115" s="75">
        <v>0</v>
      </c>
      <c r="G115" s="75">
        <v>0</v>
      </c>
      <c r="H115" s="75">
        <v>0</v>
      </c>
      <c r="I115" s="75">
        <v>0</v>
      </c>
      <c r="J115" s="75">
        <v>0</v>
      </c>
      <c r="K115" s="75">
        <v>0</v>
      </c>
      <c r="L115" s="75">
        <v>0</v>
      </c>
      <c r="M115" s="75">
        <v>0</v>
      </c>
      <c r="N115" s="75">
        <v>0</v>
      </c>
      <c r="O115" s="75">
        <v>0</v>
      </c>
      <c r="P115" s="75">
        <v>0</v>
      </c>
      <c r="Q115" s="75">
        <v>0</v>
      </c>
      <c r="R115" s="75">
        <v>0</v>
      </c>
      <c r="S115" s="75">
        <v>0</v>
      </c>
      <c r="T115" s="75">
        <v>0</v>
      </c>
      <c r="U115" s="75">
        <v>0</v>
      </c>
      <c r="V115" s="75">
        <v>0</v>
      </c>
      <c r="W115" s="75">
        <v>0</v>
      </c>
      <c r="X115" s="75">
        <v>0</v>
      </c>
      <c r="Y115" s="75">
        <v>0</v>
      </c>
      <c r="Z115" s="75">
        <v>0</v>
      </c>
      <c r="AA115" s="75">
        <v>0</v>
      </c>
      <c r="AB115" s="75">
        <v>60417</v>
      </c>
      <c r="AC115" s="75">
        <v>60417</v>
      </c>
      <c r="AD115" s="75">
        <v>60417</v>
      </c>
      <c r="AE115" s="75">
        <v>60417</v>
      </c>
      <c r="AF115" s="75">
        <v>60417</v>
      </c>
      <c r="AG115" s="75">
        <v>60417</v>
      </c>
      <c r="AH115" s="75">
        <v>60417</v>
      </c>
      <c r="AI115" s="75">
        <v>60417</v>
      </c>
      <c r="AJ115" s="75">
        <v>60417</v>
      </c>
      <c r="AK115" s="75">
        <v>60417</v>
      </c>
      <c r="AL115" s="75">
        <v>60417</v>
      </c>
      <c r="AM115" s="75">
        <v>60413</v>
      </c>
      <c r="AN115" s="75">
        <v>725000</v>
      </c>
      <c r="AO115" s="75">
        <v>0</v>
      </c>
      <c r="AP115" s="75">
        <v>0</v>
      </c>
      <c r="AQ115" s="75">
        <v>0</v>
      </c>
      <c r="AR115" s="75">
        <v>0</v>
      </c>
      <c r="AS115" s="75">
        <v>0</v>
      </c>
      <c r="AT115" s="75">
        <v>0</v>
      </c>
      <c r="AU115" s="75">
        <v>0</v>
      </c>
      <c r="AV115" s="75">
        <v>0</v>
      </c>
      <c r="AW115" s="75">
        <v>0</v>
      </c>
      <c r="AX115" s="75">
        <v>0</v>
      </c>
      <c r="AY115" s="75">
        <v>0</v>
      </c>
      <c r="AZ115" s="75">
        <v>0</v>
      </c>
      <c r="BA115" s="75">
        <v>0</v>
      </c>
    </row>
    <row r="116" spans="1:53">
      <c r="A116" s="74" t="s">
        <v>264</v>
      </c>
      <c r="B116" s="75">
        <v>0</v>
      </c>
      <c r="C116" s="75">
        <v>0</v>
      </c>
      <c r="D116" s="75">
        <v>0</v>
      </c>
      <c r="E116" s="75">
        <v>0</v>
      </c>
      <c r="F116" s="75">
        <v>0</v>
      </c>
      <c r="G116" s="75">
        <v>0</v>
      </c>
      <c r="H116" s="75">
        <v>0</v>
      </c>
      <c r="I116" s="75">
        <v>0</v>
      </c>
      <c r="J116" s="75">
        <v>0</v>
      </c>
      <c r="K116" s="75">
        <v>0</v>
      </c>
      <c r="L116" s="75">
        <v>0</v>
      </c>
      <c r="M116" s="75">
        <v>0</v>
      </c>
      <c r="N116" s="75">
        <v>0</v>
      </c>
      <c r="O116" s="75">
        <v>0</v>
      </c>
      <c r="P116" s="75">
        <v>0</v>
      </c>
      <c r="Q116" s="75">
        <v>0</v>
      </c>
      <c r="R116" s="75">
        <v>0</v>
      </c>
      <c r="S116" s="75">
        <v>0</v>
      </c>
      <c r="T116" s="75">
        <v>0</v>
      </c>
      <c r="U116" s="75">
        <v>0</v>
      </c>
      <c r="V116" s="75">
        <v>0</v>
      </c>
      <c r="W116" s="75">
        <v>0</v>
      </c>
      <c r="X116" s="75">
        <v>0</v>
      </c>
      <c r="Y116" s="75">
        <v>0</v>
      </c>
      <c r="Z116" s="75">
        <v>0</v>
      </c>
      <c r="AA116" s="75">
        <v>0</v>
      </c>
      <c r="AB116" s="75">
        <v>0</v>
      </c>
      <c r="AC116" s="75">
        <v>0</v>
      </c>
      <c r="AD116" s="75">
        <v>35346</v>
      </c>
      <c r="AE116" s="75">
        <v>0</v>
      </c>
      <c r="AF116" s="75">
        <v>0</v>
      </c>
      <c r="AG116" s="75">
        <v>35346</v>
      </c>
      <c r="AH116" s="75">
        <v>0</v>
      </c>
      <c r="AI116" s="75">
        <v>0</v>
      </c>
      <c r="AJ116" s="75">
        <v>35346</v>
      </c>
      <c r="AK116" s="75">
        <v>0</v>
      </c>
      <c r="AL116" s="75">
        <v>0</v>
      </c>
      <c r="AM116" s="75">
        <v>35346</v>
      </c>
      <c r="AN116" s="75">
        <v>141384</v>
      </c>
      <c r="AO116" s="75">
        <v>0</v>
      </c>
      <c r="AP116" s="75">
        <v>0</v>
      </c>
      <c r="AQ116" s="75">
        <v>0</v>
      </c>
      <c r="AR116" s="75">
        <v>0</v>
      </c>
      <c r="AS116" s="75">
        <v>0</v>
      </c>
      <c r="AT116" s="75">
        <v>0</v>
      </c>
      <c r="AU116" s="75">
        <v>0</v>
      </c>
      <c r="AV116" s="75">
        <v>0</v>
      </c>
      <c r="AW116" s="75">
        <v>0</v>
      </c>
      <c r="AX116" s="75">
        <v>0</v>
      </c>
      <c r="AY116" s="75">
        <v>0</v>
      </c>
      <c r="AZ116" s="75">
        <v>0</v>
      </c>
      <c r="BA116" s="75">
        <v>0</v>
      </c>
    </row>
    <row r="117" spans="1:53">
      <c r="A117" s="74" t="s">
        <v>265</v>
      </c>
      <c r="B117" s="75">
        <v>0</v>
      </c>
      <c r="C117" s="75">
        <v>0</v>
      </c>
      <c r="D117" s="75">
        <v>0</v>
      </c>
      <c r="E117" s="75">
        <v>0</v>
      </c>
      <c r="F117" s="75">
        <v>0</v>
      </c>
      <c r="G117" s="75">
        <v>0</v>
      </c>
      <c r="H117" s="75">
        <v>0</v>
      </c>
      <c r="I117" s="75">
        <v>0</v>
      </c>
      <c r="J117" s="75">
        <v>0</v>
      </c>
      <c r="K117" s="75">
        <v>0</v>
      </c>
      <c r="L117" s="75">
        <v>0</v>
      </c>
      <c r="M117" s="75">
        <v>0</v>
      </c>
      <c r="N117" s="75">
        <v>0</v>
      </c>
      <c r="O117" s="75">
        <v>0</v>
      </c>
      <c r="P117" s="75">
        <v>0</v>
      </c>
      <c r="Q117" s="75">
        <v>0</v>
      </c>
      <c r="R117" s="75">
        <v>0</v>
      </c>
      <c r="S117" s="75">
        <v>0</v>
      </c>
      <c r="T117" s="75">
        <v>0</v>
      </c>
      <c r="U117" s="75">
        <v>0</v>
      </c>
      <c r="V117" s="75">
        <v>0</v>
      </c>
      <c r="W117" s="75">
        <v>0</v>
      </c>
      <c r="X117" s="75">
        <v>0</v>
      </c>
      <c r="Y117" s="75">
        <v>0</v>
      </c>
      <c r="Z117" s="75">
        <v>0</v>
      </c>
      <c r="AA117" s="75">
        <v>0</v>
      </c>
      <c r="AB117" s="75">
        <v>8.33</v>
      </c>
      <c r="AC117" s="75">
        <v>8.33</v>
      </c>
      <c r="AD117" s="75">
        <v>8.33</v>
      </c>
      <c r="AE117" s="75">
        <v>8.33</v>
      </c>
      <c r="AF117" s="75">
        <v>8.33</v>
      </c>
      <c r="AG117" s="75">
        <v>8.33</v>
      </c>
      <c r="AH117" s="75">
        <v>8.33</v>
      </c>
      <c r="AI117" s="75">
        <v>8.33</v>
      </c>
      <c r="AJ117" s="75">
        <v>8.33</v>
      </c>
      <c r="AK117" s="75">
        <v>8.33</v>
      </c>
      <c r="AL117" s="75">
        <v>8.33</v>
      </c>
      <c r="AM117" s="75">
        <v>8.33</v>
      </c>
      <c r="AN117" s="75">
        <v>99.96</v>
      </c>
      <c r="AO117" s="75">
        <v>45000</v>
      </c>
      <c r="AP117" s="75">
        <v>8000</v>
      </c>
      <c r="AQ117" s="75">
        <v>8000</v>
      </c>
      <c r="AR117" s="75">
        <v>45000</v>
      </c>
      <c r="AS117" s="75">
        <v>7000</v>
      </c>
      <c r="AT117" s="75">
        <v>8000</v>
      </c>
      <c r="AU117" s="75">
        <v>45000</v>
      </c>
      <c r="AV117" s="75">
        <v>8000</v>
      </c>
      <c r="AW117" s="75">
        <v>7000</v>
      </c>
      <c r="AX117" s="75">
        <v>45000</v>
      </c>
      <c r="AY117" s="75">
        <v>8000</v>
      </c>
      <c r="AZ117" s="75">
        <v>7000</v>
      </c>
      <c r="BA117" s="75">
        <v>241000</v>
      </c>
    </row>
    <row r="118" spans="1:53">
      <c r="A118" s="74" t="s">
        <v>266</v>
      </c>
      <c r="B118" s="75">
        <v>0</v>
      </c>
      <c r="C118" s="75">
        <v>0</v>
      </c>
      <c r="D118" s="75">
        <v>0</v>
      </c>
      <c r="E118" s="75">
        <v>0</v>
      </c>
      <c r="F118" s="75">
        <v>0</v>
      </c>
      <c r="G118" s="75">
        <v>0</v>
      </c>
      <c r="H118" s="75">
        <v>0</v>
      </c>
      <c r="I118" s="75">
        <v>0</v>
      </c>
      <c r="J118" s="75">
        <v>0</v>
      </c>
      <c r="K118" s="75">
        <v>0</v>
      </c>
      <c r="L118" s="75">
        <v>0</v>
      </c>
      <c r="M118" s="75">
        <v>0</v>
      </c>
      <c r="N118" s="75">
        <v>0</v>
      </c>
      <c r="O118" s="75">
        <v>0</v>
      </c>
      <c r="P118" s="75">
        <v>0</v>
      </c>
      <c r="Q118" s="75">
        <v>0</v>
      </c>
      <c r="R118" s="75">
        <v>0</v>
      </c>
      <c r="S118" s="75">
        <v>0</v>
      </c>
      <c r="T118" s="75">
        <v>0</v>
      </c>
      <c r="U118" s="75">
        <v>0</v>
      </c>
      <c r="V118" s="75">
        <v>0</v>
      </c>
      <c r="W118" s="75">
        <v>0</v>
      </c>
      <c r="X118" s="75">
        <v>0</v>
      </c>
      <c r="Y118" s="75">
        <v>0</v>
      </c>
      <c r="Z118" s="75">
        <v>0</v>
      </c>
      <c r="AA118" s="75">
        <v>0</v>
      </c>
      <c r="AB118" s="75">
        <v>0</v>
      </c>
      <c r="AC118" s="75">
        <v>35000</v>
      </c>
      <c r="AD118" s="75">
        <v>0</v>
      </c>
      <c r="AE118" s="75">
        <v>0</v>
      </c>
      <c r="AF118" s="75">
        <v>0</v>
      </c>
      <c r="AG118" s="75">
        <v>0</v>
      </c>
      <c r="AH118" s="75">
        <v>0</v>
      </c>
      <c r="AI118" s="75">
        <v>0</v>
      </c>
      <c r="AJ118" s="75">
        <v>0</v>
      </c>
      <c r="AK118" s="75">
        <v>0</v>
      </c>
      <c r="AL118" s="75">
        <v>0</v>
      </c>
      <c r="AM118" s="75">
        <v>0</v>
      </c>
      <c r="AN118" s="75">
        <v>35000</v>
      </c>
      <c r="AO118" s="75">
        <v>0</v>
      </c>
      <c r="AP118" s="75">
        <v>0</v>
      </c>
      <c r="AQ118" s="75">
        <v>0</v>
      </c>
      <c r="AR118" s="75">
        <v>0</v>
      </c>
      <c r="AS118" s="75">
        <v>0</v>
      </c>
      <c r="AT118" s="75">
        <v>0</v>
      </c>
      <c r="AU118" s="75">
        <v>0</v>
      </c>
      <c r="AV118" s="75">
        <v>0</v>
      </c>
      <c r="AW118" s="75">
        <v>0</v>
      </c>
      <c r="AX118" s="75">
        <v>0</v>
      </c>
      <c r="AY118" s="75">
        <v>0</v>
      </c>
      <c r="AZ118" s="75">
        <v>0</v>
      </c>
      <c r="BA118" s="75">
        <v>0</v>
      </c>
    </row>
    <row r="119" spans="1:53">
      <c r="A119" s="74" t="s">
        <v>267</v>
      </c>
      <c r="B119" s="75">
        <v>0</v>
      </c>
      <c r="C119" s="75">
        <v>0</v>
      </c>
      <c r="D119" s="75">
        <v>0</v>
      </c>
      <c r="E119" s="75">
        <v>0</v>
      </c>
      <c r="F119" s="75">
        <v>0</v>
      </c>
      <c r="G119" s="75">
        <v>0</v>
      </c>
      <c r="H119" s="75">
        <v>0</v>
      </c>
      <c r="I119" s="75">
        <v>0</v>
      </c>
      <c r="J119" s="75">
        <v>0</v>
      </c>
      <c r="K119" s="75">
        <v>0</v>
      </c>
      <c r="L119" s="75">
        <v>0</v>
      </c>
      <c r="M119" s="75">
        <v>0</v>
      </c>
      <c r="N119" s="75">
        <v>0</v>
      </c>
      <c r="O119" s="75">
        <v>0</v>
      </c>
      <c r="P119" s="75">
        <v>0</v>
      </c>
      <c r="Q119" s="75">
        <v>0</v>
      </c>
      <c r="R119" s="75">
        <v>0</v>
      </c>
      <c r="S119" s="75">
        <v>0</v>
      </c>
      <c r="T119" s="75">
        <v>0</v>
      </c>
      <c r="U119" s="75">
        <v>0</v>
      </c>
      <c r="V119" s="75">
        <v>0</v>
      </c>
      <c r="W119" s="75">
        <v>0</v>
      </c>
      <c r="X119" s="75">
        <v>0</v>
      </c>
      <c r="Y119" s="75">
        <v>0</v>
      </c>
      <c r="Z119" s="75">
        <v>0</v>
      </c>
      <c r="AA119" s="75">
        <v>0</v>
      </c>
      <c r="AB119" s="75">
        <v>20833</v>
      </c>
      <c r="AC119" s="75">
        <v>20833</v>
      </c>
      <c r="AD119" s="75">
        <v>20833</v>
      </c>
      <c r="AE119" s="75">
        <v>20833</v>
      </c>
      <c r="AF119" s="75">
        <v>20833</v>
      </c>
      <c r="AG119" s="75">
        <v>20833</v>
      </c>
      <c r="AH119" s="75">
        <v>20833</v>
      </c>
      <c r="AI119" s="75">
        <v>20833</v>
      </c>
      <c r="AJ119" s="75">
        <v>20833</v>
      </c>
      <c r="AK119" s="75">
        <v>20833</v>
      </c>
      <c r="AL119" s="75">
        <v>20833</v>
      </c>
      <c r="AM119" s="75">
        <v>20837</v>
      </c>
      <c r="AN119" s="75">
        <v>250000</v>
      </c>
      <c r="AO119" s="75">
        <v>0</v>
      </c>
      <c r="AP119" s="75">
        <v>0</v>
      </c>
      <c r="AQ119" s="75">
        <v>0</v>
      </c>
      <c r="AR119" s="75">
        <v>0</v>
      </c>
      <c r="AS119" s="75">
        <v>0</v>
      </c>
      <c r="AT119" s="75">
        <v>0</v>
      </c>
      <c r="AU119" s="75">
        <v>0</v>
      </c>
      <c r="AV119" s="75">
        <v>0</v>
      </c>
      <c r="AW119" s="75">
        <v>0</v>
      </c>
      <c r="AX119" s="75">
        <v>0</v>
      </c>
      <c r="AY119" s="75">
        <v>0</v>
      </c>
      <c r="AZ119" s="75">
        <v>0</v>
      </c>
      <c r="BA119" s="75">
        <v>0</v>
      </c>
    </row>
    <row r="120" spans="1:53">
      <c r="A120" s="74" t="s">
        <v>268</v>
      </c>
      <c r="B120" s="75">
        <v>0</v>
      </c>
      <c r="C120" s="75">
        <v>0</v>
      </c>
      <c r="D120" s="75">
        <v>0</v>
      </c>
      <c r="E120" s="75">
        <v>0</v>
      </c>
      <c r="F120" s="75">
        <v>0</v>
      </c>
      <c r="G120" s="75">
        <v>0</v>
      </c>
      <c r="H120" s="75">
        <v>0</v>
      </c>
      <c r="I120" s="75">
        <v>0</v>
      </c>
      <c r="J120" s="75">
        <v>0</v>
      </c>
      <c r="K120" s="75">
        <v>0</v>
      </c>
      <c r="L120" s="75">
        <v>0</v>
      </c>
      <c r="M120" s="75">
        <v>0</v>
      </c>
      <c r="N120" s="75">
        <v>0</v>
      </c>
      <c r="O120" s="75">
        <v>0</v>
      </c>
      <c r="P120" s="75">
        <v>0</v>
      </c>
      <c r="Q120" s="75">
        <v>0</v>
      </c>
      <c r="R120" s="75">
        <v>0</v>
      </c>
      <c r="S120" s="75">
        <v>0</v>
      </c>
      <c r="T120" s="75">
        <v>0</v>
      </c>
      <c r="U120" s="75">
        <v>0</v>
      </c>
      <c r="V120" s="75">
        <v>0</v>
      </c>
      <c r="W120" s="75">
        <v>0</v>
      </c>
      <c r="X120" s="75">
        <v>0</v>
      </c>
      <c r="Y120" s="75">
        <v>0</v>
      </c>
      <c r="Z120" s="75">
        <v>0</v>
      </c>
      <c r="AA120" s="75">
        <v>0</v>
      </c>
      <c r="AB120" s="75">
        <v>1800</v>
      </c>
      <c r="AC120" s="75">
        <v>40000</v>
      </c>
      <c r="AD120" s="75">
        <v>49100</v>
      </c>
      <c r="AE120" s="75">
        <v>1800</v>
      </c>
      <c r="AF120" s="75">
        <v>0</v>
      </c>
      <c r="AG120" s="75">
        <v>0</v>
      </c>
      <c r="AH120" s="75">
        <v>1800</v>
      </c>
      <c r="AI120" s="75">
        <v>0</v>
      </c>
      <c r="AJ120" s="75">
        <v>0</v>
      </c>
      <c r="AK120" s="75">
        <v>1800</v>
      </c>
      <c r="AL120" s="75">
        <v>0</v>
      </c>
      <c r="AM120" s="75">
        <v>2700</v>
      </c>
      <c r="AN120" s="75">
        <v>99000</v>
      </c>
      <c r="AO120" s="75">
        <v>0</v>
      </c>
      <c r="AP120" s="75">
        <v>0</v>
      </c>
      <c r="AQ120" s="75">
        <v>0</v>
      </c>
      <c r="AR120" s="75">
        <v>0</v>
      </c>
      <c r="AS120" s="75">
        <v>0</v>
      </c>
      <c r="AT120" s="75">
        <v>0</v>
      </c>
      <c r="AU120" s="75">
        <v>0</v>
      </c>
      <c r="AV120" s="75">
        <v>0</v>
      </c>
      <c r="AW120" s="75">
        <v>0</v>
      </c>
      <c r="AX120" s="75">
        <v>0</v>
      </c>
      <c r="AY120" s="75">
        <v>0</v>
      </c>
      <c r="AZ120" s="75">
        <v>0</v>
      </c>
      <c r="BA120" s="75">
        <v>0</v>
      </c>
    </row>
    <row r="121" spans="1:53">
      <c r="A121" s="74" t="s">
        <v>269</v>
      </c>
      <c r="B121" s="75">
        <v>0</v>
      </c>
      <c r="C121" s="75">
        <v>0</v>
      </c>
      <c r="D121" s="75">
        <v>0</v>
      </c>
      <c r="E121" s="75">
        <v>0</v>
      </c>
      <c r="F121" s="75">
        <v>0</v>
      </c>
      <c r="G121" s="75">
        <v>0</v>
      </c>
      <c r="H121" s="75">
        <v>0</v>
      </c>
      <c r="I121" s="75">
        <v>0</v>
      </c>
      <c r="J121" s="75">
        <v>0</v>
      </c>
      <c r="K121" s="75">
        <v>0</v>
      </c>
      <c r="L121" s="75">
        <v>0</v>
      </c>
      <c r="M121" s="75">
        <v>0</v>
      </c>
      <c r="N121" s="75">
        <v>0</v>
      </c>
      <c r="O121" s="75">
        <v>0</v>
      </c>
      <c r="P121" s="75">
        <v>238</v>
      </c>
      <c r="Q121" s="75">
        <v>1142</v>
      </c>
      <c r="R121" s="75">
        <v>0</v>
      </c>
      <c r="S121" s="75">
        <v>0</v>
      </c>
      <c r="T121" s="75">
        <v>0</v>
      </c>
      <c r="U121" s="75">
        <v>0</v>
      </c>
      <c r="V121" s="75">
        <v>0</v>
      </c>
      <c r="W121" s="75">
        <v>0</v>
      </c>
      <c r="X121" s="75">
        <v>0</v>
      </c>
      <c r="Y121" s="75">
        <v>150</v>
      </c>
      <c r="Z121" s="75">
        <v>0</v>
      </c>
      <c r="AA121" s="75">
        <v>1530</v>
      </c>
      <c r="AB121" s="75">
        <v>1667</v>
      </c>
      <c r="AC121" s="75">
        <v>1667</v>
      </c>
      <c r="AD121" s="75">
        <v>1667</v>
      </c>
      <c r="AE121" s="75">
        <v>1667</v>
      </c>
      <c r="AF121" s="75">
        <v>1667</v>
      </c>
      <c r="AG121" s="75">
        <v>1667</v>
      </c>
      <c r="AH121" s="75">
        <v>1667</v>
      </c>
      <c r="AI121" s="75">
        <v>1667</v>
      </c>
      <c r="AJ121" s="75">
        <v>1667</v>
      </c>
      <c r="AK121" s="75">
        <v>1667</v>
      </c>
      <c r="AL121" s="75">
        <v>1667</v>
      </c>
      <c r="AM121" s="75">
        <v>1663</v>
      </c>
      <c r="AN121" s="75">
        <v>20000</v>
      </c>
      <c r="AO121" s="75">
        <v>0</v>
      </c>
      <c r="AP121" s="75">
        <v>0</v>
      </c>
      <c r="AQ121" s="75">
        <v>0</v>
      </c>
      <c r="AR121" s="75">
        <v>0</v>
      </c>
      <c r="AS121" s="75">
        <v>0</v>
      </c>
      <c r="AT121" s="75">
        <v>0</v>
      </c>
      <c r="AU121" s="75">
        <v>0</v>
      </c>
      <c r="AV121" s="75">
        <v>0</v>
      </c>
      <c r="AW121" s="75">
        <v>0</v>
      </c>
      <c r="AX121" s="75">
        <v>0</v>
      </c>
      <c r="AY121" s="75">
        <v>0</v>
      </c>
      <c r="AZ121" s="75">
        <v>0</v>
      </c>
      <c r="BA121" s="75">
        <v>0</v>
      </c>
    </row>
    <row r="122" spans="1:53">
      <c r="A122" s="76" t="s">
        <v>270</v>
      </c>
      <c r="B122" s="77">
        <v>0</v>
      </c>
      <c r="C122" s="77">
        <v>0</v>
      </c>
      <c r="D122" s="77">
        <v>0</v>
      </c>
      <c r="E122" s="77">
        <v>0</v>
      </c>
      <c r="F122" s="77">
        <v>0</v>
      </c>
      <c r="G122" s="77">
        <v>0</v>
      </c>
      <c r="H122" s="77">
        <v>0</v>
      </c>
      <c r="I122" s="77">
        <v>0</v>
      </c>
      <c r="J122" s="77">
        <v>0</v>
      </c>
      <c r="K122" s="77">
        <v>0</v>
      </c>
      <c r="L122" s="77">
        <v>0</v>
      </c>
      <c r="M122" s="77">
        <v>0</v>
      </c>
      <c r="N122" s="77">
        <v>0</v>
      </c>
      <c r="O122" s="77">
        <v>0</v>
      </c>
      <c r="P122" s="77">
        <v>238</v>
      </c>
      <c r="Q122" s="77">
        <v>1142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7">
        <v>0</v>
      </c>
      <c r="X122" s="77">
        <v>0</v>
      </c>
      <c r="Y122" s="77">
        <v>150</v>
      </c>
      <c r="Z122" s="77">
        <v>0</v>
      </c>
      <c r="AA122" s="77">
        <v>1530</v>
      </c>
      <c r="AB122" s="77">
        <v>205808.33</v>
      </c>
      <c r="AC122" s="77">
        <v>182758.33000000002</v>
      </c>
      <c r="AD122" s="77">
        <v>741441.09</v>
      </c>
      <c r="AE122" s="77">
        <v>125252.33</v>
      </c>
      <c r="AF122" s="77">
        <v>415202.33</v>
      </c>
      <c r="AG122" s="77">
        <v>2513655.89</v>
      </c>
      <c r="AH122" s="77">
        <v>125252.33</v>
      </c>
      <c r="AI122" s="77">
        <v>127202.33</v>
      </c>
      <c r="AJ122" s="77">
        <v>715710.98</v>
      </c>
      <c r="AK122" s="77">
        <v>130252.33</v>
      </c>
      <c r="AL122" s="77">
        <v>127202.33</v>
      </c>
      <c r="AM122" s="77">
        <v>719937.36</v>
      </c>
      <c r="AN122" s="77">
        <v>6129675.96</v>
      </c>
      <c r="AO122" s="77">
        <v>45000</v>
      </c>
      <c r="AP122" s="77">
        <v>8000</v>
      </c>
      <c r="AQ122" s="77">
        <v>8000</v>
      </c>
      <c r="AR122" s="77">
        <v>45000</v>
      </c>
      <c r="AS122" s="77">
        <v>7000</v>
      </c>
      <c r="AT122" s="77">
        <v>8000</v>
      </c>
      <c r="AU122" s="77">
        <v>45000</v>
      </c>
      <c r="AV122" s="77">
        <v>8000</v>
      </c>
      <c r="AW122" s="77">
        <v>7000</v>
      </c>
      <c r="AX122" s="77">
        <v>45000</v>
      </c>
      <c r="AY122" s="77">
        <v>8000</v>
      </c>
      <c r="AZ122" s="77">
        <v>7000</v>
      </c>
      <c r="BA122" s="77">
        <v>241000</v>
      </c>
    </row>
    <row r="123" spans="1:53">
      <c r="A123" s="74" t="s">
        <v>271</v>
      </c>
      <c r="B123" s="75">
        <v>0</v>
      </c>
      <c r="C123" s="75">
        <v>0</v>
      </c>
      <c r="D123" s="75">
        <v>835</v>
      </c>
      <c r="E123" s="75">
        <v>650</v>
      </c>
      <c r="F123" s="75">
        <v>0</v>
      </c>
      <c r="G123" s="75">
        <v>0</v>
      </c>
      <c r="H123" s="75">
        <v>0</v>
      </c>
      <c r="I123" s="75">
        <v>0</v>
      </c>
      <c r="J123" s="75">
        <v>500</v>
      </c>
      <c r="K123" s="75">
        <v>200</v>
      </c>
      <c r="L123" s="75">
        <v>0</v>
      </c>
      <c r="M123" s="75">
        <v>100</v>
      </c>
      <c r="N123" s="75">
        <v>2285</v>
      </c>
      <c r="O123" s="75">
        <v>213</v>
      </c>
      <c r="P123" s="75">
        <v>213</v>
      </c>
      <c r="Q123" s="75">
        <v>213</v>
      </c>
      <c r="R123" s="75">
        <v>238</v>
      </c>
      <c r="S123" s="75">
        <v>213</v>
      </c>
      <c r="T123" s="75">
        <v>422</v>
      </c>
      <c r="U123" s="75">
        <v>422</v>
      </c>
      <c r="V123" s="75">
        <v>925</v>
      </c>
      <c r="W123" s="75">
        <v>363</v>
      </c>
      <c r="X123" s="75">
        <v>213</v>
      </c>
      <c r="Y123" s="75">
        <v>895</v>
      </c>
      <c r="Z123" s="75">
        <v>217</v>
      </c>
      <c r="AA123" s="75">
        <v>4547</v>
      </c>
      <c r="AB123" s="75">
        <v>60030.6</v>
      </c>
      <c r="AC123" s="75">
        <v>31499.599999999999</v>
      </c>
      <c r="AD123" s="75">
        <v>60461.599999999999</v>
      </c>
      <c r="AE123" s="75">
        <v>89339.6</v>
      </c>
      <c r="AF123" s="75">
        <v>18739.599999999999</v>
      </c>
      <c r="AG123" s="75">
        <v>95594.6</v>
      </c>
      <c r="AH123" s="75">
        <v>31053.599999999999</v>
      </c>
      <c r="AI123" s="75">
        <v>63503.6</v>
      </c>
      <c r="AJ123" s="75">
        <v>70314.600000000006</v>
      </c>
      <c r="AK123" s="75">
        <v>31516.6</v>
      </c>
      <c r="AL123" s="75">
        <v>20794.599999999999</v>
      </c>
      <c r="AM123" s="75">
        <v>158823.6</v>
      </c>
      <c r="AN123" s="75">
        <v>731672.19999999984</v>
      </c>
      <c r="AO123" s="75">
        <v>375</v>
      </c>
      <c r="AP123" s="75">
        <v>0</v>
      </c>
      <c r="AQ123" s="75">
        <v>125</v>
      </c>
      <c r="AR123" s="75">
        <v>175</v>
      </c>
      <c r="AS123" s="75">
        <v>0</v>
      </c>
      <c r="AT123" s="75">
        <v>400</v>
      </c>
      <c r="AU123" s="75">
        <v>250</v>
      </c>
      <c r="AV123" s="75">
        <v>0</v>
      </c>
      <c r="AW123" s="75">
        <v>125</v>
      </c>
      <c r="AX123" s="75">
        <v>175</v>
      </c>
      <c r="AY123" s="75">
        <v>200</v>
      </c>
      <c r="AZ123" s="75">
        <v>125</v>
      </c>
      <c r="BA123" s="75">
        <v>1950</v>
      </c>
    </row>
    <row r="124" spans="1:53">
      <c r="A124" s="74" t="s">
        <v>272</v>
      </c>
      <c r="B124" s="75">
        <v>0</v>
      </c>
      <c r="C124" s="75">
        <v>350</v>
      </c>
      <c r="D124" s="75">
        <v>0</v>
      </c>
      <c r="E124" s="75">
        <v>0</v>
      </c>
      <c r="F124" s="75">
        <v>0</v>
      </c>
      <c r="G124" s="75">
        <v>0</v>
      </c>
      <c r="H124" s="75">
        <v>0</v>
      </c>
      <c r="I124" s="75">
        <v>0</v>
      </c>
      <c r="J124" s="75">
        <v>0</v>
      </c>
      <c r="K124" s="75">
        <v>0</v>
      </c>
      <c r="L124" s="75">
        <v>0</v>
      </c>
      <c r="M124" s="75">
        <v>0</v>
      </c>
      <c r="N124" s="75">
        <v>350</v>
      </c>
      <c r="O124" s="75">
        <v>0</v>
      </c>
      <c r="P124" s="75">
        <v>0</v>
      </c>
      <c r="Q124" s="75">
        <v>0</v>
      </c>
      <c r="R124" s="75">
        <v>0</v>
      </c>
      <c r="S124" s="75">
        <v>0</v>
      </c>
      <c r="T124" s="75">
        <v>0</v>
      </c>
      <c r="U124" s="75">
        <v>0</v>
      </c>
      <c r="V124" s="75">
        <v>0</v>
      </c>
      <c r="W124" s="75">
        <v>0</v>
      </c>
      <c r="X124" s="75">
        <v>0</v>
      </c>
      <c r="Y124" s="75">
        <v>0</v>
      </c>
      <c r="Z124" s="75">
        <v>0</v>
      </c>
      <c r="AA124" s="75">
        <v>0</v>
      </c>
      <c r="AB124" s="75">
        <v>208</v>
      </c>
      <c r="AC124" s="75">
        <v>208</v>
      </c>
      <c r="AD124" s="75">
        <v>208</v>
      </c>
      <c r="AE124" s="75">
        <v>208</v>
      </c>
      <c r="AF124" s="75">
        <v>208</v>
      </c>
      <c r="AG124" s="75">
        <v>208</v>
      </c>
      <c r="AH124" s="75">
        <v>208</v>
      </c>
      <c r="AI124" s="75">
        <v>208</v>
      </c>
      <c r="AJ124" s="75">
        <v>408</v>
      </c>
      <c r="AK124" s="75">
        <v>208</v>
      </c>
      <c r="AL124" s="75">
        <v>208</v>
      </c>
      <c r="AM124" s="75">
        <v>212</v>
      </c>
      <c r="AN124" s="75">
        <v>2700</v>
      </c>
      <c r="AO124" s="75">
        <v>0</v>
      </c>
      <c r="AP124" s="75">
        <v>0</v>
      </c>
      <c r="AQ124" s="75">
        <v>0</v>
      </c>
      <c r="AR124" s="75">
        <v>0</v>
      </c>
      <c r="AS124" s="75">
        <v>0</v>
      </c>
      <c r="AT124" s="75">
        <v>0</v>
      </c>
      <c r="AU124" s="75">
        <v>0</v>
      </c>
      <c r="AV124" s="75">
        <v>0</v>
      </c>
      <c r="AW124" s="75">
        <v>0</v>
      </c>
      <c r="AX124" s="75">
        <v>0</v>
      </c>
      <c r="AY124" s="75">
        <v>0</v>
      </c>
      <c r="AZ124" s="75">
        <v>0</v>
      </c>
      <c r="BA124" s="75">
        <v>0</v>
      </c>
    </row>
    <row r="125" spans="1:53">
      <c r="A125" s="74" t="s">
        <v>273</v>
      </c>
      <c r="B125" s="75">
        <v>0</v>
      </c>
      <c r="C125" s="75">
        <v>0</v>
      </c>
      <c r="D125" s="75">
        <v>275</v>
      </c>
      <c r="E125" s="75">
        <v>0</v>
      </c>
      <c r="F125" s="75">
        <v>510</v>
      </c>
      <c r="G125" s="75">
        <v>0</v>
      </c>
      <c r="H125" s="75">
        <v>0</v>
      </c>
      <c r="I125" s="75">
        <v>0</v>
      </c>
      <c r="J125" s="75">
        <v>0</v>
      </c>
      <c r="K125" s="75">
        <v>740</v>
      </c>
      <c r="L125" s="75">
        <v>20</v>
      </c>
      <c r="M125" s="75">
        <v>0</v>
      </c>
      <c r="N125" s="75">
        <v>1545</v>
      </c>
      <c r="O125" s="75">
        <v>0</v>
      </c>
      <c r="P125" s="75">
        <v>0</v>
      </c>
      <c r="Q125" s="75">
        <v>0</v>
      </c>
      <c r="R125" s="75">
        <v>0</v>
      </c>
      <c r="S125" s="75">
        <v>0</v>
      </c>
      <c r="T125" s="75">
        <v>0</v>
      </c>
      <c r="U125" s="75">
        <v>0</v>
      </c>
      <c r="V125" s="75">
        <v>800</v>
      </c>
      <c r="W125" s="75">
        <v>0</v>
      </c>
      <c r="X125" s="75">
        <v>0</v>
      </c>
      <c r="Y125" s="75">
        <v>0</v>
      </c>
      <c r="Z125" s="75">
        <v>0</v>
      </c>
      <c r="AA125" s="75">
        <v>800</v>
      </c>
      <c r="AB125" s="75">
        <v>1552</v>
      </c>
      <c r="AC125" s="75">
        <v>83</v>
      </c>
      <c r="AD125" s="75">
        <v>83</v>
      </c>
      <c r="AE125" s="75">
        <v>548</v>
      </c>
      <c r="AF125" s="75">
        <v>83</v>
      </c>
      <c r="AG125" s="75">
        <v>83</v>
      </c>
      <c r="AH125" s="75">
        <v>83</v>
      </c>
      <c r="AI125" s="75">
        <v>83</v>
      </c>
      <c r="AJ125" s="75">
        <v>83</v>
      </c>
      <c r="AK125" s="75">
        <v>83</v>
      </c>
      <c r="AL125" s="75">
        <v>83</v>
      </c>
      <c r="AM125" s="75">
        <v>83</v>
      </c>
      <c r="AN125" s="75">
        <v>2930</v>
      </c>
      <c r="AO125" s="75">
        <v>0</v>
      </c>
      <c r="AP125" s="75">
        <v>0</v>
      </c>
      <c r="AQ125" s="75">
        <v>0</v>
      </c>
      <c r="AR125" s="75">
        <v>0</v>
      </c>
      <c r="AS125" s="75">
        <v>0</v>
      </c>
      <c r="AT125" s="75">
        <v>0</v>
      </c>
      <c r="AU125" s="75">
        <v>0</v>
      </c>
      <c r="AV125" s="75">
        <v>0</v>
      </c>
      <c r="AW125" s="75">
        <v>0</v>
      </c>
      <c r="AX125" s="75">
        <v>0</v>
      </c>
      <c r="AY125" s="75">
        <v>0</v>
      </c>
      <c r="AZ125" s="75">
        <v>0</v>
      </c>
      <c r="BA125" s="75">
        <v>0</v>
      </c>
    </row>
    <row r="126" spans="1:53">
      <c r="A126" s="74" t="s">
        <v>274</v>
      </c>
      <c r="B126" s="75">
        <v>740</v>
      </c>
      <c r="C126" s="75">
        <v>21240</v>
      </c>
      <c r="D126" s="75">
        <v>4900</v>
      </c>
      <c r="E126" s="75">
        <v>11402</v>
      </c>
      <c r="F126" s="75">
        <v>100</v>
      </c>
      <c r="G126" s="75">
        <v>840</v>
      </c>
      <c r="H126" s="75">
        <v>1460</v>
      </c>
      <c r="I126" s="75">
        <v>18090</v>
      </c>
      <c r="J126" s="75">
        <v>12850</v>
      </c>
      <c r="K126" s="75">
        <v>925</v>
      </c>
      <c r="L126" s="75">
        <v>300</v>
      </c>
      <c r="M126" s="75">
        <v>590</v>
      </c>
      <c r="N126" s="75">
        <v>73437</v>
      </c>
      <c r="O126" s="75">
        <v>9198</v>
      </c>
      <c r="P126" s="75">
        <v>10142</v>
      </c>
      <c r="Q126" s="75">
        <v>8948</v>
      </c>
      <c r="R126" s="75">
        <v>15288</v>
      </c>
      <c r="S126" s="75">
        <v>8778</v>
      </c>
      <c r="T126" s="75">
        <v>8798</v>
      </c>
      <c r="U126" s="75">
        <v>8978</v>
      </c>
      <c r="V126" s="75">
        <v>31368</v>
      </c>
      <c r="W126" s="75">
        <v>9583</v>
      </c>
      <c r="X126" s="75">
        <v>18928</v>
      </c>
      <c r="Y126" s="75">
        <v>19028</v>
      </c>
      <c r="Z126" s="75">
        <v>8798</v>
      </c>
      <c r="AA126" s="75">
        <v>157835</v>
      </c>
      <c r="AB126" s="75">
        <v>17199</v>
      </c>
      <c r="AC126" s="75">
        <v>10049</v>
      </c>
      <c r="AD126" s="75">
        <v>9349</v>
      </c>
      <c r="AE126" s="75">
        <v>14849</v>
      </c>
      <c r="AF126" s="75">
        <v>9049</v>
      </c>
      <c r="AG126" s="75">
        <v>11149</v>
      </c>
      <c r="AH126" s="75">
        <v>20549</v>
      </c>
      <c r="AI126" s="75">
        <v>20049</v>
      </c>
      <c r="AJ126" s="75">
        <v>9349</v>
      </c>
      <c r="AK126" s="75">
        <v>13199</v>
      </c>
      <c r="AL126" s="75">
        <v>63032</v>
      </c>
      <c r="AM126" s="75">
        <v>15391</v>
      </c>
      <c r="AN126" s="75">
        <v>213213</v>
      </c>
      <c r="AO126" s="75">
        <v>0</v>
      </c>
      <c r="AP126" s="75">
        <v>0</v>
      </c>
      <c r="AQ126" s="75">
        <v>0</v>
      </c>
      <c r="AR126" s="75">
        <v>0</v>
      </c>
      <c r="AS126" s="75">
        <v>0</v>
      </c>
      <c r="AT126" s="75">
        <v>0</v>
      </c>
      <c r="AU126" s="75">
        <v>0</v>
      </c>
      <c r="AV126" s="75">
        <v>0</v>
      </c>
      <c r="AW126" s="75">
        <v>0</v>
      </c>
      <c r="AX126" s="75">
        <v>0</v>
      </c>
      <c r="AY126" s="75">
        <v>0</v>
      </c>
      <c r="AZ126" s="75">
        <v>0</v>
      </c>
      <c r="BA126" s="75">
        <v>0</v>
      </c>
    </row>
    <row r="127" spans="1:53">
      <c r="A127" s="76" t="s">
        <v>275</v>
      </c>
      <c r="B127" s="77">
        <v>740</v>
      </c>
      <c r="C127" s="77">
        <v>21590</v>
      </c>
      <c r="D127" s="77">
        <v>6010</v>
      </c>
      <c r="E127" s="77">
        <v>12052</v>
      </c>
      <c r="F127" s="77">
        <v>610</v>
      </c>
      <c r="G127" s="77">
        <v>840</v>
      </c>
      <c r="H127" s="77">
        <v>1460</v>
      </c>
      <c r="I127" s="77">
        <v>18090</v>
      </c>
      <c r="J127" s="77">
        <v>13350</v>
      </c>
      <c r="K127" s="77">
        <v>1865</v>
      </c>
      <c r="L127" s="77">
        <v>320</v>
      </c>
      <c r="M127" s="77">
        <v>690</v>
      </c>
      <c r="N127" s="77">
        <v>77617</v>
      </c>
      <c r="O127" s="77">
        <v>9411</v>
      </c>
      <c r="P127" s="77">
        <v>10355</v>
      </c>
      <c r="Q127" s="77">
        <v>9161</v>
      </c>
      <c r="R127" s="77">
        <v>15526</v>
      </c>
      <c r="S127" s="77">
        <v>8991</v>
      </c>
      <c r="T127" s="77">
        <v>9220</v>
      </c>
      <c r="U127" s="77">
        <v>9400</v>
      </c>
      <c r="V127" s="77">
        <v>33093</v>
      </c>
      <c r="W127" s="77">
        <v>9946</v>
      </c>
      <c r="X127" s="77">
        <v>19141</v>
      </c>
      <c r="Y127" s="77">
        <v>19923</v>
      </c>
      <c r="Z127" s="77">
        <v>9015</v>
      </c>
      <c r="AA127" s="77">
        <v>163182</v>
      </c>
      <c r="AB127" s="77">
        <v>78989.600000000006</v>
      </c>
      <c r="AC127" s="77">
        <v>41839.599999999999</v>
      </c>
      <c r="AD127" s="77">
        <v>70101.600000000006</v>
      </c>
      <c r="AE127" s="77">
        <v>104944.6</v>
      </c>
      <c r="AF127" s="77">
        <v>28079.599999999999</v>
      </c>
      <c r="AG127" s="77">
        <v>107034.6</v>
      </c>
      <c r="AH127" s="77">
        <v>51893.599999999999</v>
      </c>
      <c r="AI127" s="77">
        <v>83843.600000000006</v>
      </c>
      <c r="AJ127" s="77">
        <v>80154.600000000006</v>
      </c>
      <c r="AK127" s="77">
        <v>45006.6</v>
      </c>
      <c r="AL127" s="77">
        <v>84117.6</v>
      </c>
      <c r="AM127" s="77">
        <v>174509.6</v>
      </c>
      <c r="AN127" s="77">
        <v>950515.19999999984</v>
      </c>
      <c r="AO127" s="77">
        <v>375</v>
      </c>
      <c r="AP127" s="77">
        <v>0</v>
      </c>
      <c r="AQ127" s="77">
        <v>125</v>
      </c>
      <c r="AR127" s="77">
        <v>175</v>
      </c>
      <c r="AS127" s="77">
        <v>0</v>
      </c>
      <c r="AT127" s="77">
        <v>400</v>
      </c>
      <c r="AU127" s="77">
        <v>250</v>
      </c>
      <c r="AV127" s="77">
        <v>0</v>
      </c>
      <c r="AW127" s="77">
        <v>125</v>
      </c>
      <c r="AX127" s="77">
        <v>175</v>
      </c>
      <c r="AY127" s="77">
        <v>200</v>
      </c>
      <c r="AZ127" s="77">
        <v>125</v>
      </c>
      <c r="BA127" s="77">
        <v>1950</v>
      </c>
    </row>
    <row r="128" spans="1:53">
      <c r="A128" s="74" t="s">
        <v>276</v>
      </c>
      <c r="B128" s="75">
        <v>881.92</v>
      </c>
      <c r="C128" s="75">
        <v>861.11</v>
      </c>
      <c r="D128" s="75">
        <v>883.87</v>
      </c>
      <c r="E128" s="75">
        <v>706.03</v>
      </c>
      <c r="F128" s="75">
        <v>1323.52</v>
      </c>
      <c r="G128" s="75">
        <v>757.43000000000006</v>
      </c>
      <c r="H128" s="75">
        <v>727.5</v>
      </c>
      <c r="I128" s="75">
        <v>879.13</v>
      </c>
      <c r="J128" s="75">
        <v>831.56999999999994</v>
      </c>
      <c r="K128" s="75">
        <v>889.45</v>
      </c>
      <c r="L128" s="75">
        <v>1363.54</v>
      </c>
      <c r="M128" s="75">
        <v>816.93000000000006</v>
      </c>
      <c r="N128" s="75">
        <v>10922</v>
      </c>
      <c r="O128" s="75">
        <v>1232.96</v>
      </c>
      <c r="P128" s="75">
        <v>826.44</v>
      </c>
      <c r="Q128" s="75">
        <v>1007.06</v>
      </c>
      <c r="R128" s="75">
        <v>1131.1199999999999</v>
      </c>
      <c r="S128" s="75">
        <v>882.08</v>
      </c>
      <c r="T128" s="75">
        <v>978.72</v>
      </c>
      <c r="U128" s="75">
        <v>1444</v>
      </c>
      <c r="V128" s="75">
        <v>868.52</v>
      </c>
      <c r="W128" s="75">
        <v>797.28</v>
      </c>
      <c r="X128" s="75">
        <v>1262.75</v>
      </c>
      <c r="Y128" s="75">
        <v>1417.1599999999999</v>
      </c>
      <c r="Z128" s="75">
        <v>806.72</v>
      </c>
      <c r="AA128" s="75">
        <v>12654.81</v>
      </c>
      <c r="AB128" s="75">
        <v>20711.84</v>
      </c>
      <c r="AC128" s="75">
        <v>20061.84</v>
      </c>
      <c r="AD128" s="75">
        <v>25186.84</v>
      </c>
      <c r="AE128" s="75">
        <v>21961.84</v>
      </c>
      <c r="AF128" s="75">
        <v>21211.84</v>
      </c>
      <c r="AG128" s="75">
        <v>20236.84</v>
      </c>
      <c r="AH128" s="75">
        <v>20661.84</v>
      </c>
      <c r="AI128" s="75">
        <v>20311.84</v>
      </c>
      <c r="AJ128" s="75">
        <v>21236.84</v>
      </c>
      <c r="AK128" s="75">
        <v>20561.84</v>
      </c>
      <c r="AL128" s="75">
        <v>20211.84</v>
      </c>
      <c r="AM128" s="75">
        <v>20240.84</v>
      </c>
      <c r="AN128" s="75">
        <v>252596.08</v>
      </c>
      <c r="AO128" s="75">
        <v>1972</v>
      </c>
      <c r="AP128" s="75">
        <v>1966</v>
      </c>
      <c r="AQ128" s="75">
        <v>1966</v>
      </c>
      <c r="AR128" s="75">
        <v>1966</v>
      </c>
      <c r="AS128" s="75">
        <v>1966</v>
      </c>
      <c r="AT128" s="75">
        <v>1966</v>
      </c>
      <c r="AU128" s="75">
        <v>1966</v>
      </c>
      <c r="AV128" s="75">
        <v>1966</v>
      </c>
      <c r="AW128" s="75">
        <v>1966</v>
      </c>
      <c r="AX128" s="75">
        <v>1966</v>
      </c>
      <c r="AY128" s="75">
        <v>1966</v>
      </c>
      <c r="AZ128" s="75">
        <v>1968</v>
      </c>
      <c r="BA128" s="75">
        <v>23600</v>
      </c>
    </row>
    <row r="129" spans="1:53">
      <c r="A129" s="74" t="s">
        <v>277</v>
      </c>
      <c r="B129" s="75">
        <v>2819.07</v>
      </c>
      <c r="C129" s="75">
        <v>2819.07</v>
      </c>
      <c r="D129" s="75">
        <v>2819.07</v>
      </c>
      <c r="E129" s="75">
        <v>2819.07</v>
      </c>
      <c r="F129" s="75">
        <v>2819.07</v>
      </c>
      <c r="G129" s="75">
        <v>2819.07</v>
      </c>
      <c r="H129" s="75">
        <v>2819.07</v>
      </c>
      <c r="I129" s="75">
        <v>2819.07</v>
      </c>
      <c r="J129" s="75">
        <v>2819.07</v>
      </c>
      <c r="K129" s="75">
        <v>2819.07</v>
      </c>
      <c r="L129" s="75">
        <v>2819.07</v>
      </c>
      <c r="M129" s="75">
        <v>2819.07</v>
      </c>
      <c r="N129" s="75">
        <v>33828.840000000004</v>
      </c>
      <c r="O129" s="75">
        <v>744.66</v>
      </c>
      <c r="P129" s="75">
        <v>638.28</v>
      </c>
      <c r="Q129" s="75">
        <v>744.66</v>
      </c>
      <c r="R129" s="75">
        <v>638.28</v>
      </c>
      <c r="S129" s="75">
        <v>638.28</v>
      </c>
      <c r="T129" s="75">
        <v>638.28</v>
      </c>
      <c r="U129" s="75">
        <v>638.28</v>
      </c>
      <c r="V129" s="75">
        <v>638.28</v>
      </c>
      <c r="W129" s="75">
        <v>638.28</v>
      </c>
      <c r="X129" s="75">
        <v>797.85</v>
      </c>
      <c r="Y129" s="75">
        <v>638.28</v>
      </c>
      <c r="Z129" s="75">
        <v>638.28</v>
      </c>
      <c r="AA129" s="75">
        <v>8031.6899999999987</v>
      </c>
      <c r="AB129" s="75">
        <v>18167</v>
      </c>
      <c r="AC129" s="75">
        <v>18167</v>
      </c>
      <c r="AD129" s="75">
        <v>18167</v>
      </c>
      <c r="AE129" s="75">
        <v>18167</v>
      </c>
      <c r="AF129" s="75">
        <v>18167</v>
      </c>
      <c r="AG129" s="75">
        <v>18167</v>
      </c>
      <c r="AH129" s="75">
        <v>18167</v>
      </c>
      <c r="AI129" s="75">
        <v>18167</v>
      </c>
      <c r="AJ129" s="75">
        <v>18167</v>
      </c>
      <c r="AK129" s="75">
        <v>18167</v>
      </c>
      <c r="AL129" s="75">
        <v>18167</v>
      </c>
      <c r="AM129" s="75">
        <v>18163</v>
      </c>
      <c r="AN129" s="75">
        <v>218000</v>
      </c>
      <c r="AO129" s="75">
        <v>0</v>
      </c>
      <c r="AP129" s="75">
        <v>0</v>
      </c>
      <c r="AQ129" s="75">
        <v>0</v>
      </c>
      <c r="AR129" s="75">
        <v>0</v>
      </c>
      <c r="AS129" s="75">
        <v>0</v>
      </c>
      <c r="AT129" s="75">
        <v>0</v>
      </c>
      <c r="AU129" s="75">
        <v>0</v>
      </c>
      <c r="AV129" s="75">
        <v>0</v>
      </c>
      <c r="AW129" s="75">
        <v>0</v>
      </c>
      <c r="AX129" s="75">
        <v>0</v>
      </c>
      <c r="AY129" s="75">
        <v>0</v>
      </c>
      <c r="AZ129" s="75">
        <v>0</v>
      </c>
      <c r="BA129" s="75">
        <v>0</v>
      </c>
    </row>
    <row r="130" spans="1:53">
      <c r="A130" s="76" t="s">
        <v>278</v>
      </c>
      <c r="B130" s="77">
        <v>3700.9900000000002</v>
      </c>
      <c r="C130" s="77">
        <v>3680.1800000000003</v>
      </c>
      <c r="D130" s="77">
        <v>3702.94</v>
      </c>
      <c r="E130" s="77">
        <v>3525.1000000000004</v>
      </c>
      <c r="F130" s="77">
        <v>4142.59</v>
      </c>
      <c r="G130" s="77">
        <v>3576.5</v>
      </c>
      <c r="H130" s="77">
        <v>3546.57</v>
      </c>
      <c r="I130" s="77">
        <v>3698.2000000000003</v>
      </c>
      <c r="J130" s="77">
        <v>3650.6400000000003</v>
      </c>
      <c r="K130" s="77">
        <v>3708.5200000000004</v>
      </c>
      <c r="L130" s="77">
        <v>4182.6100000000006</v>
      </c>
      <c r="M130" s="77">
        <v>3636</v>
      </c>
      <c r="N130" s="77">
        <v>44750.840000000011</v>
      </c>
      <c r="O130" s="77">
        <v>1977.62</v>
      </c>
      <c r="P130" s="77">
        <v>1464.72</v>
      </c>
      <c r="Q130" s="77">
        <v>1751.7199999999998</v>
      </c>
      <c r="R130" s="77">
        <v>1769.3999999999999</v>
      </c>
      <c r="S130" s="77">
        <v>1520.3600000000001</v>
      </c>
      <c r="T130" s="77">
        <v>1617</v>
      </c>
      <c r="U130" s="77">
        <v>2082.2799999999997</v>
      </c>
      <c r="V130" s="77">
        <v>1506.8</v>
      </c>
      <c r="W130" s="77">
        <v>1435.56</v>
      </c>
      <c r="X130" s="77">
        <v>2060.6</v>
      </c>
      <c r="Y130" s="77">
        <v>2055.4399999999996</v>
      </c>
      <c r="Z130" s="77">
        <v>1445</v>
      </c>
      <c r="AA130" s="77">
        <v>20686.499999999996</v>
      </c>
      <c r="AB130" s="77">
        <v>38878.839999999997</v>
      </c>
      <c r="AC130" s="77">
        <v>38228.839999999997</v>
      </c>
      <c r="AD130" s="77">
        <v>43353.84</v>
      </c>
      <c r="AE130" s="77">
        <v>40128.839999999997</v>
      </c>
      <c r="AF130" s="77">
        <v>39378.839999999997</v>
      </c>
      <c r="AG130" s="77">
        <v>38403.839999999997</v>
      </c>
      <c r="AH130" s="77">
        <v>38828.839999999997</v>
      </c>
      <c r="AI130" s="77">
        <v>38478.839999999997</v>
      </c>
      <c r="AJ130" s="77">
        <v>39403.839999999997</v>
      </c>
      <c r="AK130" s="77">
        <v>38728.839999999997</v>
      </c>
      <c r="AL130" s="77">
        <v>38378.839999999997</v>
      </c>
      <c r="AM130" s="77">
        <v>38403.839999999997</v>
      </c>
      <c r="AN130" s="77">
        <v>470596.07999999984</v>
      </c>
      <c r="AO130" s="77">
        <v>1972</v>
      </c>
      <c r="AP130" s="77">
        <v>1966</v>
      </c>
      <c r="AQ130" s="77">
        <v>1966</v>
      </c>
      <c r="AR130" s="77">
        <v>1966</v>
      </c>
      <c r="AS130" s="77">
        <v>1966</v>
      </c>
      <c r="AT130" s="77">
        <v>1966</v>
      </c>
      <c r="AU130" s="77">
        <v>1966</v>
      </c>
      <c r="AV130" s="77">
        <v>1966</v>
      </c>
      <c r="AW130" s="77">
        <v>1966</v>
      </c>
      <c r="AX130" s="77">
        <v>1966</v>
      </c>
      <c r="AY130" s="77">
        <v>1966</v>
      </c>
      <c r="AZ130" s="77">
        <v>1968</v>
      </c>
      <c r="BA130" s="77">
        <v>23600</v>
      </c>
    </row>
    <row r="131" spans="1:53">
      <c r="A131" s="74" t="s">
        <v>279</v>
      </c>
      <c r="B131" s="75">
        <v>12265.08</v>
      </c>
      <c r="C131" s="75">
        <v>12698.08</v>
      </c>
      <c r="D131" s="75">
        <v>12465.08</v>
      </c>
      <c r="E131" s="75">
        <v>12358.08</v>
      </c>
      <c r="F131" s="75">
        <v>12837.08</v>
      </c>
      <c r="G131" s="75">
        <v>13247.98</v>
      </c>
      <c r="H131" s="75">
        <v>14188.58</v>
      </c>
      <c r="I131" s="75">
        <v>14520.58</v>
      </c>
      <c r="J131" s="75">
        <v>13134.08</v>
      </c>
      <c r="K131" s="75">
        <v>13426.08</v>
      </c>
      <c r="L131" s="75">
        <v>14785.08</v>
      </c>
      <c r="M131" s="75">
        <v>16962.62</v>
      </c>
      <c r="N131" s="75">
        <v>162888.4</v>
      </c>
      <c r="O131" s="75">
        <v>10428.09</v>
      </c>
      <c r="P131" s="75">
        <v>11283.09</v>
      </c>
      <c r="Q131" s="75">
        <v>9930.09</v>
      </c>
      <c r="R131" s="75">
        <v>14725.09</v>
      </c>
      <c r="S131" s="75">
        <v>15181.09</v>
      </c>
      <c r="T131" s="75">
        <v>19409.79</v>
      </c>
      <c r="U131" s="75">
        <v>12840.59</v>
      </c>
      <c r="V131" s="75">
        <v>24659.59</v>
      </c>
      <c r="W131" s="75">
        <v>14237.09</v>
      </c>
      <c r="X131" s="75">
        <v>13795.09</v>
      </c>
      <c r="Y131" s="75">
        <v>51937.09</v>
      </c>
      <c r="Z131" s="75">
        <v>11578.51</v>
      </c>
      <c r="AA131" s="75">
        <v>210005.19999999998</v>
      </c>
      <c r="AB131" s="75">
        <v>132886.65</v>
      </c>
      <c r="AC131" s="75">
        <v>120596.65</v>
      </c>
      <c r="AD131" s="75">
        <v>130873.65</v>
      </c>
      <c r="AE131" s="75">
        <v>106457.65</v>
      </c>
      <c r="AF131" s="75">
        <v>107101.65</v>
      </c>
      <c r="AG131" s="75">
        <v>130692.65</v>
      </c>
      <c r="AH131" s="75">
        <v>108021.65</v>
      </c>
      <c r="AI131" s="75">
        <v>109056.65</v>
      </c>
      <c r="AJ131" s="75">
        <v>130754.65</v>
      </c>
      <c r="AK131" s="75">
        <v>110706.65</v>
      </c>
      <c r="AL131" s="75">
        <v>108787.65</v>
      </c>
      <c r="AM131" s="75">
        <v>183278.65</v>
      </c>
      <c r="AN131" s="75">
        <v>1479214.7999999998</v>
      </c>
      <c r="AO131" s="75">
        <v>24474</v>
      </c>
      <c r="AP131" s="75">
        <v>24474</v>
      </c>
      <c r="AQ131" s="75">
        <v>24474</v>
      </c>
      <c r="AR131" s="75">
        <v>24474</v>
      </c>
      <c r="AS131" s="75">
        <v>24474</v>
      </c>
      <c r="AT131" s="75">
        <v>24474</v>
      </c>
      <c r="AU131" s="75">
        <v>24474</v>
      </c>
      <c r="AV131" s="75">
        <v>24474</v>
      </c>
      <c r="AW131" s="75">
        <v>24474</v>
      </c>
      <c r="AX131" s="75">
        <v>24474</v>
      </c>
      <c r="AY131" s="75">
        <v>24474</v>
      </c>
      <c r="AZ131" s="75">
        <v>24486</v>
      </c>
      <c r="BA131" s="75">
        <v>293700</v>
      </c>
    </row>
    <row r="132" spans="1:53">
      <c r="A132" s="74" t="s">
        <v>280</v>
      </c>
      <c r="B132" s="75">
        <v>0</v>
      </c>
      <c r="C132" s="75">
        <v>0</v>
      </c>
      <c r="D132" s="75">
        <v>0</v>
      </c>
      <c r="E132" s="75">
        <v>0</v>
      </c>
      <c r="F132" s="75">
        <v>0</v>
      </c>
      <c r="G132" s="75">
        <v>0</v>
      </c>
      <c r="H132" s="75">
        <v>0</v>
      </c>
      <c r="I132" s="75">
        <v>0</v>
      </c>
      <c r="J132" s="75">
        <v>0</v>
      </c>
      <c r="K132" s="75">
        <v>0</v>
      </c>
      <c r="L132" s="75">
        <v>0</v>
      </c>
      <c r="M132" s="75">
        <v>0</v>
      </c>
      <c r="N132" s="75">
        <v>0</v>
      </c>
      <c r="O132" s="75">
        <v>0</v>
      </c>
      <c r="P132" s="75">
        <v>0</v>
      </c>
      <c r="Q132" s="75">
        <v>0</v>
      </c>
      <c r="R132" s="75">
        <v>0</v>
      </c>
      <c r="S132" s="75">
        <v>0</v>
      </c>
      <c r="T132" s="75">
        <v>0</v>
      </c>
      <c r="U132" s="75">
        <v>0</v>
      </c>
      <c r="V132" s="75">
        <v>0</v>
      </c>
      <c r="W132" s="75">
        <v>0</v>
      </c>
      <c r="X132" s="75">
        <v>0</v>
      </c>
      <c r="Y132" s="75">
        <v>0</v>
      </c>
      <c r="Z132" s="75">
        <v>0</v>
      </c>
      <c r="AA132" s="75">
        <v>0</v>
      </c>
      <c r="AB132" s="75">
        <v>1983</v>
      </c>
      <c r="AC132" s="75">
        <v>1233</v>
      </c>
      <c r="AD132" s="75">
        <v>10483</v>
      </c>
      <c r="AE132" s="75">
        <v>1783</v>
      </c>
      <c r="AF132" s="75">
        <v>1233</v>
      </c>
      <c r="AG132" s="75">
        <v>10433</v>
      </c>
      <c r="AH132" s="75">
        <v>1383</v>
      </c>
      <c r="AI132" s="75">
        <v>1233</v>
      </c>
      <c r="AJ132" s="75">
        <v>10233</v>
      </c>
      <c r="AK132" s="75">
        <v>1383</v>
      </c>
      <c r="AL132" s="75">
        <v>3733</v>
      </c>
      <c r="AM132" s="75">
        <v>10737</v>
      </c>
      <c r="AN132" s="75">
        <v>55850</v>
      </c>
      <c r="AO132" s="75">
        <v>0</v>
      </c>
      <c r="AP132" s="75">
        <v>0</v>
      </c>
      <c r="AQ132" s="75">
        <v>1000</v>
      </c>
      <c r="AR132" s="75">
        <v>100</v>
      </c>
      <c r="AS132" s="75">
        <v>800</v>
      </c>
      <c r="AT132" s="75">
        <v>0</v>
      </c>
      <c r="AU132" s="75">
        <v>0</v>
      </c>
      <c r="AV132" s="75">
        <v>0</v>
      </c>
      <c r="AW132" s="75">
        <v>0</v>
      </c>
      <c r="AX132" s="75">
        <v>2800</v>
      </c>
      <c r="AY132" s="75">
        <v>800</v>
      </c>
      <c r="AZ132" s="75">
        <v>0</v>
      </c>
      <c r="BA132" s="75">
        <v>5500</v>
      </c>
    </row>
    <row r="133" spans="1:53">
      <c r="A133" s="74" t="s">
        <v>281</v>
      </c>
      <c r="B133" s="75">
        <v>12421.97</v>
      </c>
      <c r="C133" s="75">
        <v>12421.97</v>
      </c>
      <c r="D133" s="75">
        <v>11841.970000000001</v>
      </c>
      <c r="E133" s="75">
        <v>12353.970000000001</v>
      </c>
      <c r="F133" s="75">
        <v>12509.970000000001</v>
      </c>
      <c r="G133" s="75">
        <v>13211.97</v>
      </c>
      <c r="H133" s="75">
        <v>13682.97</v>
      </c>
      <c r="I133" s="75">
        <v>13644.97</v>
      </c>
      <c r="J133" s="75">
        <v>13651.97</v>
      </c>
      <c r="K133" s="75">
        <v>13662.97</v>
      </c>
      <c r="L133" s="75">
        <v>18057.97</v>
      </c>
      <c r="M133" s="75">
        <v>18049.330000000002</v>
      </c>
      <c r="N133" s="75">
        <v>165512</v>
      </c>
      <c r="O133" s="75">
        <v>23031.040000000001</v>
      </c>
      <c r="P133" s="75">
        <v>26224.04</v>
      </c>
      <c r="Q133" s="75">
        <v>21993.040000000001</v>
      </c>
      <c r="R133" s="75">
        <v>22338.04</v>
      </c>
      <c r="S133" s="75">
        <v>22639.040000000001</v>
      </c>
      <c r="T133" s="75">
        <v>28400.04</v>
      </c>
      <c r="U133" s="75">
        <v>27267.040000000001</v>
      </c>
      <c r="V133" s="75">
        <v>31728.04</v>
      </c>
      <c r="W133" s="75">
        <v>28785.040000000001</v>
      </c>
      <c r="X133" s="75">
        <v>26023.040000000001</v>
      </c>
      <c r="Y133" s="75">
        <v>32397.040000000001</v>
      </c>
      <c r="Z133" s="75">
        <v>29654.559999999998</v>
      </c>
      <c r="AA133" s="75">
        <v>320480.00000000006</v>
      </c>
      <c r="AB133" s="75">
        <v>81202.080000000002</v>
      </c>
      <c r="AC133" s="75">
        <v>80722.080000000002</v>
      </c>
      <c r="AD133" s="75">
        <v>82688.08</v>
      </c>
      <c r="AE133" s="75">
        <v>79112.08</v>
      </c>
      <c r="AF133" s="75">
        <v>82122.080000000002</v>
      </c>
      <c r="AG133" s="75">
        <v>85068.08</v>
      </c>
      <c r="AH133" s="75">
        <v>79922.080000000002</v>
      </c>
      <c r="AI133" s="75">
        <v>85041.08</v>
      </c>
      <c r="AJ133" s="75">
        <v>85480.08</v>
      </c>
      <c r="AK133" s="75">
        <v>90384.08</v>
      </c>
      <c r="AL133" s="75">
        <v>82618.080000000002</v>
      </c>
      <c r="AM133" s="75">
        <v>82339.08</v>
      </c>
      <c r="AN133" s="75">
        <v>996698.95999999985</v>
      </c>
      <c r="AO133" s="75">
        <v>14376</v>
      </c>
      <c r="AP133" s="75">
        <v>14376</v>
      </c>
      <c r="AQ133" s="75">
        <v>14376</v>
      </c>
      <c r="AR133" s="75">
        <v>14376</v>
      </c>
      <c r="AS133" s="75">
        <v>14376</v>
      </c>
      <c r="AT133" s="75">
        <v>14376</v>
      </c>
      <c r="AU133" s="75">
        <v>14376</v>
      </c>
      <c r="AV133" s="75">
        <v>14376</v>
      </c>
      <c r="AW133" s="75">
        <v>14376</v>
      </c>
      <c r="AX133" s="75">
        <v>14376</v>
      </c>
      <c r="AY133" s="75">
        <v>14376</v>
      </c>
      <c r="AZ133" s="75">
        <v>14364</v>
      </c>
      <c r="BA133" s="75">
        <v>172500</v>
      </c>
    </row>
    <row r="134" spans="1:53">
      <c r="A134" s="74" t="s">
        <v>282</v>
      </c>
      <c r="B134" s="75">
        <v>16443.82</v>
      </c>
      <c r="C134" s="75">
        <v>16443.82</v>
      </c>
      <c r="D134" s="75">
        <v>16298.82</v>
      </c>
      <c r="E134" s="75">
        <v>17529.32</v>
      </c>
      <c r="F134" s="75">
        <v>19362.82</v>
      </c>
      <c r="G134" s="75">
        <v>21942.82</v>
      </c>
      <c r="H134" s="75">
        <v>27069.82</v>
      </c>
      <c r="I134" s="75">
        <v>26892.82</v>
      </c>
      <c r="J134" s="75">
        <v>22651.82</v>
      </c>
      <c r="K134" s="75">
        <v>20683.32</v>
      </c>
      <c r="L134" s="75">
        <v>25458.32</v>
      </c>
      <c r="M134" s="75">
        <v>38251.479999999996</v>
      </c>
      <c r="N134" s="75">
        <v>269029.00000000006</v>
      </c>
      <c r="O134" s="75">
        <v>14260.41</v>
      </c>
      <c r="P134" s="75">
        <v>13143.41</v>
      </c>
      <c r="Q134" s="75">
        <v>12438.41</v>
      </c>
      <c r="R134" s="75">
        <v>17934.91</v>
      </c>
      <c r="S134" s="75">
        <v>14267.41</v>
      </c>
      <c r="T134" s="75">
        <v>23456.41</v>
      </c>
      <c r="U134" s="75">
        <v>19591.41</v>
      </c>
      <c r="V134" s="75">
        <v>15977.41</v>
      </c>
      <c r="W134" s="75">
        <v>32841.410000000003</v>
      </c>
      <c r="X134" s="75">
        <v>18026.91</v>
      </c>
      <c r="Y134" s="75">
        <v>51036.91</v>
      </c>
      <c r="Z134" s="75">
        <v>14391.99</v>
      </c>
      <c r="AA134" s="75">
        <v>247367</v>
      </c>
      <c r="AB134" s="75">
        <v>53648.17</v>
      </c>
      <c r="AC134" s="75">
        <v>51804.17</v>
      </c>
      <c r="AD134" s="75">
        <v>51904.17</v>
      </c>
      <c r="AE134" s="75">
        <v>50113.17</v>
      </c>
      <c r="AF134" s="75">
        <v>52869.17</v>
      </c>
      <c r="AG134" s="75">
        <v>54784.17</v>
      </c>
      <c r="AH134" s="75">
        <v>51543.17</v>
      </c>
      <c r="AI134" s="75">
        <v>55619.17</v>
      </c>
      <c r="AJ134" s="75">
        <v>55779.17</v>
      </c>
      <c r="AK134" s="75">
        <v>58978.17</v>
      </c>
      <c r="AL134" s="75">
        <v>53265.17</v>
      </c>
      <c r="AM134" s="75">
        <v>53201.17</v>
      </c>
      <c r="AN134" s="75">
        <v>643509.04</v>
      </c>
      <c r="AO134" s="75">
        <v>9917</v>
      </c>
      <c r="AP134" s="75">
        <v>9917</v>
      </c>
      <c r="AQ134" s="75">
        <v>9917</v>
      </c>
      <c r="AR134" s="75">
        <v>9917</v>
      </c>
      <c r="AS134" s="75">
        <v>9917</v>
      </c>
      <c r="AT134" s="75">
        <v>9917</v>
      </c>
      <c r="AU134" s="75">
        <v>9917</v>
      </c>
      <c r="AV134" s="75">
        <v>9917</v>
      </c>
      <c r="AW134" s="75">
        <v>9917</v>
      </c>
      <c r="AX134" s="75">
        <v>9917</v>
      </c>
      <c r="AY134" s="75">
        <v>9917</v>
      </c>
      <c r="AZ134" s="75">
        <v>9913</v>
      </c>
      <c r="BA134" s="75">
        <v>119000</v>
      </c>
    </row>
    <row r="135" spans="1:53">
      <c r="A135" s="74" t="s">
        <v>283</v>
      </c>
      <c r="B135" s="75">
        <v>208</v>
      </c>
      <c r="C135" s="75">
        <v>208</v>
      </c>
      <c r="D135" s="75">
        <v>208</v>
      </c>
      <c r="E135" s="75">
        <v>208</v>
      </c>
      <c r="F135" s="75">
        <v>208</v>
      </c>
      <c r="G135" s="75">
        <v>208</v>
      </c>
      <c r="H135" s="75">
        <v>208</v>
      </c>
      <c r="I135" s="75">
        <v>208</v>
      </c>
      <c r="J135" s="75">
        <v>208</v>
      </c>
      <c r="K135" s="75">
        <v>208</v>
      </c>
      <c r="L135" s="75">
        <v>208</v>
      </c>
      <c r="M135" s="75">
        <v>212</v>
      </c>
      <c r="N135" s="75">
        <v>2500</v>
      </c>
      <c r="O135" s="75">
        <v>3100</v>
      </c>
      <c r="P135" s="75">
        <v>0</v>
      </c>
      <c r="Q135" s="75">
        <v>100</v>
      </c>
      <c r="R135" s="75">
        <v>0</v>
      </c>
      <c r="S135" s="75">
        <v>100</v>
      </c>
      <c r="T135" s="75">
        <v>0</v>
      </c>
      <c r="U135" s="75">
        <v>100</v>
      </c>
      <c r="V135" s="75">
        <v>0</v>
      </c>
      <c r="W135" s="75">
        <v>600</v>
      </c>
      <c r="X135" s="75">
        <v>0</v>
      </c>
      <c r="Y135" s="75">
        <v>8100</v>
      </c>
      <c r="Z135" s="75">
        <v>0</v>
      </c>
      <c r="AA135" s="75">
        <v>12100</v>
      </c>
      <c r="AB135" s="75">
        <v>20841.830000000002</v>
      </c>
      <c r="AC135" s="75">
        <v>21366.83</v>
      </c>
      <c r="AD135" s="75">
        <v>21090.83</v>
      </c>
      <c r="AE135" s="75">
        <v>21141.83</v>
      </c>
      <c r="AF135" s="75">
        <v>21416.83</v>
      </c>
      <c r="AG135" s="75">
        <v>20516.830000000002</v>
      </c>
      <c r="AH135" s="75">
        <v>20591.830000000002</v>
      </c>
      <c r="AI135" s="75">
        <v>21416.83</v>
      </c>
      <c r="AJ135" s="75">
        <v>20236.830000000002</v>
      </c>
      <c r="AK135" s="75">
        <v>22195.83</v>
      </c>
      <c r="AL135" s="75">
        <v>20828.830000000002</v>
      </c>
      <c r="AM135" s="75">
        <v>21478.83</v>
      </c>
      <c r="AN135" s="75">
        <v>253123.96000000008</v>
      </c>
      <c r="AO135" s="75">
        <v>125</v>
      </c>
      <c r="AP135" s="75">
        <v>0</v>
      </c>
      <c r="AQ135" s="75">
        <v>0</v>
      </c>
      <c r="AR135" s="75">
        <v>125</v>
      </c>
      <c r="AS135" s="75">
        <v>0</v>
      </c>
      <c r="AT135" s="75">
        <v>0</v>
      </c>
      <c r="AU135" s="75">
        <v>125</v>
      </c>
      <c r="AV135" s="75">
        <v>0</v>
      </c>
      <c r="AW135" s="75">
        <v>0</v>
      </c>
      <c r="AX135" s="75">
        <v>125</v>
      </c>
      <c r="AY135" s="75">
        <v>0</v>
      </c>
      <c r="AZ135" s="75">
        <v>0</v>
      </c>
      <c r="BA135" s="75">
        <v>500</v>
      </c>
    </row>
    <row r="136" spans="1:53">
      <c r="A136" s="76" t="s">
        <v>284</v>
      </c>
      <c r="B136" s="77">
        <v>41338.869999999995</v>
      </c>
      <c r="C136" s="77">
        <v>41771.869999999995</v>
      </c>
      <c r="D136" s="77">
        <v>40813.870000000003</v>
      </c>
      <c r="E136" s="77">
        <v>42449.37</v>
      </c>
      <c r="F136" s="77">
        <v>44917.87</v>
      </c>
      <c r="G136" s="77">
        <v>48610.77</v>
      </c>
      <c r="H136" s="77">
        <v>55149.369999999995</v>
      </c>
      <c r="I136" s="77">
        <v>55266.369999999995</v>
      </c>
      <c r="J136" s="77">
        <v>49645.869999999995</v>
      </c>
      <c r="K136" s="77">
        <v>47980.369999999995</v>
      </c>
      <c r="L136" s="77">
        <v>58509.37</v>
      </c>
      <c r="M136" s="77">
        <v>73475.429999999993</v>
      </c>
      <c r="N136" s="77">
        <v>599929.39999999991</v>
      </c>
      <c r="O136" s="77">
        <v>50819.540000000008</v>
      </c>
      <c r="P136" s="77">
        <v>50650.540000000008</v>
      </c>
      <c r="Q136" s="77">
        <v>44461.54</v>
      </c>
      <c r="R136" s="77">
        <v>54998.040000000008</v>
      </c>
      <c r="S136" s="77">
        <v>52187.540000000008</v>
      </c>
      <c r="T136" s="77">
        <v>71266.240000000005</v>
      </c>
      <c r="U136" s="77">
        <v>59799.040000000008</v>
      </c>
      <c r="V136" s="77">
        <v>72365.040000000008</v>
      </c>
      <c r="W136" s="77">
        <v>76463.540000000008</v>
      </c>
      <c r="X136" s="77">
        <v>57845.040000000008</v>
      </c>
      <c r="Y136" s="77">
        <v>143471.04000000001</v>
      </c>
      <c r="Z136" s="77">
        <v>55625.06</v>
      </c>
      <c r="AA136" s="77">
        <v>789952.20000000019</v>
      </c>
      <c r="AB136" s="77">
        <v>290561.73</v>
      </c>
      <c r="AC136" s="77">
        <v>275722.73</v>
      </c>
      <c r="AD136" s="77">
        <v>297039.73</v>
      </c>
      <c r="AE136" s="77">
        <v>258607.72999999998</v>
      </c>
      <c r="AF136" s="77">
        <v>264742.73</v>
      </c>
      <c r="AG136" s="77">
        <v>301494.73</v>
      </c>
      <c r="AH136" s="77">
        <v>261461.72999999998</v>
      </c>
      <c r="AI136" s="77">
        <v>272366.73</v>
      </c>
      <c r="AJ136" s="77">
        <v>302483.73</v>
      </c>
      <c r="AK136" s="77">
        <v>283647.73</v>
      </c>
      <c r="AL136" s="77">
        <v>269232.73</v>
      </c>
      <c r="AM136" s="77">
        <v>351034.73</v>
      </c>
      <c r="AN136" s="77">
        <v>3428396.76</v>
      </c>
      <c r="AO136" s="77">
        <v>48892</v>
      </c>
      <c r="AP136" s="77">
        <v>48767</v>
      </c>
      <c r="AQ136" s="77">
        <v>49767</v>
      </c>
      <c r="AR136" s="77">
        <v>48992</v>
      </c>
      <c r="AS136" s="77">
        <v>49567</v>
      </c>
      <c r="AT136" s="77">
        <v>48767</v>
      </c>
      <c r="AU136" s="77">
        <v>48892</v>
      </c>
      <c r="AV136" s="77">
        <v>48767</v>
      </c>
      <c r="AW136" s="77">
        <v>48767</v>
      </c>
      <c r="AX136" s="77">
        <v>51692</v>
      </c>
      <c r="AY136" s="77">
        <v>49567</v>
      </c>
      <c r="AZ136" s="77">
        <v>48763</v>
      </c>
      <c r="BA136" s="77">
        <v>591200</v>
      </c>
    </row>
    <row r="137" spans="1:53">
      <c r="A137" s="74" t="s">
        <v>285</v>
      </c>
      <c r="B137" s="75">
        <v>1054</v>
      </c>
      <c r="C137" s="75">
        <v>254</v>
      </c>
      <c r="D137" s="75">
        <v>254</v>
      </c>
      <c r="E137" s="75">
        <v>454</v>
      </c>
      <c r="F137" s="75">
        <v>1479</v>
      </c>
      <c r="G137" s="75">
        <v>429</v>
      </c>
      <c r="H137" s="75">
        <v>254</v>
      </c>
      <c r="I137" s="75">
        <v>254</v>
      </c>
      <c r="J137" s="75">
        <v>929</v>
      </c>
      <c r="K137" s="75">
        <v>254</v>
      </c>
      <c r="L137" s="75">
        <v>579</v>
      </c>
      <c r="M137" s="75">
        <v>849</v>
      </c>
      <c r="N137" s="75">
        <v>7043</v>
      </c>
      <c r="O137" s="75">
        <v>739</v>
      </c>
      <c r="P137" s="75">
        <v>1589</v>
      </c>
      <c r="Q137" s="75">
        <v>2464</v>
      </c>
      <c r="R137" s="75">
        <v>2189</v>
      </c>
      <c r="S137" s="75">
        <v>8864</v>
      </c>
      <c r="T137" s="75">
        <v>6064</v>
      </c>
      <c r="U137" s="75">
        <v>1164</v>
      </c>
      <c r="V137" s="75">
        <v>3964</v>
      </c>
      <c r="W137" s="75">
        <v>3954</v>
      </c>
      <c r="X137" s="75">
        <v>3499</v>
      </c>
      <c r="Y137" s="75">
        <v>2389</v>
      </c>
      <c r="Z137" s="75">
        <v>6629</v>
      </c>
      <c r="AA137" s="75">
        <v>43508</v>
      </c>
      <c r="AB137" s="75">
        <v>31656</v>
      </c>
      <c r="AC137" s="75">
        <v>24552</v>
      </c>
      <c r="AD137" s="75">
        <v>42652</v>
      </c>
      <c r="AE137" s="75">
        <v>29997</v>
      </c>
      <c r="AF137" s="75">
        <v>25622</v>
      </c>
      <c r="AG137" s="75">
        <v>33902</v>
      </c>
      <c r="AH137" s="75">
        <v>200132</v>
      </c>
      <c r="AI137" s="75">
        <v>29586</v>
      </c>
      <c r="AJ137" s="75">
        <v>33088</v>
      </c>
      <c r="AK137" s="75">
        <v>31437</v>
      </c>
      <c r="AL137" s="75">
        <v>25651</v>
      </c>
      <c r="AM137" s="75">
        <v>36183</v>
      </c>
      <c r="AN137" s="75">
        <v>544458</v>
      </c>
      <c r="AO137" s="75">
        <v>9233</v>
      </c>
      <c r="AP137" s="75">
        <v>2083</v>
      </c>
      <c r="AQ137" s="75">
        <v>2583</v>
      </c>
      <c r="AR137" s="75">
        <v>9233</v>
      </c>
      <c r="AS137" s="75">
        <v>2083</v>
      </c>
      <c r="AT137" s="75">
        <v>2583</v>
      </c>
      <c r="AU137" s="75">
        <v>10133</v>
      </c>
      <c r="AV137" s="75">
        <v>2983</v>
      </c>
      <c r="AW137" s="75">
        <v>3483</v>
      </c>
      <c r="AX137" s="75">
        <v>10633</v>
      </c>
      <c r="AY137" s="75">
        <v>2983</v>
      </c>
      <c r="AZ137" s="75">
        <v>2587</v>
      </c>
      <c r="BA137" s="75">
        <v>60600</v>
      </c>
    </row>
    <row r="138" spans="1:53">
      <c r="A138" s="74" t="s">
        <v>286</v>
      </c>
      <c r="B138" s="75">
        <v>169</v>
      </c>
      <c r="C138" s="75">
        <v>183</v>
      </c>
      <c r="D138" s="75">
        <v>255</v>
      </c>
      <c r="E138" s="75">
        <v>83</v>
      </c>
      <c r="F138" s="75">
        <v>2979</v>
      </c>
      <c r="G138" s="75">
        <v>83</v>
      </c>
      <c r="H138" s="75">
        <v>605</v>
      </c>
      <c r="I138" s="75">
        <v>783</v>
      </c>
      <c r="J138" s="75">
        <v>469</v>
      </c>
      <c r="K138" s="75">
        <v>1883</v>
      </c>
      <c r="L138" s="75">
        <v>369</v>
      </c>
      <c r="M138" s="75">
        <v>187</v>
      </c>
      <c r="N138" s="75">
        <v>8048</v>
      </c>
      <c r="O138" s="75">
        <v>1186</v>
      </c>
      <c r="P138" s="75">
        <v>11166</v>
      </c>
      <c r="Q138" s="75">
        <v>1206</v>
      </c>
      <c r="R138" s="75">
        <v>1166</v>
      </c>
      <c r="S138" s="75">
        <v>1186</v>
      </c>
      <c r="T138" s="75">
        <v>1166</v>
      </c>
      <c r="U138" s="75">
        <v>1206</v>
      </c>
      <c r="V138" s="75">
        <v>1166</v>
      </c>
      <c r="W138" s="75">
        <v>1186</v>
      </c>
      <c r="X138" s="75">
        <v>1166</v>
      </c>
      <c r="Y138" s="75">
        <v>1186</v>
      </c>
      <c r="Z138" s="75">
        <v>1174</v>
      </c>
      <c r="AA138" s="75">
        <v>24160</v>
      </c>
      <c r="AB138" s="75">
        <v>2323.67</v>
      </c>
      <c r="AC138" s="75">
        <v>8633.67</v>
      </c>
      <c r="AD138" s="75">
        <v>1833.67</v>
      </c>
      <c r="AE138" s="75">
        <v>2083.67</v>
      </c>
      <c r="AF138" s="75">
        <v>1833.67</v>
      </c>
      <c r="AG138" s="75">
        <v>1833.67</v>
      </c>
      <c r="AH138" s="75">
        <v>2323.67</v>
      </c>
      <c r="AI138" s="75">
        <v>1833.67</v>
      </c>
      <c r="AJ138" s="75">
        <v>1833.67</v>
      </c>
      <c r="AK138" s="75">
        <v>2083.67</v>
      </c>
      <c r="AL138" s="75">
        <v>1833.67</v>
      </c>
      <c r="AM138" s="75">
        <v>1829.67</v>
      </c>
      <c r="AN138" s="75">
        <v>30280.039999999986</v>
      </c>
      <c r="AO138" s="75">
        <v>0</v>
      </c>
      <c r="AP138" s="75">
        <v>0</v>
      </c>
      <c r="AQ138" s="75">
        <v>0</v>
      </c>
      <c r="AR138" s="75">
        <v>0</v>
      </c>
      <c r="AS138" s="75">
        <v>0</v>
      </c>
      <c r="AT138" s="75">
        <v>0</v>
      </c>
      <c r="AU138" s="75">
        <v>0</v>
      </c>
      <c r="AV138" s="75">
        <v>0</v>
      </c>
      <c r="AW138" s="75">
        <v>0</v>
      </c>
      <c r="AX138" s="75">
        <v>0</v>
      </c>
      <c r="AY138" s="75">
        <v>0</v>
      </c>
      <c r="AZ138" s="75">
        <v>0</v>
      </c>
      <c r="BA138" s="75">
        <v>0</v>
      </c>
    </row>
    <row r="139" spans="1:53">
      <c r="A139" s="74" t="s">
        <v>287</v>
      </c>
      <c r="B139" s="75">
        <v>0</v>
      </c>
      <c r="C139" s="75">
        <v>0</v>
      </c>
      <c r="D139" s="75">
        <v>0</v>
      </c>
      <c r="E139" s="75">
        <v>0</v>
      </c>
      <c r="F139" s="75">
        <v>0</v>
      </c>
      <c r="G139" s="75">
        <v>0</v>
      </c>
      <c r="H139" s="75">
        <v>0</v>
      </c>
      <c r="I139" s="75">
        <v>0</v>
      </c>
      <c r="J139" s="75">
        <v>0</v>
      </c>
      <c r="K139" s="75">
        <v>0</v>
      </c>
      <c r="L139" s="75">
        <v>0</v>
      </c>
      <c r="M139" s="75">
        <v>0</v>
      </c>
      <c r="N139" s="75">
        <v>0</v>
      </c>
      <c r="O139" s="75">
        <v>0</v>
      </c>
      <c r="P139" s="75">
        <v>0</v>
      </c>
      <c r="Q139" s="75">
        <v>0</v>
      </c>
      <c r="R139" s="75">
        <v>0</v>
      </c>
      <c r="S139" s="75">
        <v>0</v>
      </c>
      <c r="T139" s="75">
        <v>0</v>
      </c>
      <c r="U139" s="75">
        <v>0</v>
      </c>
      <c r="V139" s="75">
        <v>400</v>
      </c>
      <c r="W139" s="75">
        <v>0</v>
      </c>
      <c r="X139" s="75">
        <v>0</v>
      </c>
      <c r="Y139" s="75">
        <v>0</v>
      </c>
      <c r="Z139" s="75">
        <v>0</v>
      </c>
      <c r="AA139" s="75">
        <v>400</v>
      </c>
      <c r="AB139" s="75">
        <v>1245</v>
      </c>
      <c r="AC139" s="75">
        <v>0</v>
      </c>
      <c r="AD139" s="75">
        <v>0</v>
      </c>
      <c r="AE139" s="75">
        <v>0</v>
      </c>
      <c r="AF139" s="75">
        <v>0</v>
      </c>
      <c r="AG139" s="75">
        <v>0</v>
      </c>
      <c r="AH139" s="75">
        <v>0</v>
      </c>
      <c r="AI139" s="75">
        <v>0</v>
      </c>
      <c r="AJ139" s="75">
        <v>0</v>
      </c>
      <c r="AK139" s="75">
        <v>0</v>
      </c>
      <c r="AL139" s="75">
        <v>0</v>
      </c>
      <c r="AM139" s="75">
        <v>0</v>
      </c>
      <c r="AN139" s="75">
        <v>1245</v>
      </c>
      <c r="AO139" s="75">
        <v>0</v>
      </c>
      <c r="AP139" s="75">
        <v>0</v>
      </c>
      <c r="AQ139" s="75">
        <v>0</v>
      </c>
      <c r="AR139" s="75">
        <v>0</v>
      </c>
      <c r="AS139" s="75">
        <v>0</v>
      </c>
      <c r="AT139" s="75">
        <v>0</v>
      </c>
      <c r="AU139" s="75">
        <v>0</v>
      </c>
      <c r="AV139" s="75">
        <v>0</v>
      </c>
      <c r="AW139" s="75">
        <v>0</v>
      </c>
      <c r="AX139" s="75">
        <v>0</v>
      </c>
      <c r="AY139" s="75">
        <v>0</v>
      </c>
      <c r="AZ139" s="75">
        <v>0</v>
      </c>
      <c r="BA139" s="75">
        <v>0</v>
      </c>
    </row>
    <row r="140" spans="1:53">
      <c r="A140" s="74" t="s">
        <v>288</v>
      </c>
      <c r="B140" s="75">
        <v>0</v>
      </c>
      <c r="C140" s="75">
        <v>0</v>
      </c>
      <c r="D140" s="75">
        <v>0</v>
      </c>
      <c r="E140" s="75">
        <v>0</v>
      </c>
      <c r="F140" s="75">
        <v>0</v>
      </c>
      <c r="G140" s="75">
        <v>0</v>
      </c>
      <c r="H140" s="75">
        <v>0</v>
      </c>
      <c r="I140" s="75">
        <v>0</v>
      </c>
      <c r="J140" s="75">
        <v>0</v>
      </c>
      <c r="K140" s="75">
        <v>0</v>
      </c>
      <c r="L140" s="75">
        <v>0</v>
      </c>
      <c r="M140" s="75">
        <v>0</v>
      </c>
      <c r="N140" s="75">
        <v>0</v>
      </c>
      <c r="O140" s="75">
        <v>0</v>
      </c>
      <c r="P140" s="75">
        <v>0</v>
      </c>
      <c r="Q140" s="75">
        <v>0</v>
      </c>
      <c r="R140" s="75">
        <v>0</v>
      </c>
      <c r="S140" s="75">
        <v>0</v>
      </c>
      <c r="T140" s="75">
        <v>0</v>
      </c>
      <c r="U140" s="75">
        <v>0</v>
      </c>
      <c r="V140" s="75">
        <v>0</v>
      </c>
      <c r="W140" s="75">
        <v>0</v>
      </c>
      <c r="X140" s="75">
        <v>0</v>
      </c>
      <c r="Y140" s="75">
        <v>0</v>
      </c>
      <c r="Z140" s="75">
        <v>0</v>
      </c>
      <c r="AA140" s="75">
        <v>0</v>
      </c>
      <c r="AB140" s="75">
        <v>14139</v>
      </c>
      <c r="AC140" s="75">
        <v>11844</v>
      </c>
      <c r="AD140" s="75">
        <v>11844</v>
      </c>
      <c r="AE140" s="75">
        <v>18244</v>
      </c>
      <c r="AF140" s="75">
        <v>12269</v>
      </c>
      <c r="AG140" s="75">
        <v>11844</v>
      </c>
      <c r="AH140" s="75">
        <v>28344</v>
      </c>
      <c r="AI140" s="75">
        <v>11844</v>
      </c>
      <c r="AJ140" s="75">
        <v>11844</v>
      </c>
      <c r="AK140" s="75">
        <v>11844</v>
      </c>
      <c r="AL140" s="75">
        <v>11844</v>
      </c>
      <c r="AM140" s="75">
        <v>144036</v>
      </c>
      <c r="AN140" s="75">
        <v>299940</v>
      </c>
      <c r="AO140" s="75">
        <v>108</v>
      </c>
      <c r="AP140" s="75">
        <v>108</v>
      </c>
      <c r="AQ140" s="75">
        <v>108</v>
      </c>
      <c r="AR140" s="75">
        <v>108</v>
      </c>
      <c r="AS140" s="75">
        <v>108</v>
      </c>
      <c r="AT140" s="75">
        <v>108</v>
      </c>
      <c r="AU140" s="75">
        <v>108</v>
      </c>
      <c r="AV140" s="75">
        <v>108</v>
      </c>
      <c r="AW140" s="75">
        <v>108</v>
      </c>
      <c r="AX140" s="75">
        <v>108</v>
      </c>
      <c r="AY140" s="75">
        <v>108</v>
      </c>
      <c r="AZ140" s="75">
        <v>112</v>
      </c>
      <c r="BA140" s="75">
        <v>1300</v>
      </c>
    </row>
    <row r="141" spans="1:53">
      <c r="A141" s="74" t="s">
        <v>289</v>
      </c>
      <c r="B141" s="75">
        <v>0</v>
      </c>
      <c r="C141" s="75">
        <v>0</v>
      </c>
      <c r="D141" s="75">
        <v>0</v>
      </c>
      <c r="E141" s="75">
        <v>0</v>
      </c>
      <c r="F141" s="75">
        <v>0</v>
      </c>
      <c r="G141" s="75">
        <v>0</v>
      </c>
      <c r="H141" s="75">
        <v>0</v>
      </c>
      <c r="I141" s="75">
        <v>0</v>
      </c>
      <c r="J141" s="75">
        <v>0</v>
      </c>
      <c r="K141" s="75">
        <v>0</v>
      </c>
      <c r="L141" s="75">
        <v>0</v>
      </c>
      <c r="M141" s="75">
        <v>0</v>
      </c>
      <c r="N141" s="75">
        <v>0</v>
      </c>
      <c r="O141" s="75">
        <v>0</v>
      </c>
      <c r="P141" s="75">
        <v>350</v>
      </c>
      <c r="Q141" s="75">
        <v>0</v>
      </c>
      <c r="R141" s="75">
        <v>0</v>
      </c>
      <c r="S141" s="75">
        <v>0</v>
      </c>
      <c r="T141" s="75">
        <v>0</v>
      </c>
      <c r="U141" s="75">
        <v>0</v>
      </c>
      <c r="V141" s="75">
        <v>0</v>
      </c>
      <c r="W141" s="75">
        <v>0</v>
      </c>
      <c r="X141" s="75">
        <v>0</v>
      </c>
      <c r="Y141" s="75">
        <v>1100</v>
      </c>
      <c r="Z141" s="75">
        <v>200</v>
      </c>
      <c r="AA141" s="75">
        <v>1650</v>
      </c>
      <c r="AB141" s="75">
        <v>850</v>
      </c>
      <c r="AC141" s="75">
        <v>125</v>
      </c>
      <c r="AD141" s="75">
        <v>125</v>
      </c>
      <c r="AE141" s="75">
        <v>125</v>
      </c>
      <c r="AF141" s="75">
        <v>250</v>
      </c>
      <c r="AG141" s="75">
        <v>725</v>
      </c>
      <c r="AH141" s="75">
        <v>125</v>
      </c>
      <c r="AI141" s="75">
        <v>125</v>
      </c>
      <c r="AJ141" s="75">
        <v>125</v>
      </c>
      <c r="AK141" s="75">
        <v>125</v>
      </c>
      <c r="AL141" s="75">
        <v>125</v>
      </c>
      <c r="AM141" s="75">
        <v>125</v>
      </c>
      <c r="AN141" s="75">
        <v>2950</v>
      </c>
      <c r="AO141" s="75">
        <v>0</v>
      </c>
      <c r="AP141" s="75">
        <v>0</v>
      </c>
      <c r="AQ141" s="75">
        <v>0</v>
      </c>
      <c r="AR141" s="75">
        <v>0</v>
      </c>
      <c r="AS141" s="75">
        <v>0</v>
      </c>
      <c r="AT141" s="75">
        <v>0</v>
      </c>
      <c r="AU141" s="75">
        <v>0</v>
      </c>
      <c r="AV141" s="75">
        <v>0</v>
      </c>
      <c r="AW141" s="75">
        <v>0</v>
      </c>
      <c r="AX141" s="75">
        <v>0</v>
      </c>
      <c r="AY141" s="75">
        <v>0</v>
      </c>
      <c r="AZ141" s="75">
        <v>0</v>
      </c>
      <c r="BA141" s="75">
        <v>0</v>
      </c>
    </row>
    <row r="142" spans="1:53">
      <c r="A142" s="74" t="s">
        <v>290</v>
      </c>
      <c r="B142" s="75">
        <v>0</v>
      </c>
      <c r="C142" s="75">
        <v>0</v>
      </c>
      <c r="D142" s="75">
        <v>0</v>
      </c>
      <c r="E142" s="75">
        <v>0</v>
      </c>
      <c r="F142" s="75">
        <v>0</v>
      </c>
      <c r="G142" s="75">
        <v>0</v>
      </c>
      <c r="H142" s="75">
        <v>0</v>
      </c>
      <c r="I142" s="75">
        <v>0</v>
      </c>
      <c r="J142" s="75">
        <v>0</v>
      </c>
      <c r="K142" s="75">
        <v>0</v>
      </c>
      <c r="L142" s="75">
        <v>0</v>
      </c>
      <c r="M142" s="75">
        <v>0</v>
      </c>
      <c r="N142" s="75">
        <v>0</v>
      </c>
      <c r="O142" s="75">
        <v>2150</v>
      </c>
      <c r="P142" s="75">
        <v>1925</v>
      </c>
      <c r="Q142" s="75">
        <v>1925</v>
      </c>
      <c r="R142" s="75">
        <v>3825</v>
      </c>
      <c r="S142" s="75">
        <v>3600</v>
      </c>
      <c r="T142" s="75">
        <v>3325</v>
      </c>
      <c r="U142" s="75">
        <v>2850</v>
      </c>
      <c r="V142" s="75">
        <v>4525</v>
      </c>
      <c r="W142" s="75">
        <v>2825</v>
      </c>
      <c r="X142" s="75">
        <v>2825</v>
      </c>
      <c r="Y142" s="75">
        <v>2550</v>
      </c>
      <c r="Z142" s="75">
        <v>4925</v>
      </c>
      <c r="AA142" s="75">
        <v>37250</v>
      </c>
      <c r="AB142" s="75">
        <v>8420</v>
      </c>
      <c r="AC142" s="75">
        <v>7520</v>
      </c>
      <c r="AD142" s="75">
        <v>7520</v>
      </c>
      <c r="AE142" s="75">
        <v>7720</v>
      </c>
      <c r="AF142" s="75">
        <v>7770</v>
      </c>
      <c r="AG142" s="75">
        <v>7520</v>
      </c>
      <c r="AH142" s="75">
        <v>8220</v>
      </c>
      <c r="AI142" s="75">
        <v>7520</v>
      </c>
      <c r="AJ142" s="75">
        <v>7510</v>
      </c>
      <c r="AK142" s="75">
        <v>7510</v>
      </c>
      <c r="AL142" s="75">
        <v>7510</v>
      </c>
      <c r="AM142" s="75">
        <v>7510</v>
      </c>
      <c r="AN142" s="75">
        <v>92250</v>
      </c>
      <c r="AO142" s="75">
        <v>0</v>
      </c>
      <c r="AP142" s="75">
        <v>0</v>
      </c>
      <c r="AQ142" s="75">
        <v>0</v>
      </c>
      <c r="AR142" s="75">
        <v>0</v>
      </c>
      <c r="AS142" s="75">
        <v>0</v>
      </c>
      <c r="AT142" s="75">
        <v>0</v>
      </c>
      <c r="AU142" s="75">
        <v>0</v>
      </c>
      <c r="AV142" s="75">
        <v>0</v>
      </c>
      <c r="AW142" s="75">
        <v>0</v>
      </c>
      <c r="AX142" s="75">
        <v>0</v>
      </c>
      <c r="AY142" s="75">
        <v>0</v>
      </c>
      <c r="AZ142" s="75">
        <v>0</v>
      </c>
      <c r="BA142" s="75">
        <v>0</v>
      </c>
    </row>
    <row r="143" spans="1:53">
      <c r="A143" s="74" t="s">
        <v>291</v>
      </c>
      <c r="B143" s="75">
        <v>0</v>
      </c>
      <c r="C143" s="75">
        <v>0</v>
      </c>
      <c r="D143" s="75">
        <v>0</v>
      </c>
      <c r="E143" s="75">
        <v>0</v>
      </c>
      <c r="F143" s="75">
        <v>0</v>
      </c>
      <c r="G143" s="75">
        <v>0</v>
      </c>
      <c r="H143" s="75">
        <v>0</v>
      </c>
      <c r="I143" s="75">
        <v>0</v>
      </c>
      <c r="J143" s="75">
        <v>0</v>
      </c>
      <c r="K143" s="75">
        <v>1500</v>
      </c>
      <c r="L143" s="75">
        <v>0</v>
      </c>
      <c r="M143" s="75">
        <v>0</v>
      </c>
      <c r="N143" s="75">
        <v>1500</v>
      </c>
      <c r="O143" s="75">
        <v>0</v>
      </c>
      <c r="P143" s="75">
        <v>0</v>
      </c>
      <c r="Q143" s="75">
        <v>0</v>
      </c>
      <c r="R143" s="75">
        <v>0</v>
      </c>
      <c r="S143" s="75">
        <v>0</v>
      </c>
      <c r="T143" s="75">
        <v>0</v>
      </c>
      <c r="U143" s="75">
        <v>0</v>
      </c>
      <c r="V143" s="75">
        <v>0</v>
      </c>
      <c r="W143" s="75">
        <v>0</v>
      </c>
      <c r="X143" s="75">
        <v>2400</v>
      </c>
      <c r="Y143" s="75">
        <v>0</v>
      </c>
      <c r="Z143" s="75">
        <v>400</v>
      </c>
      <c r="AA143" s="75">
        <v>2800</v>
      </c>
      <c r="AB143" s="75">
        <v>24068.17</v>
      </c>
      <c r="AC143" s="75">
        <v>18019.169999999998</v>
      </c>
      <c r="AD143" s="75">
        <v>20319.169999999998</v>
      </c>
      <c r="AE143" s="75">
        <v>14018.17</v>
      </c>
      <c r="AF143" s="75">
        <v>17999.169999999998</v>
      </c>
      <c r="AG143" s="75">
        <v>28189.17</v>
      </c>
      <c r="AH143" s="75">
        <v>15418.17</v>
      </c>
      <c r="AI143" s="75">
        <v>24719.17</v>
      </c>
      <c r="AJ143" s="75">
        <v>25519.17</v>
      </c>
      <c r="AK143" s="75">
        <v>26569.17</v>
      </c>
      <c r="AL143" s="75">
        <v>14019.17</v>
      </c>
      <c r="AM143" s="75">
        <v>26777.17</v>
      </c>
      <c r="AN143" s="75">
        <v>255635.03999999998</v>
      </c>
      <c r="AO143" s="75">
        <v>0</v>
      </c>
      <c r="AP143" s="75">
        <v>0</v>
      </c>
      <c r="AQ143" s="75">
        <v>0</v>
      </c>
      <c r="AR143" s="75">
        <v>0</v>
      </c>
      <c r="AS143" s="75">
        <v>0</v>
      </c>
      <c r="AT143" s="75">
        <v>0</v>
      </c>
      <c r="AU143" s="75">
        <v>0</v>
      </c>
      <c r="AV143" s="75">
        <v>0</v>
      </c>
      <c r="AW143" s="75">
        <v>0</v>
      </c>
      <c r="AX143" s="75">
        <v>0</v>
      </c>
      <c r="AY143" s="75">
        <v>0</v>
      </c>
      <c r="AZ143" s="75">
        <v>0</v>
      </c>
      <c r="BA143" s="75">
        <v>0</v>
      </c>
    </row>
    <row r="144" spans="1:53">
      <c r="A144" s="74" t="s">
        <v>292</v>
      </c>
      <c r="B144" s="75">
        <v>0</v>
      </c>
      <c r="C144" s="75">
        <v>0</v>
      </c>
      <c r="D144" s="75">
        <v>0</v>
      </c>
      <c r="E144" s="75">
        <v>0</v>
      </c>
      <c r="F144" s="75">
        <v>0</v>
      </c>
      <c r="G144" s="75">
        <v>0</v>
      </c>
      <c r="H144" s="75">
        <v>0</v>
      </c>
      <c r="I144" s="75">
        <v>0</v>
      </c>
      <c r="J144" s="75">
        <v>0</v>
      </c>
      <c r="K144" s="75">
        <v>0</v>
      </c>
      <c r="L144" s="75">
        <v>0</v>
      </c>
      <c r="M144" s="75">
        <v>0</v>
      </c>
      <c r="N144" s="75">
        <v>0</v>
      </c>
      <c r="O144" s="75">
        <v>0</v>
      </c>
      <c r="P144" s="75">
        <v>0</v>
      </c>
      <c r="Q144" s="75">
        <v>0</v>
      </c>
      <c r="R144" s="75">
        <v>0</v>
      </c>
      <c r="S144" s="75">
        <v>0</v>
      </c>
      <c r="T144" s="75">
        <v>0</v>
      </c>
      <c r="U144" s="75">
        <v>0</v>
      </c>
      <c r="V144" s="75">
        <v>0</v>
      </c>
      <c r="W144" s="75">
        <v>0</v>
      </c>
      <c r="X144" s="75">
        <v>0</v>
      </c>
      <c r="Y144" s="75">
        <v>0</v>
      </c>
      <c r="Z144" s="75">
        <v>0</v>
      </c>
      <c r="AA144" s="75">
        <v>0</v>
      </c>
      <c r="AB144" s="75">
        <v>1660</v>
      </c>
      <c r="AC144" s="75">
        <v>60</v>
      </c>
      <c r="AD144" s="75">
        <v>60</v>
      </c>
      <c r="AE144" s="75">
        <v>60</v>
      </c>
      <c r="AF144" s="75">
        <v>60</v>
      </c>
      <c r="AG144" s="75">
        <v>60</v>
      </c>
      <c r="AH144" s="75">
        <v>60</v>
      </c>
      <c r="AI144" s="75">
        <v>3860</v>
      </c>
      <c r="AJ144" s="75">
        <v>1360</v>
      </c>
      <c r="AK144" s="75">
        <v>60</v>
      </c>
      <c r="AL144" s="75">
        <v>810</v>
      </c>
      <c r="AM144" s="75">
        <v>60</v>
      </c>
      <c r="AN144" s="75">
        <v>8170</v>
      </c>
      <c r="AO144" s="75">
        <v>0</v>
      </c>
      <c r="AP144" s="75">
        <v>0</v>
      </c>
      <c r="AQ144" s="75">
        <v>0</v>
      </c>
      <c r="AR144" s="75">
        <v>0</v>
      </c>
      <c r="AS144" s="75">
        <v>0</v>
      </c>
      <c r="AT144" s="75">
        <v>0</v>
      </c>
      <c r="AU144" s="75">
        <v>0</v>
      </c>
      <c r="AV144" s="75">
        <v>0</v>
      </c>
      <c r="AW144" s="75">
        <v>0</v>
      </c>
      <c r="AX144" s="75">
        <v>0</v>
      </c>
      <c r="AY144" s="75">
        <v>0</v>
      </c>
      <c r="AZ144" s="75">
        <v>0</v>
      </c>
      <c r="BA144" s="75">
        <v>0</v>
      </c>
    </row>
    <row r="145" spans="1:54">
      <c r="A145" s="74" t="s">
        <v>293</v>
      </c>
      <c r="B145" s="75">
        <v>1100</v>
      </c>
      <c r="C145" s="75">
        <v>0</v>
      </c>
      <c r="D145" s="75">
        <v>0</v>
      </c>
      <c r="E145" s="75">
        <v>0</v>
      </c>
      <c r="F145" s="75">
        <v>0</v>
      </c>
      <c r="G145" s="75">
        <v>800</v>
      </c>
      <c r="H145" s="75">
        <v>0</v>
      </c>
      <c r="I145" s="75">
        <v>0</v>
      </c>
      <c r="J145" s="75">
        <v>0</v>
      </c>
      <c r="K145" s="75">
        <v>1600</v>
      </c>
      <c r="L145" s="75">
        <v>0</v>
      </c>
      <c r="M145" s="75">
        <v>0</v>
      </c>
      <c r="N145" s="75">
        <v>3500</v>
      </c>
      <c r="O145" s="75">
        <v>0</v>
      </c>
      <c r="P145" s="75">
        <v>0</v>
      </c>
      <c r="Q145" s="75">
        <v>0</v>
      </c>
      <c r="R145" s="75">
        <v>0</v>
      </c>
      <c r="S145" s="75">
        <v>0</v>
      </c>
      <c r="T145" s="75">
        <v>0</v>
      </c>
      <c r="U145" s="75">
        <v>0</v>
      </c>
      <c r="V145" s="75">
        <v>0</v>
      </c>
      <c r="W145" s="75">
        <v>0</v>
      </c>
      <c r="X145" s="75">
        <v>0</v>
      </c>
      <c r="Y145" s="75">
        <v>0</v>
      </c>
      <c r="Z145" s="75">
        <v>0</v>
      </c>
      <c r="AA145" s="75">
        <v>0</v>
      </c>
      <c r="AB145" s="75">
        <v>0</v>
      </c>
      <c r="AC145" s="75">
        <v>0</v>
      </c>
      <c r="AD145" s="75">
        <v>500</v>
      </c>
      <c r="AE145" s="75">
        <v>0</v>
      </c>
      <c r="AF145" s="75">
        <v>0</v>
      </c>
      <c r="AG145" s="75">
        <v>500</v>
      </c>
      <c r="AH145" s="75">
        <v>0</v>
      </c>
      <c r="AI145" s="75">
        <v>0</v>
      </c>
      <c r="AJ145" s="75">
        <v>500</v>
      </c>
      <c r="AK145" s="75">
        <v>0</v>
      </c>
      <c r="AL145" s="75">
        <v>0</v>
      </c>
      <c r="AM145" s="75">
        <v>640</v>
      </c>
      <c r="AN145" s="75">
        <v>2140</v>
      </c>
      <c r="AO145" s="75">
        <v>0</v>
      </c>
      <c r="AP145" s="75">
        <v>0</v>
      </c>
      <c r="AQ145" s="75">
        <v>0</v>
      </c>
      <c r="AR145" s="75">
        <v>0</v>
      </c>
      <c r="AS145" s="75">
        <v>0</v>
      </c>
      <c r="AT145" s="75">
        <v>0</v>
      </c>
      <c r="AU145" s="75">
        <v>0</v>
      </c>
      <c r="AV145" s="75">
        <v>0</v>
      </c>
      <c r="AW145" s="75">
        <v>0</v>
      </c>
      <c r="AX145" s="75">
        <v>0</v>
      </c>
      <c r="AY145" s="75">
        <v>0</v>
      </c>
      <c r="AZ145" s="75">
        <v>0</v>
      </c>
      <c r="BA145" s="75">
        <v>0</v>
      </c>
    </row>
    <row r="146" spans="1:54">
      <c r="A146" s="76" t="s">
        <v>294</v>
      </c>
      <c r="B146" s="77">
        <v>2323</v>
      </c>
      <c r="C146" s="77">
        <v>437</v>
      </c>
      <c r="D146" s="77">
        <v>509</v>
      </c>
      <c r="E146" s="77">
        <v>537</v>
      </c>
      <c r="F146" s="77">
        <v>4458</v>
      </c>
      <c r="G146" s="77">
        <v>1312</v>
      </c>
      <c r="H146" s="77">
        <v>859</v>
      </c>
      <c r="I146" s="77">
        <v>1037</v>
      </c>
      <c r="J146" s="77">
        <v>1398</v>
      </c>
      <c r="K146" s="77">
        <v>5237</v>
      </c>
      <c r="L146" s="77">
        <v>948</v>
      </c>
      <c r="M146" s="77">
        <v>1036</v>
      </c>
      <c r="N146" s="77">
        <v>20091</v>
      </c>
      <c r="O146" s="77">
        <v>4075</v>
      </c>
      <c r="P146" s="77">
        <v>15030</v>
      </c>
      <c r="Q146" s="77">
        <v>5595</v>
      </c>
      <c r="R146" s="77">
        <v>7180</v>
      </c>
      <c r="S146" s="77">
        <v>13650</v>
      </c>
      <c r="T146" s="77">
        <v>10555</v>
      </c>
      <c r="U146" s="77">
        <v>5220</v>
      </c>
      <c r="V146" s="77">
        <v>10055</v>
      </c>
      <c r="W146" s="77">
        <v>7965</v>
      </c>
      <c r="X146" s="77">
        <v>9890</v>
      </c>
      <c r="Y146" s="77">
        <v>7225</v>
      </c>
      <c r="Z146" s="77">
        <v>13328</v>
      </c>
      <c r="AA146" s="77">
        <v>109768</v>
      </c>
      <c r="AB146" s="77">
        <v>84361.84</v>
      </c>
      <c r="AC146" s="77">
        <v>70753.84</v>
      </c>
      <c r="AD146" s="77">
        <v>84853.84</v>
      </c>
      <c r="AE146" s="77">
        <v>72247.839999999997</v>
      </c>
      <c r="AF146" s="77">
        <v>65803.839999999997</v>
      </c>
      <c r="AG146" s="77">
        <v>84573.84</v>
      </c>
      <c r="AH146" s="77">
        <v>254622.84000000003</v>
      </c>
      <c r="AI146" s="77">
        <v>79487.839999999997</v>
      </c>
      <c r="AJ146" s="77">
        <v>81779.839999999997</v>
      </c>
      <c r="AK146" s="77">
        <v>79628.84</v>
      </c>
      <c r="AL146" s="77">
        <v>61792.84</v>
      </c>
      <c r="AM146" s="77">
        <v>217160.83999999997</v>
      </c>
      <c r="AN146" s="77">
        <v>1237068.0799999996</v>
      </c>
      <c r="AO146" s="77">
        <v>9341</v>
      </c>
      <c r="AP146" s="77">
        <v>2191</v>
      </c>
      <c r="AQ146" s="77">
        <v>2691</v>
      </c>
      <c r="AR146" s="77">
        <v>9341</v>
      </c>
      <c r="AS146" s="77">
        <v>2191</v>
      </c>
      <c r="AT146" s="77">
        <v>2691</v>
      </c>
      <c r="AU146" s="77">
        <v>10241</v>
      </c>
      <c r="AV146" s="77">
        <v>3091</v>
      </c>
      <c r="AW146" s="77">
        <v>3591</v>
      </c>
      <c r="AX146" s="77">
        <v>10741</v>
      </c>
      <c r="AY146" s="77">
        <v>3091</v>
      </c>
      <c r="AZ146" s="77">
        <v>2699</v>
      </c>
      <c r="BA146" s="77">
        <v>61900</v>
      </c>
    </row>
    <row r="147" spans="1:54">
      <c r="A147" s="74" t="s">
        <v>295</v>
      </c>
      <c r="B147" s="75">
        <v>298601.81</v>
      </c>
      <c r="C147" s="75">
        <v>266601.81</v>
      </c>
      <c r="D147" s="75">
        <v>190577.48</v>
      </c>
      <c r="E147" s="75">
        <v>209101.81</v>
      </c>
      <c r="F147" s="75">
        <v>249101.81</v>
      </c>
      <c r="G147" s="75">
        <v>264101.81</v>
      </c>
      <c r="H147" s="75">
        <v>323802.18000000005</v>
      </c>
      <c r="I147" s="75">
        <v>350102.18000000005</v>
      </c>
      <c r="J147" s="75">
        <v>388802.18000000005</v>
      </c>
      <c r="K147" s="75">
        <v>357102.18000000005</v>
      </c>
      <c r="L147" s="75">
        <v>314602.18000000005</v>
      </c>
      <c r="M147" s="75">
        <v>221104.42</v>
      </c>
      <c r="N147" s="75">
        <v>3433601.8500000006</v>
      </c>
      <c r="O147" s="75">
        <v>67945</v>
      </c>
      <c r="P147" s="75">
        <v>66945</v>
      </c>
      <c r="Q147" s="75">
        <v>66945</v>
      </c>
      <c r="R147" s="75">
        <v>66945</v>
      </c>
      <c r="S147" s="75">
        <v>66945</v>
      </c>
      <c r="T147" s="75">
        <v>66945</v>
      </c>
      <c r="U147" s="75">
        <v>73365</v>
      </c>
      <c r="V147" s="75">
        <v>66945</v>
      </c>
      <c r="W147" s="75">
        <v>66945</v>
      </c>
      <c r="X147" s="75">
        <v>66945</v>
      </c>
      <c r="Y147" s="75">
        <v>66945</v>
      </c>
      <c r="Z147" s="75">
        <v>154754.38</v>
      </c>
      <c r="AA147" s="75">
        <v>898569.38</v>
      </c>
      <c r="AB147" s="75">
        <v>1341198</v>
      </c>
      <c r="AC147" s="75">
        <v>1372978.92</v>
      </c>
      <c r="AD147" s="75">
        <v>1392430.25</v>
      </c>
      <c r="AE147" s="75">
        <v>1320020.18</v>
      </c>
      <c r="AF147" s="75">
        <v>1290182.28</v>
      </c>
      <c r="AG147" s="75">
        <v>1400953.65</v>
      </c>
      <c r="AH147" s="75">
        <v>1326820</v>
      </c>
      <c r="AI147" s="75">
        <v>1324890</v>
      </c>
      <c r="AJ147" s="75">
        <v>1376296.4</v>
      </c>
      <c r="AK147" s="75">
        <v>1365896</v>
      </c>
      <c r="AL147" s="75">
        <v>1329878</v>
      </c>
      <c r="AM147" s="75">
        <v>13261978.619999999</v>
      </c>
      <c r="AN147" s="75">
        <v>28103522.299999997</v>
      </c>
      <c r="AO147" s="75">
        <v>73934</v>
      </c>
      <c r="AP147" s="75">
        <v>83334</v>
      </c>
      <c r="AQ147" s="75">
        <v>77534</v>
      </c>
      <c r="AR147" s="75">
        <v>111834</v>
      </c>
      <c r="AS147" s="75">
        <v>66434</v>
      </c>
      <c r="AT147" s="75">
        <v>68634</v>
      </c>
      <c r="AU147" s="75">
        <v>144834</v>
      </c>
      <c r="AV147" s="75">
        <v>63434</v>
      </c>
      <c r="AW147" s="75">
        <v>114034</v>
      </c>
      <c r="AX147" s="75">
        <v>135334</v>
      </c>
      <c r="AY147" s="75">
        <v>102834</v>
      </c>
      <c r="AZ147" s="75">
        <v>87826</v>
      </c>
      <c r="BA147" s="75">
        <v>1130000</v>
      </c>
    </row>
    <row r="148" spans="1:54">
      <c r="A148" s="74" t="s">
        <v>296</v>
      </c>
      <c r="B148" s="75">
        <v>0</v>
      </c>
      <c r="C148" s="75">
        <v>0</v>
      </c>
      <c r="D148" s="75">
        <v>0</v>
      </c>
      <c r="E148" s="75">
        <v>0</v>
      </c>
      <c r="F148" s="75">
        <v>0</v>
      </c>
      <c r="G148" s="75">
        <v>0</v>
      </c>
      <c r="H148" s="75">
        <v>0</v>
      </c>
      <c r="I148" s="75">
        <v>0</v>
      </c>
      <c r="J148" s="75">
        <v>0</v>
      </c>
      <c r="K148" s="75">
        <v>0</v>
      </c>
      <c r="L148" s="75">
        <v>0</v>
      </c>
      <c r="M148" s="75">
        <v>0</v>
      </c>
      <c r="N148" s="75">
        <v>0</v>
      </c>
      <c r="O148" s="75">
        <v>4591.6400000000003</v>
      </c>
      <c r="P148" s="75">
        <v>4591.6400000000003</v>
      </c>
      <c r="Q148" s="75">
        <v>4591.6400000000003</v>
      </c>
      <c r="R148" s="75">
        <v>4591.6400000000003</v>
      </c>
      <c r="S148" s="75">
        <v>4591.6400000000003</v>
      </c>
      <c r="T148" s="75">
        <v>4591.6400000000003</v>
      </c>
      <c r="U148" s="75">
        <v>4591.6400000000003</v>
      </c>
      <c r="V148" s="75">
        <v>4591.6400000000003</v>
      </c>
      <c r="W148" s="75">
        <v>4591.6400000000003</v>
      </c>
      <c r="X148" s="75">
        <v>4591.6400000000003</v>
      </c>
      <c r="Y148" s="75">
        <v>4591.6400000000003</v>
      </c>
      <c r="Z148" s="75">
        <v>4592.0200000000004</v>
      </c>
      <c r="AA148" s="75">
        <v>55100.06</v>
      </c>
      <c r="AB148" s="75">
        <v>0</v>
      </c>
      <c r="AC148" s="75">
        <v>0</v>
      </c>
      <c r="AD148" s="75">
        <v>0</v>
      </c>
      <c r="AE148" s="75">
        <v>0</v>
      </c>
      <c r="AF148" s="75">
        <v>0</v>
      </c>
      <c r="AG148" s="75">
        <v>0</v>
      </c>
      <c r="AH148" s="75">
        <v>0</v>
      </c>
      <c r="AI148" s="75">
        <v>0</v>
      </c>
      <c r="AJ148" s="75">
        <v>0</v>
      </c>
      <c r="AK148" s="75">
        <v>0</v>
      </c>
      <c r="AL148" s="75">
        <v>0</v>
      </c>
      <c r="AM148" s="75">
        <v>0</v>
      </c>
      <c r="AN148" s="75">
        <v>0</v>
      </c>
      <c r="AO148" s="75">
        <v>0</v>
      </c>
      <c r="AP148" s="75">
        <v>0</v>
      </c>
      <c r="AQ148" s="75">
        <v>0</v>
      </c>
      <c r="AR148" s="75">
        <v>0</v>
      </c>
      <c r="AS148" s="75">
        <v>0</v>
      </c>
      <c r="AT148" s="75">
        <v>0</v>
      </c>
      <c r="AU148" s="75">
        <v>0</v>
      </c>
      <c r="AV148" s="75">
        <v>0</v>
      </c>
      <c r="AW148" s="75">
        <v>0</v>
      </c>
      <c r="AX148" s="75">
        <v>0</v>
      </c>
      <c r="AY148" s="75">
        <v>0</v>
      </c>
      <c r="AZ148" s="75">
        <v>0</v>
      </c>
      <c r="BA148" s="75">
        <v>0</v>
      </c>
    </row>
    <row r="149" spans="1:54">
      <c r="A149" s="74" t="s">
        <v>297</v>
      </c>
      <c r="B149" s="75">
        <v>0</v>
      </c>
      <c r="C149" s="75">
        <v>0</v>
      </c>
      <c r="D149" s="75">
        <v>0</v>
      </c>
      <c r="E149" s="75">
        <v>0</v>
      </c>
      <c r="F149" s="75">
        <v>0</v>
      </c>
      <c r="G149" s="75">
        <v>0</v>
      </c>
      <c r="H149" s="75">
        <v>0</v>
      </c>
      <c r="I149" s="75">
        <v>0</v>
      </c>
      <c r="J149" s="75">
        <v>0</v>
      </c>
      <c r="K149" s="75">
        <v>0</v>
      </c>
      <c r="L149" s="75">
        <v>0</v>
      </c>
      <c r="M149" s="75">
        <v>0</v>
      </c>
      <c r="N149" s="75">
        <v>0</v>
      </c>
      <c r="O149" s="75">
        <v>81700</v>
      </c>
      <c r="P149" s="75">
        <v>85215</v>
      </c>
      <c r="Q149" s="75">
        <v>90345</v>
      </c>
      <c r="R149" s="75">
        <v>94050</v>
      </c>
      <c r="S149" s="75">
        <v>100130</v>
      </c>
      <c r="T149" s="75">
        <v>112195</v>
      </c>
      <c r="U149" s="75">
        <v>108870</v>
      </c>
      <c r="V149" s="75">
        <v>84550</v>
      </c>
      <c r="W149" s="75">
        <v>78850</v>
      </c>
      <c r="X149" s="75">
        <v>77900</v>
      </c>
      <c r="Y149" s="75">
        <v>77900</v>
      </c>
      <c r="Z149" s="75">
        <v>76950</v>
      </c>
      <c r="AA149" s="75">
        <v>1068655</v>
      </c>
      <c r="AB149" s="75">
        <v>0</v>
      </c>
      <c r="AC149" s="75">
        <v>0</v>
      </c>
      <c r="AD149" s="75">
        <v>0</v>
      </c>
      <c r="AE149" s="75">
        <v>0</v>
      </c>
      <c r="AF149" s="75">
        <v>0</v>
      </c>
      <c r="AG149" s="75">
        <v>0</v>
      </c>
      <c r="AH149" s="75">
        <v>0</v>
      </c>
      <c r="AI149" s="75">
        <v>0</v>
      </c>
      <c r="AJ149" s="75">
        <v>0</v>
      </c>
      <c r="AK149" s="75">
        <v>0</v>
      </c>
      <c r="AL149" s="75">
        <v>0</v>
      </c>
      <c r="AM149" s="75">
        <v>0</v>
      </c>
      <c r="AN149" s="75">
        <v>0</v>
      </c>
      <c r="AO149" s="75">
        <v>0</v>
      </c>
      <c r="AP149" s="75">
        <v>0</v>
      </c>
      <c r="AQ149" s="75">
        <v>0</v>
      </c>
      <c r="AR149" s="75">
        <v>0</v>
      </c>
      <c r="AS149" s="75">
        <v>0</v>
      </c>
      <c r="AT149" s="75">
        <v>0</v>
      </c>
      <c r="AU149" s="75">
        <v>0</v>
      </c>
      <c r="AV149" s="75">
        <v>0</v>
      </c>
      <c r="AW149" s="75">
        <v>0</v>
      </c>
      <c r="AX149" s="75">
        <v>0</v>
      </c>
      <c r="AY149" s="75">
        <v>0</v>
      </c>
      <c r="AZ149" s="75">
        <v>0</v>
      </c>
      <c r="BA149" s="75">
        <v>0</v>
      </c>
    </row>
    <row r="150" spans="1:54">
      <c r="A150" s="74" t="s">
        <v>298</v>
      </c>
      <c r="B150" s="75">
        <v>0</v>
      </c>
      <c r="C150" s="75">
        <v>0</v>
      </c>
      <c r="D150" s="75">
        <v>0</v>
      </c>
      <c r="E150" s="75">
        <v>0</v>
      </c>
      <c r="F150" s="75">
        <v>0</v>
      </c>
      <c r="G150" s="75">
        <v>0</v>
      </c>
      <c r="H150" s="75">
        <v>0</v>
      </c>
      <c r="I150" s="75">
        <v>0</v>
      </c>
      <c r="J150" s="75">
        <v>0</v>
      </c>
      <c r="K150" s="75">
        <v>0</v>
      </c>
      <c r="L150" s="75">
        <v>0</v>
      </c>
      <c r="M150" s="75">
        <v>0</v>
      </c>
      <c r="N150" s="75">
        <v>0</v>
      </c>
      <c r="O150" s="75">
        <v>134070</v>
      </c>
      <c r="P150" s="75">
        <v>134070</v>
      </c>
      <c r="Q150" s="75">
        <v>138990</v>
      </c>
      <c r="R150" s="75">
        <v>140220</v>
      </c>
      <c r="S150" s="75">
        <v>141450</v>
      </c>
      <c r="T150" s="75">
        <v>200736</v>
      </c>
      <c r="U150" s="75">
        <v>148215</v>
      </c>
      <c r="V150" s="75">
        <v>147600</v>
      </c>
      <c r="W150" s="75">
        <v>136776</v>
      </c>
      <c r="X150" s="75">
        <v>136038</v>
      </c>
      <c r="Y150" s="75">
        <v>132840</v>
      </c>
      <c r="Z150" s="75">
        <v>124230</v>
      </c>
      <c r="AA150" s="75">
        <v>1715235</v>
      </c>
      <c r="AB150" s="75">
        <v>0</v>
      </c>
      <c r="AC150" s="75">
        <v>0</v>
      </c>
      <c r="AD150" s="75">
        <v>0</v>
      </c>
      <c r="AE150" s="75">
        <v>0</v>
      </c>
      <c r="AF150" s="75">
        <v>0</v>
      </c>
      <c r="AG150" s="75">
        <v>0</v>
      </c>
      <c r="AH150" s="75">
        <v>0</v>
      </c>
      <c r="AI150" s="75">
        <v>0</v>
      </c>
      <c r="AJ150" s="75">
        <v>0</v>
      </c>
      <c r="AK150" s="75">
        <v>0</v>
      </c>
      <c r="AL150" s="75">
        <v>0</v>
      </c>
      <c r="AM150" s="75">
        <v>0</v>
      </c>
      <c r="AN150" s="75">
        <v>0</v>
      </c>
      <c r="AO150" s="75">
        <v>0</v>
      </c>
      <c r="AP150" s="75">
        <v>0</v>
      </c>
      <c r="AQ150" s="75">
        <v>0</v>
      </c>
      <c r="AR150" s="75">
        <v>0</v>
      </c>
      <c r="AS150" s="75">
        <v>0</v>
      </c>
      <c r="AT150" s="75">
        <v>0</v>
      </c>
      <c r="AU150" s="75">
        <v>0</v>
      </c>
      <c r="AV150" s="75">
        <v>0</v>
      </c>
      <c r="AW150" s="75">
        <v>0</v>
      </c>
      <c r="AX150" s="75">
        <v>0</v>
      </c>
      <c r="AY150" s="75">
        <v>0</v>
      </c>
      <c r="AZ150" s="75">
        <v>0</v>
      </c>
      <c r="BA150" s="75">
        <v>0</v>
      </c>
    </row>
    <row r="151" spans="1:54">
      <c r="A151" s="74" t="s">
        <v>299</v>
      </c>
      <c r="B151" s="75">
        <v>20059.52</v>
      </c>
      <c r="C151" s="75">
        <v>20059.52</v>
      </c>
      <c r="D151" s="75">
        <v>20059.52</v>
      </c>
      <c r="E151" s="75">
        <v>20059.52</v>
      </c>
      <c r="F151" s="75">
        <v>20059.52</v>
      </c>
      <c r="G151" s="75">
        <v>20059.52</v>
      </c>
      <c r="H151" s="75">
        <v>20059.52</v>
      </c>
      <c r="I151" s="75">
        <v>20059.52</v>
      </c>
      <c r="J151" s="75">
        <v>20059.52</v>
      </c>
      <c r="K151" s="75">
        <v>20059.52</v>
      </c>
      <c r="L151" s="75">
        <v>20059.52</v>
      </c>
      <c r="M151" s="75">
        <v>20057.599999999999</v>
      </c>
      <c r="N151" s="75">
        <v>240712.31999999998</v>
      </c>
      <c r="O151" s="75">
        <v>10656.62</v>
      </c>
      <c r="P151" s="75">
        <v>10656.62</v>
      </c>
      <c r="Q151" s="75">
        <v>10656.62</v>
      </c>
      <c r="R151" s="75">
        <v>10656.62</v>
      </c>
      <c r="S151" s="75">
        <v>10656.62</v>
      </c>
      <c r="T151" s="75">
        <v>10656.62</v>
      </c>
      <c r="U151" s="75">
        <v>10656.62</v>
      </c>
      <c r="V151" s="75">
        <v>10656.62</v>
      </c>
      <c r="W151" s="75">
        <v>10656.62</v>
      </c>
      <c r="X151" s="75">
        <v>10656.62</v>
      </c>
      <c r="Y151" s="75">
        <v>10656.62</v>
      </c>
      <c r="Z151" s="75">
        <v>10655.6</v>
      </c>
      <c r="AA151" s="75">
        <v>127878.42</v>
      </c>
      <c r="AB151" s="75">
        <v>40000</v>
      </c>
      <c r="AC151" s="75">
        <v>40000</v>
      </c>
      <c r="AD151" s="75">
        <v>40000</v>
      </c>
      <c r="AE151" s="75">
        <v>40000</v>
      </c>
      <c r="AF151" s="75">
        <v>40000</v>
      </c>
      <c r="AG151" s="75">
        <v>40000</v>
      </c>
      <c r="AH151" s="75">
        <v>40000</v>
      </c>
      <c r="AI151" s="75">
        <v>40000</v>
      </c>
      <c r="AJ151" s="75">
        <v>40000</v>
      </c>
      <c r="AK151" s="75">
        <v>40000</v>
      </c>
      <c r="AL151" s="75">
        <v>40000</v>
      </c>
      <c r="AM151" s="75">
        <v>40000</v>
      </c>
      <c r="AN151" s="75">
        <v>480000</v>
      </c>
      <c r="AO151" s="75">
        <v>0</v>
      </c>
      <c r="AP151" s="75">
        <v>0</v>
      </c>
      <c r="AQ151" s="75">
        <v>0</v>
      </c>
      <c r="AR151" s="75">
        <v>0</v>
      </c>
      <c r="AS151" s="75">
        <v>0</v>
      </c>
      <c r="AT151" s="75">
        <v>0</v>
      </c>
      <c r="AU151" s="75">
        <v>0</v>
      </c>
      <c r="AV151" s="75">
        <v>0</v>
      </c>
      <c r="AW151" s="75">
        <v>0</v>
      </c>
      <c r="AX151" s="75">
        <v>0</v>
      </c>
      <c r="AY151" s="75">
        <v>0</v>
      </c>
      <c r="AZ151" s="75">
        <v>0</v>
      </c>
      <c r="BA151" s="75">
        <v>0</v>
      </c>
    </row>
    <row r="152" spans="1:54">
      <c r="A152" s="76" t="s">
        <v>300</v>
      </c>
      <c r="B152" s="77">
        <v>318661.33</v>
      </c>
      <c r="C152" s="77">
        <v>286661.33</v>
      </c>
      <c r="D152" s="77">
        <v>210637</v>
      </c>
      <c r="E152" s="77">
        <v>229161.33</v>
      </c>
      <c r="F152" s="77">
        <v>269161.33</v>
      </c>
      <c r="G152" s="77">
        <v>284161.33</v>
      </c>
      <c r="H152" s="77">
        <v>343861.70000000007</v>
      </c>
      <c r="I152" s="77">
        <v>370161.70000000007</v>
      </c>
      <c r="J152" s="77">
        <v>408861.70000000007</v>
      </c>
      <c r="K152" s="77">
        <v>377161.70000000007</v>
      </c>
      <c r="L152" s="77">
        <v>334661.70000000007</v>
      </c>
      <c r="M152" s="77">
        <v>241162.02000000002</v>
      </c>
      <c r="N152" s="77">
        <v>3674314.1700000009</v>
      </c>
      <c r="O152" s="77">
        <v>298963.26</v>
      </c>
      <c r="P152" s="77">
        <v>301478.26</v>
      </c>
      <c r="Q152" s="77">
        <v>311528.26</v>
      </c>
      <c r="R152" s="77">
        <v>316463.26</v>
      </c>
      <c r="S152" s="77">
        <v>323773.26</v>
      </c>
      <c r="T152" s="77">
        <v>395124.26</v>
      </c>
      <c r="U152" s="77">
        <v>345698.26</v>
      </c>
      <c r="V152" s="77">
        <v>314343.26</v>
      </c>
      <c r="W152" s="77">
        <v>297819.26</v>
      </c>
      <c r="X152" s="77">
        <v>296131.26</v>
      </c>
      <c r="Y152" s="77">
        <v>292933.26</v>
      </c>
      <c r="Z152" s="77">
        <v>371182</v>
      </c>
      <c r="AA152" s="77">
        <v>3865437.8599999994</v>
      </c>
      <c r="AB152" s="77">
        <v>1381198</v>
      </c>
      <c r="AC152" s="77">
        <v>1412978.92</v>
      </c>
      <c r="AD152" s="77">
        <v>1432430.25</v>
      </c>
      <c r="AE152" s="77">
        <v>1360020.18</v>
      </c>
      <c r="AF152" s="77">
        <v>1330182.28</v>
      </c>
      <c r="AG152" s="77">
        <v>1440953.65</v>
      </c>
      <c r="AH152" s="77">
        <v>1366820</v>
      </c>
      <c r="AI152" s="77">
        <v>1364890</v>
      </c>
      <c r="AJ152" s="77">
        <v>1416296.4</v>
      </c>
      <c r="AK152" s="77">
        <v>1405896</v>
      </c>
      <c r="AL152" s="77">
        <v>1369878</v>
      </c>
      <c r="AM152" s="77">
        <v>13301978.619999999</v>
      </c>
      <c r="AN152" s="77">
        <v>28583522.299999997</v>
      </c>
      <c r="AO152" s="77">
        <v>73934</v>
      </c>
      <c r="AP152" s="77">
        <v>83334</v>
      </c>
      <c r="AQ152" s="77">
        <v>77534</v>
      </c>
      <c r="AR152" s="77">
        <v>111834</v>
      </c>
      <c r="AS152" s="77">
        <v>66434</v>
      </c>
      <c r="AT152" s="77">
        <v>68634</v>
      </c>
      <c r="AU152" s="77">
        <v>144834</v>
      </c>
      <c r="AV152" s="77">
        <v>63434</v>
      </c>
      <c r="AW152" s="77">
        <v>114034</v>
      </c>
      <c r="AX152" s="77">
        <v>135334</v>
      </c>
      <c r="AY152" s="77">
        <v>102834</v>
      </c>
      <c r="AZ152" s="77">
        <v>87826</v>
      </c>
      <c r="BA152" s="77">
        <v>1130000</v>
      </c>
    </row>
    <row r="153" spans="1:54">
      <c r="A153" s="74" t="s">
        <v>301</v>
      </c>
      <c r="B153" s="75">
        <v>31313.33</v>
      </c>
      <c r="C153" s="75">
        <v>40372.800000000003</v>
      </c>
      <c r="D153" s="75">
        <v>51785.88</v>
      </c>
      <c r="E153" s="75">
        <v>54869.86</v>
      </c>
      <c r="F153" s="75">
        <v>49709.09</v>
      </c>
      <c r="G153" s="75">
        <v>46259.37</v>
      </c>
      <c r="H153" s="75">
        <v>34864.42</v>
      </c>
      <c r="I153" s="75">
        <v>30603.5</v>
      </c>
      <c r="J153" s="75">
        <v>29190.37</v>
      </c>
      <c r="K153" s="75">
        <v>29221.34</v>
      </c>
      <c r="L153" s="75">
        <v>29051.22</v>
      </c>
      <c r="M153" s="75">
        <v>29806.61</v>
      </c>
      <c r="N153" s="75">
        <v>457047.79000000004</v>
      </c>
      <c r="O153" s="75">
        <v>32069</v>
      </c>
      <c r="P153" s="75">
        <v>41763</v>
      </c>
      <c r="Q153" s="75">
        <v>54908</v>
      </c>
      <c r="R153" s="75">
        <v>58111</v>
      </c>
      <c r="S153" s="75">
        <v>52308</v>
      </c>
      <c r="T153" s="75">
        <v>48461</v>
      </c>
      <c r="U153" s="75">
        <v>34584</v>
      </c>
      <c r="V153" s="75">
        <v>29522</v>
      </c>
      <c r="W153" s="75">
        <v>27679</v>
      </c>
      <c r="X153" s="75">
        <v>27994</v>
      </c>
      <c r="Y153" s="75">
        <v>28469</v>
      </c>
      <c r="Z153" s="75">
        <v>30223</v>
      </c>
      <c r="AA153" s="75">
        <v>466091</v>
      </c>
      <c r="AB153" s="75">
        <v>0</v>
      </c>
      <c r="AC153" s="75">
        <v>0</v>
      </c>
      <c r="AD153" s="75">
        <v>0</v>
      </c>
      <c r="AE153" s="75">
        <v>0</v>
      </c>
      <c r="AF153" s="75">
        <v>0</v>
      </c>
      <c r="AG153" s="75">
        <v>0</v>
      </c>
      <c r="AH153" s="75">
        <v>0</v>
      </c>
      <c r="AI153" s="75">
        <v>0</v>
      </c>
      <c r="AJ153" s="75">
        <v>0</v>
      </c>
      <c r="AK153" s="75">
        <v>0</v>
      </c>
      <c r="AL153" s="75">
        <v>0</v>
      </c>
      <c r="AM153" s="75">
        <v>20493544</v>
      </c>
      <c r="AN153" s="75">
        <v>20493544</v>
      </c>
      <c r="AO153" s="75">
        <v>0</v>
      </c>
      <c r="AP153" s="75">
        <v>0</v>
      </c>
      <c r="AQ153" s="75">
        <v>0</v>
      </c>
      <c r="AR153" s="75">
        <v>0</v>
      </c>
      <c r="AS153" s="75">
        <v>0</v>
      </c>
      <c r="AT153" s="75">
        <v>0</v>
      </c>
      <c r="AU153" s="75">
        <v>0</v>
      </c>
      <c r="AV153" s="75">
        <v>0</v>
      </c>
      <c r="AW153" s="75">
        <v>0</v>
      </c>
      <c r="AX153" s="75">
        <v>0</v>
      </c>
      <c r="AY153" s="75">
        <v>0</v>
      </c>
      <c r="AZ153" s="75">
        <v>0</v>
      </c>
      <c r="BA153" s="75">
        <v>0</v>
      </c>
    </row>
    <row r="154" spans="1:54">
      <c r="A154" s="76" t="s">
        <v>302</v>
      </c>
      <c r="B154" s="77">
        <v>31313.33</v>
      </c>
      <c r="C154" s="77">
        <v>40372.800000000003</v>
      </c>
      <c r="D154" s="77">
        <v>51785.88</v>
      </c>
      <c r="E154" s="77">
        <v>54869.86</v>
      </c>
      <c r="F154" s="77">
        <v>49709.09</v>
      </c>
      <c r="G154" s="77">
        <v>46259.37</v>
      </c>
      <c r="H154" s="77">
        <v>34864.42</v>
      </c>
      <c r="I154" s="77">
        <v>30603.5</v>
      </c>
      <c r="J154" s="77">
        <v>29190.37</v>
      </c>
      <c r="K154" s="77">
        <v>29221.34</v>
      </c>
      <c r="L154" s="77">
        <v>29051.22</v>
      </c>
      <c r="M154" s="77">
        <v>29806.61</v>
      </c>
      <c r="N154" s="77">
        <v>457047.79000000004</v>
      </c>
      <c r="O154" s="77">
        <v>32069</v>
      </c>
      <c r="P154" s="77">
        <v>41763</v>
      </c>
      <c r="Q154" s="77">
        <v>54908</v>
      </c>
      <c r="R154" s="77">
        <v>58111</v>
      </c>
      <c r="S154" s="77">
        <v>52308</v>
      </c>
      <c r="T154" s="77">
        <v>48461</v>
      </c>
      <c r="U154" s="77">
        <v>34584</v>
      </c>
      <c r="V154" s="77">
        <v>29522</v>
      </c>
      <c r="W154" s="77">
        <v>27679</v>
      </c>
      <c r="X154" s="77">
        <v>27994</v>
      </c>
      <c r="Y154" s="77">
        <v>28469</v>
      </c>
      <c r="Z154" s="77">
        <v>30223</v>
      </c>
      <c r="AA154" s="77">
        <v>466091</v>
      </c>
      <c r="AB154" s="77">
        <v>0</v>
      </c>
      <c r="AC154" s="77">
        <v>0</v>
      </c>
      <c r="AD154" s="77">
        <v>0</v>
      </c>
      <c r="AE154" s="77">
        <v>0</v>
      </c>
      <c r="AF154" s="77">
        <v>0</v>
      </c>
      <c r="AG154" s="77">
        <v>0</v>
      </c>
      <c r="AH154" s="77">
        <v>0</v>
      </c>
      <c r="AI154" s="77">
        <v>0</v>
      </c>
      <c r="AJ154" s="77">
        <v>0</v>
      </c>
      <c r="AK154" s="77">
        <v>0</v>
      </c>
      <c r="AL154" s="77">
        <v>0</v>
      </c>
      <c r="AM154" s="77">
        <v>20493544</v>
      </c>
      <c r="AN154" s="77">
        <v>20493544</v>
      </c>
      <c r="AO154" s="77">
        <v>0</v>
      </c>
      <c r="AP154" s="77">
        <v>0</v>
      </c>
      <c r="AQ154" s="77">
        <v>0</v>
      </c>
      <c r="AR154" s="77">
        <v>0</v>
      </c>
      <c r="AS154" s="77">
        <v>0</v>
      </c>
      <c r="AT154" s="77">
        <v>0</v>
      </c>
      <c r="AU154" s="77">
        <v>0</v>
      </c>
      <c r="AV154" s="77">
        <v>0</v>
      </c>
      <c r="AW154" s="77">
        <v>0</v>
      </c>
      <c r="AX154" s="77">
        <v>0</v>
      </c>
      <c r="AY154" s="77">
        <v>0</v>
      </c>
      <c r="AZ154" s="77">
        <v>0</v>
      </c>
      <c r="BA154" s="77">
        <v>0</v>
      </c>
    </row>
    <row r="155" spans="1:54">
      <c r="A155" s="74" t="s">
        <v>303</v>
      </c>
      <c r="B155" s="75">
        <v>0</v>
      </c>
      <c r="C155" s="75">
        <v>0</v>
      </c>
      <c r="D155" s="75">
        <v>0</v>
      </c>
      <c r="E155" s="75">
        <v>0</v>
      </c>
      <c r="F155" s="75">
        <v>0</v>
      </c>
      <c r="G155" s="75">
        <v>0</v>
      </c>
      <c r="H155" s="75">
        <v>0</v>
      </c>
      <c r="I155" s="75">
        <v>0</v>
      </c>
      <c r="J155" s="75">
        <v>0</v>
      </c>
      <c r="K155" s="75">
        <v>0</v>
      </c>
      <c r="L155" s="75">
        <v>0</v>
      </c>
      <c r="M155" s="75">
        <v>0</v>
      </c>
      <c r="N155" s="75">
        <v>0</v>
      </c>
      <c r="O155" s="75">
        <v>0</v>
      </c>
      <c r="P155" s="75">
        <v>0</v>
      </c>
      <c r="Q155" s="75">
        <v>0</v>
      </c>
      <c r="R155" s="75">
        <v>0</v>
      </c>
      <c r="S155" s="75">
        <v>0</v>
      </c>
      <c r="T155" s="75">
        <v>0</v>
      </c>
      <c r="U155" s="75">
        <v>0</v>
      </c>
      <c r="V155" s="75">
        <v>0</v>
      </c>
      <c r="W155" s="75">
        <v>0</v>
      </c>
      <c r="X155" s="75">
        <v>0</v>
      </c>
      <c r="Y155" s="75">
        <v>0</v>
      </c>
      <c r="Z155" s="75">
        <v>0</v>
      </c>
      <c r="AA155" s="75">
        <v>0</v>
      </c>
      <c r="AB155" s="75">
        <v>-8028000</v>
      </c>
      <c r="AC155" s="75">
        <v>-7917000</v>
      </c>
      <c r="AD155" s="75">
        <v>-8631000</v>
      </c>
      <c r="AE155" s="75">
        <v>-8309000</v>
      </c>
      <c r="AF155" s="75">
        <v>-7947000</v>
      </c>
      <c r="AG155" s="75">
        <v>-9344000</v>
      </c>
      <c r="AH155" s="75">
        <v>-8219000</v>
      </c>
      <c r="AI155" s="75">
        <v>-9404000</v>
      </c>
      <c r="AJ155" s="75">
        <v>-8259000</v>
      </c>
      <c r="AK155" s="75">
        <v>-8661000</v>
      </c>
      <c r="AL155" s="75">
        <v>-7726000</v>
      </c>
      <c r="AM155" s="75">
        <v>-8028000</v>
      </c>
      <c r="AN155" s="75">
        <v>-100473000</v>
      </c>
      <c r="AO155" s="75">
        <v>0</v>
      </c>
      <c r="AP155" s="75">
        <v>0</v>
      </c>
      <c r="AQ155" s="75">
        <v>0</v>
      </c>
      <c r="AR155" s="75">
        <v>0</v>
      </c>
      <c r="AS155" s="75">
        <v>0</v>
      </c>
      <c r="AT155" s="75">
        <v>0</v>
      </c>
      <c r="AU155" s="75">
        <v>0</v>
      </c>
      <c r="AV155" s="75">
        <v>0</v>
      </c>
      <c r="AW155" s="75">
        <v>0</v>
      </c>
      <c r="AX155" s="75">
        <v>0</v>
      </c>
      <c r="AY155" s="75">
        <v>0</v>
      </c>
      <c r="AZ155" s="75">
        <v>0</v>
      </c>
      <c r="BA155" s="75">
        <v>0</v>
      </c>
    </row>
    <row r="156" spans="1:54">
      <c r="A156" s="74" t="s">
        <v>304</v>
      </c>
      <c r="B156" s="75">
        <v>8784</v>
      </c>
      <c r="C156" s="75">
        <v>8784</v>
      </c>
      <c r="D156" s="75">
        <v>8784</v>
      </c>
      <c r="E156" s="75">
        <v>12784</v>
      </c>
      <c r="F156" s="75">
        <v>11784</v>
      </c>
      <c r="G156" s="75">
        <v>9159</v>
      </c>
      <c r="H156" s="75">
        <v>9334</v>
      </c>
      <c r="I156" s="75">
        <v>8884</v>
      </c>
      <c r="J156" s="75">
        <v>10784</v>
      </c>
      <c r="K156" s="75">
        <v>11634</v>
      </c>
      <c r="L156" s="75">
        <v>8784</v>
      </c>
      <c r="M156" s="75">
        <v>77416</v>
      </c>
      <c r="N156" s="75">
        <v>186915</v>
      </c>
      <c r="O156" s="75">
        <v>717</v>
      </c>
      <c r="P156" s="75">
        <v>717</v>
      </c>
      <c r="Q156" s="75">
        <v>817</v>
      </c>
      <c r="R156" s="75">
        <v>717</v>
      </c>
      <c r="S156" s="75">
        <v>717</v>
      </c>
      <c r="T156" s="75">
        <v>717</v>
      </c>
      <c r="U156" s="75">
        <v>817</v>
      </c>
      <c r="V156" s="75">
        <v>717</v>
      </c>
      <c r="W156" s="75">
        <v>717</v>
      </c>
      <c r="X156" s="75">
        <v>817</v>
      </c>
      <c r="Y156" s="75">
        <v>4717</v>
      </c>
      <c r="Z156" s="75">
        <v>713</v>
      </c>
      <c r="AA156" s="75">
        <v>12900</v>
      </c>
      <c r="AB156" s="75">
        <v>2097.67</v>
      </c>
      <c r="AC156" s="75">
        <v>2097.67</v>
      </c>
      <c r="AD156" s="75">
        <v>3872.67</v>
      </c>
      <c r="AE156" s="75">
        <v>2997.67</v>
      </c>
      <c r="AF156" s="75">
        <v>2824.67</v>
      </c>
      <c r="AG156" s="75">
        <v>2472.67</v>
      </c>
      <c r="AH156" s="75">
        <v>2097.67</v>
      </c>
      <c r="AI156" s="75">
        <v>2097.67</v>
      </c>
      <c r="AJ156" s="75">
        <v>2472.67</v>
      </c>
      <c r="AK156" s="75">
        <v>2097.67</v>
      </c>
      <c r="AL156" s="75">
        <v>3897.67</v>
      </c>
      <c r="AM156" s="75">
        <v>2865.67</v>
      </c>
      <c r="AN156" s="75">
        <v>31892.039999999994</v>
      </c>
      <c r="AO156" s="75">
        <v>791</v>
      </c>
      <c r="AP156" s="75">
        <v>666</v>
      </c>
      <c r="AQ156" s="75">
        <v>666</v>
      </c>
      <c r="AR156" s="75">
        <v>791</v>
      </c>
      <c r="AS156" s="75">
        <v>666</v>
      </c>
      <c r="AT156" s="75">
        <v>666</v>
      </c>
      <c r="AU156" s="75">
        <v>791</v>
      </c>
      <c r="AV156" s="75">
        <v>666</v>
      </c>
      <c r="AW156" s="75">
        <v>666</v>
      </c>
      <c r="AX156" s="75">
        <v>791</v>
      </c>
      <c r="AY156" s="75">
        <v>666</v>
      </c>
      <c r="AZ156" s="75">
        <v>664</v>
      </c>
      <c r="BA156" s="75">
        <v>8490</v>
      </c>
    </row>
    <row r="157" spans="1:54">
      <c r="A157" s="74" t="s">
        <v>305</v>
      </c>
      <c r="B157" s="75">
        <v>0</v>
      </c>
      <c r="C157" s="75">
        <v>0</v>
      </c>
      <c r="D157" s="75">
        <v>0</v>
      </c>
      <c r="E157" s="75">
        <v>0</v>
      </c>
      <c r="F157" s="75">
        <v>0</v>
      </c>
      <c r="G157" s="75">
        <v>0</v>
      </c>
      <c r="H157" s="75">
        <v>0</v>
      </c>
      <c r="I157" s="75">
        <v>0</v>
      </c>
      <c r="J157" s="75">
        <v>0</v>
      </c>
      <c r="K157" s="75">
        <v>2070</v>
      </c>
      <c r="L157" s="75">
        <v>0</v>
      </c>
      <c r="M157" s="75">
        <v>0</v>
      </c>
      <c r="N157" s="75">
        <v>2070</v>
      </c>
      <c r="O157" s="75">
        <v>0</v>
      </c>
      <c r="P157" s="75">
        <v>0</v>
      </c>
      <c r="Q157" s="75">
        <v>0</v>
      </c>
      <c r="R157" s="75">
        <v>0</v>
      </c>
      <c r="S157" s="75">
        <v>0</v>
      </c>
      <c r="T157" s="75">
        <v>0</v>
      </c>
      <c r="U157" s="75">
        <v>0</v>
      </c>
      <c r="V157" s="75">
        <v>0</v>
      </c>
      <c r="W157" s="75">
        <v>0</v>
      </c>
      <c r="X157" s="75">
        <v>0</v>
      </c>
      <c r="Y157" s="75">
        <v>0</v>
      </c>
      <c r="Z157" s="75">
        <v>0</v>
      </c>
      <c r="AA157" s="75">
        <v>0</v>
      </c>
      <c r="AB157" s="75">
        <v>0</v>
      </c>
      <c r="AC157" s="75">
        <v>0</v>
      </c>
      <c r="AD157" s="75">
        <v>0</v>
      </c>
      <c r="AE157" s="75">
        <v>0</v>
      </c>
      <c r="AF157" s="75">
        <v>0</v>
      </c>
      <c r="AG157" s="75">
        <v>0</v>
      </c>
      <c r="AH157" s="75">
        <v>0</v>
      </c>
      <c r="AI157" s="75">
        <v>0</v>
      </c>
      <c r="AJ157" s="75">
        <v>0</v>
      </c>
      <c r="AK157" s="75">
        <v>0</v>
      </c>
      <c r="AL157" s="75">
        <v>0</v>
      </c>
      <c r="AM157" s="75">
        <v>0</v>
      </c>
      <c r="AN157" s="75">
        <v>0</v>
      </c>
      <c r="AO157" s="75">
        <v>0</v>
      </c>
      <c r="AP157" s="75">
        <v>0</v>
      </c>
      <c r="AQ157" s="75">
        <v>0</v>
      </c>
      <c r="AR157" s="75">
        <v>0</v>
      </c>
      <c r="AS157" s="75">
        <v>0</v>
      </c>
      <c r="AT157" s="75">
        <v>0</v>
      </c>
      <c r="AU157" s="75">
        <v>0</v>
      </c>
      <c r="AV157" s="75">
        <v>0</v>
      </c>
      <c r="AW157" s="75">
        <v>0</v>
      </c>
      <c r="AX157" s="75">
        <v>0</v>
      </c>
      <c r="AY157" s="75">
        <v>0</v>
      </c>
      <c r="AZ157" s="75">
        <v>0</v>
      </c>
      <c r="BA157" s="75">
        <v>0</v>
      </c>
    </row>
    <row r="158" spans="1:54">
      <c r="A158" s="76" t="s">
        <v>306</v>
      </c>
      <c r="B158" s="77">
        <v>8784</v>
      </c>
      <c r="C158" s="77">
        <v>8784</v>
      </c>
      <c r="D158" s="77">
        <v>8784</v>
      </c>
      <c r="E158" s="77">
        <v>12784</v>
      </c>
      <c r="F158" s="77">
        <v>11784</v>
      </c>
      <c r="G158" s="77">
        <v>9159</v>
      </c>
      <c r="H158" s="77">
        <v>9334</v>
      </c>
      <c r="I158" s="77">
        <v>8884</v>
      </c>
      <c r="J158" s="77">
        <v>10784</v>
      </c>
      <c r="K158" s="77">
        <v>13704</v>
      </c>
      <c r="L158" s="77">
        <v>8784</v>
      </c>
      <c r="M158" s="77">
        <v>77416</v>
      </c>
      <c r="N158" s="77">
        <v>188985</v>
      </c>
      <c r="O158" s="77">
        <v>717</v>
      </c>
      <c r="P158" s="77">
        <v>717</v>
      </c>
      <c r="Q158" s="77">
        <v>817</v>
      </c>
      <c r="R158" s="77">
        <v>717</v>
      </c>
      <c r="S158" s="77">
        <v>717</v>
      </c>
      <c r="T158" s="77">
        <v>717</v>
      </c>
      <c r="U158" s="77">
        <v>817</v>
      </c>
      <c r="V158" s="77">
        <v>717</v>
      </c>
      <c r="W158" s="77">
        <v>717</v>
      </c>
      <c r="X158" s="77">
        <v>817</v>
      </c>
      <c r="Y158" s="77">
        <v>4717</v>
      </c>
      <c r="Z158" s="77">
        <v>713</v>
      </c>
      <c r="AA158" s="77">
        <v>12900</v>
      </c>
      <c r="AB158" s="77">
        <v>-8025902.3300000001</v>
      </c>
      <c r="AC158" s="77">
        <v>-7914902.3300000001</v>
      </c>
      <c r="AD158" s="77">
        <v>-8627127.3300000001</v>
      </c>
      <c r="AE158" s="77">
        <v>-8306002.3300000001</v>
      </c>
      <c r="AF158" s="77">
        <v>-7944175.3300000001</v>
      </c>
      <c r="AG158" s="77">
        <v>-9341527.3300000001</v>
      </c>
      <c r="AH158" s="77">
        <v>-8216902.3300000001</v>
      </c>
      <c r="AI158" s="77">
        <v>-9401902.3300000001</v>
      </c>
      <c r="AJ158" s="77">
        <v>-8256527.3300000001</v>
      </c>
      <c r="AK158" s="77">
        <v>-8658902.3300000001</v>
      </c>
      <c r="AL158" s="77">
        <v>-7722102.3300000001</v>
      </c>
      <c r="AM158" s="77">
        <v>-8025134.3300000001</v>
      </c>
      <c r="AN158" s="77">
        <v>-100441107.95999999</v>
      </c>
      <c r="AO158" s="77">
        <v>791</v>
      </c>
      <c r="AP158" s="77">
        <v>666</v>
      </c>
      <c r="AQ158" s="77">
        <v>666</v>
      </c>
      <c r="AR158" s="77">
        <v>791</v>
      </c>
      <c r="AS158" s="77">
        <v>666</v>
      </c>
      <c r="AT158" s="77">
        <v>666</v>
      </c>
      <c r="AU158" s="77">
        <v>791</v>
      </c>
      <c r="AV158" s="77">
        <v>666</v>
      </c>
      <c r="AW158" s="77">
        <v>666</v>
      </c>
      <c r="AX158" s="77">
        <v>791</v>
      </c>
      <c r="AY158" s="77">
        <v>666</v>
      </c>
      <c r="AZ158" s="77">
        <v>664</v>
      </c>
      <c r="BA158" s="77">
        <v>8490</v>
      </c>
    </row>
    <row r="159" spans="1:54">
      <c r="A159" s="78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5"/>
      <c r="AE159" s="75"/>
      <c r="AF159" s="75"/>
      <c r="AG159" s="75"/>
      <c r="AH159" s="75"/>
      <c r="AI159" s="75"/>
      <c r="AJ159" s="75"/>
      <c r="AK159" s="75"/>
      <c r="AL159" s="75"/>
      <c r="AM159" s="75"/>
      <c r="AN159" s="75"/>
      <c r="AO159" s="75"/>
      <c r="AP159" s="75"/>
      <c r="AQ159" s="75"/>
      <c r="AR159" s="75"/>
      <c r="AS159" s="75"/>
      <c r="AT159" s="75"/>
      <c r="AU159" s="75"/>
      <c r="AV159" s="75"/>
      <c r="AW159" s="75"/>
      <c r="AX159" s="75"/>
      <c r="AY159" s="75"/>
      <c r="AZ159" s="75"/>
      <c r="BA159" s="75"/>
    </row>
    <row r="160" spans="1:54" s="24" customFormat="1" ht="12.75">
      <c r="A160" s="79" t="s">
        <v>307</v>
      </c>
      <c r="B160" s="80">
        <v>1344839.1099999999</v>
      </c>
      <c r="C160" s="80">
        <v>1361646.3800000001</v>
      </c>
      <c r="D160" s="80">
        <v>1290509.2499999995</v>
      </c>
      <c r="E160" s="80">
        <v>1253970.49</v>
      </c>
      <c r="F160" s="80">
        <v>1247860.22</v>
      </c>
      <c r="G160" s="80">
        <v>1391101.06</v>
      </c>
      <c r="H160" s="80">
        <v>1382342.3299999998</v>
      </c>
      <c r="I160" s="80">
        <v>1407956.8699999999</v>
      </c>
      <c r="J160" s="80">
        <v>1444772.0300000003</v>
      </c>
      <c r="K160" s="80">
        <v>1410393.8800000001</v>
      </c>
      <c r="L160" s="80">
        <v>1368759.49</v>
      </c>
      <c r="M160" s="80">
        <v>1374222.9900000005</v>
      </c>
      <c r="N160" s="80">
        <v>16278374.1</v>
      </c>
      <c r="O160" s="80">
        <v>906293.74000000011</v>
      </c>
      <c r="P160" s="80">
        <v>946967.95</v>
      </c>
      <c r="Q160" s="80">
        <v>1054264.02</v>
      </c>
      <c r="R160" s="80">
        <v>1108175.08</v>
      </c>
      <c r="S160" s="80">
        <v>954725.47</v>
      </c>
      <c r="T160" s="80">
        <v>1084221.6400000001</v>
      </c>
      <c r="U160" s="80">
        <v>1042061.0000000001</v>
      </c>
      <c r="V160" s="80">
        <v>1045619.6600000001</v>
      </c>
      <c r="W160" s="80">
        <v>936142.69000000018</v>
      </c>
      <c r="X160" s="80">
        <v>1076013.46</v>
      </c>
      <c r="Y160" s="80">
        <v>959906.65</v>
      </c>
      <c r="Z160" s="80">
        <v>940048.1399999999</v>
      </c>
      <c r="AA160" s="80">
        <v>12054439.500000002</v>
      </c>
      <c r="AB160" s="80">
        <v>9372030.2499999981</v>
      </c>
      <c r="AC160" s="80">
        <v>9273492.1399999987</v>
      </c>
      <c r="AD160" s="80">
        <v>9979097.5000000019</v>
      </c>
      <c r="AE160" s="80">
        <v>9078991.290000001</v>
      </c>
      <c r="AF160" s="80">
        <v>9206480.4199999999</v>
      </c>
      <c r="AG160" s="80">
        <v>10784167.379999997</v>
      </c>
      <c r="AH160" s="80">
        <v>9040891.8499999996</v>
      </c>
      <c r="AI160" s="80">
        <v>11991043.059999997</v>
      </c>
      <c r="AJ160" s="80">
        <v>9647400.9099999983</v>
      </c>
      <c r="AK160" s="80">
        <v>10511624.709999999</v>
      </c>
      <c r="AL160" s="80">
        <v>8669383.7099999972</v>
      </c>
      <c r="AM160" s="80">
        <v>41786801.189999998</v>
      </c>
      <c r="AN160" s="80">
        <v>149341404.40999997</v>
      </c>
      <c r="AO160" s="80">
        <v>4150192.0100000002</v>
      </c>
      <c r="AP160" s="80">
        <v>3938150.2899999996</v>
      </c>
      <c r="AQ160" s="80">
        <v>4255939.84</v>
      </c>
      <c r="AR160" s="80">
        <v>4128905.8899999997</v>
      </c>
      <c r="AS160" s="80">
        <v>3864081.07</v>
      </c>
      <c r="AT160" s="80">
        <v>4378538.4400000004</v>
      </c>
      <c r="AU160" s="80">
        <v>4328807.6100000003</v>
      </c>
      <c r="AV160" s="80">
        <v>4098354.8899999997</v>
      </c>
      <c r="AW160" s="80">
        <v>4255048.6100000003</v>
      </c>
      <c r="AX160" s="80">
        <v>4193695.0100000002</v>
      </c>
      <c r="AY160" s="80">
        <v>4111654.0100000002</v>
      </c>
      <c r="AZ160" s="80">
        <v>4097159.31</v>
      </c>
      <c r="BA160" s="80">
        <v>49800526.980000004</v>
      </c>
      <c r="BB160" s="81"/>
    </row>
    <row r="161" spans="1:54">
      <c r="A161" s="74" t="s">
        <v>308</v>
      </c>
      <c r="B161" s="82">
        <v>1206633.8400000001</v>
      </c>
      <c r="C161" s="75">
        <v>1206218.33</v>
      </c>
      <c r="D161" s="75">
        <v>1316380.9099999999</v>
      </c>
      <c r="E161" s="82">
        <v>1288701.72</v>
      </c>
      <c r="F161" s="75">
        <v>1201183.8499999999</v>
      </c>
      <c r="G161" s="75">
        <v>1380464.25</v>
      </c>
      <c r="H161" s="75">
        <v>1265129.45</v>
      </c>
      <c r="I161" s="75">
        <v>1407957.36</v>
      </c>
      <c r="J161" s="75">
        <v>1237865.72</v>
      </c>
      <c r="K161" s="75">
        <v>1351185.56</v>
      </c>
      <c r="L161" s="75">
        <v>1190534.1299999999</v>
      </c>
      <c r="M161" s="75">
        <v>1220393.3400000001</v>
      </c>
      <c r="N161" s="75">
        <v>15272648.460000001</v>
      </c>
      <c r="O161" s="75">
        <v>-906293.7</v>
      </c>
      <c r="P161" s="75">
        <v>-946967.98</v>
      </c>
      <c r="Q161" s="75">
        <v>-1054264.03</v>
      </c>
      <c r="R161" s="75">
        <v>-1108175.1100000001</v>
      </c>
      <c r="S161" s="75">
        <v>-954725.44</v>
      </c>
      <c r="T161" s="75">
        <v>-1084221.6499999999</v>
      </c>
      <c r="U161" s="75">
        <v>-1042060.99</v>
      </c>
      <c r="V161" s="75">
        <v>-1045619.7</v>
      </c>
      <c r="W161" s="75">
        <v>-936142.68</v>
      </c>
      <c r="X161" s="75">
        <v>-1076013.45</v>
      </c>
      <c r="Y161" s="75">
        <v>-959906.64</v>
      </c>
      <c r="Z161" s="75">
        <v>-940048.11</v>
      </c>
      <c r="AA161" s="75">
        <v>-12054439.48</v>
      </c>
      <c r="AB161" s="75">
        <v>-9378711</v>
      </c>
      <c r="AC161" s="75">
        <v>-9279835</v>
      </c>
      <c r="AD161" s="75">
        <v>-9986096</v>
      </c>
      <c r="AE161" s="75">
        <v>-9085332</v>
      </c>
      <c r="AF161" s="75">
        <v>-9212469</v>
      </c>
      <c r="AG161" s="75">
        <v>-10791170</v>
      </c>
      <c r="AH161" s="75">
        <v>-9047567</v>
      </c>
      <c r="AI161" s="75">
        <v>-11997380</v>
      </c>
      <c r="AJ161" s="75">
        <v>-9654072</v>
      </c>
      <c r="AK161" s="75">
        <v>-10518310</v>
      </c>
      <c r="AL161" s="75">
        <v>-8676064</v>
      </c>
      <c r="AM161" s="75">
        <v>-9450467</v>
      </c>
      <c r="AN161" s="75">
        <v>-117077473</v>
      </c>
      <c r="AO161" s="75">
        <v>-4143517</v>
      </c>
      <c r="AP161" s="75">
        <v>-3931820</v>
      </c>
      <c r="AQ161" s="75">
        <v>-4248925</v>
      </c>
      <c r="AR161" s="75">
        <v>-4122573</v>
      </c>
      <c r="AS161" s="75">
        <v>-3858091</v>
      </c>
      <c r="AT161" s="75">
        <v>-4371524</v>
      </c>
      <c r="AU161" s="75">
        <v>-4322134</v>
      </c>
      <c r="AV161" s="75">
        <v>-4092025</v>
      </c>
      <c r="AW161" s="75">
        <v>-4248380</v>
      </c>
      <c r="AX161" s="75">
        <v>-4187019</v>
      </c>
      <c r="AY161" s="75">
        <v>-4104978</v>
      </c>
      <c r="AZ161" s="75">
        <v>-4090486</v>
      </c>
      <c r="BA161" s="75">
        <v>-49721472</v>
      </c>
    </row>
    <row r="162" spans="1:54">
      <c r="A162" s="78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5"/>
      <c r="AE162" s="75"/>
      <c r="AF162" s="75"/>
      <c r="AG162" s="75"/>
      <c r="AH162" s="75"/>
      <c r="AI162" s="75"/>
      <c r="AJ162" s="75"/>
      <c r="AK162" s="75"/>
      <c r="AL162" s="75"/>
      <c r="AM162" s="75"/>
      <c r="AN162" s="75"/>
      <c r="AO162" s="75"/>
      <c r="AP162" s="75"/>
      <c r="AQ162" s="75"/>
      <c r="AR162" s="75"/>
      <c r="AS162" s="75"/>
      <c r="AT162" s="75"/>
      <c r="AU162" s="75"/>
      <c r="AV162" s="75"/>
      <c r="AW162" s="75"/>
      <c r="AX162" s="75"/>
      <c r="AY162" s="75"/>
      <c r="AZ162" s="75"/>
      <c r="BA162" s="75"/>
    </row>
    <row r="163" spans="1:54" s="24" customFormat="1" ht="13.5" thickBot="1">
      <c r="A163" s="83" t="s">
        <v>34</v>
      </c>
      <c r="B163" s="84">
        <v>2551472.9500000002</v>
      </c>
      <c r="C163" s="84">
        <v>2567864.71</v>
      </c>
      <c r="D163" s="84">
        <v>2606890.1599999992</v>
      </c>
      <c r="E163" s="84">
        <v>2542672.21</v>
      </c>
      <c r="F163" s="84">
        <v>2449044.0699999998</v>
      </c>
      <c r="G163" s="84">
        <v>2771565.31</v>
      </c>
      <c r="H163" s="84">
        <v>2647471.7799999998</v>
      </c>
      <c r="I163" s="84">
        <v>2815914.23</v>
      </c>
      <c r="J163" s="84">
        <v>2682637.75</v>
      </c>
      <c r="K163" s="84">
        <v>2761579.4400000004</v>
      </c>
      <c r="L163" s="84">
        <v>2559293.62</v>
      </c>
      <c r="M163" s="84">
        <v>2594616.3300000005</v>
      </c>
      <c r="N163" s="84">
        <v>31551022.560000006</v>
      </c>
      <c r="O163" s="84">
        <v>4.0000000153668225E-2</v>
      </c>
      <c r="P163" s="84">
        <v>-3.0000000027939677E-2</v>
      </c>
      <c r="Q163" s="84">
        <v>-1.0000000009313226E-2</v>
      </c>
      <c r="R163" s="84">
        <v>-3.0000000027939677E-2</v>
      </c>
      <c r="S163" s="84">
        <v>3.0000000027939677E-2</v>
      </c>
      <c r="T163" s="84">
        <v>-9.9999997764825821E-3</v>
      </c>
      <c r="U163" s="84">
        <v>1.0000000125728548E-2</v>
      </c>
      <c r="V163" s="84">
        <v>-3.9999999804422259E-2</v>
      </c>
      <c r="W163" s="84">
        <v>1.0000000125728548E-2</v>
      </c>
      <c r="X163" s="84">
        <v>1.0000000009313226E-2</v>
      </c>
      <c r="Y163" s="84">
        <v>1.0000000009313226E-2</v>
      </c>
      <c r="Z163" s="84">
        <v>2.9999999911524355E-2</v>
      </c>
      <c r="AA163" s="84">
        <v>2.0000000717118382E-2</v>
      </c>
      <c r="AB163" s="84">
        <v>-6680.7500000018626</v>
      </c>
      <c r="AC163" s="84">
        <v>-6342.8600000012666</v>
      </c>
      <c r="AD163" s="84">
        <v>-6998.4999999981374</v>
      </c>
      <c r="AE163" s="84">
        <v>-6340.7099999990314</v>
      </c>
      <c r="AF163" s="84">
        <v>-5988.5800000000745</v>
      </c>
      <c r="AG163" s="84">
        <v>-7002.6200000029057</v>
      </c>
      <c r="AH163" s="84">
        <v>-6675.1500000003725</v>
      </c>
      <c r="AI163" s="84">
        <v>-6336.9400000032037</v>
      </c>
      <c r="AJ163" s="84">
        <v>-6671.0900000017136</v>
      </c>
      <c r="AK163" s="84">
        <v>-6685.2900000009686</v>
      </c>
      <c r="AL163" s="84">
        <v>-6680.2900000028312</v>
      </c>
      <c r="AM163" s="84">
        <v>32336334.189999998</v>
      </c>
      <c r="AN163" s="84">
        <v>32263931.409999985</v>
      </c>
      <c r="AO163" s="84">
        <v>6675.0100000002421</v>
      </c>
      <c r="AP163" s="84">
        <v>6330.2899999995716</v>
      </c>
      <c r="AQ163" s="84">
        <v>7014.839999999851</v>
      </c>
      <c r="AR163" s="84">
        <v>6332.8899999996647</v>
      </c>
      <c r="AS163" s="84">
        <v>5990.0699999998324</v>
      </c>
      <c r="AT163" s="84">
        <v>7014.4400000004098</v>
      </c>
      <c r="AU163" s="84">
        <v>6673.6100000003353</v>
      </c>
      <c r="AV163" s="84">
        <v>6329.8899999996647</v>
      </c>
      <c r="AW163" s="84">
        <v>6668.6100000003353</v>
      </c>
      <c r="AX163" s="84">
        <v>6676.0100000002421</v>
      </c>
      <c r="AY163" s="84">
        <v>6676.0100000002421</v>
      </c>
      <c r="AZ163" s="84">
        <v>6673.3100000000559</v>
      </c>
      <c r="BA163" s="84">
        <v>79054.980000000447</v>
      </c>
      <c r="BB163" s="81"/>
    </row>
    <row r="164" spans="1:54" ht="15.75" thickTop="1"/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4A02A8-8966-4B84-BCAD-908A3F3CC432}">
  <sheetPr>
    <tabColor theme="5"/>
  </sheetPr>
  <dimension ref="B1:AD86"/>
  <sheetViews>
    <sheetView workbookViewId="0">
      <selection activeCell="AD86" sqref="AD86"/>
    </sheetView>
  </sheetViews>
  <sheetFormatPr defaultRowHeight="15"/>
  <cols>
    <col min="1" max="1" width="3" customWidth="1"/>
    <col min="2" max="2" width="7.7109375" customWidth="1"/>
    <col min="3" max="3" width="78.7109375" bestFit="1" customWidth="1"/>
    <col min="4" max="4" width="22.28515625" customWidth="1"/>
    <col min="5" max="6" width="12.42578125" customWidth="1"/>
    <col min="7" max="8" width="12.28515625" customWidth="1"/>
    <col min="9" max="9" width="12" bestFit="1" customWidth="1"/>
    <col min="10" max="10" width="12.7109375" customWidth="1"/>
    <col min="11" max="12" width="12.28515625" customWidth="1"/>
    <col min="13" max="13" width="13" bestFit="1" customWidth="1"/>
    <col min="14" max="17" width="12.28515625" customWidth="1"/>
    <col min="18" max="18" width="12" bestFit="1" customWidth="1"/>
    <col min="19" max="19" width="13.85546875" bestFit="1" customWidth="1"/>
    <col min="20" max="20" width="12" style="34" bestFit="1" customWidth="1"/>
    <col min="21" max="30" width="12" bestFit="1" customWidth="1"/>
    <col min="31" max="31" width="7.5703125" customWidth="1"/>
  </cols>
  <sheetData>
    <row r="1" spans="2:30">
      <c r="C1" s="32"/>
      <c r="D1" s="33"/>
      <c r="E1" s="33"/>
      <c r="F1" s="33"/>
      <c r="G1" s="33"/>
      <c r="H1" s="33"/>
      <c r="I1" s="33"/>
      <c r="J1" s="33"/>
      <c r="K1" s="34"/>
      <c r="L1" s="34"/>
      <c r="M1" s="34"/>
      <c r="N1" s="34"/>
      <c r="O1" s="34"/>
      <c r="P1" s="34"/>
      <c r="Q1" s="34"/>
      <c r="S1" s="35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</row>
    <row r="2" spans="2:30">
      <c r="C2" s="32"/>
      <c r="D2" s="318" t="s">
        <v>83</v>
      </c>
      <c r="E2" s="319"/>
      <c r="F2" s="319"/>
      <c r="G2" s="319"/>
      <c r="H2" s="319"/>
      <c r="I2" s="319"/>
      <c r="J2" s="319"/>
      <c r="K2" s="319"/>
      <c r="L2" s="319"/>
      <c r="M2" s="319"/>
      <c r="N2" s="319"/>
      <c r="O2" s="320"/>
      <c r="P2" s="37"/>
      <c r="Q2" s="37"/>
      <c r="R2" s="37"/>
      <c r="S2" s="318" t="s">
        <v>84</v>
      </c>
      <c r="T2" s="319"/>
      <c r="U2" s="319"/>
      <c r="V2" s="319"/>
      <c r="W2" s="319"/>
      <c r="X2" s="319"/>
      <c r="Y2" s="319"/>
      <c r="Z2" s="319"/>
      <c r="AA2" s="319"/>
      <c r="AB2" s="319"/>
      <c r="AC2" s="319"/>
      <c r="AD2" s="320"/>
    </row>
    <row r="3" spans="2:30">
      <c r="D3" s="38" t="s">
        <v>104</v>
      </c>
      <c r="E3" s="39"/>
      <c r="F3" s="39"/>
      <c r="G3" s="39"/>
      <c r="H3" s="39"/>
      <c r="I3" s="39"/>
      <c r="J3" s="40" t="s">
        <v>105</v>
      </c>
      <c r="K3" s="41"/>
      <c r="L3" s="41"/>
      <c r="M3" s="41"/>
      <c r="N3" s="41"/>
      <c r="O3" s="41"/>
      <c r="P3" s="42"/>
      <c r="Q3" s="42"/>
      <c r="R3" s="42" t="s">
        <v>106</v>
      </c>
      <c r="S3" s="43" t="s">
        <v>107</v>
      </c>
      <c r="T3" s="44"/>
      <c r="U3" s="44"/>
      <c r="V3" s="44"/>
      <c r="W3" s="44"/>
      <c r="X3" s="44"/>
      <c r="Y3" s="44"/>
      <c r="Z3" s="44"/>
      <c r="AA3" s="44"/>
      <c r="AB3" s="44"/>
      <c r="AC3" s="44"/>
      <c r="AD3" s="45" t="s">
        <v>108</v>
      </c>
    </row>
    <row r="4" spans="2:30">
      <c r="C4" s="46"/>
      <c r="D4" s="292">
        <f>'Div 2 forecast'!F7</f>
        <v>2020</v>
      </c>
      <c r="E4" s="292">
        <f>'Div 2 forecast'!G7</f>
        <v>2020</v>
      </c>
      <c r="F4" s="292">
        <f>'Div 2 forecast'!H7</f>
        <v>2020</v>
      </c>
      <c r="G4" s="292">
        <f>'Div 2 forecast'!I7</f>
        <v>2020</v>
      </c>
      <c r="H4" s="292">
        <f>'Div 2 forecast'!J7</f>
        <v>2020</v>
      </c>
      <c r="I4" s="292">
        <f>'Div 2 forecast'!K7</f>
        <v>2020</v>
      </c>
      <c r="J4" s="292">
        <f>'Div 2 forecast'!L7</f>
        <v>2021</v>
      </c>
      <c r="K4" s="292">
        <f>'Div 2 forecast'!M7</f>
        <v>2021</v>
      </c>
      <c r="L4" s="292">
        <f>'Div 2 forecast'!N7</f>
        <v>2021</v>
      </c>
      <c r="M4" s="292">
        <f>'Div 2 forecast'!O7</f>
        <v>2021</v>
      </c>
      <c r="N4" s="292">
        <f>'Div 2 forecast'!P7</f>
        <v>2021</v>
      </c>
      <c r="O4" s="292">
        <f>'Div 2 forecast'!Q7</f>
        <v>2021</v>
      </c>
      <c r="P4" s="292">
        <f>'Div 2 forecast'!R7</f>
        <v>2021</v>
      </c>
      <c r="Q4" s="292">
        <f>'Div 2 forecast'!S7</f>
        <v>2021</v>
      </c>
      <c r="R4" s="292">
        <f>'Div 2 forecast'!T7</f>
        <v>2021</v>
      </c>
      <c r="S4" s="292">
        <f>'Div 2 forecast'!U7</f>
        <v>2021</v>
      </c>
      <c r="T4" s="292">
        <f>'Div 2 forecast'!V7</f>
        <v>2021</v>
      </c>
      <c r="U4" s="292">
        <f>'Div 2 forecast'!W7</f>
        <v>2021</v>
      </c>
      <c r="V4" s="292">
        <f>'Div 2 forecast'!X7</f>
        <v>2022</v>
      </c>
      <c r="W4" s="292">
        <f>'Div 2 forecast'!Y7</f>
        <v>2022</v>
      </c>
      <c r="X4" s="292">
        <f>'Div 2 forecast'!Z7</f>
        <v>2022</v>
      </c>
      <c r="Y4" s="292">
        <f>'Div 2 forecast'!AA7</f>
        <v>2022</v>
      </c>
      <c r="Z4" s="292">
        <f>'Div 2 forecast'!AB7</f>
        <v>2022</v>
      </c>
      <c r="AA4" s="292">
        <f>'Div 2 forecast'!AC7</f>
        <v>2022</v>
      </c>
      <c r="AB4" s="292">
        <f>'Div 2 forecast'!AD7</f>
        <v>2022</v>
      </c>
      <c r="AC4" s="292">
        <f>'Div 2 forecast'!AE7</f>
        <v>2022</v>
      </c>
      <c r="AD4" s="292">
        <f>'Div 2 forecast'!AF7</f>
        <v>2022</v>
      </c>
    </row>
    <row r="5" spans="2:30">
      <c r="B5" s="3" t="s">
        <v>72</v>
      </c>
      <c r="D5" s="292" t="str">
        <f>'Div 2 forecast'!F8</f>
        <v>October</v>
      </c>
      <c r="E5" s="292" t="str">
        <f>'Div 2 forecast'!G8</f>
        <v>November</v>
      </c>
      <c r="F5" s="292" t="str">
        <f>'Div 2 forecast'!H8</f>
        <v>December</v>
      </c>
      <c r="G5" s="292" t="str">
        <f>'Div 2 forecast'!I8</f>
        <v>January</v>
      </c>
      <c r="H5" s="292" t="str">
        <f>'Div 2 forecast'!J8</f>
        <v>February</v>
      </c>
      <c r="I5" s="292" t="str">
        <f>'Div 2 forecast'!K8</f>
        <v>March</v>
      </c>
      <c r="J5" s="292" t="str">
        <f>'Div 2 forecast'!L8</f>
        <v>April</v>
      </c>
      <c r="K5" s="292" t="str">
        <f>'Div 2 forecast'!M8</f>
        <v>May</v>
      </c>
      <c r="L5" s="292" t="str">
        <f>'Div 2 forecast'!N8</f>
        <v>June</v>
      </c>
      <c r="M5" s="292" t="str">
        <f>'Div 2 forecast'!O8</f>
        <v>July</v>
      </c>
      <c r="N5" s="292" t="str">
        <f>'Div 2 forecast'!P8</f>
        <v>August</v>
      </c>
      <c r="O5" s="292" t="str">
        <f>'Div 2 forecast'!Q8</f>
        <v>September</v>
      </c>
      <c r="P5" s="292" t="str">
        <f>'Div 2 forecast'!R8</f>
        <v>October</v>
      </c>
      <c r="Q5" s="292" t="str">
        <f>'Div 2 forecast'!S8</f>
        <v>November</v>
      </c>
      <c r="R5" s="292" t="str">
        <f>'Div 2 forecast'!T8</f>
        <v>December</v>
      </c>
      <c r="S5" s="292" t="str">
        <f>'Div 2 forecast'!U8</f>
        <v>January</v>
      </c>
      <c r="T5" s="292" t="str">
        <f>'Div 2 forecast'!V8</f>
        <v>February</v>
      </c>
      <c r="U5" s="292" t="str">
        <f>'Div 2 forecast'!W8</f>
        <v>March</v>
      </c>
      <c r="V5" s="292" t="str">
        <f>'Div 2 forecast'!X8</f>
        <v>April</v>
      </c>
      <c r="W5" s="292" t="str">
        <f>'Div 2 forecast'!Y8</f>
        <v>May</v>
      </c>
      <c r="X5" s="292" t="str">
        <f>'Div 2 forecast'!Z8</f>
        <v>June</v>
      </c>
      <c r="Y5" s="292" t="str">
        <f>'Div 2 forecast'!AA8</f>
        <v>July</v>
      </c>
      <c r="Z5" s="292" t="str">
        <f>'Div 2 forecast'!AB8</f>
        <v>August</v>
      </c>
      <c r="AA5" s="292" t="str">
        <f>'Div 2 forecast'!AC8</f>
        <v>September</v>
      </c>
      <c r="AB5" s="292" t="str">
        <f>'Div 2 forecast'!AD8</f>
        <v>October</v>
      </c>
      <c r="AC5" s="292" t="str">
        <f>'Div 2 forecast'!AE8</f>
        <v>November</v>
      </c>
      <c r="AD5" s="292" t="str">
        <f>'Div 2 forecast'!AF8</f>
        <v>December</v>
      </c>
    </row>
    <row r="6" spans="2:30">
      <c r="D6" s="34"/>
      <c r="E6" s="34"/>
      <c r="F6" s="34"/>
      <c r="G6" s="34"/>
      <c r="H6" s="34"/>
      <c r="I6" s="34"/>
      <c r="J6" s="34"/>
      <c r="K6" s="34"/>
      <c r="L6" s="34"/>
      <c r="M6" s="34"/>
      <c r="N6" s="34"/>
      <c r="O6" s="34"/>
      <c r="P6" s="34"/>
    </row>
    <row r="7" spans="2:30">
      <c r="C7" s="47" t="s">
        <v>115</v>
      </c>
      <c r="D7" s="257">
        <f>'Div 2 forecast'!F296</f>
        <v>0.27428663985500956</v>
      </c>
      <c r="E7" s="257">
        <f>'Div 2 forecast'!G296</f>
        <v>0.42993877942176911</v>
      </c>
      <c r="F7" s="257">
        <f>'Div 2 forecast'!H296</f>
        <v>0.32395666469936069</v>
      </c>
      <c r="G7" s="257">
        <f>'Div 2 forecast'!I296</f>
        <v>0.36211114111517334</v>
      </c>
      <c r="H7" s="257">
        <f>'Div 2 forecast'!J296</f>
        <v>0.37742627562099235</v>
      </c>
      <c r="I7" s="257">
        <f>'Div 2 forecast'!K296</f>
        <v>0.32261792145105228</v>
      </c>
      <c r="J7" s="257">
        <f>'Div 2 forecast'!L296</f>
        <v>0.38027164347707437</v>
      </c>
      <c r="K7" s="257">
        <f>'Div 2 forecast'!M296</f>
        <v>0.36845600831598979</v>
      </c>
      <c r="L7" s="257">
        <f>'Div 2 forecast'!N296</f>
        <v>0.37223073966467052</v>
      </c>
      <c r="M7" s="257">
        <f>'Div 2 forecast'!O296</f>
        <v>0.37023259013763443</v>
      </c>
      <c r="N7" s="257">
        <f>'Div 2 forecast'!P296</f>
        <v>0.37625517646737089</v>
      </c>
      <c r="O7" s="257">
        <f>'Div 2 forecast'!Q296</f>
        <v>0.14866187013276524</v>
      </c>
      <c r="P7" s="257">
        <f>'Div 2 forecast'!R296</f>
        <v>0.26532647722173663</v>
      </c>
      <c r="Q7" s="257">
        <f>'Div 2 forecast'!S296</f>
        <v>0.41944086459109087</v>
      </c>
      <c r="R7" s="257">
        <f>'Div 2 forecast'!T296</f>
        <v>0.31560566164075704</v>
      </c>
      <c r="S7" s="257">
        <f>'Div 2 forecast'!U296</f>
        <v>0.35904229210526051</v>
      </c>
      <c r="T7" s="257">
        <f>'Div 2 forecast'!V296</f>
        <v>0.36551443406224526</v>
      </c>
      <c r="U7" s="257">
        <f>'Div 2 forecast'!W296</f>
        <v>0.3130017043786163</v>
      </c>
      <c r="V7" s="257">
        <f>'Div 2 forecast'!X296</f>
        <v>0.37486449773343888</v>
      </c>
      <c r="W7" s="257">
        <f>'Div 2 forecast'!Y296</f>
        <v>0.36422916205843159</v>
      </c>
      <c r="X7" s="257">
        <f>'Div 2 forecast'!Z296</f>
        <v>0.36706809593010292</v>
      </c>
      <c r="Y7" s="257">
        <f>'Div 2 forecast'!AA296</f>
        <v>0.36542254442515698</v>
      </c>
      <c r="Z7" s="257">
        <f>'Div 2 forecast'!AB296</f>
        <v>0.37069478372127163</v>
      </c>
      <c r="AA7" s="257">
        <f>'Div 2 forecast'!AC296</f>
        <v>0.14781885899569891</v>
      </c>
      <c r="AB7" s="257">
        <f>'Div 2 forecast'!AD296</f>
        <v>0.26145897662925388</v>
      </c>
      <c r="AC7" s="257">
        <f>'Div 2 forecast'!AE296</f>
        <v>0.41317853201944676</v>
      </c>
      <c r="AD7" s="257">
        <f>'Div 2 forecast'!AF296</f>
        <v>0.31076105878536525</v>
      </c>
    </row>
    <row r="8" spans="2:30"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U8" s="34"/>
      <c r="V8" s="34"/>
      <c r="W8" s="34"/>
      <c r="X8" s="34"/>
      <c r="Y8" s="34"/>
      <c r="Z8" s="34"/>
      <c r="AA8" s="34"/>
      <c r="AB8" s="34"/>
      <c r="AC8" s="34"/>
      <c r="AD8" s="34"/>
    </row>
    <row r="9" spans="2:30">
      <c r="B9" s="3">
        <v>2</v>
      </c>
      <c r="C9" s="32" t="s">
        <v>116</v>
      </c>
      <c r="D9" s="258">
        <f>'Div 2 forecast'!F61</f>
        <v>463528.12000000011</v>
      </c>
      <c r="E9" s="258">
        <f>'Div 2 forecast'!G61</f>
        <v>-521341.46</v>
      </c>
      <c r="F9" s="258">
        <f>'Div 2 forecast'!H61</f>
        <v>1374000</v>
      </c>
      <c r="G9" s="258">
        <f>'Div 2 forecast'!I61</f>
        <v>1419000</v>
      </c>
      <c r="H9" s="258">
        <f>'Div 2 forecast'!J61</f>
        <v>1282000</v>
      </c>
      <c r="I9" s="258">
        <f>'Div 2 forecast'!K61</f>
        <v>3147696.17</v>
      </c>
      <c r="J9" s="258">
        <f>'Div 2 forecast'!L61</f>
        <v>1444459.061768092</v>
      </c>
      <c r="K9" s="258">
        <f>'Div 2 forecast'!M61</f>
        <v>3849622.3465602961</v>
      </c>
      <c r="L9" s="258">
        <f>'Div 2 forecast'!N61</f>
        <v>1532521.1421253898</v>
      </c>
      <c r="M9" s="258">
        <f>'Div 2 forecast'!O61</f>
        <v>2508949.2129400815</v>
      </c>
      <c r="N9" s="258">
        <f>'Div 2 forecast'!P61</f>
        <v>1109684.8730412696</v>
      </c>
      <c r="O9" s="258">
        <f>'Div 2 forecast'!Q61</f>
        <v>1157275.6088765434</v>
      </c>
      <c r="P9" s="258">
        <f>'Div 2 forecast'!R61</f>
        <v>782665.84310985426</v>
      </c>
      <c r="Q9" s="258">
        <f>'Div 2 forecast'!S61</f>
        <v>799592.86993990699</v>
      </c>
      <c r="R9" s="258">
        <f>'Div 2 forecast'!T61</f>
        <v>736131.7162817613</v>
      </c>
      <c r="S9" s="258">
        <f>'Div 2 forecast'!U61</f>
        <v>1343523.5906775538</v>
      </c>
      <c r="T9" s="258">
        <f>'Div 2 forecast'!V61</f>
        <v>1252644.1688988954</v>
      </c>
      <c r="U9" s="258">
        <f>'Div 2 forecast'!W61</f>
        <v>2250324.6410920285</v>
      </c>
      <c r="V9" s="258">
        <f>'Div 2 forecast'!X61</f>
        <v>1444459.061768092</v>
      </c>
      <c r="W9" s="258">
        <f>'Div 2 forecast'!Y61</f>
        <v>3849622.3465602961</v>
      </c>
      <c r="X9" s="258">
        <f>'Div 2 forecast'!Z61</f>
        <v>1532521.1421253898</v>
      </c>
      <c r="Y9" s="258">
        <f>'Div 2 forecast'!AA61</f>
        <v>2508949.2129400815</v>
      </c>
      <c r="Z9" s="258">
        <f>'Div 2 forecast'!AB61</f>
        <v>1109684.8730412696</v>
      </c>
      <c r="AA9" s="258">
        <f>'Div 2 forecast'!AC61</f>
        <v>1157275.6088765434</v>
      </c>
      <c r="AB9" s="258">
        <f>'Div 2 forecast'!AD61</f>
        <v>782665.84310985426</v>
      </c>
      <c r="AC9" s="258">
        <f>'Div 2 forecast'!AE61</f>
        <v>799592.86993990699</v>
      </c>
      <c r="AD9" s="258">
        <f>'Div 2 forecast'!AF61</f>
        <v>736131.7162817613</v>
      </c>
    </row>
    <row r="10" spans="2:30">
      <c r="B10" s="3"/>
      <c r="C10" s="30" t="s">
        <v>117</v>
      </c>
      <c r="D10" s="293">
        <f>-D9*D7</f>
        <v>-127139.57051310969</v>
      </c>
      <c r="E10" s="293">
        <f t="shared" ref="E10:AD10" si="0">-E9*E7</f>
        <v>224144.91097436307</v>
      </c>
      <c r="F10" s="293">
        <f t="shared" si="0"/>
        <v>-445116.45729692158</v>
      </c>
      <c r="G10" s="293">
        <f t="shared" si="0"/>
        <v>-513835.70924243098</v>
      </c>
      <c r="H10" s="293">
        <f t="shared" si="0"/>
        <v>-483860.48534611217</v>
      </c>
      <c r="I10" s="293">
        <f t="shared" si="0"/>
        <v>-1015503.1957248381</v>
      </c>
      <c r="J10" s="293">
        <f t="shared" si="0"/>
        <v>-549286.82135390525</v>
      </c>
      <c r="K10" s="293">
        <f t="shared" si="0"/>
        <v>-1418416.4833376405</v>
      </c>
      <c r="L10" s="293">
        <f t="shared" si="0"/>
        <v>-570451.47828507947</v>
      </c>
      <c r="M10" s="293">
        <f t="shared" si="0"/>
        <v>-928894.76563058572</v>
      </c>
      <c r="N10" s="293">
        <f t="shared" si="0"/>
        <v>-417524.67772931495</v>
      </c>
      <c r="O10" s="293">
        <f t="shared" si="0"/>
        <v>-172042.75627462153</v>
      </c>
      <c r="P10" s="293">
        <f t="shared" si="0"/>
        <v>-207661.97099411805</v>
      </c>
      <c r="Q10" s="293">
        <f t="shared" si="0"/>
        <v>-335381.92468846624</v>
      </c>
      <c r="R10" s="293">
        <f t="shared" si="0"/>
        <v>-232327.33737185132</v>
      </c>
      <c r="S10" s="293">
        <f t="shared" si="0"/>
        <v>-482381.7894943587</v>
      </c>
      <c r="T10" s="293">
        <f t="shared" si="0"/>
        <v>-457859.52447645133</v>
      </c>
      <c r="U10" s="293">
        <f t="shared" si="0"/>
        <v>-704355.44806700293</v>
      </c>
      <c r="V10" s="293">
        <f t="shared" si="0"/>
        <v>-541476.42068621016</v>
      </c>
      <c r="W10" s="293">
        <f t="shared" si="0"/>
        <v>-1402144.7215290698</v>
      </c>
      <c r="X10" s="293">
        <f t="shared" si="0"/>
        <v>-562539.61761259346</v>
      </c>
      <c r="Y10" s="293">
        <f t="shared" si="0"/>
        <v>-916826.60522605956</v>
      </c>
      <c r="Z10" s="293">
        <f t="shared" si="0"/>
        <v>-411354.39401080017</v>
      </c>
      <c r="AA10" s="293">
        <f t="shared" si="0"/>
        <v>-171067.16004768337</v>
      </c>
      <c r="AB10" s="293">
        <f t="shared" si="0"/>
        <v>-204635.01038217466</v>
      </c>
      <c r="AC10" s="293">
        <f t="shared" si="0"/>
        <v>-330374.60821498721</v>
      </c>
      <c r="AD10" s="293">
        <f t="shared" si="0"/>
        <v>-228761.07155720823</v>
      </c>
    </row>
    <row r="11" spans="2:30">
      <c r="C11" s="48" t="s">
        <v>118</v>
      </c>
      <c r="D11" s="50">
        <f>SUM(D9:D10)</f>
        <v>336388.54948689044</v>
      </c>
      <c r="E11" s="50">
        <f t="shared" ref="E11:AD11" si="1">SUM(E9:E10)</f>
        <v>-297196.54902563698</v>
      </c>
      <c r="F11" s="50">
        <f t="shared" si="1"/>
        <v>928883.54270307836</v>
      </c>
      <c r="G11" s="50">
        <f t="shared" si="1"/>
        <v>905164.29075756902</v>
      </c>
      <c r="H11" s="50">
        <f t="shared" si="1"/>
        <v>798139.51465388783</v>
      </c>
      <c r="I11" s="50">
        <f t="shared" si="1"/>
        <v>2132192.974275162</v>
      </c>
      <c r="J11" s="50">
        <f t="shared" si="1"/>
        <v>895172.24041418673</v>
      </c>
      <c r="K11" s="50">
        <f t="shared" si="1"/>
        <v>2431205.8632226558</v>
      </c>
      <c r="L11" s="50">
        <f t="shared" si="1"/>
        <v>962069.6638403103</v>
      </c>
      <c r="M11" s="50">
        <f t="shared" si="1"/>
        <v>1580054.4473094959</v>
      </c>
      <c r="N11" s="50">
        <f t="shared" si="1"/>
        <v>692160.19531195471</v>
      </c>
      <c r="O11" s="50">
        <f t="shared" si="1"/>
        <v>985232.85260192188</v>
      </c>
      <c r="P11" s="50">
        <f t="shared" si="1"/>
        <v>575003.87211573625</v>
      </c>
      <c r="Q11" s="50">
        <f t="shared" si="1"/>
        <v>464210.94525144075</v>
      </c>
      <c r="R11" s="50">
        <f t="shared" si="1"/>
        <v>503804.37890990998</v>
      </c>
      <c r="S11" s="50">
        <f t="shared" si="1"/>
        <v>861141.80118319509</v>
      </c>
      <c r="T11" s="50">
        <f t="shared" si="1"/>
        <v>794784.64442244405</v>
      </c>
      <c r="U11" s="50">
        <f t="shared" si="1"/>
        <v>1545969.1930250255</v>
      </c>
      <c r="V11" s="50">
        <f t="shared" si="1"/>
        <v>902982.64108188183</v>
      </c>
      <c r="W11" s="50">
        <f t="shared" si="1"/>
        <v>2447477.6250312263</v>
      </c>
      <c r="X11" s="50">
        <f t="shared" si="1"/>
        <v>969981.52451279631</v>
      </c>
      <c r="Y11" s="50">
        <f t="shared" si="1"/>
        <v>1592122.607714022</v>
      </c>
      <c r="Z11" s="50">
        <f t="shared" si="1"/>
        <v>698330.47903046943</v>
      </c>
      <c r="AA11" s="50">
        <f t="shared" si="1"/>
        <v>986208.44882885995</v>
      </c>
      <c r="AB11" s="50">
        <f t="shared" si="1"/>
        <v>578030.83272767963</v>
      </c>
      <c r="AC11" s="50">
        <f t="shared" si="1"/>
        <v>469218.26172491978</v>
      </c>
      <c r="AD11" s="50">
        <f t="shared" si="1"/>
        <v>507370.6447245531</v>
      </c>
    </row>
    <row r="12" spans="2:30">
      <c r="C12" s="32"/>
      <c r="D12" s="49"/>
      <c r="E12" s="49"/>
      <c r="F12" s="49"/>
      <c r="G12" s="49"/>
      <c r="H12" s="49"/>
      <c r="I12" s="49"/>
      <c r="J12" s="49"/>
      <c r="K12" s="49"/>
      <c r="L12" s="49"/>
      <c r="M12" s="49"/>
      <c r="N12" s="49"/>
      <c r="O12" s="49"/>
      <c r="P12" s="49"/>
      <c r="Q12" s="49"/>
      <c r="R12" s="49"/>
      <c r="S12" s="49"/>
      <c r="T12" s="49"/>
      <c r="U12" s="49"/>
      <c r="V12" s="49"/>
      <c r="W12" s="49"/>
      <c r="X12" s="49"/>
      <c r="Y12" s="49"/>
      <c r="Z12" s="49"/>
      <c r="AA12" s="49"/>
      <c r="AB12" s="49"/>
      <c r="AC12" s="49"/>
      <c r="AD12" s="49"/>
    </row>
    <row r="13" spans="2:30">
      <c r="C13" s="32" t="s">
        <v>119</v>
      </c>
      <c r="D13" s="258">
        <f>'Div 2 forecast'!F64</f>
        <v>160967.44</v>
      </c>
      <c r="E13" s="258">
        <f>'Div 2 forecast'!G64</f>
        <v>155878.57</v>
      </c>
      <c r="F13" s="258">
        <f>'Div 2 forecast'!H64</f>
        <v>129765.40999999999</v>
      </c>
      <c r="G13" s="258">
        <f>'Div 2 forecast'!I64</f>
        <v>157304.5</v>
      </c>
      <c r="H13" s="258">
        <f>'Div 2 forecast'!J64</f>
        <v>142900.68</v>
      </c>
      <c r="I13" s="258">
        <f>'Div 2 forecast'!K64</f>
        <v>25107.099999999984</v>
      </c>
      <c r="J13" s="258">
        <f>'Div 2 forecast'!L64</f>
        <v>155621.83079811145</v>
      </c>
      <c r="K13" s="258">
        <f>'Div 2 forecast'!M64</f>
        <v>414747.14881827391</v>
      </c>
      <c r="L13" s="258">
        <f>'Div 2 forecast'!N64</f>
        <v>165109.38398104362</v>
      </c>
      <c r="M13" s="258">
        <f>'Div 2 forecast'!O64</f>
        <v>270306.91296940512</v>
      </c>
      <c r="N13" s="258">
        <f>'Div 2 forecast'!P64</f>
        <v>119554.23045376541</v>
      </c>
      <c r="O13" s="258">
        <f>'Div 2 forecast'!Q64</f>
        <v>124681.51833318034</v>
      </c>
      <c r="P13" s="258">
        <f>'Div 2 forecast'!R64</f>
        <v>84322.148430301429</v>
      </c>
      <c r="Q13" s="258">
        <f>'Div 2 forecast'!S64</f>
        <v>86145.817217450807</v>
      </c>
      <c r="R13" s="258">
        <f>'Div 2 forecast'!T64</f>
        <v>79308.696541457233</v>
      </c>
      <c r="S13" s="258">
        <f>'Div 2 forecast'!U64</f>
        <v>144747.33582671898</v>
      </c>
      <c r="T13" s="258">
        <f>'Div 2 forecast'!V64</f>
        <v>134956.25044853106</v>
      </c>
      <c r="U13" s="258">
        <f>'Div 2 forecast'!W64</f>
        <v>242443.45153554034</v>
      </c>
      <c r="V13" s="258">
        <f>'Div 2 forecast'!X64</f>
        <v>155621.83079811145</v>
      </c>
      <c r="W13" s="258">
        <f>'Div 2 forecast'!Y64</f>
        <v>414747.14881827391</v>
      </c>
      <c r="X13" s="258">
        <f>'Div 2 forecast'!Z64</f>
        <v>165109.38398104362</v>
      </c>
      <c r="Y13" s="258">
        <f>'Div 2 forecast'!AA64</f>
        <v>270306.91296940512</v>
      </c>
      <c r="Z13" s="258">
        <f>'Div 2 forecast'!AB64</f>
        <v>119554.23045376541</v>
      </c>
      <c r="AA13" s="258">
        <f>'Div 2 forecast'!AC64</f>
        <v>124681.51833318034</v>
      </c>
      <c r="AB13" s="258">
        <f>'Div 2 forecast'!AD64</f>
        <v>84322.148430301429</v>
      </c>
      <c r="AC13" s="258">
        <f>'Div 2 forecast'!AE64</f>
        <v>86145.817217450807</v>
      </c>
      <c r="AD13" s="258">
        <f>'Div 2 forecast'!AF64</f>
        <v>79308.696541457233</v>
      </c>
    </row>
    <row r="14" spans="2:30">
      <c r="C14" s="32" t="s">
        <v>120</v>
      </c>
      <c r="D14" s="293">
        <f>-D13*D$7</f>
        <v>-44151.218243662865</v>
      </c>
      <c r="E14" s="293">
        <f t="shared" ref="E14:AD14" si="2">-E13*E$7</f>
        <v>-67018.242123810793</v>
      </c>
      <c r="F14" s="293">
        <f t="shared" si="2"/>
        <v>-42038.369416945061</v>
      </c>
      <c r="G14" s="293">
        <f t="shared" si="2"/>
        <v>-56961.711997551785</v>
      </c>
      <c r="H14" s="293">
        <f t="shared" si="2"/>
        <v>-53934.471436107226</v>
      </c>
      <c r="I14" s="293">
        <f t="shared" si="2"/>
        <v>-8100.0004156637096</v>
      </c>
      <c r="J14" s="293">
        <f t="shared" si="2"/>
        <v>-59178.569358509027</v>
      </c>
      <c r="K14" s="293">
        <f t="shared" si="2"/>
        <v>-152816.07891401899</v>
      </c>
      <c r="L14" s="293">
        <f t="shared" si="2"/>
        <v>-61458.788124841965</v>
      </c>
      <c r="M14" s="293">
        <f t="shared" si="2"/>
        <v>-100076.42852077099</v>
      </c>
      <c r="N14" s="293">
        <f t="shared" si="2"/>
        <v>-44982.89807680223</v>
      </c>
      <c r="O14" s="293">
        <f t="shared" si="2"/>
        <v>-18535.387686403246</v>
      </c>
      <c r="P14" s="293">
        <f t="shared" si="2"/>
        <v>-22372.898594780268</v>
      </c>
      <c r="Q14" s="293">
        <f t="shared" si="2"/>
        <v>-36133.07605459365</v>
      </c>
      <c r="R14" s="293">
        <f t="shared" si="2"/>
        <v>-25030.273645832629</v>
      </c>
      <c r="S14" s="293">
        <f t="shared" si="2"/>
        <v>-51970.415231355073</v>
      </c>
      <c r="T14" s="293">
        <f t="shared" si="2"/>
        <v>-49328.457505857463</v>
      </c>
      <c r="U14" s="293">
        <f t="shared" si="2"/>
        <v>-75885.213546058585</v>
      </c>
      <c r="V14" s="293">
        <f t="shared" si="2"/>
        <v>-58337.09943849226</v>
      </c>
      <c r="W14" s="293">
        <f t="shared" si="2"/>
        <v>-151063.00648020353</v>
      </c>
      <c r="X14" s="293">
        <f t="shared" si="2"/>
        <v>-60606.387198113916</v>
      </c>
      <c r="Y14" s="293">
        <f t="shared" si="2"/>
        <v>-98776.239912989491</v>
      </c>
      <c r="Z14" s="293">
        <f t="shared" si="2"/>
        <v>-44318.129601021632</v>
      </c>
      <c r="AA14" s="293">
        <f t="shared" si="2"/>
        <v>-18430.279777862033</v>
      </c>
      <c r="AB14" s="293">
        <f t="shared" si="2"/>
        <v>-22046.78263576666</v>
      </c>
      <c r="AC14" s="293">
        <f t="shared" si="2"/>
        <v>-35593.602297521909</v>
      </c>
      <c r="AD14" s="293">
        <f t="shared" si="2"/>
        <v>-24646.054508110486</v>
      </c>
    </row>
    <row r="15" spans="2:30">
      <c r="C15" s="48" t="s">
        <v>121</v>
      </c>
      <c r="D15" s="50">
        <f>SUM(D13:D14)</f>
        <v>116816.22175633714</v>
      </c>
      <c r="E15" s="50">
        <f t="shared" ref="E15:AD15" si="3">SUM(E13:E14)</f>
        <v>88860.327876189214</v>
      </c>
      <c r="F15" s="50">
        <f t="shared" si="3"/>
        <v>87727.040583054928</v>
      </c>
      <c r="G15" s="50">
        <f t="shared" si="3"/>
        <v>100342.78800244821</v>
      </c>
      <c r="H15" s="50">
        <f t="shared" si="3"/>
        <v>88966.208563892767</v>
      </c>
      <c r="I15" s="50">
        <f t="shared" si="3"/>
        <v>17007.099584336276</v>
      </c>
      <c r="J15" s="50">
        <f t="shared" si="3"/>
        <v>96443.261439602415</v>
      </c>
      <c r="K15" s="50">
        <f t="shared" si="3"/>
        <v>261931.06990425492</v>
      </c>
      <c r="L15" s="50">
        <f t="shared" si="3"/>
        <v>103650.59585620166</v>
      </c>
      <c r="M15" s="50">
        <f t="shared" si="3"/>
        <v>170230.48444863415</v>
      </c>
      <c r="N15" s="50">
        <f t="shared" si="3"/>
        <v>74571.332376963182</v>
      </c>
      <c r="O15" s="50">
        <f t="shared" si="3"/>
        <v>106146.13064677709</v>
      </c>
      <c r="P15" s="50">
        <f t="shared" si="3"/>
        <v>61949.249835521157</v>
      </c>
      <c r="Q15" s="50">
        <f t="shared" si="3"/>
        <v>50012.741162857157</v>
      </c>
      <c r="R15" s="50">
        <f t="shared" si="3"/>
        <v>54278.422895624608</v>
      </c>
      <c r="S15" s="50">
        <f t="shared" si="3"/>
        <v>92776.920595363903</v>
      </c>
      <c r="T15" s="50">
        <f t="shared" si="3"/>
        <v>85627.792942673608</v>
      </c>
      <c r="U15" s="50">
        <f t="shared" si="3"/>
        <v>166558.23798948177</v>
      </c>
      <c r="V15" s="50">
        <f t="shared" si="3"/>
        <v>97284.731359619182</v>
      </c>
      <c r="W15" s="50">
        <f t="shared" si="3"/>
        <v>263684.14233807038</v>
      </c>
      <c r="X15" s="50">
        <f t="shared" si="3"/>
        <v>104502.99678292969</v>
      </c>
      <c r="Y15" s="50">
        <f t="shared" si="3"/>
        <v>171530.67305641563</v>
      </c>
      <c r="Z15" s="50">
        <f t="shared" si="3"/>
        <v>75236.100852743781</v>
      </c>
      <c r="AA15" s="50">
        <f t="shared" si="3"/>
        <v>106251.23855531831</v>
      </c>
      <c r="AB15" s="50">
        <f t="shared" si="3"/>
        <v>62275.365794534766</v>
      </c>
      <c r="AC15" s="50">
        <f t="shared" si="3"/>
        <v>50552.214919928898</v>
      </c>
      <c r="AD15" s="50">
        <f t="shared" si="3"/>
        <v>54662.642033346747</v>
      </c>
    </row>
    <row r="16" spans="2:30">
      <c r="C16" s="32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</row>
    <row r="17" spans="2:30">
      <c r="C17" s="32" t="s">
        <v>122</v>
      </c>
      <c r="D17" s="258">
        <f>'Div 2 forecast'!F63</f>
        <v>180846.13999999998</v>
      </c>
      <c r="E17" s="258">
        <f>'Div 2 forecast'!G63</f>
        <v>1008206.5099999998</v>
      </c>
      <c r="F17" s="258">
        <f>'Div 2 forecast'!H63</f>
        <v>-109123.95999999996</v>
      </c>
      <c r="G17" s="258">
        <f>'Div 2 forecast'!I63</f>
        <v>253950.34999999998</v>
      </c>
      <c r="H17" s="258">
        <f>'Div 2 forecast'!J63</f>
        <v>230053.47999999998</v>
      </c>
      <c r="I17" s="258">
        <f>'Div 2 forecast'!K63</f>
        <v>579326.99</v>
      </c>
      <c r="J17" s="258">
        <f>'Div 2 forecast'!L63</f>
        <v>432086.70600690623</v>
      </c>
      <c r="K17" s="258">
        <f>'Div 2 forecast'!M63</f>
        <v>1151552.6352541721</v>
      </c>
      <c r="L17" s="258">
        <f>'Div 2 forecast'!N63</f>
        <v>458429.06158680376</v>
      </c>
      <c r="M17" s="258">
        <f>'Div 2 forecast'!O63</f>
        <v>750511.82110410649</v>
      </c>
      <c r="N17" s="258">
        <f>'Div 2 forecast'!P63</f>
        <v>331944.38955659006</v>
      </c>
      <c r="O17" s="258">
        <f>'Div 2 forecast'!Q63</f>
        <v>346180.3930736006</v>
      </c>
      <c r="P17" s="258">
        <f>'Div 2 forecast'!R63</f>
        <v>234121.9041815598</v>
      </c>
      <c r="Q17" s="258">
        <f>'Div 2 forecast'!S63</f>
        <v>239185.35212485795</v>
      </c>
      <c r="R17" s="258">
        <f>'Div 2 forecast'!T63</f>
        <v>220201.96826212533</v>
      </c>
      <c r="S17" s="258">
        <f>'Div 2 forecast'!U63</f>
        <v>401893.48255245847</v>
      </c>
      <c r="T17" s="258">
        <f>'Div 2 forecast'!V63</f>
        <v>374708.36458027654</v>
      </c>
      <c r="U17" s="258">
        <f>'Div 2 forecast'!W63</f>
        <v>673148.4382987218</v>
      </c>
      <c r="V17" s="258">
        <f>'Div 2 forecast'!X63</f>
        <v>432086.70600690623</v>
      </c>
      <c r="W17" s="258">
        <f>'Div 2 forecast'!Y63</f>
        <v>1151552.6352541721</v>
      </c>
      <c r="X17" s="258">
        <f>'Div 2 forecast'!Z63</f>
        <v>458429.06158680376</v>
      </c>
      <c r="Y17" s="258">
        <f>'Div 2 forecast'!AA63</f>
        <v>750511.82110410649</v>
      </c>
      <c r="Z17" s="258">
        <f>'Div 2 forecast'!AB63</f>
        <v>331944.38955659006</v>
      </c>
      <c r="AA17" s="258">
        <f>'Div 2 forecast'!AC63</f>
        <v>346180.3930736006</v>
      </c>
      <c r="AB17" s="258">
        <f>'Div 2 forecast'!AD63</f>
        <v>234121.9041815598</v>
      </c>
      <c r="AC17" s="258">
        <f>'Div 2 forecast'!AE63</f>
        <v>239185.35212485795</v>
      </c>
      <c r="AD17" s="258">
        <f>'Div 2 forecast'!AF63</f>
        <v>220201.96826212533</v>
      </c>
    </row>
    <row r="18" spans="2:30">
      <c r="C18" s="32" t="s">
        <v>123</v>
      </c>
      <c r="D18" s="258">
        <f>'Div 2 forecast'!F65</f>
        <v>5872.1299999999992</v>
      </c>
      <c r="E18" s="258">
        <f>'Div 2 forecast'!G65</f>
        <v>171733.20000000004</v>
      </c>
      <c r="F18" s="258">
        <f>'Div 2 forecast'!H65</f>
        <v>5819.869999999999</v>
      </c>
      <c r="G18" s="258">
        <f>'Div 2 forecast'!I65</f>
        <v>5819.83</v>
      </c>
      <c r="H18" s="258">
        <f>'Div 2 forecast'!J65</f>
        <v>5256.67</v>
      </c>
      <c r="I18" s="258">
        <f>'Div 2 forecast'!K65</f>
        <v>5819.83</v>
      </c>
      <c r="J18" s="258">
        <f>'Div 2 forecast'!L65</f>
        <v>40385.342808983347</v>
      </c>
      <c r="K18" s="258">
        <f>'Div 2 forecast'!M65</f>
        <v>107630.82337595588</v>
      </c>
      <c r="L18" s="258">
        <f>'Div 2 forecast'!N65</f>
        <v>42847.452949611681</v>
      </c>
      <c r="M18" s="258">
        <f>'Div 2 forecast'!O65</f>
        <v>70147.21063183849</v>
      </c>
      <c r="N18" s="258">
        <f>'Div 2 forecast'!P65</f>
        <v>31025.458037460041</v>
      </c>
      <c r="O18" s="258">
        <f>'Div 2 forecast'!Q65</f>
        <v>32356.037928652462</v>
      </c>
      <c r="P18" s="258">
        <f>'Div 2 forecast'!R65</f>
        <v>21882.398203922337</v>
      </c>
      <c r="Q18" s="258">
        <f>'Div 2 forecast'!S65</f>
        <v>22355.65757094917</v>
      </c>
      <c r="R18" s="258">
        <f>'Div 2 forecast'!T65</f>
        <v>20581.359833219823</v>
      </c>
      <c r="S18" s="258">
        <f>'Div 2 forecast'!U65</f>
        <v>37563.308104456664</v>
      </c>
      <c r="T18" s="258">
        <f>'Div 2 forecast'!V65</f>
        <v>35022.42847695043</v>
      </c>
      <c r="U18" s="258">
        <f>'Div 2 forecast'!W65</f>
        <v>62916.377810501624</v>
      </c>
      <c r="V18" s="258">
        <f>'Div 2 forecast'!X65</f>
        <v>40385.342808983347</v>
      </c>
      <c r="W18" s="258">
        <f>'Div 2 forecast'!Y65</f>
        <v>107630.82337595588</v>
      </c>
      <c r="X18" s="258">
        <f>'Div 2 forecast'!Z65</f>
        <v>42847.452949611681</v>
      </c>
      <c r="Y18" s="258">
        <f>'Div 2 forecast'!AA65</f>
        <v>70147.21063183849</v>
      </c>
      <c r="Z18" s="258">
        <f>'Div 2 forecast'!AB65</f>
        <v>31025.458037460041</v>
      </c>
      <c r="AA18" s="258">
        <f>'Div 2 forecast'!AC65</f>
        <v>32356.037928652462</v>
      </c>
      <c r="AB18" s="258">
        <f>'Div 2 forecast'!AD65</f>
        <v>21882.398203922337</v>
      </c>
      <c r="AC18" s="258">
        <f>'Div 2 forecast'!AE65</f>
        <v>22355.65757094917</v>
      </c>
      <c r="AD18" s="258">
        <f>'Div 2 forecast'!AF65</f>
        <v>20581.359833219823</v>
      </c>
    </row>
    <row r="19" spans="2:30">
      <c r="C19" s="32" t="s">
        <v>124</v>
      </c>
      <c r="D19" s="258">
        <f>-D$7*SUM(D17:D18)</f>
        <v>-51214.326877840431</v>
      </c>
      <c r="E19" s="258">
        <f t="shared" ref="E19:AD19" si="4">-E$7*SUM(E17:E18)</f>
        <v>-507301.83870867611</v>
      </c>
      <c r="F19" s="258">
        <f t="shared" si="4"/>
        <v>33466.048446202571</v>
      </c>
      <c r="G19" s="258">
        <f t="shared" si="4"/>
        <v>-94065.676307493966</v>
      </c>
      <c r="H19" s="258">
        <f t="shared" si="4"/>
        <v>-88812.233530317055</v>
      </c>
      <c r="I19" s="258">
        <f t="shared" si="4"/>
        <v>-188778.85081209301</v>
      </c>
      <c r="J19" s="258">
        <f t="shared" si="4"/>
        <v>-179667.72250019884</v>
      </c>
      <c r="K19" s="258">
        <f t="shared" si="4"/>
        <v>-463953.71090437926</v>
      </c>
      <c r="L19" s="258">
        <f t="shared" si="4"/>
        <v>-186590.52778241789</v>
      </c>
      <c r="M19" s="258">
        <f t="shared" si="4"/>
        <v>-303834.71893944207</v>
      </c>
      <c r="N19" s="258">
        <f t="shared" si="4"/>
        <v>-136569.28405883405</v>
      </c>
      <c r="O19" s="258">
        <f t="shared" si="4"/>
        <v>-56273.933746177398</v>
      </c>
      <c r="P19" s="258">
        <f t="shared" si="4"/>
        <v>-67924.71970554821</v>
      </c>
      <c r="Q19" s="258">
        <f t="shared" si="4"/>
        <v>-109700.98723283623</v>
      </c>
      <c r="R19" s="258">
        <f t="shared" si="4"/>
        <v>-75992.581575594886</v>
      </c>
      <c r="S19" s="258">
        <f t="shared" si="4"/>
        <v>-157783.57339868046</v>
      </c>
      <c r="T19" s="258">
        <f t="shared" si="4"/>
        <v>-149762.51894218725</v>
      </c>
      <c r="U19" s="258">
        <f t="shared" si="4"/>
        <v>-230389.54197531971</v>
      </c>
      <c r="V19" s="258">
        <f t="shared" si="4"/>
        <v>-177112.99727245726</v>
      </c>
      <c r="W19" s="258">
        <f t="shared" si="4"/>
        <v>-458631.3360146893</v>
      </c>
      <c r="X19" s="258">
        <f t="shared" si="4"/>
        <v>-184002.61572536058</v>
      </c>
      <c r="Y19" s="258">
        <f t="shared" si="4"/>
        <v>-299887.31148243468</v>
      </c>
      <c r="Z19" s="258">
        <f t="shared" si="4"/>
        <v>-134551.02915121932</v>
      </c>
      <c r="AA19" s="258">
        <f t="shared" si="4"/>
        <v>-55954.823319057155</v>
      </c>
      <c r="AB19" s="258">
        <f t="shared" si="4"/>
        <v>-66934.622914394218</v>
      </c>
      <c r="AC19" s="258">
        <f t="shared" si="4"/>
        <v>-108063.13044899749</v>
      </c>
      <c r="AD19" s="258">
        <f t="shared" si="4"/>
        <v>-74826.081976773436</v>
      </c>
    </row>
    <row r="20" spans="2:30">
      <c r="C20" s="24" t="s">
        <v>125</v>
      </c>
      <c r="D20" s="294">
        <f>SUM(D17:D19)</f>
        <v>135503.94312215957</v>
      </c>
      <c r="E20" s="294">
        <f t="shared" ref="E20:AD20" si="5">SUM(E17:E19)</f>
        <v>672637.87129132356</v>
      </c>
      <c r="F20" s="294">
        <f t="shared" si="5"/>
        <v>-69838.041553797404</v>
      </c>
      <c r="G20" s="294">
        <f t="shared" si="5"/>
        <v>165704.503692506</v>
      </c>
      <c r="H20" s="294">
        <f t="shared" si="5"/>
        <v>146497.91646968294</v>
      </c>
      <c r="I20" s="294">
        <f t="shared" si="5"/>
        <v>396367.96918790694</v>
      </c>
      <c r="J20" s="294">
        <f t="shared" si="5"/>
        <v>292804.32631569076</v>
      </c>
      <c r="K20" s="294">
        <f t="shared" si="5"/>
        <v>795229.74772574881</v>
      </c>
      <c r="L20" s="294">
        <f t="shared" si="5"/>
        <v>314685.98675399757</v>
      </c>
      <c r="M20" s="294">
        <f t="shared" si="5"/>
        <v>516824.31279650296</v>
      </c>
      <c r="N20" s="294">
        <f t="shared" si="5"/>
        <v>226400.56353521606</v>
      </c>
      <c r="O20" s="294">
        <f t="shared" si="5"/>
        <v>322262.49725607567</v>
      </c>
      <c r="P20" s="294">
        <f t="shared" si="5"/>
        <v>188079.58267993393</v>
      </c>
      <c r="Q20" s="294">
        <f t="shared" si="5"/>
        <v>151840.0224629709</v>
      </c>
      <c r="R20" s="294">
        <f t="shared" si="5"/>
        <v>164790.74651975028</v>
      </c>
      <c r="S20" s="294">
        <f t="shared" si="5"/>
        <v>281673.21725823474</v>
      </c>
      <c r="T20" s="294">
        <f t="shared" si="5"/>
        <v>259968.27411503973</v>
      </c>
      <c r="U20" s="294">
        <f t="shared" si="5"/>
        <v>505675.27413390367</v>
      </c>
      <c r="V20" s="294">
        <f t="shared" si="5"/>
        <v>295359.05154343229</v>
      </c>
      <c r="W20" s="294">
        <f t="shared" si="5"/>
        <v>800552.12261543877</v>
      </c>
      <c r="X20" s="294">
        <f t="shared" si="5"/>
        <v>317273.89881105488</v>
      </c>
      <c r="Y20" s="294">
        <f t="shared" si="5"/>
        <v>520771.72025351034</v>
      </c>
      <c r="Z20" s="294">
        <f t="shared" si="5"/>
        <v>228418.81844283079</v>
      </c>
      <c r="AA20" s="294">
        <f t="shared" si="5"/>
        <v>322581.60768319591</v>
      </c>
      <c r="AB20" s="294">
        <f t="shared" si="5"/>
        <v>189069.67947108793</v>
      </c>
      <c r="AC20" s="294">
        <f t="shared" si="5"/>
        <v>153477.87924680964</v>
      </c>
      <c r="AD20" s="294">
        <f t="shared" si="5"/>
        <v>165957.24611857173</v>
      </c>
    </row>
    <row r="21" spans="2:30"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</row>
    <row r="22" spans="2:30" ht="15.75" thickBot="1">
      <c r="C22" s="48" t="s">
        <v>126</v>
      </c>
      <c r="D22" s="295">
        <f>D15+D20</f>
        <v>252320.16487849673</v>
      </c>
      <c r="E22" s="295">
        <f t="shared" ref="E22:AD22" si="6">E15+E20</f>
        <v>761498.19916751282</v>
      </c>
      <c r="F22" s="295">
        <f t="shared" si="6"/>
        <v>17888.999029257524</v>
      </c>
      <c r="G22" s="295">
        <f t="shared" si="6"/>
        <v>266047.29169495421</v>
      </c>
      <c r="H22" s="295">
        <f t="shared" si="6"/>
        <v>235464.12503357569</v>
      </c>
      <c r="I22" s="295">
        <f t="shared" si="6"/>
        <v>413375.06877224322</v>
      </c>
      <c r="J22" s="295">
        <f t="shared" si="6"/>
        <v>389247.58775529318</v>
      </c>
      <c r="K22" s="295">
        <f t="shared" si="6"/>
        <v>1057160.8176300037</v>
      </c>
      <c r="L22" s="295">
        <f t="shared" si="6"/>
        <v>418336.58261019923</v>
      </c>
      <c r="M22" s="295">
        <f t="shared" si="6"/>
        <v>687054.79724513716</v>
      </c>
      <c r="N22" s="295">
        <f t="shared" si="6"/>
        <v>300971.89591217926</v>
      </c>
      <c r="O22" s="295">
        <f t="shared" si="6"/>
        <v>428408.62790285278</v>
      </c>
      <c r="P22" s="295">
        <f t="shared" si="6"/>
        <v>250028.83251545508</v>
      </c>
      <c r="Q22" s="295">
        <f t="shared" si="6"/>
        <v>201852.76362582805</v>
      </c>
      <c r="R22" s="295">
        <f t="shared" si="6"/>
        <v>219069.16941537487</v>
      </c>
      <c r="S22" s="295">
        <f t="shared" si="6"/>
        <v>374450.13785359863</v>
      </c>
      <c r="T22" s="295">
        <f t="shared" si="6"/>
        <v>345596.06705771334</v>
      </c>
      <c r="U22" s="295">
        <f t="shared" si="6"/>
        <v>672233.51212338544</v>
      </c>
      <c r="V22" s="295">
        <f t="shared" si="6"/>
        <v>392643.78290305147</v>
      </c>
      <c r="W22" s="295">
        <f t="shared" si="6"/>
        <v>1064236.2649535092</v>
      </c>
      <c r="X22" s="295">
        <f t="shared" si="6"/>
        <v>421776.89559398458</v>
      </c>
      <c r="Y22" s="295">
        <f t="shared" si="6"/>
        <v>692302.39330992592</v>
      </c>
      <c r="Z22" s="295">
        <f t="shared" si="6"/>
        <v>303654.91929557454</v>
      </c>
      <c r="AA22" s="295">
        <f t="shared" si="6"/>
        <v>428832.84623851423</v>
      </c>
      <c r="AB22" s="295">
        <f t="shared" si="6"/>
        <v>251345.0452656227</v>
      </c>
      <c r="AC22" s="295">
        <f t="shared" si="6"/>
        <v>204030.09416673853</v>
      </c>
      <c r="AD22" s="295">
        <f t="shared" si="6"/>
        <v>220619.88815191848</v>
      </c>
    </row>
    <row r="23" spans="2:30" ht="15.75" thickTop="1">
      <c r="T23"/>
    </row>
    <row r="24" spans="2:30">
      <c r="B24" s="3">
        <v>12</v>
      </c>
      <c r="C24" s="32" t="s">
        <v>116</v>
      </c>
      <c r="D24" s="258">
        <f xml:space="preserve"> 0</f>
        <v>0</v>
      </c>
      <c r="E24" s="258">
        <f t="shared" ref="E24:AD24" si="7" xml:space="preserve"> 0</f>
        <v>0</v>
      </c>
      <c r="F24" s="258">
        <f t="shared" si="7"/>
        <v>0</v>
      </c>
      <c r="G24" s="258">
        <f t="shared" si="7"/>
        <v>0</v>
      </c>
      <c r="H24" s="258">
        <f t="shared" si="7"/>
        <v>0</v>
      </c>
      <c r="I24" s="258">
        <f t="shared" si="7"/>
        <v>0</v>
      </c>
      <c r="J24" s="258">
        <f t="shared" si="7"/>
        <v>0</v>
      </c>
      <c r="K24" s="258">
        <f t="shared" si="7"/>
        <v>0</v>
      </c>
      <c r="L24" s="258">
        <f t="shared" si="7"/>
        <v>0</v>
      </c>
      <c r="M24" s="258">
        <f t="shared" si="7"/>
        <v>0</v>
      </c>
      <c r="N24" s="258">
        <f t="shared" si="7"/>
        <v>0</v>
      </c>
      <c r="O24" s="258">
        <f t="shared" si="7"/>
        <v>0</v>
      </c>
      <c r="P24" s="258">
        <f t="shared" si="7"/>
        <v>0</v>
      </c>
      <c r="Q24" s="258">
        <f t="shared" si="7"/>
        <v>0</v>
      </c>
      <c r="R24" s="258">
        <f t="shared" si="7"/>
        <v>0</v>
      </c>
      <c r="S24" s="258">
        <f t="shared" si="7"/>
        <v>0</v>
      </c>
      <c r="T24" s="258">
        <f t="shared" si="7"/>
        <v>0</v>
      </c>
      <c r="U24" s="258">
        <f t="shared" si="7"/>
        <v>0</v>
      </c>
      <c r="V24" s="258">
        <f t="shared" si="7"/>
        <v>0</v>
      </c>
      <c r="W24" s="258">
        <f t="shared" si="7"/>
        <v>0</v>
      </c>
      <c r="X24" s="258">
        <f t="shared" si="7"/>
        <v>0</v>
      </c>
      <c r="Y24" s="258">
        <f t="shared" si="7"/>
        <v>0</v>
      </c>
      <c r="Z24" s="258">
        <f t="shared" si="7"/>
        <v>0</v>
      </c>
      <c r="AA24" s="258">
        <f t="shared" si="7"/>
        <v>0</v>
      </c>
      <c r="AB24" s="258">
        <f t="shared" si="7"/>
        <v>0</v>
      </c>
      <c r="AC24" s="258">
        <f t="shared" si="7"/>
        <v>0</v>
      </c>
      <c r="AD24" s="258">
        <f t="shared" si="7"/>
        <v>0</v>
      </c>
    </row>
    <row r="25" spans="2:30">
      <c r="B25" s="3"/>
      <c r="C25" s="30" t="s">
        <v>117</v>
      </c>
      <c r="D25" s="293">
        <f>-D24*D$7</f>
        <v>0</v>
      </c>
      <c r="E25" s="293">
        <f t="shared" ref="E25:AD25" si="8">-E24*E$7</f>
        <v>0</v>
      </c>
      <c r="F25" s="293">
        <f t="shared" si="8"/>
        <v>0</v>
      </c>
      <c r="G25" s="293">
        <f t="shared" si="8"/>
        <v>0</v>
      </c>
      <c r="H25" s="293">
        <f t="shared" si="8"/>
        <v>0</v>
      </c>
      <c r="I25" s="293">
        <f t="shared" si="8"/>
        <v>0</v>
      </c>
      <c r="J25" s="293">
        <f t="shared" si="8"/>
        <v>0</v>
      </c>
      <c r="K25" s="293">
        <f t="shared" si="8"/>
        <v>0</v>
      </c>
      <c r="L25" s="293">
        <f t="shared" si="8"/>
        <v>0</v>
      </c>
      <c r="M25" s="293">
        <f t="shared" si="8"/>
        <v>0</v>
      </c>
      <c r="N25" s="293">
        <f t="shared" si="8"/>
        <v>0</v>
      </c>
      <c r="O25" s="293">
        <f t="shared" si="8"/>
        <v>0</v>
      </c>
      <c r="P25" s="293">
        <f t="shared" si="8"/>
        <v>0</v>
      </c>
      <c r="Q25" s="293">
        <f t="shared" si="8"/>
        <v>0</v>
      </c>
      <c r="R25" s="293">
        <f t="shared" si="8"/>
        <v>0</v>
      </c>
      <c r="S25" s="293">
        <f t="shared" si="8"/>
        <v>0</v>
      </c>
      <c r="T25" s="293">
        <f t="shared" si="8"/>
        <v>0</v>
      </c>
      <c r="U25" s="293">
        <f t="shared" si="8"/>
        <v>0</v>
      </c>
      <c r="V25" s="293">
        <f t="shared" si="8"/>
        <v>0</v>
      </c>
      <c r="W25" s="293">
        <f t="shared" si="8"/>
        <v>0</v>
      </c>
      <c r="X25" s="293">
        <f t="shared" si="8"/>
        <v>0</v>
      </c>
      <c r="Y25" s="293">
        <f t="shared" si="8"/>
        <v>0</v>
      </c>
      <c r="Z25" s="293">
        <f t="shared" si="8"/>
        <v>0</v>
      </c>
      <c r="AA25" s="293">
        <f t="shared" si="8"/>
        <v>0</v>
      </c>
      <c r="AB25" s="293">
        <f t="shared" si="8"/>
        <v>0</v>
      </c>
      <c r="AC25" s="293">
        <f t="shared" si="8"/>
        <v>0</v>
      </c>
      <c r="AD25" s="293">
        <f t="shared" si="8"/>
        <v>0</v>
      </c>
    </row>
    <row r="26" spans="2:30">
      <c r="C26" s="48" t="s">
        <v>118</v>
      </c>
      <c r="D26" s="50">
        <f>SUM(D24:D25)</f>
        <v>0</v>
      </c>
      <c r="E26" s="50">
        <f t="shared" ref="E26:AD26" si="9">SUM(E24:E25)</f>
        <v>0</v>
      </c>
      <c r="F26" s="50">
        <f t="shared" si="9"/>
        <v>0</v>
      </c>
      <c r="G26" s="50">
        <f t="shared" si="9"/>
        <v>0</v>
      </c>
      <c r="H26" s="50">
        <f t="shared" si="9"/>
        <v>0</v>
      </c>
      <c r="I26" s="50">
        <f t="shared" si="9"/>
        <v>0</v>
      </c>
      <c r="J26" s="50">
        <f t="shared" si="9"/>
        <v>0</v>
      </c>
      <c r="K26" s="50">
        <f t="shared" si="9"/>
        <v>0</v>
      </c>
      <c r="L26" s="50">
        <f t="shared" si="9"/>
        <v>0</v>
      </c>
      <c r="M26" s="50">
        <f t="shared" si="9"/>
        <v>0</v>
      </c>
      <c r="N26" s="50">
        <f t="shared" si="9"/>
        <v>0</v>
      </c>
      <c r="O26" s="50">
        <f t="shared" si="9"/>
        <v>0</v>
      </c>
      <c r="P26" s="50">
        <f t="shared" si="9"/>
        <v>0</v>
      </c>
      <c r="Q26" s="50">
        <f t="shared" si="9"/>
        <v>0</v>
      </c>
      <c r="R26" s="50">
        <f t="shared" si="9"/>
        <v>0</v>
      </c>
      <c r="S26" s="50">
        <f t="shared" si="9"/>
        <v>0</v>
      </c>
      <c r="T26" s="50">
        <f t="shared" si="9"/>
        <v>0</v>
      </c>
      <c r="U26" s="50">
        <f t="shared" si="9"/>
        <v>0</v>
      </c>
      <c r="V26" s="50">
        <f t="shared" si="9"/>
        <v>0</v>
      </c>
      <c r="W26" s="50">
        <f t="shared" si="9"/>
        <v>0</v>
      </c>
      <c r="X26" s="50">
        <f t="shared" si="9"/>
        <v>0</v>
      </c>
      <c r="Y26" s="50">
        <f t="shared" si="9"/>
        <v>0</v>
      </c>
      <c r="Z26" s="50">
        <f t="shared" si="9"/>
        <v>0</v>
      </c>
      <c r="AA26" s="50">
        <f t="shared" si="9"/>
        <v>0</v>
      </c>
      <c r="AB26" s="50">
        <f t="shared" si="9"/>
        <v>0</v>
      </c>
      <c r="AC26" s="50">
        <f t="shared" si="9"/>
        <v>0</v>
      </c>
      <c r="AD26" s="50">
        <f t="shared" si="9"/>
        <v>0</v>
      </c>
    </row>
    <row r="27" spans="2:30">
      <c r="C27" s="32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</row>
    <row r="28" spans="2:30">
      <c r="C28" s="32" t="s">
        <v>119</v>
      </c>
      <c r="D28" s="258">
        <f>'Div 12 forecast'!F45</f>
        <v>9531.7100000000009</v>
      </c>
      <c r="E28" s="258">
        <f>'Div 12 forecast'!G45</f>
        <v>9224.24</v>
      </c>
      <c r="F28" s="258">
        <f>'Div 12 forecast'!H45</f>
        <v>9531.7000000000007</v>
      </c>
      <c r="G28" s="258">
        <f>'Div 12 forecast'!I45</f>
        <v>5079.18</v>
      </c>
      <c r="H28" s="258">
        <f>'Div 12 forecast'!J45</f>
        <v>3768.5099999999998</v>
      </c>
      <c r="I28" s="258">
        <f>'Div 12 forecast'!K45</f>
        <v>4172.2299999999996</v>
      </c>
      <c r="J28" s="258">
        <f>'Div 12 forecast'!L45</f>
        <v>7113.6029879839789</v>
      </c>
      <c r="K28" s="258">
        <f>'Div 12 forecast'!M45</f>
        <v>21060.787944598345</v>
      </c>
      <c r="L28" s="258">
        <f>'Div 12 forecast'!N45</f>
        <v>7957.3667643621939</v>
      </c>
      <c r="M28" s="258">
        <f>'Div 12 forecast'!O45</f>
        <v>8078.6680869896663</v>
      </c>
      <c r="N28" s="258">
        <f>'Div 12 forecast'!P45</f>
        <v>8078.6680869896663</v>
      </c>
      <c r="O28" s="258">
        <f>'Div 12 forecast'!Q45</f>
        <v>8703.2671007901099</v>
      </c>
      <c r="P28" s="258">
        <f>'Div 12 forecast'!R45</f>
        <v>4379.8535835202192</v>
      </c>
      <c r="Q28" s="258">
        <f>'Div 12 forecast'!S45</f>
        <v>14567.49524907581</v>
      </c>
      <c r="R28" s="258">
        <f>'Div 12 forecast'!T45</f>
        <v>9318.7890749397011</v>
      </c>
      <c r="S28" s="258">
        <f>'Div 12 forecast'!U45</f>
        <v>4582.5665972223123</v>
      </c>
      <c r="T28" s="258">
        <f>'Div 12 forecast'!V45</f>
        <v>3230.5420552165042</v>
      </c>
      <c r="U28" s="258">
        <f>'Div 12 forecast'!W45</f>
        <v>5228.323440025456</v>
      </c>
      <c r="V28" s="258">
        <f>'Div 12 forecast'!X45</f>
        <v>7113.6029879839789</v>
      </c>
      <c r="W28" s="258">
        <f>'Div 12 forecast'!Y45</f>
        <v>21060.787944598345</v>
      </c>
      <c r="X28" s="258">
        <f>'Div 12 forecast'!Z45</f>
        <v>7957.3667643621939</v>
      </c>
      <c r="Y28" s="258">
        <f>'Div 12 forecast'!AA45</f>
        <v>8078.6680869896663</v>
      </c>
      <c r="Z28" s="258">
        <f>'Div 12 forecast'!AB45</f>
        <v>8078.6680869896663</v>
      </c>
      <c r="AA28" s="258">
        <f>'Div 12 forecast'!AC45</f>
        <v>8703.2671007901099</v>
      </c>
      <c r="AB28" s="258">
        <f>'Div 12 forecast'!AD45</f>
        <v>4379.8535835202192</v>
      </c>
      <c r="AC28" s="258">
        <f>'Div 12 forecast'!AE45</f>
        <v>14567.49524907581</v>
      </c>
      <c r="AD28" s="258">
        <f>'Div 12 forecast'!AF45</f>
        <v>9318.7890749397011</v>
      </c>
    </row>
    <row r="29" spans="2:30">
      <c r="C29" s="32" t="s">
        <v>120</v>
      </c>
      <c r="D29" s="293">
        <f>-D28*D$7</f>
        <v>-2614.4207079723933</v>
      </c>
      <c r="E29" s="293">
        <f t="shared" ref="E29:AD29" si="10">-E28*E$7</f>
        <v>-3965.8584866934593</v>
      </c>
      <c r="F29" s="293">
        <f t="shared" si="10"/>
        <v>-3087.8577409148966</v>
      </c>
      <c r="G29" s="293">
        <f t="shared" si="10"/>
        <v>-1839.2276657293662</v>
      </c>
      <c r="H29" s="293">
        <f t="shared" si="10"/>
        <v>-1422.3346939404657</v>
      </c>
      <c r="I29" s="293">
        <f t="shared" si="10"/>
        <v>-1346.0361704157237</v>
      </c>
      <c r="J29" s="293">
        <f t="shared" si="10"/>
        <v>-2705.1014992840946</v>
      </c>
      <c r="K29" s="293">
        <f t="shared" si="10"/>
        <v>-7759.9738580562253</v>
      </c>
      <c r="L29" s="293">
        <f t="shared" si="10"/>
        <v>-2961.9765164816054</v>
      </c>
      <c r="M29" s="293">
        <f t="shared" si="10"/>
        <v>-2990.9862107084323</v>
      </c>
      <c r="N29" s="293">
        <f t="shared" si="10"/>
        <v>-3039.6406866916145</v>
      </c>
      <c r="O29" s="293">
        <f t="shared" si="10"/>
        <v>-1293.8439634684275</v>
      </c>
      <c r="P29" s="293">
        <f t="shared" si="10"/>
        <v>-1162.0911220624191</v>
      </c>
      <c r="Q29" s="293">
        <f t="shared" si="10"/>
        <v>-6110.2028021989663</v>
      </c>
      <c r="R29" s="293">
        <f t="shared" si="10"/>
        <v>-2941.0625916870026</v>
      </c>
      <c r="S29" s="293">
        <f t="shared" si="10"/>
        <v>-1645.335214791703</v>
      </c>
      <c r="T29" s="293">
        <f t="shared" si="10"/>
        <v>-1180.8097510267432</v>
      </c>
      <c r="U29" s="293">
        <f t="shared" si="10"/>
        <v>-1636.474147770638</v>
      </c>
      <c r="V29" s="293">
        <f t="shared" si="10"/>
        <v>-2666.6372111657042</v>
      </c>
      <c r="W29" s="293">
        <f t="shared" si="10"/>
        <v>-7670.9531453513728</v>
      </c>
      <c r="X29" s="293">
        <f t="shared" si="10"/>
        <v>-2920.8954668119145</v>
      </c>
      <c r="Y29" s="293">
        <f t="shared" si="10"/>
        <v>-2952.1274479140793</v>
      </c>
      <c r="Z29" s="293">
        <f t="shared" si="10"/>
        <v>-2994.7201192625735</v>
      </c>
      <c r="AA29" s="293">
        <f t="shared" si="10"/>
        <v>-1286.5070123735984</v>
      </c>
      <c r="AB29" s="293">
        <f t="shared" si="10"/>
        <v>-1145.1520357331669</v>
      </c>
      <c r="AC29" s="293">
        <f t="shared" si="10"/>
        <v>-6018.9763022134084</v>
      </c>
      <c r="AD29" s="293">
        <f t="shared" si="10"/>
        <v>-2895.9167595257559</v>
      </c>
    </row>
    <row r="30" spans="2:30">
      <c r="C30" s="48" t="s">
        <v>121</v>
      </c>
      <c r="D30" s="50">
        <f>SUM(D28:D29)</f>
        <v>6917.2892920276081</v>
      </c>
      <c r="E30" s="50">
        <f t="shared" ref="E30:AD30" si="11">SUM(E28:E29)</f>
        <v>5258.38151330654</v>
      </c>
      <c r="F30" s="50">
        <f t="shared" si="11"/>
        <v>6443.8422590851042</v>
      </c>
      <c r="G30" s="50">
        <f t="shared" si="11"/>
        <v>3239.9523342706343</v>
      </c>
      <c r="H30" s="50">
        <f t="shared" si="11"/>
        <v>2346.1753060595338</v>
      </c>
      <c r="I30" s="50">
        <f t="shared" si="11"/>
        <v>2826.1938295842756</v>
      </c>
      <c r="J30" s="50">
        <f t="shared" si="11"/>
        <v>4408.5014886998842</v>
      </c>
      <c r="K30" s="50">
        <f t="shared" si="11"/>
        <v>13300.814086542119</v>
      </c>
      <c r="L30" s="50">
        <f t="shared" si="11"/>
        <v>4995.3902478805885</v>
      </c>
      <c r="M30" s="50">
        <f t="shared" si="11"/>
        <v>5087.6818762812345</v>
      </c>
      <c r="N30" s="50">
        <f t="shared" si="11"/>
        <v>5039.0274002980514</v>
      </c>
      <c r="O30" s="50">
        <f t="shared" si="11"/>
        <v>7409.4231373216826</v>
      </c>
      <c r="P30" s="50">
        <f t="shared" si="11"/>
        <v>3217.7624614577999</v>
      </c>
      <c r="Q30" s="50">
        <f t="shared" si="11"/>
        <v>8457.2924468768433</v>
      </c>
      <c r="R30" s="50">
        <f t="shared" si="11"/>
        <v>6377.726483252698</v>
      </c>
      <c r="S30" s="50">
        <f t="shared" si="11"/>
        <v>2937.2313824306093</v>
      </c>
      <c r="T30" s="50">
        <f t="shared" si="11"/>
        <v>2049.7323041897607</v>
      </c>
      <c r="U30" s="50">
        <f t="shared" si="11"/>
        <v>3591.849292254818</v>
      </c>
      <c r="V30" s="50">
        <f t="shared" si="11"/>
        <v>4446.9657768182751</v>
      </c>
      <c r="W30" s="50">
        <f t="shared" si="11"/>
        <v>13389.834799246972</v>
      </c>
      <c r="X30" s="50">
        <f t="shared" si="11"/>
        <v>5036.4712975502789</v>
      </c>
      <c r="Y30" s="50">
        <f t="shared" si="11"/>
        <v>5126.540639075587</v>
      </c>
      <c r="Z30" s="50">
        <f t="shared" si="11"/>
        <v>5083.9479677270929</v>
      </c>
      <c r="AA30" s="50">
        <f t="shared" si="11"/>
        <v>7416.7600884165113</v>
      </c>
      <c r="AB30" s="50">
        <f t="shared" si="11"/>
        <v>3234.7015477870523</v>
      </c>
      <c r="AC30" s="50">
        <f t="shared" si="11"/>
        <v>8548.5189468624012</v>
      </c>
      <c r="AD30" s="50">
        <f t="shared" si="11"/>
        <v>6422.8723154139452</v>
      </c>
    </row>
    <row r="31" spans="2:30">
      <c r="C31" s="32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</row>
    <row r="32" spans="2:30">
      <c r="C32" s="32" t="s">
        <v>122</v>
      </c>
      <c r="D32" s="258">
        <f>'Div 12 forecast'!F44</f>
        <v>9860.02</v>
      </c>
      <c r="E32" s="258">
        <f>'Div 12 forecast'!G44</f>
        <v>33107.659999999996</v>
      </c>
      <c r="F32" s="258">
        <f>'Div 12 forecast'!H44</f>
        <v>10781.230000000001</v>
      </c>
      <c r="G32" s="258">
        <f>'Div 12 forecast'!I44</f>
        <v>6802.54</v>
      </c>
      <c r="H32" s="258">
        <f>'Div 12 forecast'!J44</f>
        <v>5464.8799999999992</v>
      </c>
      <c r="I32" s="258">
        <f>'Div 12 forecast'!K44</f>
        <v>17231.59</v>
      </c>
      <c r="J32" s="258">
        <f>'Div 12 forecast'!L44</f>
        <v>14336.177423543701</v>
      </c>
      <c r="K32" s="258">
        <f>'Div 12 forecast'!M44</f>
        <v>42444.200662224554</v>
      </c>
      <c r="L32" s="258">
        <f>'Div 12 forecast'!N44</f>
        <v>16036.630375746687</v>
      </c>
      <c r="M32" s="258">
        <f>'Div 12 forecast'!O44</f>
        <v>16281.091204645265</v>
      </c>
      <c r="N32" s="258">
        <f>'Div 12 forecast'!P44</f>
        <v>16281.091204645265</v>
      </c>
      <c r="O32" s="258">
        <f>'Div 12 forecast'!Q44</f>
        <v>17539.857303278957</v>
      </c>
      <c r="P32" s="258">
        <f>'Div 12 forecast'!R44</f>
        <v>8826.8010132913751</v>
      </c>
      <c r="Q32" s="258">
        <f>'Div 12 forecast'!S44</f>
        <v>29358.146196821617</v>
      </c>
      <c r="R32" s="258">
        <f>'Div 12 forecast'!T44</f>
        <v>18780.330273784057</v>
      </c>
      <c r="S32" s="258">
        <f>'Div 12 forecast'!U44</f>
        <v>9235.3323490158145</v>
      </c>
      <c r="T32" s="258">
        <f>'Div 12 forecast'!V44</f>
        <v>6510.5719501122685</v>
      </c>
      <c r="U32" s="258">
        <f>'Div 12 forecast'!W44</f>
        <v>10536.738216974851</v>
      </c>
      <c r="V32" s="258">
        <f>'Div 12 forecast'!X44</f>
        <v>14336.177423543701</v>
      </c>
      <c r="W32" s="258">
        <f>'Div 12 forecast'!Y44</f>
        <v>42444.200662224554</v>
      </c>
      <c r="X32" s="258">
        <f>'Div 12 forecast'!Z44</f>
        <v>16036.630375746687</v>
      </c>
      <c r="Y32" s="258">
        <f>'Div 12 forecast'!AA44</f>
        <v>16281.091204645265</v>
      </c>
      <c r="Z32" s="258">
        <f>'Div 12 forecast'!AB44</f>
        <v>16281.091204645265</v>
      </c>
      <c r="AA32" s="258">
        <f>'Div 12 forecast'!AC44</f>
        <v>17539.857303278957</v>
      </c>
      <c r="AB32" s="258">
        <f>'Div 12 forecast'!AD44</f>
        <v>8826.8010132913751</v>
      </c>
      <c r="AC32" s="258">
        <f>'Div 12 forecast'!AE44</f>
        <v>29358.146196821617</v>
      </c>
      <c r="AD32" s="258">
        <f>'Div 12 forecast'!AF44</f>
        <v>18780.330273784057</v>
      </c>
    </row>
    <row r="33" spans="2:30">
      <c r="C33" s="32" t="s">
        <v>123</v>
      </c>
      <c r="D33" s="258">
        <f>'Div 12 forecast'!F46</f>
        <v>0</v>
      </c>
      <c r="E33" s="258">
        <f>'Div 12 forecast'!G46</f>
        <v>22781.25</v>
      </c>
      <c r="F33" s="258">
        <f>'Div 12 forecast'!H46</f>
        <v>0</v>
      </c>
      <c r="G33" s="258">
        <f>'Div 12 forecast'!I46</f>
        <v>0</v>
      </c>
      <c r="H33" s="258">
        <f>'Div 12 forecast'!J46</f>
        <v>0</v>
      </c>
      <c r="I33" s="258">
        <f>'Div 12 forecast'!K46</f>
        <v>0</v>
      </c>
      <c r="J33" s="258">
        <f>'Div 12 forecast'!L46</f>
        <v>3923.1735991734686</v>
      </c>
      <c r="K33" s="258">
        <f>'Div 12 forecast'!M46</f>
        <v>11615.088356998027</v>
      </c>
      <c r="L33" s="258">
        <f>'Div 12 forecast'!N46</f>
        <v>4388.5118781043329</v>
      </c>
      <c r="M33" s="258">
        <f>'Div 12 forecast'!O46</f>
        <v>4455.4099250266554</v>
      </c>
      <c r="N33" s="258">
        <f>'Div 12 forecast'!P46</f>
        <v>4455.4099250266554</v>
      </c>
      <c r="O33" s="258">
        <f>'Div 12 forecast'!Q46</f>
        <v>4799.8781734165104</v>
      </c>
      <c r="P33" s="258">
        <f>'Div 12 forecast'!R46</f>
        <v>2415.5025204719132</v>
      </c>
      <c r="Q33" s="258">
        <f>'Div 12 forecast'!S46</f>
        <v>8034.0177634028878</v>
      </c>
      <c r="R33" s="258">
        <f>'Div 12 forecast'!T46</f>
        <v>5139.3404069392127</v>
      </c>
      <c r="S33" s="258">
        <f>'Div 12 forecast'!U46</f>
        <v>2527.2993616659314</v>
      </c>
      <c r="T33" s="258">
        <f>'Div 12 forecast'!V46</f>
        <v>1781.6537306697289</v>
      </c>
      <c r="U33" s="258">
        <f>'Div 12 forecast'!W46</f>
        <v>2883.436216850323</v>
      </c>
      <c r="V33" s="258">
        <f>'Div 12 forecast'!X46</f>
        <v>3923.1735991734686</v>
      </c>
      <c r="W33" s="258">
        <f>'Div 12 forecast'!Y46</f>
        <v>11615.088356998027</v>
      </c>
      <c r="X33" s="258">
        <f>'Div 12 forecast'!Z46</f>
        <v>4388.5118781043329</v>
      </c>
      <c r="Y33" s="258">
        <f>'Div 12 forecast'!AA46</f>
        <v>4455.4099250266554</v>
      </c>
      <c r="Z33" s="258">
        <f>'Div 12 forecast'!AB46</f>
        <v>4455.4099250266554</v>
      </c>
      <c r="AA33" s="258">
        <f>'Div 12 forecast'!AC46</f>
        <v>4799.8781734165104</v>
      </c>
      <c r="AB33" s="258">
        <f>'Div 12 forecast'!AD46</f>
        <v>2415.5025204719132</v>
      </c>
      <c r="AC33" s="258">
        <f>'Div 12 forecast'!AE46</f>
        <v>8034.0177634028878</v>
      </c>
      <c r="AD33" s="258">
        <f>'Div 12 forecast'!AF46</f>
        <v>5139.3404069392127</v>
      </c>
    </row>
    <row r="34" spans="2:30">
      <c r="C34" s="32" t="s">
        <v>124</v>
      </c>
      <c r="D34" s="293">
        <f>-D$7*SUM(D32:D33)</f>
        <v>-2704.4717547031914</v>
      </c>
      <c r="E34" s="293">
        <f t="shared" ref="E34:AD34" si="12">-E$7*SUM(E32:E33)</f>
        <v>-24028.809748613105</v>
      </c>
      <c r="F34" s="293">
        <f t="shared" si="12"/>
        <v>-3492.6513121566891</v>
      </c>
      <c r="G34" s="293">
        <f t="shared" si="12"/>
        <v>-2463.2755218816114</v>
      </c>
      <c r="H34" s="293">
        <f t="shared" si="12"/>
        <v>-2062.5893051156481</v>
      </c>
      <c r="I34" s="293">
        <f t="shared" si="12"/>
        <v>-5559.2197490967383</v>
      </c>
      <c r="J34" s="293">
        <f t="shared" si="12"/>
        <v>-6943.5134222334564</v>
      </c>
      <c r="K34" s="293">
        <f t="shared" si="12"/>
        <v>-19918.469844423173</v>
      </c>
      <c r="L34" s="293">
        <f t="shared" si="12"/>
        <v>-7602.8658089070805</v>
      </c>
      <c r="M34" s="293">
        <f t="shared" si="12"/>
        <v>-7677.3285236304173</v>
      </c>
      <c r="N34" s="293">
        <f t="shared" si="12"/>
        <v>-7802.2158918605446</v>
      </c>
      <c r="O34" s="293">
        <f t="shared" si="12"/>
        <v>-3321.0668542368298</v>
      </c>
      <c r="P34" s="293">
        <f t="shared" si="12"/>
        <v>-2982.8807924708944</v>
      </c>
      <c r="Q34" s="293">
        <f t="shared" si="12"/>
        <v>-15683.801580408395</v>
      </c>
      <c r="R34" s="293">
        <f t="shared" si="12"/>
        <v>-7549.1834914186848</v>
      </c>
      <c r="S34" s="293">
        <f t="shared" si="12"/>
        <v>-4223.2822505931954</v>
      </c>
      <c r="T34" s="293">
        <f t="shared" si="12"/>
        <v>-3030.9281768274482</v>
      </c>
      <c r="U34" s="293">
        <f t="shared" si="12"/>
        <v>-4200.5374708456111</v>
      </c>
      <c r="V34" s="293">
        <f t="shared" si="12"/>
        <v>-6844.7824500694251</v>
      </c>
      <c r="W34" s="293">
        <f t="shared" si="12"/>
        <v>-19689.969540946015</v>
      </c>
      <c r="X34" s="293">
        <f t="shared" si="12"/>
        <v>-7497.4180762225851</v>
      </c>
      <c r="Y34" s="293">
        <f t="shared" si="12"/>
        <v>-7577.5850052798551</v>
      </c>
      <c r="Z34" s="293">
        <f t="shared" si="12"/>
        <v>-7686.9128013996369</v>
      </c>
      <c r="AA34" s="293">
        <f t="shared" si="12"/>
        <v>-3302.2342084308598</v>
      </c>
      <c r="AB34" s="293">
        <f t="shared" si="12"/>
        <v>-2939.4011768931937</v>
      </c>
      <c r="AC34" s="293">
        <f t="shared" si="12"/>
        <v>-15449.639414116024</v>
      </c>
      <c r="AD34" s="293">
        <f t="shared" si="12"/>
        <v>-7433.3021865388218</v>
      </c>
    </row>
    <row r="35" spans="2:30">
      <c r="C35" s="24" t="s">
        <v>125</v>
      </c>
      <c r="D35" s="50">
        <f>SUM(D32:D34)</f>
        <v>7155.548245296809</v>
      </c>
      <c r="E35" s="50">
        <f t="shared" ref="E35:AD35" si="13">SUM(E32:E34)</f>
        <v>31860.100251386892</v>
      </c>
      <c r="F35" s="50">
        <f t="shared" si="13"/>
        <v>7288.5786878433119</v>
      </c>
      <c r="G35" s="50">
        <f t="shared" si="13"/>
        <v>4339.2644781183881</v>
      </c>
      <c r="H35" s="50">
        <f t="shared" si="13"/>
        <v>3402.2906948843511</v>
      </c>
      <c r="I35" s="50">
        <f t="shared" si="13"/>
        <v>11672.370250903263</v>
      </c>
      <c r="J35" s="50">
        <f t="shared" si="13"/>
        <v>11315.837600483712</v>
      </c>
      <c r="K35" s="50">
        <f t="shared" si="13"/>
        <v>34140.819174799413</v>
      </c>
      <c r="L35" s="50">
        <f t="shared" si="13"/>
        <v>12822.276444943938</v>
      </c>
      <c r="M35" s="50">
        <f t="shared" si="13"/>
        <v>13059.172606041502</v>
      </c>
      <c r="N35" s="50">
        <f t="shared" si="13"/>
        <v>12934.285237811375</v>
      </c>
      <c r="O35" s="50">
        <f t="shared" si="13"/>
        <v>19018.668622458637</v>
      </c>
      <c r="P35" s="50">
        <f t="shared" si="13"/>
        <v>8259.4227412923938</v>
      </c>
      <c r="Q35" s="50">
        <f t="shared" si="13"/>
        <v>21708.36237981611</v>
      </c>
      <c r="R35" s="50">
        <f t="shared" si="13"/>
        <v>16370.487189304586</v>
      </c>
      <c r="S35" s="50">
        <f t="shared" si="13"/>
        <v>7539.3494600885506</v>
      </c>
      <c r="T35" s="50">
        <f t="shared" si="13"/>
        <v>5261.297503954549</v>
      </c>
      <c r="U35" s="50">
        <f t="shared" si="13"/>
        <v>9219.6369629795627</v>
      </c>
      <c r="V35" s="50">
        <f t="shared" si="13"/>
        <v>11414.568572647742</v>
      </c>
      <c r="W35" s="50">
        <f t="shared" si="13"/>
        <v>34369.319478276564</v>
      </c>
      <c r="X35" s="50">
        <f t="shared" si="13"/>
        <v>12927.724177628435</v>
      </c>
      <c r="Y35" s="50">
        <f t="shared" si="13"/>
        <v>13158.916124392064</v>
      </c>
      <c r="Z35" s="50">
        <f t="shared" si="13"/>
        <v>13049.588328272283</v>
      </c>
      <c r="AA35" s="50">
        <f t="shared" si="13"/>
        <v>19037.501268264608</v>
      </c>
      <c r="AB35" s="50">
        <f t="shared" si="13"/>
        <v>8302.9023568700941</v>
      </c>
      <c r="AC35" s="50">
        <f t="shared" si="13"/>
        <v>21942.524546108481</v>
      </c>
      <c r="AD35" s="50">
        <f t="shared" si="13"/>
        <v>16486.368494184448</v>
      </c>
    </row>
    <row r="36" spans="2:30">
      <c r="C36" s="32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</row>
    <row r="37" spans="2:30" ht="15.75" thickBot="1">
      <c r="C37" s="48" t="s">
        <v>126</v>
      </c>
      <c r="D37" s="295">
        <f>D30+D35</f>
        <v>14072.837537324416</v>
      </c>
      <c r="E37" s="295">
        <f t="shared" ref="E37:AD37" si="14">E30+E35</f>
        <v>37118.481764693432</v>
      </c>
      <c r="F37" s="295">
        <f t="shared" si="14"/>
        <v>13732.420946928416</v>
      </c>
      <c r="G37" s="295">
        <f t="shared" si="14"/>
        <v>7579.2168123890224</v>
      </c>
      <c r="H37" s="295">
        <f t="shared" si="14"/>
        <v>5748.4660009438849</v>
      </c>
      <c r="I37" s="295">
        <f t="shared" si="14"/>
        <v>14498.564080487538</v>
      </c>
      <c r="J37" s="295">
        <f t="shared" si="14"/>
        <v>15724.339089183595</v>
      </c>
      <c r="K37" s="295">
        <f t="shared" si="14"/>
        <v>47441.633261341529</v>
      </c>
      <c r="L37" s="295">
        <f t="shared" si="14"/>
        <v>17817.666692824525</v>
      </c>
      <c r="M37" s="295">
        <f t="shared" si="14"/>
        <v>18146.854482322735</v>
      </c>
      <c r="N37" s="295">
        <f t="shared" si="14"/>
        <v>17973.312638109426</v>
      </c>
      <c r="O37" s="295">
        <f t="shared" si="14"/>
        <v>26428.09175978032</v>
      </c>
      <c r="P37" s="295">
        <f t="shared" si="14"/>
        <v>11477.185202750194</v>
      </c>
      <c r="Q37" s="295">
        <f t="shared" si="14"/>
        <v>30165.654826692953</v>
      </c>
      <c r="R37" s="295">
        <f t="shared" si="14"/>
        <v>22748.213672557285</v>
      </c>
      <c r="S37" s="295">
        <f t="shared" si="14"/>
        <v>10476.580842519161</v>
      </c>
      <c r="T37" s="295">
        <f t="shared" si="14"/>
        <v>7311.0298081443098</v>
      </c>
      <c r="U37" s="295">
        <f t="shared" si="14"/>
        <v>12811.48625523438</v>
      </c>
      <c r="V37" s="295">
        <f t="shared" si="14"/>
        <v>15861.534349466017</v>
      </c>
      <c r="W37" s="295">
        <f t="shared" si="14"/>
        <v>47759.154277523536</v>
      </c>
      <c r="X37" s="295">
        <f t="shared" si="14"/>
        <v>17964.195475178713</v>
      </c>
      <c r="Y37" s="295">
        <f t="shared" si="14"/>
        <v>18285.45676346765</v>
      </c>
      <c r="Z37" s="295">
        <f t="shared" si="14"/>
        <v>18133.536295999376</v>
      </c>
      <c r="AA37" s="295">
        <f t="shared" si="14"/>
        <v>26454.26135668112</v>
      </c>
      <c r="AB37" s="295">
        <f t="shared" si="14"/>
        <v>11537.603904657146</v>
      </c>
      <c r="AC37" s="295">
        <f t="shared" si="14"/>
        <v>30491.043492970883</v>
      </c>
      <c r="AD37" s="295">
        <f t="shared" si="14"/>
        <v>22909.240809598392</v>
      </c>
    </row>
    <row r="38" spans="2:30" ht="15.75" thickTop="1">
      <c r="T38"/>
    </row>
    <row r="39" spans="2:30">
      <c r="D39" s="19"/>
      <c r="E39" s="19"/>
      <c r="F39" s="19"/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/>
    </row>
    <row r="40" spans="2:30">
      <c r="C40" s="47" t="s">
        <v>908</v>
      </c>
      <c r="D40" s="296">
        <f>'Div 91 forecast'!F335</f>
        <v>0.46393439432567202</v>
      </c>
      <c r="E40" s="296">
        <f>'Div 91 forecast'!G335</f>
        <v>0.51760737227881271</v>
      </c>
      <c r="F40" s="296">
        <f>'Div 91 forecast'!H335</f>
        <v>0.49853066125907708</v>
      </c>
      <c r="G40" s="296">
        <f>'Div 91 forecast'!I335</f>
        <v>0.49942827709755083</v>
      </c>
      <c r="H40" s="296">
        <f>'Div 91 forecast'!J335</f>
        <v>0.49902000953233056</v>
      </c>
      <c r="I40" s="296">
        <f>'Div 91 forecast'!K335</f>
        <v>0.51065423132106669</v>
      </c>
      <c r="J40" s="296">
        <f>'Div 91 forecast'!L335</f>
        <v>0.50430263084277505</v>
      </c>
      <c r="K40" s="296">
        <f>'Div 91 forecast'!M335</f>
        <v>0.50430263084277505</v>
      </c>
      <c r="L40" s="296">
        <f>'Div 91 forecast'!N335</f>
        <v>0.50430263084277505</v>
      </c>
      <c r="M40" s="296">
        <f>'Div 91 forecast'!O335</f>
        <v>0.50430263084277516</v>
      </c>
      <c r="N40" s="296">
        <f>'Div 91 forecast'!P335</f>
        <v>0.50430263084277505</v>
      </c>
      <c r="O40" s="296">
        <f>'Div 91 forecast'!Q335</f>
        <v>0.50430263084277505</v>
      </c>
      <c r="P40" s="296">
        <f>'Div 91 forecast'!R335</f>
        <v>0.50430263084277516</v>
      </c>
      <c r="Q40" s="296">
        <f>'Div 91 forecast'!S335</f>
        <v>0.50430263084277505</v>
      </c>
      <c r="R40" s="296">
        <f>'Div 91 forecast'!T335</f>
        <v>0.50430263084277505</v>
      </c>
      <c r="S40" s="296">
        <f>'Div 91 forecast'!U335</f>
        <v>0.50430263084277505</v>
      </c>
      <c r="T40" s="296">
        <f>'Div 91 forecast'!V335</f>
        <v>0.50430263084277505</v>
      </c>
      <c r="U40" s="296">
        <f>'Div 91 forecast'!W335</f>
        <v>0.50430263084277505</v>
      </c>
      <c r="V40" s="296">
        <f>'Div 91 forecast'!X335</f>
        <v>0.50430263084277505</v>
      </c>
      <c r="W40" s="296">
        <f>'Div 91 forecast'!Y335</f>
        <v>0.50430263084277505</v>
      </c>
      <c r="X40" s="296">
        <f>'Div 91 forecast'!Z335</f>
        <v>0.50430263084277505</v>
      </c>
      <c r="Y40" s="296">
        <f>'Div 91 forecast'!AA335</f>
        <v>0.50430263084277516</v>
      </c>
      <c r="Z40" s="296">
        <f>'Div 91 forecast'!AB335</f>
        <v>0.50430263084277505</v>
      </c>
      <c r="AA40" s="296">
        <f>'Div 91 forecast'!AC335</f>
        <v>0.50430263084277505</v>
      </c>
      <c r="AB40" s="296">
        <f>'Div 91 forecast'!AD335</f>
        <v>0.50430263084277516</v>
      </c>
      <c r="AC40" s="296">
        <f>'Div 91 forecast'!AE335</f>
        <v>0.50430263084277505</v>
      </c>
      <c r="AD40" s="296">
        <f>'Div 91 forecast'!AF335</f>
        <v>0.50430263084277505</v>
      </c>
    </row>
    <row r="41" spans="2:30">
      <c r="B41" s="3">
        <v>91</v>
      </c>
      <c r="C41" s="32" t="s">
        <v>116</v>
      </c>
      <c r="D41" s="258">
        <f>'Div 91 forecast'!F87</f>
        <v>276500.24</v>
      </c>
      <c r="E41" s="258">
        <f>'Div 91 forecast'!G87</f>
        <v>-54962.87</v>
      </c>
      <c r="F41" s="258">
        <f>'Div 91 forecast'!H87</f>
        <v>232000</v>
      </c>
      <c r="G41" s="258">
        <f>'Div 91 forecast'!I87</f>
        <v>245000</v>
      </c>
      <c r="H41" s="258">
        <f>'Div 91 forecast'!J87</f>
        <v>222000</v>
      </c>
      <c r="I41" s="258">
        <f>'Div 91 forecast'!K87</f>
        <v>489648.82</v>
      </c>
      <c r="J41" s="258">
        <f>'Div 91 forecast'!L87</f>
        <v>173554.1344111223</v>
      </c>
      <c r="K41" s="258">
        <f>'Div 91 forecast'!M87</f>
        <v>329110.36505636579</v>
      </c>
      <c r="L41" s="258">
        <f>'Div 91 forecast'!N87</f>
        <v>166451.9011633996</v>
      </c>
      <c r="M41" s="258">
        <f>'Div 91 forecast'!O87</f>
        <v>406806.73365484271</v>
      </c>
      <c r="N41" s="258">
        <f>'Div 91 forecast'!P87</f>
        <v>40410.130635576505</v>
      </c>
      <c r="O41" s="258">
        <f>'Div 91 forecast'!Q87</f>
        <v>44637.604084207276</v>
      </c>
      <c r="P41" s="258">
        <f>'Div 91 forecast'!R87</f>
        <v>273543.92464020656</v>
      </c>
      <c r="Q41" s="258">
        <f>'Div 91 forecast'!S87</f>
        <v>-1704.7500780167013</v>
      </c>
      <c r="R41" s="258">
        <f>'Div 91 forecast'!T87</f>
        <v>228019.25181799367</v>
      </c>
      <c r="S41" s="258">
        <f>'Div 91 forecast'!U87</f>
        <v>241002.98669638258</v>
      </c>
      <c r="T41" s="258">
        <f>'Div 91 forecast'!V87</f>
        <v>209409.6684569486</v>
      </c>
      <c r="U41" s="258">
        <f>'Div 91 forecast'!W87</f>
        <v>459915.10846648546</v>
      </c>
      <c r="V41" s="258">
        <f>'Div 91 forecast'!X87</f>
        <v>173554.1344111223</v>
      </c>
      <c r="W41" s="258">
        <f>'Div 91 forecast'!Y87</f>
        <v>329110.36505636579</v>
      </c>
      <c r="X41" s="258">
        <f>'Div 91 forecast'!Z87</f>
        <v>166451.9011633996</v>
      </c>
      <c r="Y41" s="258">
        <f>'Div 91 forecast'!AA87</f>
        <v>406806.73365484271</v>
      </c>
      <c r="Z41" s="258">
        <f>'Div 91 forecast'!AB87</f>
        <v>40410.130635576505</v>
      </c>
      <c r="AA41" s="258">
        <f>'Div 91 forecast'!AC87</f>
        <v>44637.604084207276</v>
      </c>
      <c r="AB41" s="258">
        <f>'Div 91 forecast'!AD87</f>
        <v>273543.92464020656</v>
      </c>
      <c r="AC41" s="258">
        <f>'Div 91 forecast'!AE87</f>
        <v>-1704.7500780167013</v>
      </c>
      <c r="AD41" s="258">
        <f>'Div 91 forecast'!AF87</f>
        <v>228019.25181799367</v>
      </c>
    </row>
    <row r="42" spans="2:30">
      <c r="C42" s="32" t="s">
        <v>127</v>
      </c>
      <c r="D42" s="293">
        <f>'Div 91 forecast'!F88</f>
        <v>-156058.65</v>
      </c>
      <c r="E42" s="293">
        <f>'Div 91 forecast'!G88</f>
        <v>34330.39</v>
      </c>
      <c r="F42" s="293">
        <f>'Div 91 forecast'!H88</f>
        <v>-133000</v>
      </c>
      <c r="G42" s="293">
        <f>'Div 91 forecast'!I88</f>
        <v>-144164.9</v>
      </c>
      <c r="H42" s="293">
        <f>'Div 91 forecast'!J88</f>
        <v>-127000</v>
      </c>
      <c r="I42" s="293">
        <f>'Div 91 forecast'!K88</f>
        <v>-278716.42</v>
      </c>
      <c r="J42" s="293">
        <f>'Div 91 forecast'!L88</f>
        <v>-99024.738850829803</v>
      </c>
      <c r="K42" s="293">
        <f>'Div 91 forecast'!M88</f>
        <v>-187780.41827345447</v>
      </c>
      <c r="L42" s="293">
        <f>'Div 91 forecast'!N88</f>
        <v>-94972.419411712195</v>
      </c>
      <c r="M42" s="293">
        <f>'Div 91 forecast'!O88</f>
        <v>-232111.61577691729</v>
      </c>
      <c r="N42" s="293">
        <f>'Div 91 forecast'!P88</f>
        <v>-23056.798080284945</v>
      </c>
      <c r="O42" s="293">
        <f>'Div 91 forecast'!Q88</f>
        <v>-25468.866543360706</v>
      </c>
      <c r="P42" s="293">
        <f>'Div 91 forecast'!R88</f>
        <v>-156075.88833096446</v>
      </c>
      <c r="Q42" s="293">
        <f>'Div 91 forecast'!S88</f>
        <v>972.67882355165125</v>
      </c>
      <c r="R42" s="293">
        <f>'Div 91 forecast'!T88</f>
        <v>-130100.8872007108</v>
      </c>
      <c r="S42" s="293">
        <f>'Div 91 forecast'!U88</f>
        <v>-137509.01354701395</v>
      </c>
      <c r="T42" s="293">
        <f>'Div 91 forecast'!V88</f>
        <v>-119482.82189962777</v>
      </c>
      <c r="U42" s="293">
        <f>'Div 91 forecast'!W88</f>
        <v>-262413.64784523478</v>
      </c>
      <c r="V42" s="293">
        <f>'Div 91 forecast'!X88</f>
        <v>-99024.738850829803</v>
      </c>
      <c r="W42" s="293">
        <f>'Div 91 forecast'!Y88</f>
        <v>-187780.41827345447</v>
      </c>
      <c r="X42" s="293">
        <f>'Div 91 forecast'!Z88</f>
        <v>-94972.419411712195</v>
      </c>
      <c r="Y42" s="293">
        <f>'Div 91 forecast'!AA88</f>
        <v>-232111.61577691729</v>
      </c>
      <c r="Z42" s="293">
        <f>'Div 91 forecast'!AB88</f>
        <v>-23056.798080284945</v>
      </c>
      <c r="AA42" s="293">
        <f>'Div 91 forecast'!AC88</f>
        <v>-25468.866543360706</v>
      </c>
      <c r="AB42" s="293">
        <f>'Div 91 forecast'!AD88</f>
        <v>-156075.88833096446</v>
      </c>
      <c r="AC42" s="293">
        <f>'Div 91 forecast'!AE88</f>
        <v>972.67882355165125</v>
      </c>
      <c r="AD42" s="293">
        <f>'Div 91 forecast'!AF88</f>
        <v>-130100.8872007108</v>
      </c>
    </row>
    <row r="43" spans="2:30">
      <c r="C43" s="48" t="s">
        <v>118</v>
      </c>
      <c r="D43" s="50">
        <f t="shared" ref="D43" si="15">SUM(D41:D42)</f>
        <v>120441.59</v>
      </c>
      <c r="E43" s="50">
        <f t="shared" ref="E43:AD43" si="16">SUM(E41:E42)</f>
        <v>-20632.480000000003</v>
      </c>
      <c r="F43" s="50">
        <f t="shared" si="16"/>
        <v>99000</v>
      </c>
      <c r="G43" s="50">
        <f t="shared" si="16"/>
        <v>100835.1</v>
      </c>
      <c r="H43" s="50">
        <f t="shared" si="16"/>
        <v>95000</v>
      </c>
      <c r="I43" s="50">
        <f t="shared" si="16"/>
        <v>210932.40000000002</v>
      </c>
      <c r="J43" s="50">
        <f t="shared" si="16"/>
        <v>74529.395560292498</v>
      </c>
      <c r="K43" s="50">
        <f t="shared" si="16"/>
        <v>141329.94678291131</v>
      </c>
      <c r="L43" s="50">
        <f t="shared" si="16"/>
        <v>71479.481751687403</v>
      </c>
      <c r="M43" s="50">
        <f t="shared" si="16"/>
        <v>174695.11787792543</v>
      </c>
      <c r="N43" s="50">
        <f t="shared" si="16"/>
        <v>17353.332555291559</v>
      </c>
      <c r="O43" s="50">
        <f t="shared" si="16"/>
        <v>19168.73754084657</v>
      </c>
      <c r="P43" s="50">
        <f t="shared" si="16"/>
        <v>117468.0363092421</v>
      </c>
      <c r="Q43" s="50">
        <f t="shared" si="16"/>
        <v>-732.07125446505006</v>
      </c>
      <c r="R43" s="50">
        <f t="shared" si="16"/>
        <v>97918.364617282874</v>
      </c>
      <c r="S43" s="50">
        <f t="shared" si="16"/>
        <v>103493.97314936863</v>
      </c>
      <c r="T43" s="50">
        <f t="shared" si="16"/>
        <v>89926.846557320823</v>
      </c>
      <c r="U43" s="50">
        <f t="shared" si="16"/>
        <v>197501.46062125068</v>
      </c>
      <c r="V43" s="50">
        <f t="shared" si="16"/>
        <v>74529.395560292498</v>
      </c>
      <c r="W43" s="50">
        <f t="shared" si="16"/>
        <v>141329.94678291131</v>
      </c>
      <c r="X43" s="50">
        <f t="shared" si="16"/>
        <v>71479.481751687403</v>
      </c>
      <c r="Y43" s="50">
        <f t="shared" si="16"/>
        <v>174695.11787792543</v>
      </c>
      <c r="Z43" s="50">
        <f t="shared" si="16"/>
        <v>17353.332555291559</v>
      </c>
      <c r="AA43" s="50">
        <f t="shared" si="16"/>
        <v>19168.73754084657</v>
      </c>
      <c r="AB43" s="50">
        <f t="shared" si="16"/>
        <v>117468.0363092421</v>
      </c>
      <c r="AC43" s="50">
        <f t="shared" si="16"/>
        <v>-732.07125446505006</v>
      </c>
      <c r="AD43" s="50">
        <f t="shared" si="16"/>
        <v>97918.364617282874</v>
      </c>
    </row>
    <row r="44" spans="2:30">
      <c r="C44" s="32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49"/>
    </row>
    <row r="45" spans="2:30">
      <c r="C45" s="32" t="s">
        <v>119</v>
      </c>
      <c r="D45" s="258">
        <f>'Div 91 forecast'!F90</f>
        <v>3605.42</v>
      </c>
      <c r="E45" s="258">
        <f>'Div 91 forecast'!G90</f>
        <v>3489.1099999999997</v>
      </c>
      <c r="F45" s="258">
        <f>'Div 91 forecast'!H90</f>
        <v>3605.41</v>
      </c>
      <c r="G45" s="258">
        <f>'Div 91 forecast'!I90</f>
        <v>3605.39</v>
      </c>
      <c r="H45" s="258">
        <f>'Div 91 forecast'!J90</f>
        <v>3256.5</v>
      </c>
      <c r="I45" s="258">
        <f>'Div 91 forecast'!K90</f>
        <v>3605.42</v>
      </c>
      <c r="J45" s="258">
        <f>'Div 91 forecast'!L90</f>
        <v>2605.0912834523137</v>
      </c>
      <c r="K45" s="258">
        <f>'Div 91 forecast'!M90</f>
        <v>4940.0294969129991</v>
      </c>
      <c r="L45" s="258">
        <f>'Div 91 forecast'!N90</f>
        <v>2498.4849730381843</v>
      </c>
      <c r="M45" s="258">
        <f>'Div 91 forecast'!O90</f>
        <v>6106.2715647183222</v>
      </c>
      <c r="N45" s="258">
        <f>'Div 91 forecast'!P90</f>
        <v>606.56624193427024</v>
      </c>
      <c r="O45" s="258">
        <f>'Div 91 forecast'!Q90</f>
        <v>670.02168348523992</v>
      </c>
      <c r="P45" s="258">
        <f>'Div 91 forecast'!R90</f>
        <v>4105.9632266292519</v>
      </c>
      <c r="Q45" s="258">
        <f>'Div 91 forecast'!S90</f>
        <v>-25.588728172766338</v>
      </c>
      <c r="R45" s="258">
        <f>'Div 91 forecast'!T90</f>
        <v>3422.6264178948077</v>
      </c>
      <c r="S45" s="258">
        <f>'Div 91 forecast'!U90</f>
        <v>3617.5155495949116</v>
      </c>
      <c r="T45" s="258">
        <f>'Div 91 forecast'!V90</f>
        <v>3143.291883070664</v>
      </c>
      <c r="U45" s="258">
        <f>'Div 91 forecast'!W90</f>
        <v>6903.4416509831335</v>
      </c>
      <c r="V45" s="258">
        <f>'Div 91 forecast'!X90</f>
        <v>2605.0912834523137</v>
      </c>
      <c r="W45" s="258">
        <f>'Div 91 forecast'!Y90</f>
        <v>4940.0294969129991</v>
      </c>
      <c r="X45" s="258">
        <f>'Div 91 forecast'!Z90</f>
        <v>2498.4849730381843</v>
      </c>
      <c r="Y45" s="258">
        <f>'Div 91 forecast'!AA90</f>
        <v>6106.2715647183222</v>
      </c>
      <c r="Z45" s="258">
        <f>'Div 91 forecast'!AB90</f>
        <v>606.56624193427024</v>
      </c>
      <c r="AA45" s="258">
        <f>'Div 91 forecast'!AC90</f>
        <v>670.02168348523992</v>
      </c>
      <c r="AB45" s="258">
        <f>'Div 91 forecast'!AD90</f>
        <v>4105.9632266292519</v>
      </c>
      <c r="AC45" s="258">
        <f>'Div 91 forecast'!AE90</f>
        <v>-25.588728172766338</v>
      </c>
      <c r="AD45" s="258">
        <f>'Div 91 forecast'!AF90</f>
        <v>3422.6264178948077</v>
      </c>
    </row>
    <row r="46" spans="2:30">
      <c r="C46" s="32" t="s">
        <v>120</v>
      </c>
      <c r="D46" s="293">
        <f>-D45*D40</f>
        <v>-1672.6783439896644</v>
      </c>
      <c r="E46" s="293">
        <f t="shared" ref="E46:AD46" si="17">-E45*E40</f>
        <v>-1805.9890586917281</v>
      </c>
      <c r="F46" s="293">
        <f t="shared" si="17"/>
        <v>-1797.407431410089</v>
      </c>
      <c r="G46" s="293">
        <f t="shared" si="17"/>
        <v>-1800.6337159647387</v>
      </c>
      <c r="H46" s="293">
        <f t="shared" si="17"/>
        <v>-1625.0586610420344</v>
      </c>
      <c r="I46" s="293">
        <f t="shared" si="17"/>
        <v>-1841.1229786896004</v>
      </c>
      <c r="J46" s="293">
        <f t="shared" si="17"/>
        <v>-1313.7543878305833</v>
      </c>
      <c r="K46" s="293">
        <f t="shared" si="17"/>
        <v>-2491.2698717341359</v>
      </c>
      <c r="L46" s="293">
        <f t="shared" si="17"/>
        <v>-1259.9925450242963</v>
      </c>
      <c r="M46" s="293">
        <f t="shared" si="17"/>
        <v>-3079.408814727879</v>
      </c>
      <c r="N46" s="293">
        <f t="shared" si="17"/>
        <v>-305.89295158786769</v>
      </c>
      <c r="O46" s="293">
        <f t="shared" si="17"/>
        <v>-337.8936977033116</v>
      </c>
      <c r="P46" s="293">
        <f t="shared" si="17"/>
        <v>-2070.6480573328217</v>
      </c>
      <c r="Q46" s="293">
        <f t="shared" si="17"/>
        <v>12.9044629374467</v>
      </c>
      <c r="R46" s="293">
        <f t="shared" si="17"/>
        <v>-1726.0395069363346</v>
      </c>
      <c r="S46" s="293">
        <f t="shared" si="17"/>
        <v>-1824.3226087753612</v>
      </c>
      <c r="T46" s="293">
        <f t="shared" si="17"/>
        <v>-1585.1703661392762</v>
      </c>
      <c r="U46" s="293">
        <f t="shared" si="17"/>
        <v>-3481.4237864603847</v>
      </c>
      <c r="V46" s="293">
        <f t="shared" si="17"/>
        <v>-1313.7543878305833</v>
      </c>
      <c r="W46" s="293">
        <f t="shared" si="17"/>
        <v>-2491.2698717341359</v>
      </c>
      <c r="X46" s="293">
        <f t="shared" si="17"/>
        <v>-1259.9925450242963</v>
      </c>
      <c r="Y46" s="293">
        <f t="shared" si="17"/>
        <v>-3079.408814727879</v>
      </c>
      <c r="Z46" s="293">
        <f t="shared" si="17"/>
        <v>-305.89295158786769</v>
      </c>
      <c r="AA46" s="293">
        <f t="shared" si="17"/>
        <v>-337.8936977033116</v>
      </c>
      <c r="AB46" s="293">
        <f t="shared" si="17"/>
        <v>-2070.6480573328217</v>
      </c>
      <c r="AC46" s="293">
        <f t="shared" si="17"/>
        <v>12.9044629374467</v>
      </c>
      <c r="AD46" s="293">
        <f t="shared" si="17"/>
        <v>-1726.0395069363346</v>
      </c>
    </row>
    <row r="47" spans="2:30">
      <c r="C47" s="48" t="s">
        <v>128</v>
      </c>
      <c r="D47" s="50">
        <f>SUM(D45:D46)</f>
        <v>1932.7416560103356</v>
      </c>
      <c r="E47" s="50">
        <f t="shared" ref="E47:AD47" si="18">SUM(E45:E46)</f>
        <v>1683.1209413082715</v>
      </c>
      <c r="F47" s="50">
        <f t="shared" si="18"/>
        <v>1808.0025685899109</v>
      </c>
      <c r="G47" s="50">
        <f t="shared" si="18"/>
        <v>1804.7562840352612</v>
      </c>
      <c r="H47" s="50">
        <f t="shared" si="18"/>
        <v>1631.4413389579656</v>
      </c>
      <c r="I47" s="50">
        <f t="shared" si="18"/>
        <v>1764.2970213103997</v>
      </c>
      <c r="J47" s="50">
        <f t="shared" si="18"/>
        <v>1291.3368956217305</v>
      </c>
      <c r="K47" s="50">
        <f t="shared" si="18"/>
        <v>2448.7596251788632</v>
      </c>
      <c r="L47" s="50">
        <f t="shared" si="18"/>
        <v>1238.492428013888</v>
      </c>
      <c r="M47" s="50">
        <f t="shared" si="18"/>
        <v>3026.8627499904433</v>
      </c>
      <c r="N47" s="50">
        <f t="shared" si="18"/>
        <v>300.67329034640255</v>
      </c>
      <c r="O47" s="50">
        <f t="shared" si="18"/>
        <v>332.12798578192832</v>
      </c>
      <c r="P47" s="50">
        <f t="shared" si="18"/>
        <v>2035.3151692964302</v>
      </c>
      <c r="Q47" s="50">
        <f t="shared" si="18"/>
        <v>-12.684265235319637</v>
      </c>
      <c r="R47" s="50">
        <f t="shared" si="18"/>
        <v>1696.586910958473</v>
      </c>
      <c r="S47" s="50">
        <f t="shared" si="18"/>
        <v>1793.1929408195504</v>
      </c>
      <c r="T47" s="50">
        <f t="shared" si="18"/>
        <v>1558.1215169313878</v>
      </c>
      <c r="U47" s="50">
        <f t="shared" si="18"/>
        <v>3422.0178645227488</v>
      </c>
      <c r="V47" s="50">
        <f t="shared" si="18"/>
        <v>1291.3368956217305</v>
      </c>
      <c r="W47" s="50">
        <f t="shared" si="18"/>
        <v>2448.7596251788632</v>
      </c>
      <c r="X47" s="50">
        <f t="shared" si="18"/>
        <v>1238.492428013888</v>
      </c>
      <c r="Y47" s="50">
        <f t="shared" si="18"/>
        <v>3026.8627499904433</v>
      </c>
      <c r="Z47" s="50">
        <f t="shared" si="18"/>
        <v>300.67329034640255</v>
      </c>
      <c r="AA47" s="50">
        <f t="shared" si="18"/>
        <v>332.12798578192832</v>
      </c>
      <c r="AB47" s="50">
        <f t="shared" si="18"/>
        <v>2035.3151692964302</v>
      </c>
      <c r="AC47" s="50">
        <f t="shared" si="18"/>
        <v>-12.684265235319637</v>
      </c>
      <c r="AD47" s="50">
        <f t="shared" si="18"/>
        <v>1696.586910958473</v>
      </c>
    </row>
    <row r="48" spans="2:30">
      <c r="C48" s="32"/>
      <c r="D48" s="49"/>
      <c r="E48" s="49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</row>
    <row r="49" spans="2:30">
      <c r="C49" s="32" t="s">
        <v>122</v>
      </c>
      <c r="D49" s="258">
        <f>'Div 91 forecast'!F89</f>
        <v>9754.4000000000015</v>
      </c>
      <c r="E49" s="258">
        <f>'Div 91 forecast'!G89</f>
        <v>28696.459999999995</v>
      </c>
      <c r="F49" s="258">
        <f>'Div 91 forecast'!H89</f>
        <v>9635.2400000000016</v>
      </c>
      <c r="G49" s="258">
        <f>'Div 91 forecast'!I89</f>
        <v>9635.2900000000009</v>
      </c>
      <c r="H49" s="258">
        <f>'Div 91 forecast'!J89</f>
        <v>8702.7999999999993</v>
      </c>
      <c r="I49" s="258">
        <f>'Div 91 forecast'!K89</f>
        <v>27361.149999999994</v>
      </c>
      <c r="J49" s="258">
        <f>'Div 91 forecast'!L89</f>
        <v>11542.32938854181</v>
      </c>
      <c r="K49" s="258">
        <f>'Div 91 forecast'!M89</f>
        <v>21887.696605747773</v>
      </c>
      <c r="L49" s="258">
        <f>'Div 91 forecast'!N89</f>
        <v>11069.990796219488</v>
      </c>
      <c r="M49" s="258">
        <f>'Div 91 forecast'!O89</f>
        <v>27054.943595858691</v>
      </c>
      <c r="N49" s="258">
        <f>'Div 91 forecast'!P89</f>
        <v>2687.5017412430893</v>
      </c>
      <c r="O49" s="258">
        <f>'Div 91 forecast'!Q89</f>
        <v>2968.6525832611992</v>
      </c>
      <c r="P49" s="258">
        <f>'Div 91 forecast'!R89</f>
        <v>18192.214729684842</v>
      </c>
      <c r="Q49" s="258">
        <f>'Div 91 forecast'!S89</f>
        <v>-113.37550092007557</v>
      </c>
      <c r="R49" s="258">
        <f>'Div 91 forecast'!T89</f>
        <v>15164.567069186911</v>
      </c>
      <c r="S49" s="258">
        <f>'Div 91 forecast'!U89</f>
        <v>16028.05871211639</v>
      </c>
      <c r="T49" s="258">
        <f>'Div 91 forecast'!V89</f>
        <v>13926.924752767716</v>
      </c>
      <c r="U49" s="258">
        <f>'Div 91 forecast'!W89</f>
        <v>30586.950237164227</v>
      </c>
      <c r="V49" s="258">
        <f>'Div 91 forecast'!X89</f>
        <v>11542.32938854181</v>
      </c>
      <c r="W49" s="258">
        <f>'Div 91 forecast'!Y89</f>
        <v>21887.696605747773</v>
      </c>
      <c r="X49" s="258">
        <f>'Div 91 forecast'!Z89</f>
        <v>11069.990796219488</v>
      </c>
      <c r="Y49" s="258">
        <f>'Div 91 forecast'!AA89</f>
        <v>27054.943595858691</v>
      </c>
      <c r="Z49" s="258">
        <f>'Div 91 forecast'!AB89</f>
        <v>2687.5017412430893</v>
      </c>
      <c r="AA49" s="258">
        <f>'Div 91 forecast'!AC89</f>
        <v>2968.6525832611992</v>
      </c>
      <c r="AB49" s="258">
        <f>'Div 91 forecast'!AD89</f>
        <v>18192.214729684842</v>
      </c>
      <c r="AC49" s="258">
        <f>'Div 91 forecast'!AE89</f>
        <v>-113.37550092007557</v>
      </c>
      <c r="AD49" s="258">
        <f>'Div 91 forecast'!AF89</f>
        <v>15164.567069186911</v>
      </c>
    </row>
    <row r="50" spans="2:30">
      <c r="C50" s="32" t="s">
        <v>123</v>
      </c>
      <c r="D50" s="297">
        <f>'Div 91 forecast'!F91</f>
        <v>0</v>
      </c>
      <c r="E50" s="297">
        <f>'Div 91 forecast'!G91</f>
        <v>8910</v>
      </c>
      <c r="F50" s="297">
        <f>'Div 91 forecast'!H91</f>
        <v>0</v>
      </c>
      <c r="G50" s="297">
        <f>'Div 91 forecast'!I91</f>
        <v>0</v>
      </c>
      <c r="H50" s="297">
        <f>'Div 91 forecast'!J91</f>
        <v>0</v>
      </c>
      <c r="I50" s="297">
        <f>'Div 91 forecast'!K91</f>
        <v>0</v>
      </c>
      <c r="J50" s="297">
        <f>'Div 91 forecast'!L91</f>
        <v>1096.5696222022282</v>
      </c>
      <c r="K50" s="297">
        <f>'Div 91 forecast'!M91</f>
        <v>2079.4228261817107</v>
      </c>
      <c r="L50" s="297">
        <f>'Div 91 forecast'!N91</f>
        <v>1051.6954781452584</v>
      </c>
      <c r="M50" s="297">
        <f>'Div 91 forecast'!O91</f>
        <v>2570.3329266503797</v>
      </c>
      <c r="N50" s="297">
        <f>'Div 91 forecast'!P91</f>
        <v>255.32391858339403</v>
      </c>
      <c r="O50" s="297">
        <f>'Div 91 forecast'!Q91</f>
        <v>282.03442581598875</v>
      </c>
      <c r="P50" s="297">
        <f>'Div 91 forecast'!R91</f>
        <v>1728.3365741542541</v>
      </c>
      <c r="Q50" s="297">
        <f>'Div 91 forecast'!S91</f>
        <v>-10.771147315751836</v>
      </c>
      <c r="R50" s="297">
        <f>'Div 91 forecast'!T91</f>
        <v>1440.6973689753149</v>
      </c>
      <c r="S50" s="297">
        <f>'Div 91 forecast'!U91</f>
        <v>1522.7326906844612</v>
      </c>
      <c r="T50" s="297">
        <f>'Div 91 forecast'!V91</f>
        <v>1323.1161666328699</v>
      </c>
      <c r="U50" s="297">
        <f>'Div 91 forecast'!W91</f>
        <v>2905.8883468688523</v>
      </c>
      <c r="V50" s="297">
        <f>'Div 91 forecast'!X91</f>
        <v>1096.5696222022282</v>
      </c>
      <c r="W50" s="297">
        <f>'Div 91 forecast'!Y91</f>
        <v>2079.4228261817107</v>
      </c>
      <c r="X50" s="297">
        <f>'Div 91 forecast'!Z91</f>
        <v>1051.6954781452584</v>
      </c>
      <c r="Y50" s="297">
        <f>'Div 91 forecast'!AA91</f>
        <v>2570.3329266503797</v>
      </c>
      <c r="Z50" s="297">
        <f>'Div 91 forecast'!AB91</f>
        <v>255.32391858339403</v>
      </c>
      <c r="AA50" s="297">
        <f>'Div 91 forecast'!AC91</f>
        <v>282.03442581598875</v>
      </c>
      <c r="AB50" s="297">
        <f>'Div 91 forecast'!AD91</f>
        <v>1728.3365741542541</v>
      </c>
      <c r="AC50" s="297">
        <f>'Div 91 forecast'!AE91</f>
        <v>-10.771147315751836</v>
      </c>
      <c r="AD50" s="297">
        <f>'Div 91 forecast'!AF91</f>
        <v>1440.6973689753149</v>
      </c>
    </row>
    <row r="51" spans="2:30">
      <c r="C51" s="32" t="s">
        <v>124</v>
      </c>
      <c r="D51" s="293">
        <f>-SUM(D49:D50)*D40</f>
        <v>-4525.4016560103355</v>
      </c>
      <c r="E51" s="293">
        <f t="shared" ref="E51:AD51" si="19">-SUM(E49:E50)*E40</f>
        <v>-19465.380941308274</v>
      </c>
      <c r="F51" s="293">
        <f t="shared" si="19"/>
        <v>-4803.4625685899109</v>
      </c>
      <c r="G51" s="293">
        <f t="shared" si="19"/>
        <v>-4812.1362840352613</v>
      </c>
      <c r="H51" s="293">
        <f t="shared" si="19"/>
        <v>-4342.8713389579661</v>
      </c>
      <c r="I51" s="293">
        <f t="shared" si="19"/>
        <v>-13972.087021310401</v>
      </c>
      <c r="J51" s="293">
        <f t="shared" si="19"/>
        <v>-6373.8300220743658</v>
      </c>
      <c r="K51" s="293">
        <f t="shared" si="19"/>
        <v>-12086.681383245035</v>
      </c>
      <c r="L51" s="293">
        <f t="shared" si="19"/>
        <v>-6112.9982784128979</v>
      </c>
      <c r="M51" s="293">
        <f t="shared" si="19"/>
        <v>-14940.104889746026</v>
      </c>
      <c r="N51" s="293">
        <f t="shared" si="19"/>
        <v>-1484.0747223621208</v>
      </c>
      <c r="O51" s="293">
        <f t="shared" si="19"/>
        <v>-1639.3300107240577</v>
      </c>
      <c r="P51" s="293">
        <f t="shared" si="19"/>
        <v>-10045.986430364532</v>
      </c>
      <c r="Q51" s="293">
        <f t="shared" si="19"/>
        <v>62.607481315640314</v>
      </c>
      <c r="R51" s="293">
        <f t="shared" si="19"/>
        <v>-8374.0785420051852</v>
      </c>
      <c r="S51" s="293">
        <f t="shared" si="19"/>
        <v>-8850.9102778052293</v>
      </c>
      <c r="T51" s="293">
        <f t="shared" si="19"/>
        <v>-7690.6357561136874</v>
      </c>
      <c r="U51" s="293">
        <f t="shared" si="19"/>
        <v>-16890.526612320289</v>
      </c>
      <c r="V51" s="293">
        <f t="shared" si="19"/>
        <v>-6373.8300220743658</v>
      </c>
      <c r="W51" s="293">
        <f t="shared" si="19"/>
        <v>-12086.681383245035</v>
      </c>
      <c r="X51" s="293">
        <f t="shared" si="19"/>
        <v>-6112.9982784128979</v>
      </c>
      <c r="Y51" s="293">
        <f t="shared" si="19"/>
        <v>-14940.104889746026</v>
      </c>
      <c r="Z51" s="293">
        <f t="shared" si="19"/>
        <v>-1484.0747223621208</v>
      </c>
      <c r="AA51" s="293">
        <f t="shared" si="19"/>
        <v>-1639.3300107240577</v>
      </c>
      <c r="AB51" s="293">
        <f t="shared" si="19"/>
        <v>-10045.986430364532</v>
      </c>
      <c r="AC51" s="293">
        <f t="shared" si="19"/>
        <v>62.607481315640314</v>
      </c>
      <c r="AD51" s="293">
        <f t="shared" si="19"/>
        <v>-8374.0785420051852</v>
      </c>
    </row>
    <row r="52" spans="2:30">
      <c r="C52" s="48" t="s">
        <v>129</v>
      </c>
      <c r="D52" s="50">
        <f>SUM(D49:D51)</f>
        <v>5228.998343989666</v>
      </c>
      <c r="E52" s="50">
        <f t="shared" ref="E52:AD52" si="20">SUM(E49:E51)</f>
        <v>18141.079058691717</v>
      </c>
      <c r="F52" s="50">
        <f t="shared" si="20"/>
        <v>4831.7774314100907</v>
      </c>
      <c r="G52" s="50">
        <f t="shared" si="20"/>
        <v>4823.1537159647396</v>
      </c>
      <c r="H52" s="50">
        <f t="shared" si="20"/>
        <v>4359.9286610420331</v>
      </c>
      <c r="I52" s="50">
        <f t="shared" si="20"/>
        <v>13389.062978689593</v>
      </c>
      <c r="J52" s="50">
        <f t="shared" si="20"/>
        <v>6265.0689886696728</v>
      </c>
      <c r="K52" s="50">
        <f t="shared" si="20"/>
        <v>11880.438048684449</v>
      </c>
      <c r="L52" s="50">
        <f t="shared" si="20"/>
        <v>6008.6879959518492</v>
      </c>
      <c r="M52" s="50">
        <f t="shared" si="20"/>
        <v>14685.171632763044</v>
      </c>
      <c r="N52" s="50">
        <f t="shared" si="20"/>
        <v>1458.7509374643626</v>
      </c>
      <c r="O52" s="50">
        <f t="shared" si="20"/>
        <v>1611.3569983531304</v>
      </c>
      <c r="P52" s="50">
        <f t="shared" si="20"/>
        <v>9874.5648734745646</v>
      </c>
      <c r="Q52" s="50">
        <f t="shared" si="20"/>
        <v>-61.539166920187085</v>
      </c>
      <c r="R52" s="50">
        <f t="shared" si="20"/>
        <v>8231.1858961570415</v>
      </c>
      <c r="S52" s="50">
        <f t="shared" si="20"/>
        <v>8699.8811249956234</v>
      </c>
      <c r="T52" s="50">
        <f t="shared" si="20"/>
        <v>7559.4051632868986</v>
      </c>
      <c r="U52" s="50">
        <f t="shared" si="20"/>
        <v>16602.311971712792</v>
      </c>
      <c r="V52" s="50">
        <f t="shared" si="20"/>
        <v>6265.0689886696728</v>
      </c>
      <c r="W52" s="50">
        <f t="shared" si="20"/>
        <v>11880.438048684449</v>
      </c>
      <c r="X52" s="50">
        <f t="shared" si="20"/>
        <v>6008.6879959518492</v>
      </c>
      <c r="Y52" s="50">
        <f t="shared" si="20"/>
        <v>14685.171632763044</v>
      </c>
      <c r="Z52" s="50">
        <f t="shared" si="20"/>
        <v>1458.7509374643626</v>
      </c>
      <c r="AA52" s="50">
        <f t="shared" si="20"/>
        <v>1611.3569983531304</v>
      </c>
      <c r="AB52" s="50">
        <f t="shared" si="20"/>
        <v>9874.5648734745646</v>
      </c>
      <c r="AC52" s="50">
        <f t="shared" si="20"/>
        <v>-61.539166920187085</v>
      </c>
      <c r="AD52" s="50">
        <f t="shared" si="20"/>
        <v>8231.1858961570415</v>
      </c>
    </row>
    <row r="53" spans="2:30">
      <c r="C53" s="32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</row>
    <row r="54" spans="2:30" ht="15.75" thickBot="1">
      <c r="C54" s="48" t="s">
        <v>126</v>
      </c>
      <c r="D54" s="295">
        <f>D47+D52</f>
        <v>7161.7400000000016</v>
      </c>
      <c r="E54" s="295">
        <f t="shared" ref="E54:AD54" si="21">E47+E52</f>
        <v>19824.19999999999</v>
      </c>
      <c r="F54" s="295">
        <f t="shared" si="21"/>
        <v>6639.7800000000016</v>
      </c>
      <c r="G54" s="295">
        <f t="shared" si="21"/>
        <v>6627.9100000000008</v>
      </c>
      <c r="H54" s="295">
        <f t="shared" si="21"/>
        <v>5991.369999999999</v>
      </c>
      <c r="I54" s="295">
        <f t="shared" si="21"/>
        <v>15153.359999999993</v>
      </c>
      <c r="J54" s="295">
        <f t="shared" si="21"/>
        <v>7556.4058842914037</v>
      </c>
      <c r="K54" s="295">
        <f t="shared" si="21"/>
        <v>14329.197673863313</v>
      </c>
      <c r="L54" s="295">
        <f t="shared" si="21"/>
        <v>7247.1804239657376</v>
      </c>
      <c r="M54" s="295">
        <f t="shared" si="21"/>
        <v>17712.034382753489</v>
      </c>
      <c r="N54" s="295">
        <f t="shared" si="21"/>
        <v>1759.4242278107652</v>
      </c>
      <c r="O54" s="295">
        <f t="shared" si="21"/>
        <v>1943.4849841350588</v>
      </c>
      <c r="P54" s="295">
        <f t="shared" si="21"/>
        <v>11909.880042770994</v>
      </c>
      <c r="Q54" s="295">
        <f t="shared" si="21"/>
        <v>-74.223432155506728</v>
      </c>
      <c r="R54" s="295">
        <f t="shared" si="21"/>
        <v>9927.7728071155143</v>
      </c>
      <c r="S54" s="295">
        <f t="shared" si="21"/>
        <v>10493.074065815174</v>
      </c>
      <c r="T54" s="295">
        <f t="shared" si="21"/>
        <v>9117.5266802182869</v>
      </c>
      <c r="U54" s="295">
        <f t="shared" si="21"/>
        <v>20024.329836235542</v>
      </c>
      <c r="V54" s="295">
        <f t="shared" si="21"/>
        <v>7556.4058842914037</v>
      </c>
      <c r="W54" s="295">
        <f t="shared" si="21"/>
        <v>14329.197673863313</v>
      </c>
      <c r="X54" s="295">
        <f t="shared" si="21"/>
        <v>7247.1804239657376</v>
      </c>
      <c r="Y54" s="295">
        <f t="shared" si="21"/>
        <v>17712.034382753489</v>
      </c>
      <c r="Z54" s="295">
        <f t="shared" si="21"/>
        <v>1759.4242278107652</v>
      </c>
      <c r="AA54" s="295">
        <f t="shared" si="21"/>
        <v>1943.4849841350588</v>
      </c>
      <c r="AB54" s="295">
        <f t="shared" si="21"/>
        <v>11909.880042770994</v>
      </c>
      <c r="AC54" s="295">
        <f t="shared" si="21"/>
        <v>-74.223432155506728</v>
      </c>
      <c r="AD54" s="295">
        <f t="shared" si="21"/>
        <v>9927.7728071155143</v>
      </c>
    </row>
    <row r="55" spans="2:30" ht="15.75" thickTop="1">
      <c r="T55"/>
    </row>
    <row r="56" spans="2:30">
      <c r="C56" s="32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</row>
    <row r="57" spans="2:30">
      <c r="C57" s="32" t="s">
        <v>130</v>
      </c>
      <c r="D57" s="258">
        <f t="shared" ref="D57" si="22">D56-D46-D51</f>
        <v>6198.08</v>
      </c>
      <c r="E57" s="258">
        <f t="shared" ref="E57:AD57" si="23">E56-E46-E51</f>
        <v>21271.370000000003</v>
      </c>
      <c r="F57" s="258">
        <f t="shared" si="23"/>
        <v>6600.87</v>
      </c>
      <c r="G57" s="258">
        <f t="shared" si="23"/>
        <v>6612.77</v>
      </c>
      <c r="H57" s="258">
        <f t="shared" si="23"/>
        <v>5967.93</v>
      </c>
      <c r="I57" s="258">
        <f t="shared" si="23"/>
        <v>15813.210000000001</v>
      </c>
      <c r="J57" s="258">
        <f t="shared" si="23"/>
        <v>7687.5844099049491</v>
      </c>
      <c r="K57" s="258">
        <f t="shared" si="23"/>
        <v>14577.951254979171</v>
      </c>
      <c r="L57" s="258">
        <f t="shared" si="23"/>
        <v>7372.9908234371942</v>
      </c>
      <c r="M57" s="258">
        <f t="shared" si="23"/>
        <v>18019.513704473906</v>
      </c>
      <c r="N57" s="258">
        <f t="shared" si="23"/>
        <v>1789.9676739499885</v>
      </c>
      <c r="O57" s="258">
        <f t="shared" si="23"/>
        <v>1977.2237084273693</v>
      </c>
      <c r="P57" s="258">
        <f t="shared" si="23"/>
        <v>12116.634487697353</v>
      </c>
      <c r="Q57" s="258">
        <f t="shared" si="23"/>
        <v>-75.511944253087009</v>
      </c>
      <c r="R57" s="258">
        <f t="shared" si="23"/>
        <v>10100.11804894152</v>
      </c>
      <c r="S57" s="258">
        <f t="shared" si="23"/>
        <v>10675.23288658059</v>
      </c>
      <c r="T57" s="258">
        <f t="shared" si="23"/>
        <v>9275.8061222529632</v>
      </c>
      <c r="U57" s="258">
        <f t="shared" si="23"/>
        <v>20371.950398780675</v>
      </c>
      <c r="V57" s="258">
        <f t="shared" si="23"/>
        <v>7687.5844099049491</v>
      </c>
      <c r="W57" s="258">
        <f t="shared" si="23"/>
        <v>14577.951254979171</v>
      </c>
      <c r="X57" s="258">
        <f t="shared" si="23"/>
        <v>7372.9908234371942</v>
      </c>
      <c r="Y57" s="258">
        <f t="shared" si="23"/>
        <v>18019.513704473906</v>
      </c>
      <c r="Z57" s="258">
        <f t="shared" si="23"/>
        <v>1789.9676739499885</v>
      </c>
      <c r="AA57" s="258">
        <f t="shared" si="23"/>
        <v>1977.2237084273693</v>
      </c>
      <c r="AB57" s="258">
        <f t="shared" si="23"/>
        <v>12116.634487697353</v>
      </c>
      <c r="AC57" s="258">
        <f t="shared" si="23"/>
        <v>-75.511944253087009</v>
      </c>
      <c r="AD57" s="258">
        <f t="shared" si="23"/>
        <v>10100.11804894152</v>
      </c>
    </row>
    <row r="58" spans="2:30">
      <c r="C58" s="32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</row>
    <row r="59" spans="2:30">
      <c r="C59" s="47" t="s">
        <v>131</v>
      </c>
      <c r="D59" s="296">
        <f>'Div 9 forecast'!F546</f>
        <v>0</v>
      </c>
      <c r="E59" s="296">
        <f>'Div 9 forecast'!G546</f>
        <v>-5.7662055747772584E-2</v>
      </c>
      <c r="F59" s="296">
        <f>'Div 9 forecast'!H546</f>
        <v>0</v>
      </c>
      <c r="G59" s="296">
        <f>'Div 9 forecast'!I546</f>
        <v>0</v>
      </c>
      <c r="H59" s="296">
        <f>'Div 9 forecast'!J546</f>
        <v>0</v>
      </c>
      <c r="I59" s="296">
        <f>'Div 9 forecast'!K546</f>
        <v>0</v>
      </c>
      <c r="J59" s="296">
        <f>'Div 9 forecast'!L546</f>
        <v>-2.6819119512395136E-2</v>
      </c>
      <c r="K59" s="296">
        <f>'Div 9 forecast'!M546</f>
        <v>-2.6819119512395136E-2</v>
      </c>
      <c r="L59" s="296">
        <f>'Div 9 forecast'!N546</f>
        <v>-2.6819119512395136E-2</v>
      </c>
      <c r="M59" s="296">
        <f>'Div 9 forecast'!O546</f>
        <v>-2.6819119512395139E-2</v>
      </c>
      <c r="N59" s="296">
        <f>'Div 9 forecast'!P546</f>
        <v>-2.6819119512395139E-2</v>
      </c>
      <c r="O59" s="296">
        <f>'Div 9 forecast'!Q546</f>
        <v>-2.6819119512395139E-2</v>
      </c>
      <c r="P59" s="296">
        <f>'Div 9 forecast'!R546</f>
        <v>-2.6819119512395136E-2</v>
      </c>
      <c r="Q59" s="296">
        <f>'Div 9 forecast'!S546</f>
        <v>-2.6819119512395136E-2</v>
      </c>
      <c r="R59" s="296">
        <f>'Div 9 forecast'!T546</f>
        <v>-2.6819119512395136E-2</v>
      </c>
      <c r="S59" s="296">
        <f>'Div 9 forecast'!U546</f>
        <v>-2.6819119512395139E-2</v>
      </c>
      <c r="T59" s="296">
        <f>'Div 9 forecast'!V546</f>
        <v>-2.6819119512395136E-2</v>
      </c>
      <c r="U59" s="296">
        <f>'Div 9 forecast'!W546</f>
        <v>-2.6819119512395136E-2</v>
      </c>
      <c r="V59" s="296">
        <f>'Div 9 forecast'!X546</f>
        <v>-2.6819119512395136E-2</v>
      </c>
      <c r="W59" s="296">
        <f>'Div 9 forecast'!Y546</f>
        <v>-2.6819119512395136E-2</v>
      </c>
      <c r="X59" s="296">
        <f>'Div 9 forecast'!Z546</f>
        <v>-2.6819119512395136E-2</v>
      </c>
      <c r="Y59" s="296">
        <f>'Div 9 forecast'!AA546</f>
        <v>-2.6819119512395139E-2</v>
      </c>
      <c r="Z59" s="296">
        <f>'Div 9 forecast'!AB546</f>
        <v>-2.6819119512395139E-2</v>
      </c>
      <c r="AA59" s="296">
        <f>'Div 9 forecast'!AC546</f>
        <v>-2.6819119512395139E-2</v>
      </c>
      <c r="AB59" s="296">
        <f>'Div 9 forecast'!AD546</f>
        <v>-2.6819119512395136E-2</v>
      </c>
      <c r="AC59" s="296">
        <f>'Div 9 forecast'!AE546</f>
        <v>-2.6819119512395136E-2</v>
      </c>
      <c r="AD59" s="296">
        <f>'Div 9 forecast'!AF546</f>
        <v>-2.6819119512395136E-2</v>
      </c>
    </row>
    <row r="60" spans="2:30">
      <c r="B60" s="3">
        <v>9</v>
      </c>
      <c r="C60" s="48" t="s">
        <v>118</v>
      </c>
      <c r="D60" s="50">
        <f>0</f>
        <v>0</v>
      </c>
      <c r="E60" s="50">
        <f>0</f>
        <v>0</v>
      </c>
      <c r="F60" s="50">
        <f>0</f>
        <v>0</v>
      </c>
      <c r="G60" s="50">
        <f>0</f>
        <v>0</v>
      </c>
      <c r="H60" s="50">
        <f>0</f>
        <v>0</v>
      </c>
      <c r="I60" s="50">
        <f>0</f>
        <v>0</v>
      </c>
      <c r="J60" s="50">
        <f>0</f>
        <v>0</v>
      </c>
      <c r="K60" s="50">
        <f>0</f>
        <v>0</v>
      </c>
      <c r="L60" s="50">
        <f>0</f>
        <v>0</v>
      </c>
      <c r="M60" s="50">
        <f>0</f>
        <v>0</v>
      </c>
      <c r="N60" s="50">
        <f>0</f>
        <v>0</v>
      </c>
      <c r="O60" s="50">
        <f>0</f>
        <v>0</v>
      </c>
      <c r="P60" s="50">
        <f>0</f>
        <v>0</v>
      </c>
      <c r="Q60" s="50">
        <f>0</f>
        <v>0</v>
      </c>
      <c r="R60" s="50">
        <f>0</f>
        <v>0</v>
      </c>
      <c r="S60" s="50">
        <f>0</f>
        <v>0</v>
      </c>
      <c r="T60" s="50">
        <f>0</f>
        <v>0</v>
      </c>
      <c r="U60" s="50">
        <f>0</f>
        <v>0</v>
      </c>
      <c r="V60" s="50">
        <f>0</f>
        <v>0</v>
      </c>
      <c r="W60" s="50">
        <f>0</f>
        <v>0</v>
      </c>
      <c r="X60" s="50">
        <f>0</f>
        <v>0</v>
      </c>
      <c r="Y60" s="50">
        <f>0</f>
        <v>0</v>
      </c>
      <c r="Z60" s="50">
        <f>0</f>
        <v>0</v>
      </c>
      <c r="AA60" s="50">
        <f>0</f>
        <v>0</v>
      </c>
      <c r="AB60" s="50">
        <f>0</f>
        <v>0</v>
      </c>
      <c r="AC60" s="50">
        <f>0</f>
        <v>0</v>
      </c>
      <c r="AD60" s="50">
        <f>0</f>
        <v>0</v>
      </c>
    </row>
    <row r="61" spans="2:30">
      <c r="B61" s="3"/>
      <c r="T61"/>
    </row>
    <row r="62" spans="2:30">
      <c r="C62" s="32" t="s">
        <v>119</v>
      </c>
      <c r="D62" s="298">
        <f>'Div 9 forecast'!F115</f>
        <v>0</v>
      </c>
      <c r="E62" s="298">
        <f>'Div 9 forecast'!G115</f>
        <v>0</v>
      </c>
      <c r="F62" s="298">
        <f>'Div 9 forecast'!H115</f>
        <v>0</v>
      </c>
      <c r="G62" s="298">
        <f>'Div 9 forecast'!I115</f>
        <v>0</v>
      </c>
      <c r="H62" s="298">
        <f>'Div 9 forecast'!J115</f>
        <v>0</v>
      </c>
      <c r="I62" s="298">
        <f>'Div 9 forecast'!K115</f>
        <v>0</v>
      </c>
      <c r="J62" s="298">
        <f>'Div 9 forecast'!L115</f>
        <v>0</v>
      </c>
      <c r="K62" s="298">
        <f>'Div 9 forecast'!M115</f>
        <v>0</v>
      </c>
      <c r="L62" s="298">
        <f>'Div 9 forecast'!N115</f>
        <v>0</v>
      </c>
      <c r="M62" s="298">
        <f>'Div 9 forecast'!O115</f>
        <v>0</v>
      </c>
      <c r="N62" s="298">
        <f>'Div 9 forecast'!P115</f>
        <v>0</v>
      </c>
      <c r="O62" s="298">
        <f>'Div 9 forecast'!Q115</f>
        <v>0</v>
      </c>
      <c r="P62" s="298">
        <f>'Div 9 forecast'!R115</f>
        <v>0</v>
      </c>
      <c r="Q62" s="298">
        <f>'Div 9 forecast'!S115</f>
        <v>0</v>
      </c>
      <c r="R62" s="298">
        <f>'Div 9 forecast'!T115</f>
        <v>0</v>
      </c>
      <c r="S62" s="298">
        <f>'Div 9 forecast'!U115</f>
        <v>0</v>
      </c>
      <c r="T62" s="298">
        <f>'Div 9 forecast'!V115</f>
        <v>0</v>
      </c>
      <c r="U62" s="298">
        <f>'Div 9 forecast'!W115</f>
        <v>0</v>
      </c>
      <c r="V62" s="298">
        <f>'Div 9 forecast'!X115</f>
        <v>0</v>
      </c>
      <c r="W62" s="298">
        <f>'Div 9 forecast'!Y115</f>
        <v>0</v>
      </c>
      <c r="X62" s="298">
        <f>'Div 9 forecast'!Z115</f>
        <v>0</v>
      </c>
      <c r="Y62" s="298">
        <f>'Div 9 forecast'!AA115</f>
        <v>0</v>
      </c>
      <c r="Z62" s="298">
        <f>'Div 9 forecast'!AB115</f>
        <v>0</v>
      </c>
      <c r="AA62" s="298">
        <f>'Div 9 forecast'!AC115</f>
        <v>0</v>
      </c>
      <c r="AB62" s="298">
        <f>'Div 9 forecast'!AD115</f>
        <v>0</v>
      </c>
      <c r="AC62" s="298">
        <f>'Div 9 forecast'!AE115</f>
        <v>0</v>
      </c>
      <c r="AD62" s="298">
        <f>'Div 9 forecast'!AF115</f>
        <v>0</v>
      </c>
    </row>
    <row r="63" spans="2:30">
      <c r="C63" s="32" t="s">
        <v>120</v>
      </c>
      <c r="D63" s="293">
        <f>-D$59*D62</f>
        <v>0</v>
      </c>
      <c r="E63" s="293">
        <f t="shared" ref="E63:AD63" si="24">-E$59*E62</f>
        <v>0</v>
      </c>
      <c r="F63" s="293">
        <f t="shared" si="24"/>
        <v>0</v>
      </c>
      <c r="G63" s="293">
        <f t="shared" si="24"/>
        <v>0</v>
      </c>
      <c r="H63" s="293">
        <f t="shared" si="24"/>
        <v>0</v>
      </c>
      <c r="I63" s="293">
        <f t="shared" si="24"/>
        <v>0</v>
      </c>
      <c r="J63" s="293">
        <f t="shared" si="24"/>
        <v>0</v>
      </c>
      <c r="K63" s="293">
        <f t="shared" si="24"/>
        <v>0</v>
      </c>
      <c r="L63" s="293">
        <f t="shared" si="24"/>
        <v>0</v>
      </c>
      <c r="M63" s="293">
        <f t="shared" si="24"/>
        <v>0</v>
      </c>
      <c r="N63" s="293">
        <f t="shared" si="24"/>
        <v>0</v>
      </c>
      <c r="O63" s="293">
        <f t="shared" si="24"/>
        <v>0</v>
      </c>
      <c r="P63" s="293">
        <f t="shared" si="24"/>
        <v>0</v>
      </c>
      <c r="Q63" s="293">
        <f t="shared" si="24"/>
        <v>0</v>
      </c>
      <c r="R63" s="293">
        <f t="shared" si="24"/>
        <v>0</v>
      </c>
      <c r="S63" s="293">
        <f t="shared" si="24"/>
        <v>0</v>
      </c>
      <c r="T63" s="293">
        <f t="shared" si="24"/>
        <v>0</v>
      </c>
      <c r="U63" s="293">
        <f t="shared" si="24"/>
        <v>0</v>
      </c>
      <c r="V63" s="293">
        <f t="shared" si="24"/>
        <v>0</v>
      </c>
      <c r="W63" s="293">
        <f t="shared" si="24"/>
        <v>0</v>
      </c>
      <c r="X63" s="293">
        <f t="shared" si="24"/>
        <v>0</v>
      </c>
      <c r="Y63" s="293">
        <f t="shared" si="24"/>
        <v>0</v>
      </c>
      <c r="Z63" s="293">
        <f t="shared" si="24"/>
        <v>0</v>
      </c>
      <c r="AA63" s="293">
        <f t="shared" si="24"/>
        <v>0</v>
      </c>
      <c r="AB63" s="293">
        <f t="shared" si="24"/>
        <v>0</v>
      </c>
      <c r="AC63" s="293">
        <f t="shared" si="24"/>
        <v>0</v>
      </c>
      <c r="AD63" s="293">
        <f t="shared" si="24"/>
        <v>0</v>
      </c>
    </row>
    <row r="64" spans="2:30">
      <c r="C64" s="48" t="s">
        <v>128</v>
      </c>
      <c r="D64" s="50">
        <f>SUM(D62:D63)</f>
        <v>0</v>
      </c>
      <c r="E64" s="50">
        <f t="shared" ref="E64:AD64" si="25">SUM(E62:E63)</f>
        <v>0</v>
      </c>
      <c r="F64" s="50">
        <f t="shared" si="25"/>
        <v>0</v>
      </c>
      <c r="G64" s="50">
        <f t="shared" si="25"/>
        <v>0</v>
      </c>
      <c r="H64" s="50">
        <f t="shared" si="25"/>
        <v>0</v>
      </c>
      <c r="I64" s="50">
        <f t="shared" si="25"/>
        <v>0</v>
      </c>
      <c r="J64" s="50">
        <f t="shared" si="25"/>
        <v>0</v>
      </c>
      <c r="K64" s="50">
        <f t="shared" si="25"/>
        <v>0</v>
      </c>
      <c r="L64" s="50">
        <f t="shared" si="25"/>
        <v>0</v>
      </c>
      <c r="M64" s="50">
        <f t="shared" si="25"/>
        <v>0</v>
      </c>
      <c r="N64" s="50">
        <f t="shared" si="25"/>
        <v>0</v>
      </c>
      <c r="O64" s="50">
        <f t="shared" si="25"/>
        <v>0</v>
      </c>
      <c r="P64" s="50">
        <f t="shared" si="25"/>
        <v>0</v>
      </c>
      <c r="Q64" s="50">
        <f t="shared" si="25"/>
        <v>0</v>
      </c>
      <c r="R64" s="50">
        <f t="shared" si="25"/>
        <v>0</v>
      </c>
      <c r="S64" s="50">
        <f t="shared" si="25"/>
        <v>0</v>
      </c>
      <c r="T64" s="50">
        <f t="shared" si="25"/>
        <v>0</v>
      </c>
      <c r="U64" s="50">
        <f t="shared" si="25"/>
        <v>0</v>
      </c>
      <c r="V64" s="50">
        <f t="shared" si="25"/>
        <v>0</v>
      </c>
      <c r="W64" s="50">
        <f t="shared" si="25"/>
        <v>0</v>
      </c>
      <c r="X64" s="50">
        <f t="shared" si="25"/>
        <v>0</v>
      </c>
      <c r="Y64" s="50">
        <f t="shared" si="25"/>
        <v>0</v>
      </c>
      <c r="Z64" s="50">
        <f t="shared" si="25"/>
        <v>0</v>
      </c>
      <c r="AA64" s="50">
        <f t="shared" si="25"/>
        <v>0</v>
      </c>
      <c r="AB64" s="50">
        <f t="shared" si="25"/>
        <v>0</v>
      </c>
      <c r="AC64" s="50">
        <f t="shared" si="25"/>
        <v>0</v>
      </c>
      <c r="AD64" s="50">
        <f t="shared" si="25"/>
        <v>0</v>
      </c>
    </row>
    <row r="65" spans="2:30">
      <c r="C65" s="32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</row>
    <row r="66" spans="2:30">
      <c r="C66" s="32" t="s">
        <v>122</v>
      </c>
      <c r="D66" s="258">
        <f>'Div 9 forecast'!F114</f>
        <v>686.52</v>
      </c>
      <c r="E66" s="258">
        <f>'Div 9 forecast'!G114</f>
        <v>2342.17</v>
      </c>
      <c r="F66" s="258">
        <f>'Div 9 forecast'!H114</f>
        <v>752.1</v>
      </c>
      <c r="G66" s="258">
        <f>'Div 9 forecast'!I114</f>
        <v>752.11</v>
      </c>
      <c r="H66" s="258">
        <f>'Div 9 forecast'!J114</f>
        <v>679.32</v>
      </c>
      <c r="I66" s="258">
        <f>'Div 9 forecast'!K114</f>
        <v>2152.35</v>
      </c>
      <c r="J66" s="258">
        <f>'Div 9 forecast'!L114</f>
        <v>711.50375194916467</v>
      </c>
      <c r="K66" s="258">
        <f>'Div 9 forecast'!M114</f>
        <v>799.67154547892687</v>
      </c>
      <c r="L66" s="258">
        <f>'Div 9 forecast'!N114</f>
        <v>696.0638277559467</v>
      </c>
      <c r="M66" s="258">
        <f>'Div 9 forecast'!O114</f>
        <v>659.9402315303048</v>
      </c>
      <c r="N66" s="258">
        <f>'Div 9 forecast'!P114</f>
        <v>848.46753231598336</v>
      </c>
      <c r="O66" s="258">
        <f>'Div 9 forecast'!Q114</f>
        <v>701.68629071687326</v>
      </c>
      <c r="P66" s="258">
        <f>'Div 9 forecast'!R114</f>
        <v>1303.4602493407845</v>
      </c>
      <c r="Q66" s="258">
        <f>'Div 9 forecast'!S114</f>
        <v>2483.0049108546418</v>
      </c>
      <c r="R66" s="258">
        <f>'Div 9 forecast'!T114</f>
        <v>1199.3019380946878</v>
      </c>
      <c r="S66" s="258">
        <f>'Div 9 forecast'!U114</f>
        <v>796.29661110574887</v>
      </c>
      <c r="T66" s="258">
        <f>'Div 9 forecast'!V114</f>
        <v>759.65446648267437</v>
      </c>
      <c r="U66" s="258">
        <f>'Div 9 forecast'!W114</f>
        <v>822.85182412146162</v>
      </c>
      <c r="V66" s="258">
        <f>'Div 9 forecast'!X114</f>
        <v>711.50375194916467</v>
      </c>
      <c r="W66" s="258">
        <f>'Div 9 forecast'!Y114</f>
        <v>799.67154547892687</v>
      </c>
      <c r="X66" s="258">
        <f>'Div 9 forecast'!Z114</f>
        <v>696.0638277559467</v>
      </c>
      <c r="Y66" s="258">
        <f>'Div 9 forecast'!AA114</f>
        <v>659.9402315303048</v>
      </c>
      <c r="Z66" s="258">
        <f>'Div 9 forecast'!AB114</f>
        <v>848.46753231598336</v>
      </c>
      <c r="AA66" s="258">
        <f>'Div 9 forecast'!AC114</f>
        <v>701.68629071687326</v>
      </c>
      <c r="AB66" s="258">
        <f>'Div 9 forecast'!AD114</f>
        <v>1303.4602493407845</v>
      </c>
      <c r="AC66" s="258">
        <f>'Div 9 forecast'!AE114</f>
        <v>2483.0049108546418</v>
      </c>
      <c r="AD66" s="258">
        <f>'Div 9 forecast'!AF114</f>
        <v>1199.3019380946878</v>
      </c>
    </row>
    <row r="67" spans="2:30">
      <c r="C67" s="32" t="s">
        <v>123</v>
      </c>
      <c r="D67" s="258">
        <f>'Div 9 forecast'!F116</f>
        <v>0</v>
      </c>
      <c r="E67" s="258">
        <f>'Div 9 forecast'!G116</f>
        <v>2025</v>
      </c>
      <c r="F67" s="258">
        <f>'Div 9 forecast'!H116</f>
        <v>0</v>
      </c>
      <c r="G67" s="258">
        <f>'Div 9 forecast'!I116</f>
        <v>0</v>
      </c>
      <c r="H67" s="258">
        <f>'Div 9 forecast'!J116</f>
        <v>0</v>
      </c>
      <c r="I67" s="258">
        <f>'Div 9 forecast'!K116</f>
        <v>0</v>
      </c>
      <c r="J67" s="258">
        <f>'Div 9 forecast'!L116</f>
        <v>195.63872672770552</v>
      </c>
      <c r="K67" s="258">
        <f>'Div 9 forecast'!M116</f>
        <v>219.88179616662299</v>
      </c>
      <c r="L67" s="258">
        <f>'Div 9 forecast'!N116</f>
        <v>191.39328585454305</v>
      </c>
      <c r="M67" s="258">
        <f>'Div 9 forecast'!O116</f>
        <v>181.46055626450251</v>
      </c>
      <c r="N67" s="258">
        <f>'Div 9 forecast'!P116</f>
        <v>233.29899137897613</v>
      </c>
      <c r="O67" s="258">
        <f>'Div 9 forecast'!Q116</f>
        <v>192.93926715363807</v>
      </c>
      <c r="P67" s="258">
        <f>'Div 9 forecast'!R116</f>
        <v>358.40612621172568</v>
      </c>
      <c r="Q67" s="258">
        <f>'Div 9 forecast'!S116</f>
        <v>682.739785823293</v>
      </c>
      <c r="R67" s="258">
        <f>'Div 9 forecast'!T116</f>
        <v>329.76622187605557</v>
      </c>
      <c r="S67" s="258">
        <f>'Div 9 forecast'!U116</f>
        <v>218.95380687387606</v>
      </c>
      <c r="T67" s="258">
        <f>'Div 9 forecast'!V116</f>
        <v>208.87849455262364</v>
      </c>
      <c r="U67" s="258">
        <f>'Div 9 forecast'!W116</f>
        <v>226.2555646624256</v>
      </c>
      <c r="V67" s="258">
        <f>'Div 9 forecast'!X116</f>
        <v>195.63872672770552</v>
      </c>
      <c r="W67" s="258">
        <f>'Div 9 forecast'!Y116</f>
        <v>219.88179616662299</v>
      </c>
      <c r="X67" s="258">
        <f>'Div 9 forecast'!Z116</f>
        <v>191.39328585454305</v>
      </c>
      <c r="Y67" s="258">
        <f>'Div 9 forecast'!AA116</f>
        <v>181.46055626450251</v>
      </c>
      <c r="Z67" s="258">
        <f>'Div 9 forecast'!AB116</f>
        <v>233.29899137897613</v>
      </c>
      <c r="AA67" s="258">
        <f>'Div 9 forecast'!AC116</f>
        <v>192.93926715363807</v>
      </c>
      <c r="AB67" s="258">
        <f>'Div 9 forecast'!AD116</f>
        <v>358.40612621172568</v>
      </c>
      <c r="AC67" s="258">
        <f>'Div 9 forecast'!AE116</f>
        <v>682.739785823293</v>
      </c>
      <c r="AD67" s="258">
        <f>'Div 9 forecast'!AF116</f>
        <v>329.76622187605557</v>
      </c>
    </row>
    <row r="68" spans="2:30">
      <c r="C68" s="32" t="s">
        <v>124</v>
      </c>
      <c r="D68" s="293">
        <f t="shared" ref="D68" si="26">-D$59*SUM(D66:D67)</f>
        <v>0</v>
      </c>
      <c r="E68" s="293">
        <f t="shared" ref="E68:AD68" si="27">-E$59*SUM(E66:E67)</f>
        <v>251.82</v>
      </c>
      <c r="F68" s="293">
        <f t="shared" si="27"/>
        <v>0</v>
      </c>
      <c r="G68" s="293">
        <f t="shared" si="27"/>
        <v>0</v>
      </c>
      <c r="H68" s="293">
        <f t="shared" si="27"/>
        <v>0</v>
      </c>
      <c r="I68" s="293">
        <f t="shared" si="27"/>
        <v>0</v>
      </c>
      <c r="J68" s="293">
        <f t="shared" si="27"/>
        <v>24.328762550405337</v>
      </c>
      <c r="K68" s="293">
        <f t="shared" si="27"/>
        <v>27.343522918853829</v>
      </c>
      <c r="L68" s="293">
        <f t="shared" si="27"/>
        <v>23.800818392044953</v>
      </c>
      <c r="M68" s="293">
        <f t="shared" si="27"/>
        <v>22.565628285692359</v>
      </c>
      <c r="N68" s="293">
        <f t="shared" si="27"/>
        <v>29.012025683483344</v>
      </c>
      <c r="O68" s="293">
        <f t="shared" si="27"/>
        <v>23.993069755372417</v>
      </c>
      <c r="P68" s="293">
        <f t="shared" si="27"/>
        <v>44.569792939573709</v>
      </c>
      <c r="Q68" s="293">
        <f t="shared" si="27"/>
        <v>84.902485365936627</v>
      </c>
      <c r="R68" s="293">
        <f t="shared" si="27"/>
        <v>41.00826172485349</v>
      </c>
      <c r="S68" s="293">
        <f t="shared" si="27"/>
        <v>27.228122294804677</v>
      </c>
      <c r="T68" s="293">
        <f t="shared" si="27"/>
        <v>25.9752012336996</v>
      </c>
      <c r="U68" s="293">
        <f t="shared" si="27"/>
        <v>28.13613644113186</v>
      </c>
      <c r="V68" s="293">
        <f t="shared" si="27"/>
        <v>24.328762550405337</v>
      </c>
      <c r="W68" s="293">
        <f t="shared" si="27"/>
        <v>27.343522918853829</v>
      </c>
      <c r="X68" s="293">
        <f t="shared" si="27"/>
        <v>23.800818392044953</v>
      </c>
      <c r="Y68" s="293">
        <f t="shared" si="27"/>
        <v>22.565628285692359</v>
      </c>
      <c r="Z68" s="293">
        <f t="shared" si="27"/>
        <v>29.012025683483344</v>
      </c>
      <c r="AA68" s="293">
        <f t="shared" si="27"/>
        <v>23.993069755372417</v>
      </c>
      <c r="AB68" s="293">
        <f t="shared" si="27"/>
        <v>44.569792939573709</v>
      </c>
      <c r="AC68" s="293">
        <f t="shared" si="27"/>
        <v>84.902485365936627</v>
      </c>
      <c r="AD68" s="293">
        <f t="shared" si="27"/>
        <v>41.00826172485349</v>
      </c>
    </row>
    <row r="69" spans="2:30">
      <c r="C69" s="48" t="s">
        <v>129</v>
      </c>
      <c r="D69" s="50">
        <f>SUM(D66:D68)</f>
        <v>686.52</v>
      </c>
      <c r="E69" s="50">
        <f t="shared" ref="E69:AD69" si="28">SUM(E66:E68)</f>
        <v>4618.99</v>
      </c>
      <c r="F69" s="50">
        <f t="shared" si="28"/>
        <v>752.1</v>
      </c>
      <c r="G69" s="50">
        <f t="shared" si="28"/>
        <v>752.11</v>
      </c>
      <c r="H69" s="50">
        <f t="shared" si="28"/>
        <v>679.32</v>
      </c>
      <c r="I69" s="50">
        <f t="shared" si="28"/>
        <v>2152.35</v>
      </c>
      <c r="J69" s="50">
        <f t="shared" si="28"/>
        <v>931.47124122727553</v>
      </c>
      <c r="K69" s="50">
        <f t="shared" si="28"/>
        <v>1046.8968645644036</v>
      </c>
      <c r="L69" s="50">
        <f t="shared" si="28"/>
        <v>911.25793200253463</v>
      </c>
      <c r="M69" s="50">
        <f t="shared" si="28"/>
        <v>863.9664160804997</v>
      </c>
      <c r="N69" s="50">
        <f t="shared" si="28"/>
        <v>1110.7785493784429</v>
      </c>
      <c r="O69" s="50">
        <f t="shared" si="28"/>
        <v>918.61862762588373</v>
      </c>
      <c r="P69" s="50">
        <f t="shared" si="28"/>
        <v>1706.4361684920839</v>
      </c>
      <c r="Q69" s="50">
        <f t="shared" si="28"/>
        <v>3250.6471820438715</v>
      </c>
      <c r="R69" s="50">
        <f t="shared" si="28"/>
        <v>1570.076421695597</v>
      </c>
      <c r="S69" s="50">
        <f t="shared" si="28"/>
        <v>1042.4785402744296</v>
      </c>
      <c r="T69" s="50">
        <f t="shared" si="28"/>
        <v>994.50816226899769</v>
      </c>
      <c r="U69" s="50">
        <f t="shared" si="28"/>
        <v>1077.2435252250191</v>
      </c>
      <c r="V69" s="50">
        <f t="shared" si="28"/>
        <v>931.47124122727553</v>
      </c>
      <c r="W69" s="50">
        <f t="shared" si="28"/>
        <v>1046.8968645644036</v>
      </c>
      <c r="X69" s="50">
        <f t="shared" si="28"/>
        <v>911.25793200253463</v>
      </c>
      <c r="Y69" s="50">
        <f t="shared" si="28"/>
        <v>863.9664160804997</v>
      </c>
      <c r="Z69" s="50">
        <f t="shared" si="28"/>
        <v>1110.7785493784429</v>
      </c>
      <c r="AA69" s="50">
        <f t="shared" si="28"/>
        <v>918.61862762588373</v>
      </c>
      <c r="AB69" s="50">
        <f t="shared" si="28"/>
        <v>1706.4361684920839</v>
      </c>
      <c r="AC69" s="50">
        <f t="shared" si="28"/>
        <v>3250.6471820438715</v>
      </c>
      <c r="AD69" s="50">
        <f t="shared" si="28"/>
        <v>1570.076421695597</v>
      </c>
    </row>
    <row r="70" spans="2:30">
      <c r="C70" s="32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49"/>
    </row>
    <row r="71" spans="2:30" ht="15.75" thickBot="1">
      <c r="C71" s="48" t="s">
        <v>126</v>
      </c>
      <c r="D71" s="295">
        <f>D64+D69</f>
        <v>686.52</v>
      </c>
      <c r="E71" s="295">
        <f t="shared" ref="E71:AD71" si="29">E64+E69</f>
        <v>4618.99</v>
      </c>
      <c r="F71" s="295">
        <f t="shared" si="29"/>
        <v>752.1</v>
      </c>
      <c r="G71" s="295">
        <f t="shared" si="29"/>
        <v>752.11</v>
      </c>
      <c r="H71" s="295">
        <f t="shared" si="29"/>
        <v>679.32</v>
      </c>
      <c r="I71" s="295">
        <f t="shared" si="29"/>
        <v>2152.35</v>
      </c>
      <c r="J71" s="295">
        <f t="shared" si="29"/>
        <v>931.47124122727553</v>
      </c>
      <c r="K71" s="295">
        <f t="shared" si="29"/>
        <v>1046.8968645644036</v>
      </c>
      <c r="L71" s="295">
        <f t="shared" si="29"/>
        <v>911.25793200253463</v>
      </c>
      <c r="M71" s="295">
        <f t="shared" si="29"/>
        <v>863.9664160804997</v>
      </c>
      <c r="N71" s="295">
        <f t="shared" si="29"/>
        <v>1110.7785493784429</v>
      </c>
      <c r="O71" s="295">
        <f t="shared" si="29"/>
        <v>918.61862762588373</v>
      </c>
      <c r="P71" s="295">
        <f t="shared" si="29"/>
        <v>1706.4361684920839</v>
      </c>
      <c r="Q71" s="295">
        <f t="shared" si="29"/>
        <v>3250.6471820438715</v>
      </c>
      <c r="R71" s="295">
        <f t="shared" si="29"/>
        <v>1570.076421695597</v>
      </c>
      <c r="S71" s="295">
        <f t="shared" si="29"/>
        <v>1042.4785402744296</v>
      </c>
      <c r="T71" s="295">
        <f t="shared" si="29"/>
        <v>994.50816226899769</v>
      </c>
      <c r="U71" s="295">
        <f t="shared" si="29"/>
        <v>1077.2435252250191</v>
      </c>
      <c r="V71" s="295">
        <f t="shared" si="29"/>
        <v>931.47124122727553</v>
      </c>
      <c r="W71" s="295">
        <f t="shared" si="29"/>
        <v>1046.8968645644036</v>
      </c>
      <c r="X71" s="295">
        <f t="shared" si="29"/>
        <v>911.25793200253463</v>
      </c>
      <c r="Y71" s="295">
        <f t="shared" si="29"/>
        <v>863.9664160804997</v>
      </c>
      <c r="Z71" s="295">
        <f t="shared" si="29"/>
        <v>1110.7785493784429</v>
      </c>
      <c r="AA71" s="295">
        <f t="shared" si="29"/>
        <v>918.61862762588373</v>
      </c>
      <c r="AB71" s="295">
        <f t="shared" si="29"/>
        <v>1706.4361684920839</v>
      </c>
      <c r="AC71" s="295">
        <f t="shared" si="29"/>
        <v>3250.6471820438715</v>
      </c>
      <c r="AD71" s="295">
        <f t="shared" si="29"/>
        <v>1570.076421695597</v>
      </c>
    </row>
    <row r="72" spans="2:30" ht="15.75" thickTop="1"/>
    <row r="74" spans="2:30">
      <c r="D74" s="51"/>
    </row>
    <row r="76" spans="2:30">
      <c r="B76" s="52" t="s">
        <v>132</v>
      </c>
      <c r="E76" s="53"/>
    </row>
    <row r="77" spans="2:30">
      <c r="B77" s="32" t="s">
        <v>133</v>
      </c>
      <c r="C77" t="s">
        <v>134</v>
      </c>
    </row>
    <row r="78" spans="2:30">
      <c r="B78" s="32" t="s">
        <v>135</v>
      </c>
      <c r="C78" t="s">
        <v>136</v>
      </c>
    </row>
    <row r="79" spans="2:30">
      <c r="B79" s="32"/>
    </row>
    <row r="80" spans="2:30">
      <c r="B80" s="52" t="s">
        <v>137</v>
      </c>
    </row>
    <row r="81" spans="2:9">
      <c r="B81" t="s">
        <v>138</v>
      </c>
      <c r="C81" t="s">
        <v>139</v>
      </c>
      <c r="D81" t="s">
        <v>140</v>
      </c>
      <c r="I81" s="53"/>
    </row>
    <row r="82" spans="2:9">
      <c r="B82" t="s">
        <v>141</v>
      </c>
      <c r="C82" t="s">
        <v>142</v>
      </c>
      <c r="D82" t="s">
        <v>143</v>
      </c>
    </row>
    <row r="83" spans="2:9">
      <c r="B83" s="32" t="s">
        <v>144</v>
      </c>
      <c r="C83" t="s">
        <v>145</v>
      </c>
    </row>
    <row r="84" spans="2:9">
      <c r="B84" t="s">
        <v>146</v>
      </c>
      <c r="C84" t="s">
        <v>147</v>
      </c>
      <c r="D84" t="s">
        <v>148</v>
      </c>
    </row>
    <row r="85" spans="2:9">
      <c r="B85" t="s">
        <v>149</v>
      </c>
      <c r="C85" t="s">
        <v>150</v>
      </c>
      <c r="D85" t="s">
        <v>143</v>
      </c>
    </row>
    <row r="86" spans="2:9">
      <c r="B86" t="s">
        <v>151</v>
      </c>
      <c r="C86" t="s">
        <v>152</v>
      </c>
      <c r="D86" t="s">
        <v>148</v>
      </c>
    </row>
  </sheetData>
  <mergeCells count="2">
    <mergeCell ref="D2:O2"/>
    <mergeCell ref="S2:AD2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5EF49-E300-4317-BD51-BC383EBCB1E2}">
  <sheetPr>
    <tabColor theme="5"/>
  </sheetPr>
  <dimension ref="A1:J63"/>
  <sheetViews>
    <sheetView workbookViewId="0">
      <selection activeCell="J63" sqref="J63"/>
    </sheetView>
  </sheetViews>
  <sheetFormatPr defaultRowHeight="15"/>
  <cols>
    <col min="1" max="1" width="2.85546875" customWidth="1"/>
    <col min="2" max="2" width="5.85546875" customWidth="1"/>
    <col min="3" max="3" width="44" bestFit="1" customWidth="1"/>
    <col min="4" max="4" width="11.140625" customWidth="1"/>
    <col min="6" max="6" width="9.7109375" customWidth="1"/>
    <col min="7" max="7" width="4.42578125" customWidth="1"/>
    <col min="8" max="8" width="11.140625" customWidth="1"/>
    <col min="10" max="10" width="10.140625" customWidth="1"/>
  </cols>
  <sheetData>
    <row r="1" spans="1:10">
      <c r="A1" s="212"/>
      <c r="B1" s="212"/>
      <c r="C1" s="212"/>
      <c r="D1" s="212"/>
      <c r="E1" s="212"/>
      <c r="F1" s="212"/>
      <c r="G1" s="212"/>
      <c r="H1" s="212"/>
      <c r="I1" s="212"/>
      <c r="J1" s="212"/>
    </row>
    <row r="2" spans="1:10">
      <c r="B2" s="24" t="s">
        <v>82</v>
      </c>
      <c r="D2" s="322" t="s">
        <v>83</v>
      </c>
      <c r="E2" s="322"/>
      <c r="F2" s="322"/>
      <c r="H2" s="322" t="s">
        <v>84</v>
      </c>
      <c r="I2" s="322"/>
      <c r="J2" s="322"/>
    </row>
    <row r="3" spans="1:10">
      <c r="D3" s="3" t="s">
        <v>59</v>
      </c>
      <c r="E3" s="3" t="s">
        <v>85</v>
      </c>
      <c r="F3" s="3" t="s">
        <v>86</v>
      </c>
      <c r="H3" s="3" t="s">
        <v>59</v>
      </c>
      <c r="I3" s="3" t="s">
        <v>85</v>
      </c>
      <c r="J3" s="3" t="s">
        <v>86</v>
      </c>
    </row>
    <row r="4" spans="1:10">
      <c r="B4" s="25" t="s">
        <v>72</v>
      </c>
      <c r="C4" s="25" t="s">
        <v>87</v>
      </c>
      <c r="D4" s="25" t="s">
        <v>76</v>
      </c>
      <c r="E4" s="25" t="s">
        <v>88</v>
      </c>
      <c r="F4" s="25" t="s">
        <v>89</v>
      </c>
      <c r="H4" s="25" t="s">
        <v>76</v>
      </c>
      <c r="I4" s="25" t="s">
        <v>88</v>
      </c>
      <c r="J4" s="25" t="s">
        <v>89</v>
      </c>
    </row>
    <row r="6" spans="1:10">
      <c r="B6" s="3">
        <v>2</v>
      </c>
      <c r="C6" t="s">
        <v>90</v>
      </c>
      <c r="D6" s="299">
        <f>SUM('incent comp w cap credits'!D11:O11)</f>
        <v>12349467.585551474</v>
      </c>
      <c r="E6" s="300">
        <f>[19]Allocation!$E$14</f>
        <v>4.9714119999999994E-2</v>
      </c>
      <c r="F6" s="299">
        <f>D6*E6</f>
        <v>613942.9134842162</v>
      </c>
      <c r="H6" s="299">
        <f>SUM('incent comp w cap credits'!S11:AD11)</f>
        <v>12353618.704007072</v>
      </c>
      <c r="I6" s="301">
        <f>E6</f>
        <v>4.9714119999999994E-2</v>
      </c>
      <c r="J6" s="299">
        <f>H6*I6</f>
        <v>614149.28268525202</v>
      </c>
    </row>
    <row r="7" spans="1:10">
      <c r="B7" s="3"/>
      <c r="C7" t="s">
        <v>91</v>
      </c>
      <c r="D7" s="299">
        <f>-SUM('incent comp w cap credits'!D10:O10)</f>
        <v>6417927.4897601986</v>
      </c>
      <c r="E7" s="302">
        <f>E6</f>
        <v>4.9714119999999994E-2</v>
      </c>
      <c r="F7" s="299">
        <f>D7*E7</f>
        <v>319061.61737723724</v>
      </c>
      <c r="H7" s="299">
        <f>-SUM('incent comp w cap credits'!S10:AD10)</f>
        <v>6413776.3713045986</v>
      </c>
      <c r="I7" s="301">
        <f>E7</f>
        <v>4.9714119999999994E-2</v>
      </c>
      <c r="J7" s="299">
        <f>H7*I7</f>
        <v>318855.2481762013</v>
      </c>
    </row>
    <row r="8" spans="1:10">
      <c r="B8" s="3"/>
      <c r="C8" s="27" t="s">
        <v>92</v>
      </c>
      <c r="D8" s="303">
        <f>SUM(D6:D7)</f>
        <v>18767395.075311672</v>
      </c>
      <c r="E8" s="128"/>
      <c r="F8" s="303">
        <f>SUM(F6:F7)</f>
        <v>933004.53086145339</v>
      </c>
      <c r="H8" s="303">
        <f>SUM(H6:H7)</f>
        <v>18767395.075311672</v>
      </c>
      <c r="I8" s="19"/>
      <c r="J8" s="303">
        <f>SUM(J6:J7)</f>
        <v>933004.53086145339</v>
      </c>
    </row>
    <row r="9" spans="1:10">
      <c r="B9" s="3"/>
      <c r="D9" s="28"/>
      <c r="E9" s="129"/>
      <c r="H9" s="28"/>
    </row>
    <row r="10" spans="1:10">
      <c r="B10" s="3">
        <v>12</v>
      </c>
      <c r="C10" t="s">
        <v>93</v>
      </c>
      <c r="D10" s="299">
        <f>SUM('incent comp w cap credits'!D26:O26)</f>
        <v>0</v>
      </c>
      <c r="E10" s="300">
        <f>[19]Allocation!$E$15</f>
        <v>5.5573860000000003E-2</v>
      </c>
      <c r="F10" s="299">
        <f>D10*E10</f>
        <v>0</v>
      </c>
      <c r="H10" s="299">
        <f>SUM('incent comp w cap credits'!S26:AD26)</f>
        <v>0</v>
      </c>
      <c r="I10" s="301">
        <f>E10</f>
        <v>5.5573860000000003E-2</v>
      </c>
      <c r="J10" s="299">
        <f>H10*I10</f>
        <v>0</v>
      </c>
    </row>
    <row r="11" spans="1:10">
      <c r="B11" s="3"/>
      <c r="C11" t="s">
        <v>91</v>
      </c>
      <c r="D11" s="299">
        <f>-SUM('incent comp w cap credits'!D25:O25)</f>
        <v>0</v>
      </c>
      <c r="E11" s="302">
        <f>E10</f>
        <v>5.5573860000000003E-2</v>
      </c>
      <c r="F11" s="299">
        <f>D11*E11</f>
        <v>0</v>
      </c>
      <c r="H11" s="299">
        <f>-SUM('incent comp w cap credits'!S25:AD25)</f>
        <v>0</v>
      </c>
      <c r="I11" s="301">
        <f>E11</f>
        <v>5.5573860000000003E-2</v>
      </c>
      <c r="J11" s="299">
        <f>H11*I11</f>
        <v>0</v>
      </c>
    </row>
    <row r="12" spans="1:10">
      <c r="B12" s="3"/>
      <c r="C12" s="27" t="s">
        <v>92</v>
      </c>
      <c r="D12" s="303">
        <f>SUM(D10:D11)</f>
        <v>0</v>
      </c>
      <c r="E12" s="129"/>
      <c r="F12" s="303">
        <f>SUM(F10:F11)</f>
        <v>0</v>
      </c>
      <c r="H12" s="303">
        <f>SUM(H10:H11)</f>
        <v>0</v>
      </c>
      <c r="J12" s="303">
        <f>SUM(J10:J11)</f>
        <v>0</v>
      </c>
    </row>
    <row r="13" spans="1:10">
      <c r="B13" s="3"/>
      <c r="D13" s="28"/>
      <c r="E13" s="129"/>
      <c r="H13" s="28"/>
    </row>
    <row r="14" spans="1:10">
      <c r="B14" s="3">
        <v>91</v>
      </c>
      <c r="C14" t="s">
        <v>93</v>
      </c>
      <c r="D14" s="299">
        <f>SUM('incent comp w cap credits'!D43:O43)</f>
        <v>1104132.6220689546</v>
      </c>
      <c r="E14" s="300">
        <f>[19]Allocation!$E$17</f>
        <v>0.50419999999999998</v>
      </c>
      <c r="F14" s="299">
        <f>D14*E14</f>
        <v>556703.6680471669</v>
      </c>
      <c r="H14" s="299">
        <f>SUM('incent comp w cap credits'!S43:AD43)</f>
        <v>1104132.6220689549</v>
      </c>
      <c r="I14" s="301">
        <f>E14</f>
        <v>0.50419999999999998</v>
      </c>
      <c r="J14" s="299">
        <f>H14*I14</f>
        <v>556703.66804716701</v>
      </c>
    </row>
    <row r="15" spans="1:10">
      <c r="B15" s="3"/>
      <c r="C15" t="s">
        <v>91</v>
      </c>
      <c r="D15" s="299">
        <f>-SUM('incent comp w cap credits'!D42:O42)</f>
        <v>1467024.4369365592</v>
      </c>
      <c r="E15" s="302">
        <f>E14</f>
        <v>0.50419999999999998</v>
      </c>
      <c r="F15" s="299">
        <f>D15*E15</f>
        <v>739673.72110341315</v>
      </c>
      <c r="H15" s="299">
        <f>-SUM('incent comp w cap credits'!S42:AD42)</f>
        <v>1467024.4369365594</v>
      </c>
      <c r="I15" s="301">
        <f>E15</f>
        <v>0.50419999999999998</v>
      </c>
      <c r="J15" s="299">
        <f>H15*I15</f>
        <v>739673.72110341326</v>
      </c>
    </row>
    <row r="16" spans="1:10">
      <c r="B16" s="3"/>
      <c r="C16" s="27" t="s">
        <v>92</v>
      </c>
      <c r="D16" s="303">
        <f>SUM(D14:D15)</f>
        <v>2571157.0590055138</v>
      </c>
      <c r="F16" s="303">
        <f>SUM(F14:F15)</f>
        <v>1296377.3891505799</v>
      </c>
      <c r="H16" s="303">
        <f>SUM(H14:H15)</f>
        <v>2571157.0590055143</v>
      </c>
      <c r="J16" s="303">
        <f>SUM(J14:J15)</f>
        <v>1296377.3891505804</v>
      </c>
    </row>
    <row r="17" spans="2:10">
      <c r="B17" s="3"/>
      <c r="C17" s="27"/>
    </row>
    <row r="18" spans="2:10">
      <c r="B18" s="3">
        <v>9</v>
      </c>
      <c r="C18" t="s">
        <v>94</v>
      </c>
      <c r="D18" s="29"/>
    </row>
    <row r="19" spans="2:10">
      <c r="B19" s="3"/>
    </row>
    <row r="20" spans="2:10">
      <c r="B20" s="3"/>
    </row>
    <row r="21" spans="2:10">
      <c r="B21" s="3" t="s">
        <v>95</v>
      </c>
      <c r="C21" s="30" t="s">
        <v>96</v>
      </c>
    </row>
    <row r="22" spans="2:10">
      <c r="C22" s="30" t="s">
        <v>97</v>
      </c>
    </row>
    <row r="23" spans="2:10">
      <c r="B23" s="30"/>
      <c r="C23" s="31"/>
    </row>
    <row r="24" spans="2:10">
      <c r="B24" s="30"/>
      <c r="C24" s="31"/>
    </row>
    <row r="25" spans="2:10">
      <c r="B25" s="30"/>
      <c r="C25" s="31"/>
    </row>
    <row r="26" spans="2:10">
      <c r="B26" s="24" t="s">
        <v>79</v>
      </c>
      <c r="C26" s="31"/>
      <c r="D26" s="322" t="s">
        <v>83</v>
      </c>
      <c r="E26" s="322"/>
      <c r="F26" s="322"/>
      <c r="H26" s="322" t="s">
        <v>84</v>
      </c>
      <c r="I26" s="322"/>
      <c r="J26" s="322"/>
    </row>
    <row r="27" spans="2:10">
      <c r="D27" s="3" t="s">
        <v>59</v>
      </c>
      <c r="E27" s="3" t="s">
        <v>85</v>
      </c>
      <c r="F27" s="3" t="s">
        <v>86</v>
      </c>
      <c r="H27" s="3" t="s">
        <v>59</v>
      </c>
      <c r="I27" s="3" t="s">
        <v>85</v>
      </c>
      <c r="J27" s="3" t="s">
        <v>86</v>
      </c>
    </row>
    <row r="28" spans="2:10">
      <c r="B28" s="25" t="s">
        <v>72</v>
      </c>
      <c r="C28" s="25" t="s">
        <v>87</v>
      </c>
      <c r="D28" s="25" t="s">
        <v>76</v>
      </c>
      <c r="E28" s="25" t="s">
        <v>88</v>
      </c>
      <c r="F28" s="25" t="s">
        <v>89</v>
      </c>
      <c r="H28" s="25" t="s">
        <v>76</v>
      </c>
      <c r="I28" s="25" t="s">
        <v>88</v>
      </c>
      <c r="J28" s="25" t="s">
        <v>89</v>
      </c>
    </row>
    <row r="29" spans="2:10">
      <c r="D29" s="28"/>
    </row>
    <row r="30" spans="2:10">
      <c r="B30" s="3">
        <v>2</v>
      </c>
      <c r="C30" t="s">
        <v>98</v>
      </c>
      <c r="D30" s="299">
        <f>SUM('incent comp w cap credits'!D15:O15)</f>
        <v>1312692.561038692</v>
      </c>
      <c r="E30" s="301">
        <f>E6</f>
        <v>4.9714119999999994E-2</v>
      </c>
      <c r="F30" s="299">
        <f t="shared" ref="F30:F31" si="0">D30*E30</f>
        <v>65259.355502584855</v>
      </c>
      <c r="H30" s="299">
        <f>SUM('incent comp w cap credits'!S15:AD15)</f>
        <v>1330943.0572204266</v>
      </c>
      <c r="I30" s="301">
        <f>E30</f>
        <v>4.9714119999999994E-2</v>
      </c>
      <c r="J30" s="299">
        <f t="shared" ref="J30:J31" si="1">H30*I30</f>
        <v>66166.662859823147</v>
      </c>
    </row>
    <row r="31" spans="2:10">
      <c r="B31" s="3"/>
      <c r="C31" t="s">
        <v>99</v>
      </c>
      <c r="D31" s="299">
        <f>-SUM('incent comp w cap credits'!D14:O14)</f>
        <v>709252.16431508784</v>
      </c>
      <c r="E31" s="301">
        <f>E30</f>
        <v>4.9714119999999994E-2</v>
      </c>
      <c r="F31" s="299">
        <f t="shared" si="0"/>
        <v>35259.847207019993</v>
      </c>
      <c r="H31" s="299">
        <f>-SUM('incent comp w cap credits'!S14:AD14)</f>
        <v>691001.668133353</v>
      </c>
      <c r="I31" s="301">
        <f>E31</f>
        <v>4.9714119999999994E-2</v>
      </c>
      <c r="J31" s="299">
        <f t="shared" si="1"/>
        <v>34352.539849781686</v>
      </c>
    </row>
    <row r="32" spans="2:10">
      <c r="B32" s="3"/>
      <c r="C32" t="s">
        <v>100</v>
      </c>
      <c r="D32" s="303">
        <f>SUM(D30:D31)</f>
        <v>2021944.7253537797</v>
      </c>
      <c r="F32" s="303">
        <f>SUM(F30:F31)</f>
        <v>100519.20270960484</v>
      </c>
      <c r="H32" s="303">
        <f>SUM(H30:H31)</f>
        <v>2021944.7253537797</v>
      </c>
      <c r="J32" s="303">
        <f>SUM(J30:J31)</f>
        <v>100519.20270960484</v>
      </c>
    </row>
    <row r="33" spans="2:10">
      <c r="B33" s="3"/>
      <c r="D33" s="28"/>
      <c r="H33" s="28"/>
    </row>
    <row r="34" spans="2:10">
      <c r="B34" s="3"/>
      <c r="C34" t="s">
        <v>101</v>
      </c>
      <c r="D34" s="299">
        <f>SUM('incent comp w cap credits'!D20:O20)</f>
        <v>3915081.596593013</v>
      </c>
      <c r="E34" s="301">
        <f>E30</f>
        <v>4.9714119999999994E-2</v>
      </c>
      <c r="F34" s="299">
        <f>D34*E34</f>
        <v>194634.83630281661</v>
      </c>
      <c r="H34" s="299">
        <f>SUM('incent comp w cap credits'!S20:AD20)</f>
        <v>4040778.7896931102</v>
      </c>
      <c r="I34" s="301">
        <f>E34</f>
        <v>4.9714119999999994E-2</v>
      </c>
      <c r="J34" s="299">
        <f>H34*I34</f>
        <v>200883.76164425802</v>
      </c>
    </row>
    <row r="35" spans="2:10">
      <c r="B35" s="3"/>
      <c r="C35" t="s">
        <v>102</v>
      </c>
      <c r="D35" s="299">
        <f>-SUM('incent comp w cap credits'!D19:O19)</f>
        <v>2223596.7757216673</v>
      </c>
      <c r="E35" s="296">
        <f>E34</f>
        <v>4.9714119999999994E-2</v>
      </c>
      <c r="F35" s="299">
        <f>D35*E35</f>
        <v>110544.15693984005</v>
      </c>
      <c r="H35" s="299">
        <f>-SUM('incent comp w cap credits'!S19:AD19)</f>
        <v>2097899.5826215707</v>
      </c>
      <c r="I35" s="301">
        <f>E35</f>
        <v>4.9714119999999994E-2</v>
      </c>
      <c r="J35" s="299">
        <f>H35*I35</f>
        <v>104295.23159839866</v>
      </c>
    </row>
    <row r="36" spans="2:10">
      <c r="B36" s="3"/>
      <c r="C36" t="s">
        <v>103</v>
      </c>
      <c r="D36" s="303">
        <f>SUM(D34:D35)</f>
        <v>6138678.3723146804</v>
      </c>
      <c r="E36" s="19"/>
      <c r="F36" s="303">
        <f>SUM(F34:F35)</f>
        <v>305178.99324265664</v>
      </c>
      <c r="H36" s="303">
        <f>SUM(H34:H35)</f>
        <v>6138678.3723146804</v>
      </c>
      <c r="I36" s="19"/>
      <c r="J36" s="303">
        <f>SUM(J34:J35)</f>
        <v>305178.9932426567</v>
      </c>
    </row>
    <row r="37" spans="2:10">
      <c r="B37" s="3"/>
      <c r="C37" s="27"/>
      <c r="D37" s="28"/>
      <c r="E37" s="19"/>
      <c r="F37" s="29"/>
      <c r="H37" s="28"/>
      <c r="I37" s="19"/>
      <c r="J37" s="29"/>
    </row>
    <row r="38" spans="2:10">
      <c r="B38" s="3">
        <v>12</v>
      </c>
      <c r="C38" t="s">
        <v>98</v>
      </c>
      <c r="D38" s="299">
        <f>SUM('incent comp w cap credits'!D30:O30)</f>
        <v>67272.672771357262</v>
      </c>
      <c r="E38" s="301">
        <f>E10</f>
        <v>5.5573860000000003E-2</v>
      </c>
      <c r="F38" s="299">
        <f t="shared" ref="F38:F39" si="2">D38*E38</f>
        <v>3738.6020984212205</v>
      </c>
      <c r="H38" s="299">
        <f>SUM('incent comp w cap credits'!S30:AD30)</f>
        <v>67285.426357773307</v>
      </c>
      <c r="I38" s="301">
        <f>E38</f>
        <v>5.5573860000000003E-2</v>
      </c>
      <c r="J38" s="299">
        <f t="shared" ref="J38:J39" si="3">H38*I38</f>
        <v>3739.310864447204</v>
      </c>
    </row>
    <row r="39" spans="2:10">
      <c r="B39" s="3"/>
      <c r="C39" t="s">
        <v>99</v>
      </c>
      <c r="D39" s="299">
        <f>-SUM('incent comp w cap credits'!D29:O29)</f>
        <v>35027.2582003567</v>
      </c>
      <c r="E39" s="301">
        <f>E38</f>
        <v>5.5573860000000003E-2</v>
      </c>
      <c r="F39" s="299">
        <f t="shared" si="2"/>
        <v>1946.5999434104754</v>
      </c>
      <c r="H39" s="299">
        <f>-SUM('incent comp w cap credits'!S29:AD29)</f>
        <v>35014.504613940655</v>
      </c>
      <c r="I39" s="301">
        <f>E39</f>
        <v>5.5573860000000003E-2</v>
      </c>
      <c r="J39" s="299">
        <f t="shared" si="3"/>
        <v>1945.891177384492</v>
      </c>
    </row>
    <row r="40" spans="2:10">
      <c r="B40" s="3"/>
      <c r="C40" t="s">
        <v>100</v>
      </c>
      <c r="D40" s="303">
        <f>SUM(D38:D39)</f>
        <v>102299.93097171397</v>
      </c>
      <c r="F40" s="303">
        <f>SUM(F38:F39)</f>
        <v>5685.2020418316961</v>
      </c>
      <c r="H40" s="303">
        <f>SUM(H38:H39)</f>
        <v>102299.93097171397</v>
      </c>
      <c r="J40" s="303">
        <f>SUM(J38:J39)</f>
        <v>5685.2020418316961</v>
      </c>
    </row>
    <row r="41" spans="2:10">
      <c r="B41" s="3"/>
      <c r="D41" s="28"/>
      <c r="H41" s="28"/>
    </row>
    <row r="42" spans="2:10">
      <c r="C42" t="s">
        <v>101</v>
      </c>
      <c r="D42" s="299">
        <f>SUM('incent comp w cap credits'!D35:O35)</f>
        <v>169009.21229497163</v>
      </c>
      <c r="E42" s="301">
        <f>E38</f>
        <v>5.5573860000000003E-2</v>
      </c>
      <c r="F42" s="299">
        <f>D42*E42</f>
        <v>9392.4943027910322</v>
      </c>
      <c r="H42" s="299">
        <f>SUM('incent comp w cap credits'!S35:AD35)</f>
        <v>172709.69727366738</v>
      </c>
      <c r="I42" s="301">
        <f>E42</f>
        <v>5.5573860000000003E-2</v>
      </c>
      <c r="J42" s="299">
        <f>H42*I42</f>
        <v>9598.1445369291723</v>
      </c>
    </row>
    <row r="43" spans="2:10">
      <c r="C43" t="s">
        <v>102</v>
      </c>
      <c r="D43" s="299">
        <f>-SUM('incent comp w cap credits'!D34:O34)</f>
        <v>93576.477736858491</v>
      </c>
      <c r="E43" s="301">
        <f>E42</f>
        <v>5.5573860000000003E-2</v>
      </c>
      <c r="F43" s="299">
        <f>D43*E43</f>
        <v>5200.4060730412912</v>
      </c>
      <c r="H43" s="299">
        <f>-SUM('incent comp w cap credits'!S34:AD34)</f>
        <v>89875.992758162669</v>
      </c>
      <c r="I43" s="301">
        <f>E43</f>
        <v>5.5573860000000003E-2</v>
      </c>
      <c r="J43" s="299">
        <f>H43*I43</f>
        <v>4994.7558389031465</v>
      </c>
    </row>
    <row r="44" spans="2:10">
      <c r="C44" t="s">
        <v>103</v>
      </c>
      <c r="D44" s="303">
        <f>SUM(D42:D43)</f>
        <v>262585.6900318301</v>
      </c>
      <c r="F44" s="303">
        <f>SUM(F42:F43)</f>
        <v>14592.900375832323</v>
      </c>
      <c r="H44" s="303">
        <f>SUM(H42:H43)</f>
        <v>262585.69003183005</v>
      </c>
      <c r="J44" s="303">
        <f>SUM(J42:J43)</f>
        <v>14592.90037583232</v>
      </c>
    </row>
    <row r="45" spans="2:10">
      <c r="D45" s="28"/>
    </row>
    <row r="46" spans="2:10">
      <c r="B46" s="3">
        <v>91</v>
      </c>
      <c r="C46" t="s">
        <v>98</v>
      </c>
      <c r="D46" s="299">
        <f>SUM('incent comp w cap credits'!D47:O47)</f>
        <v>19262.6127851454</v>
      </c>
      <c r="E46" s="301">
        <f>E14</f>
        <v>0.50419999999999998</v>
      </c>
      <c r="F46" s="299">
        <f t="shared" ref="F46:F47" si="4">D46*E46</f>
        <v>9712.2093662703101</v>
      </c>
      <c r="H46" s="299">
        <f>SUM('incent comp w cap credits'!S47:AD47)</f>
        <v>19130.803112226527</v>
      </c>
      <c r="I46" s="301">
        <f>E46</f>
        <v>0.50419999999999998</v>
      </c>
      <c r="J46" s="299">
        <f t="shared" ref="J46:J47" si="5">H46*I46</f>
        <v>9645.7509291846145</v>
      </c>
    </row>
    <row r="47" spans="2:10">
      <c r="B47" s="3"/>
      <c r="C47" t="s">
        <v>99</v>
      </c>
      <c r="D47" s="299">
        <f>-SUM('incent comp w cap credits'!D46:O46)</f>
        <v>19331.102458395926</v>
      </c>
      <c r="E47" s="301">
        <f>E46</f>
        <v>0.50419999999999998</v>
      </c>
      <c r="F47" s="299">
        <f t="shared" si="4"/>
        <v>9746.7418595232248</v>
      </c>
      <c r="H47" s="299">
        <f>-SUM('incent comp w cap credits'!S46:AD46)</f>
        <v>19462.912131314803</v>
      </c>
      <c r="I47" s="301">
        <f>E47</f>
        <v>0.50419999999999998</v>
      </c>
      <c r="J47" s="299">
        <f t="shared" si="5"/>
        <v>9813.200296608924</v>
      </c>
    </row>
    <row r="48" spans="2:10">
      <c r="B48" s="3"/>
      <c r="C48" t="s">
        <v>100</v>
      </c>
      <c r="D48" s="303">
        <f>SUM(D46:D47)</f>
        <v>38593.71524354133</v>
      </c>
      <c r="F48" s="303">
        <f>SUM(F46:F47)</f>
        <v>19458.951225793535</v>
      </c>
      <c r="H48" s="303">
        <f>SUM(H46:H47)</f>
        <v>38593.71524354133</v>
      </c>
      <c r="J48" s="303">
        <f>SUM(J46:J47)</f>
        <v>19458.951225793538</v>
      </c>
    </row>
    <row r="49" spans="2:10">
      <c r="B49" s="3"/>
      <c r="D49" s="28"/>
      <c r="H49" s="28"/>
    </row>
    <row r="50" spans="2:10">
      <c r="C50" t="s">
        <v>101</v>
      </c>
      <c r="D50" s="299">
        <f>SUM('incent comp w cap credits'!D52:O52)</f>
        <v>92683.474791674351</v>
      </c>
      <c r="E50" s="301">
        <f>E46</f>
        <v>0.50419999999999998</v>
      </c>
      <c r="F50" s="299">
        <f>D50*E50</f>
        <v>46731.007989962207</v>
      </c>
      <c r="H50" s="299">
        <f>SUM('incent comp w cap credits'!S52:AD52)</f>
        <v>92815.284464593235</v>
      </c>
      <c r="I50" s="301">
        <f>E50</f>
        <v>0.50419999999999998</v>
      </c>
      <c r="J50" s="299">
        <f>H50*I50</f>
        <v>46797.466427047904</v>
      </c>
    </row>
    <row r="51" spans="2:10">
      <c r="B51" s="3"/>
      <c r="C51" t="s">
        <v>102</v>
      </c>
      <c r="D51" s="299">
        <f>-SUM('incent comp w cap credits'!D51:O51)</f>
        <v>94558.359116776657</v>
      </c>
      <c r="E51" s="301">
        <f>E50</f>
        <v>0.50419999999999998</v>
      </c>
      <c r="F51" s="299">
        <f>D51*E51</f>
        <v>47676.324666678789</v>
      </c>
      <c r="H51" s="299">
        <f>-SUM('incent comp w cap credits'!S51:AD51)</f>
        <v>94426.549443857773</v>
      </c>
      <c r="I51" s="301">
        <f>E51</f>
        <v>0.50419999999999998</v>
      </c>
      <c r="J51" s="299">
        <f>H51*I51</f>
        <v>47609.866229593084</v>
      </c>
    </row>
    <row r="52" spans="2:10">
      <c r="B52" s="3"/>
      <c r="C52" t="s">
        <v>103</v>
      </c>
      <c r="D52" s="303">
        <f>SUM(D50:D51)</f>
        <v>187241.83390845102</v>
      </c>
      <c r="F52" s="303">
        <f>SUM(F50:F51)</f>
        <v>94407.332656640996</v>
      </c>
      <c r="H52" s="303">
        <f>SUM(H50:H51)</f>
        <v>187241.83390845102</v>
      </c>
      <c r="J52" s="303">
        <f>SUM(J50:J51)</f>
        <v>94407.332656640996</v>
      </c>
    </row>
    <row r="53" spans="2:10">
      <c r="B53" s="3"/>
      <c r="D53" s="28"/>
      <c r="H53" s="28"/>
    </row>
    <row r="54" spans="2:10">
      <c r="B54" s="3">
        <v>9</v>
      </c>
      <c r="C54" t="s">
        <v>98</v>
      </c>
      <c r="D54" s="299">
        <f>SUM('incent comp w cap credits'!D64:O64)</f>
        <v>0</v>
      </c>
      <c r="E54" s="26">
        <v>1</v>
      </c>
      <c r="F54" s="299">
        <f t="shared" ref="F54:F55" si="6">D54*E54</f>
        <v>0</v>
      </c>
      <c r="H54" s="299">
        <f>SUM('incent comp w cap credits'!S64:AD64)</f>
        <v>0</v>
      </c>
      <c r="I54" s="301">
        <f>E54</f>
        <v>1</v>
      </c>
      <c r="J54" s="299">
        <f t="shared" ref="J54:J55" si="7">H54*I54</f>
        <v>0</v>
      </c>
    </row>
    <row r="55" spans="2:10">
      <c r="B55" s="3"/>
      <c r="C55" t="s">
        <v>99</v>
      </c>
      <c r="D55" s="299">
        <f>-SUM('incent comp w cap credits'!D63:O63)</f>
        <v>0</v>
      </c>
      <c r="E55" s="301">
        <f>E54</f>
        <v>1</v>
      </c>
      <c r="F55" s="299">
        <f t="shared" si="6"/>
        <v>0</v>
      </c>
      <c r="H55" s="299">
        <f>-SUM('incent comp w cap credits'!S63:AD63)</f>
        <v>0</v>
      </c>
      <c r="I55" s="301">
        <f>E55</f>
        <v>1</v>
      </c>
      <c r="J55" s="299">
        <f t="shared" si="7"/>
        <v>0</v>
      </c>
    </row>
    <row r="56" spans="2:10">
      <c r="B56" s="3"/>
      <c r="C56" t="s">
        <v>100</v>
      </c>
      <c r="D56" s="303">
        <f>SUM(D54:D55)</f>
        <v>0</v>
      </c>
      <c r="F56" s="303">
        <f>SUM(F54:F55)</f>
        <v>0</v>
      </c>
      <c r="H56" s="303">
        <f>SUM(H54:H55)</f>
        <v>0</v>
      </c>
      <c r="J56" s="303">
        <f>SUM(J54:J55)</f>
        <v>0</v>
      </c>
    </row>
    <row r="57" spans="2:10">
      <c r="B57" s="3"/>
      <c r="D57" s="28"/>
      <c r="H57" s="28"/>
    </row>
    <row r="58" spans="2:10">
      <c r="B58" s="3"/>
      <c r="C58" t="s">
        <v>101</v>
      </c>
      <c r="D58" s="299">
        <f>SUM('incent comp w cap credits'!D69:O69)</f>
        <v>15424.379630879039</v>
      </c>
      <c r="E58" s="301">
        <f>E54</f>
        <v>1</v>
      </c>
      <c r="F58" s="299">
        <f>D58*E58</f>
        <v>15424.379630879039</v>
      </c>
      <c r="H58" s="299">
        <f>SUM('incent comp w cap credits'!S69:AD69)</f>
        <v>15424.379630879039</v>
      </c>
      <c r="I58" s="301">
        <f>E58</f>
        <v>1</v>
      </c>
      <c r="J58" s="299">
        <f>H58*I58</f>
        <v>15424.379630879039</v>
      </c>
    </row>
    <row r="59" spans="2:10">
      <c r="B59" s="3"/>
      <c r="C59" t="s">
        <v>102</v>
      </c>
      <c r="D59" s="299">
        <f>-SUM('incent comp w cap credits'!D68:O68)</f>
        <v>-402.86382758585216</v>
      </c>
      <c r="E59" s="301">
        <f>E58</f>
        <v>1</v>
      </c>
      <c r="F59" s="299">
        <f>D59*E59</f>
        <v>-402.86382758585216</v>
      </c>
      <c r="H59" s="299">
        <f>-SUM('incent comp w cap credits'!D68:S68)</f>
        <v>-600.57248991102051</v>
      </c>
      <c r="I59" s="301">
        <f>E59</f>
        <v>1</v>
      </c>
      <c r="J59" s="299">
        <f>H59*I59</f>
        <v>-600.57248991102051</v>
      </c>
    </row>
    <row r="60" spans="2:10">
      <c r="B60" s="3"/>
      <c r="C60" t="s">
        <v>103</v>
      </c>
      <c r="D60" s="303">
        <f>SUM(D58:D59)</f>
        <v>15021.515803293187</v>
      </c>
      <c r="F60" s="303">
        <f>SUM(F58:F59)</f>
        <v>15021.515803293187</v>
      </c>
      <c r="H60" s="303">
        <f>SUM(H58:H59)</f>
        <v>14823.807140968018</v>
      </c>
      <c r="J60" s="303">
        <f>SUM(J58:J59)</f>
        <v>14823.807140968018</v>
      </c>
    </row>
    <row r="61" spans="2:10">
      <c r="B61" s="3"/>
      <c r="D61" s="28"/>
      <c r="H61" s="28"/>
    </row>
    <row r="62" spans="2:10">
      <c r="B62" s="3"/>
    </row>
    <row r="63" spans="2:10">
      <c r="B63" s="3"/>
    </row>
  </sheetData>
  <mergeCells count="4">
    <mergeCell ref="D2:F2"/>
    <mergeCell ref="H2:J2"/>
    <mergeCell ref="D26:F26"/>
    <mergeCell ref="H26:J2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82C9D-6816-4C90-BBB4-0D8F4FF8E9F3}">
  <sheetPr>
    <tabColor theme="5"/>
  </sheetPr>
  <dimension ref="A1:F31"/>
  <sheetViews>
    <sheetView workbookViewId="0">
      <selection activeCell="F31" sqref="F31"/>
    </sheetView>
  </sheetViews>
  <sheetFormatPr defaultRowHeight="15"/>
  <cols>
    <col min="1" max="1" width="2.85546875" customWidth="1"/>
    <col min="3" max="3" width="27.140625" bestFit="1" customWidth="1"/>
    <col min="4" max="4" width="11.5703125" customWidth="1"/>
    <col min="5" max="5" width="10.5703125" customWidth="1"/>
    <col min="6" max="6" width="11.140625" customWidth="1"/>
  </cols>
  <sheetData>
    <row r="1" spans="1:6">
      <c r="A1" s="212"/>
      <c r="B1" s="212"/>
      <c r="C1" s="212"/>
      <c r="D1" s="212"/>
      <c r="E1" s="212"/>
      <c r="F1" s="212"/>
    </row>
    <row r="2" spans="1:6">
      <c r="B2" s="3"/>
      <c r="C2" s="3"/>
      <c r="D2" s="3"/>
      <c r="E2" s="3" t="s">
        <v>70</v>
      </c>
      <c r="F2" s="3" t="s">
        <v>71</v>
      </c>
    </row>
    <row r="3" spans="1:6">
      <c r="B3" s="3" t="s">
        <v>72</v>
      </c>
      <c r="C3" s="3" t="s">
        <v>73</v>
      </c>
      <c r="D3" s="3" t="s">
        <v>74</v>
      </c>
      <c r="E3" s="3" t="s">
        <v>75</v>
      </c>
      <c r="F3" s="3" t="s">
        <v>76</v>
      </c>
    </row>
    <row r="5" spans="1:6">
      <c r="B5" t="s">
        <v>77</v>
      </c>
    </row>
    <row r="6" spans="1:6">
      <c r="B6" s="3">
        <v>2</v>
      </c>
      <c r="C6" t="s">
        <v>78</v>
      </c>
      <c r="D6" s="304">
        <f>'final summary'!$H$6</f>
        <v>12353618.704007072</v>
      </c>
      <c r="E6" s="296">
        <f>'final summary'!I6</f>
        <v>4.9714119999999994E-2</v>
      </c>
      <c r="F6" s="299">
        <f>D6*E6</f>
        <v>614149.28268525202</v>
      </c>
    </row>
    <row r="7" spans="1:6">
      <c r="B7" s="3"/>
    </row>
    <row r="8" spans="1:6">
      <c r="B8" s="3">
        <v>12</v>
      </c>
      <c r="C8" t="s">
        <v>78</v>
      </c>
      <c r="D8" s="304">
        <f>'final summary'!$H$10</f>
        <v>0</v>
      </c>
      <c r="E8" s="296">
        <f>'final summary'!I10</f>
        <v>5.5573860000000003E-2</v>
      </c>
      <c r="F8" s="299">
        <f>D8*E8</f>
        <v>0</v>
      </c>
    </row>
    <row r="9" spans="1:6">
      <c r="B9" s="3"/>
    </row>
    <row r="10" spans="1:6">
      <c r="B10" s="3">
        <v>91</v>
      </c>
      <c r="C10" t="s">
        <v>78</v>
      </c>
      <c r="D10" s="304">
        <f>'final summary'!$H$14</f>
        <v>1104132.6220689549</v>
      </c>
      <c r="E10" s="296">
        <f>'final summary'!I14</f>
        <v>0.50419999999999998</v>
      </c>
      <c r="F10" s="299">
        <f>D10*E10</f>
        <v>556703.66804716701</v>
      </c>
    </row>
    <row r="11" spans="1:6">
      <c r="B11" s="3"/>
    </row>
    <row r="12" spans="1:6">
      <c r="B12" s="3">
        <v>9</v>
      </c>
      <c r="C12" t="s">
        <v>78</v>
      </c>
      <c r="D12">
        <v>0</v>
      </c>
      <c r="E12" s="19">
        <v>1</v>
      </c>
      <c r="F12" s="299">
        <f>D12*E12</f>
        <v>0</v>
      </c>
    </row>
    <row r="14" spans="1:6">
      <c r="F14" s="304">
        <f>SUM(F6:F13)</f>
        <v>1170852.950732419</v>
      </c>
    </row>
    <row r="16" spans="1:6">
      <c r="B16" t="s">
        <v>79</v>
      </c>
    </row>
    <row r="17" spans="2:6">
      <c r="B17" s="3">
        <v>2</v>
      </c>
      <c r="C17" t="s">
        <v>80</v>
      </c>
      <c r="D17" s="304">
        <f>'final summary'!$H$30</f>
        <v>1330943.0572204266</v>
      </c>
      <c r="E17" s="301">
        <f>E6</f>
        <v>4.9714119999999994E-2</v>
      </c>
      <c r="F17" s="299">
        <f>D17*E17</f>
        <v>66166.662859823147</v>
      </c>
    </row>
    <row r="18" spans="2:6">
      <c r="B18" s="3"/>
      <c r="C18" t="s">
        <v>81</v>
      </c>
      <c r="D18" s="304">
        <f>'final summary'!$H$34</f>
        <v>4040778.7896931102</v>
      </c>
      <c r="E18" s="296">
        <f>E17</f>
        <v>4.9714119999999994E-2</v>
      </c>
      <c r="F18" s="299">
        <f>D18*E18</f>
        <v>200883.76164425802</v>
      </c>
    </row>
    <row r="19" spans="2:6">
      <c r="B19" s="3"/>
    </row>
    <row r="20" spans="2:6">
      <c r="B20" s="3">
        <v>12</v>
      </c>
      <c r="C20" t="s">
        <v>80</v>
      </c>
      <c r="D20" s="304">
        <f>'final summary'!$H$38</f>
        <v>67285.426357773307</v>
      </c>
      <c r="E20" s="296">
        <f>E8</f>
        <v>5.5573860000000003E-2</v>
      </c>
      <c r="F20" s="299">
        <f t="shared" ref="F20:F27" si="0">D20*E20</f>
        <v>3739.310864447204</v>
      </c>
    </row>
    <row r="21" spans="2:6">
      <c r="B21" s="3"/>
      <c r="C21" t="s">
        <v>81</v>
      </c>
      <c r="D21" s="304">
        <f>'final summary'!$H$42</f>
        <v>172709.69727366738</v>
      </c>
      <c r="E21" s="296">
        <f>E20</f>
        <v>5.5573860000000003E-2</v>
      </c>
      <c r="F21" s="299">
        <f t="shared" si="0"/>
        <v>9598.1445369291723</v>
      </c>
    </row>
    <row r="22" spans="2:6">
      <c r="B22" s="3"/>
    </row>
    <row r="23" spans="2:6">
      <c r="B23" s="3">
        <v>91</v>
      </c>
      <c r="C23" t="s">
        <v>80</v>
      </c>
      <c r="D23" s="304">
        <f>'final summary'!$H$46</f>
        <v>19130.803112226527</v>
      </c>
      <c r="E23" s="296">
        <f>E10</f>
        <v>0.50419999999999998</v>
      </c>
      <c r="F23" s="299">
        <f t="shared" si="0"/>
        <v>9645.7509291846145</v>
      </c>
    </row>
    <row r="24" spans="2:6">
      <c r="B24" s="3"/>
      <c r="C24" t="s">
        <v>81</v>
      </c>
      <c r="D24" s="304">
        <f>'final summary'!$H$50</f>
        <v>92815.284464593235</v>
      </c>
      <c r="E24" s="296">
        <f>E23</f>
        <v>0.50419999999999998</v>
      </c>
      <c r="F24" s="299">
        <f t="shared" si="0"/>
        <v>46797.466427047904</v>
      </c>
    </row>
    <row r="25" spans="2:6">
      <c r="B25" s="3"/>
    </row>
    <row r="26" spans="2:6">
      <c r="B26" s="3">
        <v>9</v>
      </c>
      <c r="C26" t="s">
        <v>80</v>
      </c>
      <c r="D26" s="304">
        <f>'final summary'!$H$54</f>
        <v>0</v>
      </c>
      <c r="E26" s="19">
        <v>1</v>
      </c>
      <c r="F26" s="299">
        <f t="shared" si="0"/>
        <v>0</v>
      </c>
    </row>
    <row r="27" spans="2:6">
      <c r="C27" t="s">
        <v>81</v>
      </c>
      <c r="D27" s="304">
        <f>'final summary'!$H$58</f>
        <v>15424.379630879039</v>
      </c>
      <c r="E27" s="19">
        <v>1</v>
      </c>
      <c r="F27" s="299">
        <f t="shared" si="0"/>
        <v>15424.379630879039</v>
      </c>
    </row>
    <row r="29" spans="2:6">
      <c r="F29" s="304">
        <f>SUM(F17:F27)</f>
        <v>352255.47689256904</v>
      </c>
    </row>
    <row r="31" spans="2:6">
      <c r="F31" s="304">
        <f>F14+F29</f>
        <v>1523108.4276249881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BDCAC-2FEB-4E11-AC55-F108AE89D6B6}">
  <dimension ref="A1:V39"/>
  <sheetViews>
    <sheetView workbookViewId="0">
      <selection activeCell="V39" sqref="V39"/>
    </sheetView>
  </sheetViews>
  <sheetFormatPr defaultRowHeight="15"/>
  <cols>
    <col min="1" max="1" width="11.140625" customWidth="1"/>
  </cols>
  <sheetData>
    <row r="1" spans="1:16">
      <c r="A1" t="s">
        <v>41</v>
      </c>
    </row>
    <row r="2" spans="1:16">
      <c r="A2" t="s">
        <v>42</v>
      </c>
    </row>
    <row r="5" spans="1:16">
      <c r="A5" t="s">
        <v>43</v>
      </c>
      <c r="B5" t="s">
        <v>44</v>
      </c>
    </row>
    <row r="7" spans="1:16">
      <c r="A7" t="s">
        <v>45</v>
      </c>
      <c r="B7">
        <v>2007</v>
      </c>
      <c r="C7">
        <v>2008</v>
      </c>
      <c r="D7">
        <v>2009</v>
      </c>
      <c r="E7">
        <v>2010</v>
      </c>
      <c r="F7">
        <v>2011</v>
      </c>
      <c r="G7">
        <v>2012</v>
      </c>
      <c r="H7">
        <v>2013</v>
      </c>
      <c r="I7">
        <v>2014</v>
      </c>
      <c r="J7">
        <v>2015</v>
      </c>
      <c r="K7">
        <v>2016</v>
      </c>
      <c r="L7">
        <v>2017</v>
      </c>
      <c r="M7">
        <v>2018</v>
      </c>
      <c r="N7">
        <v>2019</v>
      </c>
      <c r="O7">
        <v>2020</v>
      </c>
      <c r="P7">
        <v>2021</v>
      </c>
    </row>
    <row r="9" spans="1:16">
      <c r="A9" t="s">
        <v>46</v>
      </c>
      <c r="B9">
        <v>202.416</v>
      </c>
      <c r="C9">
        <v>211.08</v>
      </c>
      <c r="D9">
        <v>211.143</v>
      </c>
      <c r="E9">
        <v>216.68700000000001</v>
      </c>
      <c r="F9">
        <v>220.22300000000001</v>
      </c>
      <c r="G9">
        <v>226.66499999999999</v>
      </c>
      <c r="H9">
        <v>230.28</v>
      </c>
      <c r="I9">
        <v>233.916</v>
      </c>
      <c r="J9">
        <v>233.70699999999999</v>
      </c>
      <c r="K9">
        <v>236.916</v>
      </c>
      <c r="L9" s="14">
        <v>242.839</v>
      </c>
      <c r="M9" s="14">
        <v>247.86699999999999</v>
      </c>
      <c r="N9" s="14">
        <v>251.71199999999999</v>
      </c>
      <c r="O9">
        <v>257.971</v>
      </c>
      <c r="P9" s="14">
        <v>261.58199999999999</v>
      </c>
    </row>
    <row r="10" spans="1:16">
      <c r="A10" t="s">
        <v>47</v>
      </c>
      <c r="B10">
        <v>203.499</v>
      </c>
      <c r="C10">
        <v>211.69300000000001</v>
      </c>
      <c r="D10">
        <v>212.19300000000001</v>
      </c>
      <c r="E10">
        <v>216.74100000000001</v>
      </c>
      <c r="F10">
        <v>221.309</v>
      </c>
      <c r="G10">
        <v>227.66300000000001</v>
      </c>
      <c r="H10">
        <v>232.166</v>
      </c>
      <c r="I10">
        <v>234.78100000000001</v>
      </c>
      <c r="J10">
        <v>234.72200000000001</v>
      </c>
      <c r="K10">
        <v>237.11099999999999</v>
      </c>
      <c r="L10" s="14">
        <v>243.60300000000001</v>
      </c>
      <c r="M10" s="14">
        <v>248.99100000000001</v>
      </c>
      <c r="N10" s="14">
        <v>252.77600000000001</v>
      </c>
      <c r="O10">
        <v>258.678</v>
      </c>
      <c r="P10" s="14">
        <v>263.01400000000001</v>
      </c>
    </row>
    <row r="11" spans="1:16">
      <c r="A11" t="s">
        <v>48</v>
      </c>
      <c r="B11">
        <v>205.352</v>
      </c>
      <c r="C11">
        <v>213.52799999999999</v>
      </c>
      <c r="D11">
        <v>212.709</v>
      </c>
      <c r="E11">
        <v>217.631</v>
      </c>
      <c r="F11">
        <v>223.46700000000001</v>
      </c>
      <c r="G11">
        <v>229.392</v>
      </c>
      <c r="H11">
        <v>232.773</v>
      </c>
      <c r="I11">
        <v>236.29300000000001</v>
      </c>
      <c r="J11">
        <v>236.119</v>
      </c>
      <c r="K11">
        <v>238.13200000000001</v>
      </c>
      <c r="L11" s="14">
        <v>243.80099999999999</v>
      </c>
      <c r="M11" s="14">
        <v>249.554</v>
      </c>
      <c r="N11" s="14">
        <v>254.202</v>
      </c>
      <c r="O11">
        <v>258.11500000000001</v>
      </c>
      <c r="P11" s="14">
        <v>264.87700000000001</v>
      </c>
    </row>
    <row r="12" spans="1:16">
      <c r="A12" t="s">
        <v>49</v>
      </c>
      <c r="B12">
        <v>206.68600000000001</v>
      </c>
      <c r="C12">
        <v>214.82300000000001</v>
      </c>
      <c r="D12">
        <v>213.24</v>
      </c>
      <c r="E12">
        <v>218.00899999999999</v>
      </c>
      <c r="F12">
        <v>224.90600000000001</v>
      </c>
      <c r="G12">
        <v>230.08500000000001</v>
      </c>
      <c r="H12">
        <v>232.53100000000001</v>
      </c>
      <c r="I12">
        <v>237.072</v>
      </c>
      <c r="J12">
        <v>236.59899999999999</v>
      </c>
      <c r="K12">
        <v>239.261</v>
      </c>
      <c r="L12" s="14">
        <v>244.524</v>
      </c>
      <c r="M12" s="14">
        <v>250.54599999999999</v>
      </c>
      <c r="N12" s="14">
        <v>255.548</v>
      </c>
      <c r="O12">
        <v>256.38900000000001</v>
      </c>
      <c r="P12" s="14"/>
    </row>
    <row r="13" spans="1:16">
      <c r="A13" t="s">
        <v>13</v>
      </c>
      <c r="B13">
        <v>207.94900000000001</v>
      </c>
      <c r="C13">
        <v>216.63200000000001</v>
      </c>
      <c r="D13">
        <v>213.85599999999999</v>
      </c>
      <c r="E13">
        <v>218.178</v>
      </c>
      <c r="F13">
        <v>225.964</v>
      </c>
      <c r="G13">
        <v>229.815</v>
      </c>
      <c r="H13">
        <v>232.94499999999999</v>
      </c>
      <c r="I13">
        <v>237.9</v>
      </c>
      <c r="J13">
        <v>237.80500000000001</v>
      </c>
      <c r="K13">
        <v>240.22900000000001</v>
      </c>
      <c r="L13" s="14">
        <v>244.733</v>
      </c>
      <c r="M13" s="14">
        <v>251.58799999999999</v>
      </c>
      <c r="N13" s="14">
        <v>256.09199999999998</v>
      </c>
      <c r="O13">
        <v>256.39400000000001</v>
      </c>
      <c r="P13" s="14"/>
    </row>
    <row r="14" spans="1:16">
      <c r="A14" t="s">
        <v>50</v>
      </c>
      <c r="B14">
        <v>208.352</v>
      </c>
      <c r="C14">
        <v>218.815</v>
      </c>
      <c r="D14">
        <v>215.69300000000001</v>
      </c>
      <c r="E14">
        <v>217.965</v>
      </c>
      <c r="F14">
        <v>225.72200000000001</v>
      </c>
      <c r="G14">
        <v>229.47800000000001</v>
      </c>
      <c r="H14">
        <v>233.50399999999999</v>
      </c>
      <c r="I14">
        <v>238.34299999999999</v>
      </c>
      <c r="J14">
        <v>238.63800000000001</v>
      </c>
      <c r="K14">
        <v>241.018</v>
      </c>
      <c r="L14" s="14">
        <v>244.95500000000001</v>
      </c>
      <c r="M14" s="14">
        <v>251.989</v>
      </c>
      <c r="N14" s="14">
        <v>256.14299999999997</v>
      </c>
      <c r="O14">
        <v>257.79700000000003</v>
      </c>
      <c r="P14" s="14"/>
    </row>
    <row r="15" spans="1:16">
      <c r="A15" t="s">
        <v>51</v>
      </c>
      <c r="B15">
        <v>208.29900000000001</v>
      </c>
      <c r="C15">
        <v>219.964</v>
      </c>
      <c r="D15">
        <v>215.351</v>
      </c>
      <c r="E15">
        <v>218.011</v>
      </c>
      <c r="F15">
        <v>225.922</v>
      </c>
      <c r="G15">
        <v>229.10400000000001</v>
      </c>
      <c r="H15">
        <v>233.596</v>
      </c>
      <c r="I15">
        <v>238.25</v>
      </c>
      <c r="J15">
        <v>238.654</v>
      </c>
      <c r="K15">
        <v>240.62799999999999</v>
      </c>
      <c r="L15" s="14">
        <v>244.786</v>
      </c>
      <c r="M15" s="14">
        <v>252.006</v>
      </c>
      <c r="N15" s="14">
        <v>256.57100000000003</v>
      </c>
      <c r="O15">
        <v>259.101</v>
      </c>
      <c r="P15" s="14"/>
    </row>
    <row r="16" spans="1:16">
      <c r="A16" t="s">
        <v>52</v>
      </c>
      <c r="B16">
        <v>207.917</v>
      </c>
      <c r="C16">
        <v>219.08600000000001</v>
      </c>
      <c r="D16">
        <v>215.834</v>
      </c>
      <c r="E16">
        <v>218.31200000000001</v>
      </c>
      <c r="F16">
        <v>226.54499999999999</v>
      </c>
      <c r="G16">
        <v>230.37899999999999</v>
      </c>
      <c r="H16">
        <v>233.87700000000001</v>
      </c>
      <c r="I16">
        <v>237.852</v>
      </c>
      <c r="J16">
        <v>238.316</v>
      </c>
      <c r="K16">
        <v>240.84899999999999</v>
      </c>
      <c r="L16" s="14">
        <v>245.51900000000001</v>
      </c>
      <c r="M16" s="14">
        <v>252.14599999999999</v>
      </c>
      <c r="N16" s="14">
        <v>256.55799999999999</v>
      </c>
      <c r="O16">
        <v>259.91800000000001</v>
      </c>
      <c r="P16" s="14"/>
    </row>
    <row r="17" spans="1:22">
      <c r="A17" t="s">
        <v>53</v>
      </c>
      <c r="B17">
        <v>208.49</v>
      </c>
      <c r="C17">
        <v>218.78299999999999</v>
      </c>
      <c r="D17">
        <v>215.96899999999999</v>
      </c>
      <c r="E17">
        <v>218.43899999999999</v>
      </c>
      <c r="F17">
        <v>226.88900000000001</v>
      </c>
      <c r="G17">
        <v>231.40700000000001</v>
      </c>
      <c r="H17">
        <v>234.149</v>
      </c>
      <c r="I17">
        <v>238.03100000000001</v>
      </c>
      <c r="J17">
        <v>237.94499999999999</v>
      </c>
      <c r="K17">
        <v>241.428</v>
      </c>
      <c r="L17" s="14">
        <v>246.81899999999999</v>
      </c>
      <c r="M17" s="14">
        <v>252.43899999999999</v>
      </c>
      <c r="N17" s="14">
        <v>256.75900000000001</v>
      </c>
      <c r="O17">
        <v>260.27999999999997</v>
      </c>
      <c r="P17" s="14"/>
    </row>
    <row r="18" spans="1:22">
      <c r="A18" t="s">
        <v>54</v>
      </c>
      <c r="B18">
        <v>208.93600000000001</v>
      </c>
      <c r="C18">
        <v>216.57300000000001</v>
      </c>
      <c r="D18">
        <v>216.17699999999999</v>
      </c>
      <c r="E18">
        <v>218.71100000000001</v>
      </c>
      <c r="F18">
        <v>226.42099999999999</v>
      </c>
      <c r="G18">
        <v>231.31700000000001</v>
      </c>
      <c r="H18">
        <v>233.54599999999999</v>
      </c>
      <c r="I18">
        <v>237.43299999999999</v>
      </c>
      <c r="J18">
        <v>237.83799999999999</v>
      </c>
      <c r="K18">
        <v>241.72900000000001</v>
      </c>
      <c r="L18" s="14">
        <v>246.66300000000001</v>
      </c>
      <c r="M18" s="14">
        <v>252.88499999999999</v>
      </c>
      <c r="N18" s="14">
        <v>257.346</v>
      </c>
      <c r="O18">
        <v>260.38799999999998</v>
      </c>
      <c r="P18" s="14"/>
    </row>
    <row r="19" spans="1:22">
      <c r="A19" t="s">
        <v>55</v>
      </c>
      <c r="B19">
        <v>210.17699999999999</v>
      </c>
      <c r="C19">
        <v>212.42500000000001</v>
      </c>
      <c r="D19">
        <v>216.33</v>
      </c>
      <c r="E19">
        <v>218.803</v>
      </c>
      <c r="F19">
        <v>226.23</v>
      </c>
      <c r="G19">
        <v>230.221</v>
      </c>
      <c r="H19">
        <v>233.06899999999999</v>
      </c>
      <c r="I19">
        <v>236.15100000000001</v>
      </c>
      <c r="J19">
        <v>237.33600000000001</v>
      </c>
      <c r="K19">
        <v>241.35300000000001</v>
      </c>
      <c r="L19" s="14">
        <v>246.66900000000001</v>
      </c>
      <c r="M19" s="14">
        <v>252.03800000000001</v>
      </c>
      <c r="N19" s="14">
        <v>257.20800000000003</v>
      </c>
      <c r="O19">
        <v>260.22899999999998</v>
      </c>
      <c r="P19" s="14"/>
      <c r="Q19" s="15"/>
      <c r="R19" s="15"/>
      <c r="S19" s="15"/>
      <c r="T19" s="15"/>
      <c r="U19" s="15"/>
      <c r="V19" s="15"/>
    </row>
    <row r="20" spans="1:22">
      <c r="A20" t="s">
        <v>56</v>
      </c>
      <c r="B20">
        <v>210.036</v>
      </c>
      <c r="C20">
        <v>210.22800000000001</v>
      </c>
      <c r="D20">
        <v>215.94900000000001</v>
      </c>
      <c r="E20">
        <v>219.179</v>
      </c>
      <c r="F20">
        <v>225.672</v>
      </c>
      <c r="G20">
        <v>229.601</v>
      </c>
      <c r="H20">
        <v>233.04900000000001</v>
      </c>
      <c r="I20">
        <v>234.81200000000001</v>
      </c>
      <c r="J20">
        <v>236.52500000000001</v>
      </c>
      <c r="K20">
        <v>241.43199999999999</v>
      </c>
      <c r="L20" s="14">
        <v>246.524</v>
      </c>
      <c r="M20" s="14">
        <v>251.233</v>
      </c>
      <c r="N20" s="14">
        <v>256.97399999999999</v>
      </c>
      <c r="O20">
        <v>260.47399999999999</v>
      </c>
    </row>
    <row r="21" spans="1:22">
      <c r="A21" t="s">
        <v>57</v>
      </c>
      <c r="B21">
        <v>205.709</v>
      </c>
      <c r="C21">
        <v>214.429</v>
      </c>
      <c r="D21">
        <v>213.13900000000001</v>
      </c>
      <c r="E21">
        <v>217.535</v>
      </c>
      <c r="F21">
        <v>223.59800000000001</v>
      </c>
      <c r="G21">
        <v>228.85</v>
      </c>
      <c r="H21">
        <v>232.36600000000001</v>
      </c>
      <c r="I21">
        <v>236.38399999999999</v>
      </c>
      <c r="J21">
        <v>236.26499999999999</v>
      </c>
      <c r="K21">
        <v>238.77799999999999</v>
      </c>
    </row>
    <row r="22" spans="1:22">
      <c r="A22" t="s">
        <v>58</v>
      </c>
      <c r="B22">
        <v>208.976</v>
      </c>
      <c r="C22">
        <v>216.17699999999999</v>
      </c>
      <c r="D22">
        <v>215.935</v>
      </c>
      <c r="E22">
        <v>218.57599999999999</v>
      </c>
      <c r="F22">
        <v>226.28</v>
      </c>
      <c r="G22">
        <v>230.33799999999999</v>
      </c>
      <c r="H22">
        <v>233.548</v>
      </c>
      <c r="I22">
        <v>237.08799999999999</v>
      </c>
      <c r="J22">
        <v>237.76900000000001</v>
      </c>
      <c r="K22">
        <v>241.23699999999999</v>
      </c>
    </row>
    <row r="23" spans="1:22">
      <c r="A23" t="s">
        <v>59</v>
      </c>
      <c r="B23" s="305">
        <f>AVERAGE(B9:B20)</f>
        <v>207.34241666666671</v>
      </c>
      <c r="C23" s="305">
        <f t="shared" ref="C23:O23" si="0">AVERAGE(C9:C20)</f>
        <v>215.30250000000001</v>
      </c>
      <c r="D23" s="305">
        <f>AVERAGE(D9:D20)</f>
        <v>214.53700000000001</v>
      </c>
      <c r="E23" s="305">
        <f t="shared" si="0"/>
        <v>218.05550000000002</v>
      </c>
      <c r="F23" s="305">
        <f t="shared" si="0"/>
        <v>224.93916666666667</v>
      </c>
      <c r="G23" s="305">
        <f t="shared" si="0"/>
        <v>229.5939166666667</v>
      </c>
      <c r="H23" s="305">
        <f t="shared" si="0"/>
        <v>232.95708333333332</v>
      </c>
      <c r="I23" s="305">
        <f t="shared" si="0"/>
        <v>236.73616666666666</v>
      </c>
      <c r="J23" s="305">
        <f t="shared" si="0"/>
        <v>237.01700000000002</v>
      </c>
      <c r="K23" s="305">
        <f t="shared" si="0"/>
        <v>240.00716666666662</v>
      </c>
      <c r="L23" s="305">
        <f t="shared" si="0"/>
        <v>245.11958333333334</v>
      </c>
      <c r="M23" s="305">
        <f t="shared" si="0"/>
        <v>251.10683333333338</v>
      </c>
      <c r="N23" s="305">
        <f t="shared" si="0"/>
        <v>255.65741666666668</v>
      </c>
      <c r="O23" s="305">
        <f t="shared" si="0"/>
        <v>258.81116666666668</v>
      </c>
    </row>
    <row r="24" spans="1:22">
      <c r="A24" t="s">
        <v>60</v>
      </c>
      <c r="B24" s="90"/>
      <c r="C24" s="90">
        <v>4.2230268958864947E-2</v>
      </c>
      <c r="D24" s="90">
        <v>-6.5574815429847444E-3</v>
      </c>
      <c r="E24" s="90">
        <v>2.2783745858637516E-2</v>
      </c>
      <c r="F24" s="90">
        <v>3.3632861493990703E-2</v>
      </c>
      <c r="G24" s="287">
        <f>G23/F23-1</f>
        <v>2.0693372652606179E-2</v>
      </c>
      <c r="H24" s="287">
        <f t="shared" ref="H24:O24" si="1">H23/G23-1</f>
        <v>1.464832655627113E-2</v>
      </c>
      <c r="I24" s="287">
        <f t="shared" si="1"/>
        <v>1.6222229774082164E-2</v>
      </c>
      <c r="J24" s="287">
        <f t="shared" si="1"/>
        <v>1.1862713555246263E-3</v>
      </c>
      <c r="K24" s="287">
        <f t="shared" si="1"/>
        <v>1.26158320570533E-2</v>
      </c>
      <c r="L24" s="287">
        <f t="shared" si="1"/>
        <v>2.1301100036596354E-2</v>
      </c>
      <c r="M24" s="287">
        <f t="shared" si="1"/>
        <v>2.4425832969282135E-2</v>
      </c>
      <c r="N24" s="287">
        <f t="shared" si="1"/>
        <v>1.8122100752601122E-2</v>
      </c>
      <c r="O24" s="287">
        <f t="shared" si="1"/>
        <v>1.2335843963063864E-2</v>
      </c>
    </row>
    <row r="25" spans="1:22"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</row>
    <row r="26" spans="1:22">
      <c r="A26" s="17"/>
      <c r="B26" s="17"/>
      <c r="C26" s="17"/>
      <c r="D26" s="18" t="s">
        <v>45</v>
      </c>
      <c r="E26" s="306">
        <f>E7</f>
        <v>2010</v>
      </c>
      <c r="F26" s="306">
        <f t="shared" ref="F26:O26" si="2">F7</f>
        <v>2011</v>
      </c>
      <c r="G26" s="306">
        <f t="shared" si="2"/>
        <v>2012</v>
      </c>
      <c r="H26" s="306">
        <f t="shared" si="2"/>
        <v>2013</v>
      </c>
      <c r="I26" s="306">
        <f t="shared" si="2"/>
        <v>2014</v>
      </c>
      <c r="J26" s="306">
        <f t="shared" si="2"/>
        <v>2015</v>
      </c>
      <c r="K26" s="306">
        <f t="shared" si="2"/>
        <v>2016</v>
      </c>
      <c r="L26" s="306">
        <f t="shared" si="2"/>
        <v>2017</v>
      </c>
      <c r="M26" s="306">
        <f t="shared" si="2"/>
        <v>2018</v>
      </c>
      <c r="N26" s="306">
        <f t="shared" si="2"/>
        <v>2019</v>
      </c>
      <c r="O26" s="306">
        <f t="shared" si="2"/>
        <v>2020</v>
      </c>
    </row>
    <row r="27" spans="1:22">
      <c r="A27" s="323" t="s">
        <v>61</v>
      </c>
      <c r="B27" s="323"/>
      <c r="C27" s="323"/>
      <c r="D27" s="323"/>
      <c r="E27" s="307">
        <f>AVERAGE(C24:E24)</f>
        <v>1.9485511091505908E-2</v>
      </c>
      <c r="F27" s="307">
        <f t="shared" ref="F27:O27" si="3">AVERAGE(D24:F24)</f>
        <v>1.6619708603214493E-2</v>
      </c>
      <c r="G27" s="307">
        <f t="shared" si="3"/>
        <v>2.5703326668411464E-2</v>
      </c>
      <c r="H27" s="307">
        <f t="shared" si="3"/>
        <v>2.2991520234289336E-2</v>
      </c>
      <c r="I27" s="307">
        <f t="shared" si="3"/>
        <v>1.7187976327653159E-2</v>
      </c>
      <c r="J27" s="307">
        <f t="shared" si="3"/>
        <v>1.0685609228625973E-2</v>
      </c>
      <c r="K27" s="307">
        <f t="shared" si="3"/>
        <v>1.000811106222003E-2</v>
      </c>
      <c r="L27" s="307">
        <f t="shared" si="3"/>
        <v>1.1701067816391427E-2</v>
      </c>
      <c r="M27" s="307">
        <f t="shared" si="3"/>
        <v>1.9447588354310597E-2</v>
      </c>
      <c r="N27" s="307">
        <f t="shared" si="3"/>
        <v>2.1283011252826538E-2</v>
      </c>
      <c r="O27" s="307">
        <f t="shared" si="3"/>
        <v>1.8294592561649042E-2</v>
      </c>
    </row>
    <row r="29" spans="1:22" ht="63.75">
      <c r="A29" s="20" t="s">
        <v>62</v>
      </c>
    </row>
    <row r="31" spans="1:22">
      <c r="A31" s="21"/>
    </row>
    <row r="32" spans="1:22">
      <c r="A32" s="22" t="s">
        <v>63</v>
      </c>
    </row>
    <row r="33" spans="1:6">
      <c r="A33" s="23" t="s">
        <v>64</v>
      </c>
    </row>
    <row r="34" spans="1:6">
      <c r="A34" s="22" t="s">
        <v>65</v>
      </c>
    </row>
    <row r="35" spans="1:6">
      <c r="A35" s="22" t="s">
        <v>66</v>
      </c>
    </row>
    <row r="36" spans="1:6">
      <c r="A36" s="22" t="s">
        <v>67</v>
      </c>
    </row>
    <row r="37" spans="1:6">
      <c r="A37" s="22" t="s">
        <v>68</v>
      </c>
    </row>
    <row r="39" spans="1:6" ht="15" customHeight="1">
      <c r="A39" s="324" t="s">
        <v>69</v>
      </c>
      <c r="B39" s="324"/>
      <c r="C39" s="324"/>
      <c r="D39" s="324"/>
      <c r="E39" s="324"/>
      <c r="F39" s="324"/>
    </row>
  </sheetData>
  <mergeCells count="2">
    <mergeCell ref="A27:D27"/>
    <mergeCell ref="A39:F39"/>
  </mergeCells>
  <hyperlinks>
    <hyperlink ref="A39" r:id="rId1" xr:uid="{36A58939-D6CC-4260-9C4B-0BCEAF023764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2E6480-2BE7-440D-A188-D1E22BB65BC4}">
  <dimension ref="B3:D8"/>
  <sheetViews>
    <sheetView workbookViewId="0">
      <selection activeCell="D8" sqref="D8"/>
    </sheetView>
  </sheetViews>
  <sheetFormatPr defaultRowHeight="12"/>
  <cols>
    <col min="1" max="1" width="9.140625" style="10"/>
    <col min="2" max="2" width="15.7109375" style="10" bestFit="1" customWidth="1"/>
    <col min="3" max="3" width="9.140625" style="10"/>
    <col min="4" max="4" width="20.140625" style="10" customWidth="1"/>
    <col min="5" max="16384" width="9.140625" style="10"/>
  </cols>
  <sheetData>
    <row r="3" spans="2:4" ht="15.75">
      <c r="C3" s="11" t="s">
        <v>37</v>
      </c>
    </row>
    <row r="6" spans="2:4" ht="15.75">
      <c r="B6" s="12" t="s">
        <v>15</v>
      </c>
      <c r="C6" s="13">
        <v>0.03</v>
      </c>
      <c r="D6" s="12" t="s">
        <v>38</v>
      </c>
    </row>
    <row r="7" spans="2:4" ht="15.75">
      <c r="B7" s="12" t="s">
        <v>39</v>
      </c>
      <c r="C7" s="308">
        <f>0%</f>
        <v>0</v>
      </c>
      <c r="D7" s="12" t="s">
        <v>40</v>
      </c>
    </row>
    <row r="8" spans="2:4" ht="15.75">
      <c r="B8" s="12"/>
      <c r="C8" s="13"/>
      <c r="D8" s="12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114DB-9468-447B-95B6-99C4FEC651E3}">
  <sheetPr>
    <tabColor rgb="FFFFFF00"/>
    <pageSetUpPr fitToPage="1"/>
  </sheetPr>
  <dimension ref="A1:M28"/>
  <sheetViews>
    <sheetView workbookViewId="0">
      <selection activeCell="M28" sqref="M28"/>
    </sheetView>
  </sheetViews>
  <sheetFormatPr defaultRowHeight="15"/>
  <cols>
    <col min="1" max="1" width="44.7109375" style="216" customWidth="1"/>
    <col min="2" max="7" width="12" style="131" bestFit="1" customWidth="1"/>
    <col min="8" max="8" width="12.5703125" style="216" customWidth="1"/>
    <col min="9" max="9" width="10.28515625" style="216" bestFit="1" customWidth="1"/>
    <col min="10" max="10" width="13.5703125" style="216" customWidth="1"/>
    <col min="11" max="11" width="14.42578125" style="216" customWidth="1"/>
    <col min="12" max="16384" width="9.140625" style="216"/>
  </cols>
  <sheetData>
    <row r="1" spans="1:13">
      <c r="A1" s="213"/>
      <c r="B1" s="214"/>
      <c r="C1" s="214"/>
      <c r="D1" s="214"/>
      <c r="E1" s="214"/>
      <c r="F1" s="214"/>
      <c r="G1" s="214"/>
      <c r="H1" s="215" t="s">
        <v>0</v>
      </c>
    </row>
    <row r="2" spans="1:13">
      <c r="A2" s="213"/>
      <c r="B2" s="214"/>
      <c r="C2" s="214"/>
      <c r="D2" s="214"/>
      <c r="E2" s="214"/>
      <c r="F2" s="214"/>
      <c r="G2" s="214"/>
      <c r="H2" s="217" t="s">
        <v>309</v>
      </c>
      <c r="I2" s="218"/>
    </row>
    <row r="3" spans="1:13" ht="26.25">
      <c r="A3" s="219" t="s">
        <v>2</v>
      </c>
      <c r="B3" s="214"/>
      <c r="C3" s="214"/>
      <c r="D3" s="214"/>
      <c r="E3" s="214"/>
      <c r="F3" s="214"/>
      <c r="G3" s="214"/>
      <c r="H3" s="220" t="s">
        <v>3</v>
      </c>
    </row>
    <row r="4" spans="1:13">
      <c r="A4" s="213"/>
      <c r="B4" s="214"/>
      <c r="C4" s="214"/>
      <c r="D4" s="214"/>
      <c r="E4" s="214"/>
      <c r="F4" s="214"/>
      <c r="G4" s="214"/>
      <c r="H4" s="220" t="s">
        <v>4</v>
      </c>
    </row>
    <row r="5" spans="1:13" s="223" customFormat="1" ht="23.25">
      <c r="A5" s="221" t="s">
        <v>5</v>
      </c>
      <c r="B5" s="222"/>
      <c r="C5" s="222"/>
      <c r="D5" s="222"/>
      <c r="E5" s="222"/>
      <c r="F5" s="222"/>
      <c r="G5" s="222"/>
    </row>
    <row r="6" spans="1:13" ht="18">
      <c r="A6" s="224" t="s">
        <v>1107</v>
      </c>
      <c r="B6" s="225"/>
      <c r="C6" s="225"/>
      <c r="D6" s="225"/>
      <c r="E6" s="225"/>
      <c r="F6" s="225"/>
      <c r="G6" s="225"/>
      <c r="J6" s="325" t="s">
        <v>916</v>
      </c>
      <c r="K6" s="325" t="s">
        <v>917</v>
      </c>
    </row>
    <row r="7" spans="1:13">
      <c r="A7" s="213"/>
      <c r="B7" s="214"/>
      <c r="C7" s="214"/>
      <c r="D7" s="214"/>
      <c r="E7" s="214"/>
      <c r="F7" s="214"/>
      <c r="G7" s="214"/>
      <c r="J7" s="325"/>
      <c r="K7" s="325"/>
    </row>
    <row r="8" spans="1:13">
      <c r="A8" s="213"/>
      <c r="B8" s="214"/>
      <c r="C8" s="214"/>
      <c r="D8" s="214"/>
      <c r="E8" s="214"/>
      <c r="F8" s="214"/>
      <c r="G8" s="214"/>
      <c r="H8" s="1"/>
      <c r="I8" s="1"/>
      <c r="J8" s="325"/>
      <c r="K8" s="325"/>
      <c r="L8" s="1"/>
      <c r="M8" s="1"/>
    </row>
    <row r="9" spans="1:13">
      <c r="A9" s="226"/>
      <c r="B9" s="142" t="s">
        <v>311</v>
      </c>
      <c r="C9" s="142" t="s">
        <v>311</v>
      </c>
      <c r="D9" s="142" t="s">
        <v>311</v>
      </c>
      <c r="E9" s="142" t="s">
        <v>311</v>
      </c>
      <c r="F9" s="142" t="s">
        <v>311</v>
      </c>
      <c r="G9" s="142" t="s">
        <v>311</v>
      </c>
      <c r="H9" s="1"/>
      <c r="I9" s="1"/>
      <c r="J9" s="2" t="s">
        <v>6</v>
      </c>
      <c r="K9" s="2" t="s">
        <v>7</v>
      </c>
      <c r="L9" s="3" t="s">
        <v>8</v>
      </c>
      <c r="M9" s="1"/>
    </row>
    <row r="10" spans="1:13" ht="12.75">
      <c r="A10" s="226"/>
      <c r="B10" s="143" t="s">
        <v>112</v>
      </c>
      <c r="C10" s="143" t="s">
        <v>113</v>
      </c>
      <c r="D10" s="143" t="s">
        <v>114</v>
      </c>
      <c r="E10" s="143" t="s">
        <v>9</v>
      </c>
      <c r="F10" s="143" t="s">
        <v>10</v>
      </c>
      <c r="G10" s="143" t="s">
        <v>11</v>
      </c>
      <c r="H10" s="1"/>
      <c r="I10" s="4"/>
      <c r="J10" s="309">
        <f>'[19]C.2.2 B 02'!$P$45</f>
        <v>5.0031230137501E-2</v>
      </c>
      <c r="K10" s="310">
        <f>'[19]C.2.2 B 12'!$P$33</f>
        <v>5.4322216229595287E-2</v>
      </c>
      <c r="L10" s="257">
        <f>(J10*(H26/H25))+(K10*(H27/H25))</f>
        <v>5.0031230137501E-2</v>
      </c>
      <c r="M10" s="1"/>
    </row>
    <row r="11" spans="1:13">
      <c r="A11" s="227" t="s">
        <v>17</v>
      </c>
      <c r="B11" s="228">
        <v>-1610445</v>
      </c>
      <c r="C11" s="228">
        <v>0</v>
      </c>
      <c r="D11" s="228">
        <v>0</v>
      </c>
      <c r="E11" s="228">
        <v>0</v>
      </c>
      <c r="F11" s="228">
        <v>0</v>
      </c>
      <c r="G11" s="228">
        <v>0</v>
      </c>
      <c r="H11" s="311">
        <f t="shared" ref="H11:H25" si="0">SUM(B11:G11)</f>
        <v>-1610445</v>
      </c>
      <c r="I11" s="9">
        <f t="shared" ref="I11:I25" si="1">-H11*$L$10</f>
        <v>80572.544418787802</v>
      </c>
      <c r="J11" s="1"/>
      <c r="K11" s="6"/>
      <c r="L11" s="7"/>
      <c r="M11" s="1"/>
    </row>
    <row r="12" spans="1:13">
      <c r="A12" s="227" t="s">
        <v>18</v>
      </c>
      <c r="B12" s="228">
        <v>0</v>
      </c>
      <c r="C12" s="228">
        <v>-500000</v>
      </c>
      <c r="D12" s="228">
        <v>0</v>
      </c>
      <c r="E12" s="228">
        <v>0</v>
      </c>
      <c r="F12" s="228">
        <v>0</v>
      </c>
      <c r="G12" s="228">
        <v>-2400000</v>
      </c>
      <c r="H12" s="311">
        <f t="shared" si="0"/>
        <v>-2900000</v>
      </c>
      <c r="I12" s="9">
        <f t="shared" si="1"/>
        <v>145090.5673987529</v>
      </c>
      <c r="J12" s="1"/>
      <c r="K12" s="6"/>
      <c r="L12" s="7"/>
      <c r="M12" s="1"/>
    </row>
    <row r="13" spans="1:13">
      <c r="A13" s="227" t="s">
        <v>19</v>
      </c>
      <c r="B13" s="228">
        <v>0</v>
      </c>
      <c r="C13" s="228">
        <v>0</v>
      </c>
      <c r="D13" s="228">
        <v>0</v>
      </c>
      <c r="E13" s="228">
        <v>0</v>
      </c>
      <c r="F13" s="228">
        <v>0</v>
      </c>
      <c r="G13" s="228">
        <v>0</v>
      </c>
      <c r="H13" s="311">
        <f t="shared" si="0"/>
        <v>0</v>
      </c>
      <c r="I13" s="9">
        <f t="shared" si="1"/>
        <v>0</v>
      </c>
      <c r="J13" s="1"/>
      <c r="K13" s="6"/>
      <c r="L13" s="7"/>
      <c r="M13" s="1"/>
    </row>
    <row r="14" spans="1:13">
      <c r="A14" s="227" t="s">
        <v>21</v>
      </c>
      <c r="B14" s="228">
        <v>1225.6099999999999</v>
      </c>
      <c r="C14" s="228">
        <v>-242.68</v>
      </c>
      <c r="D14" s="228">
        <v>2288.1499999999996</v>
      </c>
      <c r="E14" s="228">
        <v>131.88999999999999</v>
      </c>
      <c r="F14" s="228">
        <v>322.94</v>
      </c>
      <c r="G14" s="228">
        <v>7.47</v>
      </c>
      <c r="H14" s="311">
        <f t="shared" si="0"/>
        <v>3733.3799999999992</v>
      </c>
      <c r="I14" s="9">
        <f t="shared" si="1"/>
        <v>-186.78559397074343</v>
      </c>
      <c r="J14" s="1"/>
      <c r="K14" s="6"/>
      <c r="L14" s="7"/>
      <c r="M14" s="1"/>
    </row>
    <row r="15" spans="1:13">
      <c r="A15" s="227" t="s">
        <v>22</v>
      </c>
      <c r="B15" s="228">
        <v>2855.96</v>
      </c>
      <c r="C15" s="228">
        <v>2855.96</v>
      </c>
      <c r="D15" s="228">
        <v>2855.99</v>
      </c>
      <c r="E15" s="228">
        <v>1313.4</v>
      </c>
      <c r="F15" s="228">
        <v>1313.4</v>
      </c>
      <c r="G15" s="228">
        <v>1313.4</v>
      </c>
      <c r="H15" s="311">
        <f t="shared" si="0"/>
        <v>12508.109999999999</v>
      </c>
      <c r="I15" s="9">
        <f t="shared" si="1"/>
        <v>-625.79612999517758</v>
      </c>
      <c r="J15" s="1"/>
      <c r="K15" s="6"/>
      <c r="L15" s="7"/>
      <c r="M15" s="1"/>
    </row>
    <row r="16" spans="1:13">
      <c r="A16" s="227" t="s">
        <v>23</v>
      </c>
      <c r="B16" s="228">
        <v>0</v>
      </c>
      <c r="C16" s="228">
        <v>0</v>
      </c>
      <c r="D16" s="228">
        <v>0</v>
      </c>
      <c r="E16" s="228">
        <v>0</v>
      </c>
      <c r="F16" s="228">
        <v>0</v>
      </c>
      <c r="G16" s="228">
        <v>-133.65</v>
      </c>
      <c r="H16" s="311">
        <f t="shared" si="0"/>
        <v>-133.65</v>
      </c>
      <c r="I16" s="9">
        <f t="shared" si="1"/>
        <v>6.686673907877009</v>
      </c>
      <c r="J16" s="1"/>
      <c r="K16" s="6"/>
      <c r="L16" s="7"/>
      <c r="M16" s="1"/>
    </row>
    <row r="17" spans="1:13">
      <c r="A17" s="229" t="s">
        <v>501</v>
      </c>
      <c r="B17" s="228">
        <v>0</v>
      </c>
      <c r="C17" s="228">
        <v>0</v>
      </c>
      <c r="D17" s="228">
        <v>0</v>
      </c>
      <c r="E17" s="228">
        <v>0</v>
      </c>
      <c r="F17" s="228">
        <v>0</v>
      </c>
      <c r="G17" s="228">
        <v>0</v>
      </c>
      <c r="H17" s="311">
        <f t="shared" si="0"/>
        <v>0</v>
      </c>
      <c r="I17" s="9">
        <f t="shared" si="1"/>
        <v>0</v>
      </c>
      <c r="J17" s="1"/>
      <c r="K17" s="6"/>
      <c r="L17" s="7"/>
      <c r="M17" s="1"/>
    </row>
    <row r="18" spans="1:13">
      <c r="A18" s="227" t="s">
        <v>27</v>
      </c>
      <c r="B18" s="228">
        <v>0</v>
      </c>
      <c r="C18" s="228">
        <v>0</v>
      </c>
      <c r="D18" s="228">
        <v>13.26</v>
      </c>
      <c r="E18" s="228">
        <v>0</v>
      </c>
      <c r="F18" s="228">
        <v>0</v>
      </c>
      <c r="G18" s="228">
        <v>9.1</v>
      </c>
      <c r="H18" s="311">
        <f t="shared" si="0"/>
        <v>22.36</v>
      </c>
      <c r="I18" s="9">
        <f t="shared" si="1"/>
        <v>-1.1186983058745223</v>
      </c>
      <c r="J18" s="1"/>
      <c r="K18" s="6"/>
      <c r="L18" s="7"/>
      <c r="M18" s="1"/>
    </row>
    <row r="19" spans="1:13">
      <c r="A19" s="227" t="s">
        <v>28</v>
      </c>
      <c r="B19" s="228">
        <v>0</v>
      </c>
      <c r="C19" s="228">
        <v>0</v>
      </c>
      <c r="D19" s="228">
        <v>144.33000000000001</v>
      </c>
      <c r="E19" s="228">
        <v>0</v>
      </c>
      <c r="F19" s="228">
        <v>0</v>
      </c>
      <c r="G19" s="228">
        <v>0</v>
      </c>
      <c r="H19" s="311">
        <f t="shared" si="0"/>
        <v>144.33000000000001</v>
      </c>
      <c r="I19" s="9">
        <f t="shared" si="1"/>
        <v>-7.2210074457455198</v>
      </c>
      <c r="J19" s="1"/>
      <c r="K19" s="6"/>
      <c r="L19" s="7"/>
      <c r="M19" s="1"/>
    </row>
    <row r="20" spans="1:13">
      <c r="A20" s="227" t="s">
        <v>30</v>
      </c>
      <c r="B20" s="228">
        <v>22419.43</v>
      </c>
      <c r="C20" s="228">
        <v>49775.26</v>
      </c>
      <c r="D20" s="228">
        <v>30868.57</v>
      </c>
      <c r="E20" s="228">
        <v>-114939.48000000001</v>
      </c>
      <c r="F20" s="228">
        <v>68733.399999999994</v>
      </c>
      <c r="G20" s="228">
        <v>7668.9</v>
      </c>
      <c r="H20" s="311">
        <f t="shared" si="0"/>
        <v>64526.079999999994</v>
      </c>
      <c r="I20" s="9">
        <f t="shared" si="1"/>
        <v>-3228.3191583508001</v>
      </c>
      <c r="J20" s="1"/>
      <c r="K20" s="6"/>
      <c r="L20" s="7"/>
      <c r="M20" s="1"/>
    </row>
    <row r="21" spans="1:13">
      <c r="A21" s="227" t="s">
        <v>32</v>
      </c>
      <c r="B21" s="230">
        <v>973358</v>
      </c>
      <c r="C21" s="230">
        <v>0</v>
      </c>
      <c r="D21" s="230">
        <v>0</v>
      </c>
      <c r="E21" s="230">
        <v>0</v>
      </c>
      <c r="F21" s="230">
        <v>0</v>
      </c>
      <c r="G21" s="230">
        <v>0</v>
      </c>
      <c r="H21" s="311">
        <f t="shared" si="0"/>
        <v>973358</v>
      </c>
      <c r="I21" s="9">
        <f t="shared" si="1"/>
        <v>-48698.298104177695</v>
      </c>
      <c r="J21" s="1"/>
      <c r="K21" s="6"/>
      <c r="L21" s="7"/>
      <c r="M21" s="1"/>
    </row>
    <row r="22" spans="1:13">
      <c r="A22" s="231"/>
      <c r="B22" s="228"/>
      <c r="C22" s="228"/>
      <c r="D22" s="228"/>
      <c r="E22" s="228"/>
      <c r="F22" s="228"/>
      <c r="G22" s="228"/>
      <c r="H22" s="311">
        <f t="shared" si="0"/>
        <v>0</v>
      </c>
      <c r="I22" s="9">
        <f t="shared" si="1"/>
        <v>0</v>
      </c>
      <c r="J22" s="1"/>
      <c r="K22" s="6"/>
      <c r="L22" s="7"/>
      <c r="M22" s="1"/>
    </row>
    <row r="23" spans="1:13" s="234" customFormat="1">
      <c r="A23" s="232" t="s">
        <v>33</v>
      </c>
      <c r="B23" s="233">
        <v>-610586</v>
      </c>
      <c r="C23" s="233">
        <v>-447611.45999999996</v>
      </c>
      <c r="D23" s="233">
        <v>36170.300000000003</v>
      </c>
      <c r="E23" s="233">
        <v>-113494.19000000002</v>
      </c>
      <c r="F23" s="233">
        <v>70369.739999999991</v>
      </c>
      <c r="G23" s="233">
        <v>-2391134.7799999998</v>
      </c>
      <c r="H23" s="311">
        <f t="shared" si="0"/>
        <v>-3456286.3899999997</v>
      </c>
      <c r="I23" s="9">
        <f t="shared" si="1"/>
        <v>172922.25979920253</v>
      </c>
      <c r="J23" s="1"/>
      <c r="K23" s="6"/>
      <c r="L23" s="7"/>
      <c r="M23" s="1"/>
    </row>
    <row r="24" spans="1:13">
      <c r="A24" s="227"/>
      <c r="B24" s="228"/>
      <c r="C24" s="228"/>
      <c r="D24" s="228"/>
      <c r="E24" s="228"/>
      <c r="F24" s="228"/>
      <c r="G24" s="228"/>
      <c r="H24" s="311">
        <f t="shared" si="0"/>
        <v>0</v>
      </c>
      <c r="I24" s="9">
        <f t="shared" si="1"/>
        <v>0</v>
      </c>
      <c r="J24" s="1"/>
      <c r="K24" s="6"/>
      <c r="L24" s="7"/>
      <c r="M24" s="1"/>
    </row>
    <row r="25" spans="1:13" s="234" customFormat="1" ht="15.75" thickBot="1">
      <c r="A25" s="235" t="s">
        <v>34</v>
      </c>
      <c r="B25" s="236">
        <v>-610586</v>
      </c>
      <c r="C25" s="236">
        <v>-447611.45999999996</v>
      </c>
      <c r="D25" s="236">
        <v>36170.300000000003</v>
      </c>
      <c r="E25" s="236">
        <v>-113494.19000000002</v>
      </c>
      <c r="F25" s="236">
        <v>70369.739999999991</v>
      </c>
      <c r="G25" s="236">
        <v>-2391134.7799999998</v>
      </c>
      <c r="H25" s="311">
        <f t="shared" si="0"/>
        <v>-3456286.3899999997</v>
      </c>
      <c r="I25" s="9">
        <f t="shared" si="1"/>
        <v>172922.25979920253</v>
      </c>
      <c r="J25" s="8"/>
      <c r="K25" s="6"/>
      <c r="L25" s="7"/>
      <c r="M25" s="1"/>
    </row>
    <row r="26" spans="1:13" ht="15.75" thickTop="1">
      <c r="G26" s="130" t="s">
        <v>35</v>
      </c>
      <c r="H26" s="311">
        <f>H25-H27</f>
        <v>-3456286.3899999997</v>
      </c>
      <c r="I26" s="9"/>
      <c r="J26" s="1"/>
      <c r="K26" s="1"/>
      <c r="L26" s="1"/>
      <c r="M26" s="1"/>
    </row>
    <row r="27" spans="1:13">
      <c r="G27" s="130" t="s">
        <v>36</v>
      </c>
      <c r="H27" s="144">
        <v>0</v>
      </c>
      <c r="I27" s="1"/>
      <c r="J27" s="1"/>
      <c r="K27" s="1"/>
      <c r="L27" s="1"/>
      <c r="M27" s="1"/>
    </row>
    <row r="28" spans="1:13">
      <c r="G28" s="1"/>
      <c r="H28" s="1"/>
      <c r="I28" s="1"/>
      <c r="J28" s="1"/>
      <c r="K28" s="1"/>
      <c r="L28" s="1"/>
      <c r="M28" s="1"/>
    </row>
  </sheetData>
  <mergeCells count="2">
    <mergeCell ref="J6:J8"/>
    <mergeCell ref="K6:K8"/>
  </mergeCells>
  <pageMargins left="0.75" right="0.75" top="1" bottom="1" header="0.5" footer="0.5"/>
  <pageSetup scale="72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731C8-F46D-4899-B2A7-7D1092F7A337}">
  <sheetPr>
    <tabColor rgb="FFFFFFCC"/>
    <pageSetUpPr fitToPage="1"/>
  </sheetPr>
  <dimension ref="A1:AE100"/>
  <sheetViews>
    <sheetView zoomScaleNormal="100" zoomScaleSheetLayoutView="90" workbookViewId="0">
      <selection activeCell="AE100" sqref="AE100"/>
    </sheetView>
  </sheetViews>
  <sheetFormatPr defaultColWidth="9.140625" defaultRowHeight="12.75"/>
  <cols>
    <col min="1" max="1" width="32.85546875" style="100" customWidth="1"/>
    <col min="2" max="2" width="1.140625" style="100" customWidth="1"/>
    <col min="3" max="3" width="13" style="100" customWidth="1"/>
    <col min="4" max="4" width="12.85546875" style="100" bestFit="1" customWidth="1"/>
    <col min="5" max="5" width="12.42578125" style="100" customWidth="1"/>
    <col min="6" max="6" width="9.140625" style="100"/>
    <col min="7" max="8" width="13" style="100" customWidth="1"/>
    <col min="9" max="9" width="11.85546875" style="100" customWidth="1"/>
    <col min="10" max="10" width="9" style="100" customWidth="1"/>
    <col min="11" max="12" width="12.5703125" style="100" customWidth="1"/>
    <col min="13" max="13" width="11.140625" style="100" customWidth="1"/>
    <col min="14" max="14" width="6.85546875" style="100" bestFit="1" customWidth="1"/>
    <col min="15" max="15" width="13.7109375" style="100" customWidth="1"/>
    <col min="16" max="16" width="15.85546875" style="100" customWidth="1"/>
    <col min="17" max="17" width="12.5703125" style="100" customWidth="1"/>
    <col min="18" max="18" width="7" style="100" customWidth="1"/>
    <col min="19" max="19" width="6.85546875" style="100" customWidth="1"/>
    <col min="20" max="20" width="12.28515625" style="102" customWidth="1"/>
    <col min="21" max="22" width="11.85546875" style="102" customWidth="1"/>
    <col min="23" max="23" width="6.85546875" style="100" customWidth="1"/>
    <col min="24" max="24" width="9.140625" style="100"/>
    <col min="25" max="25" width="8.42578125" style="100" customWidth="1"/>
    <col min="26" max="26" width="12.140625" style="100" customWidth="1"/>
    <col min="27" max="27" width="11.140625" style="100" bestFit="1" customWidth="1"/>
    <col min="28" max="28" width="11.7109375" style="100" bestFit="1" customWidth="1"/>
    <col min="29" max="256" width="9.140625" style="100"/>
    <col min="257" max="257" width="37.5703125" style="100" bestFit="1" customWidth="1"/>
    <col min="258" max="258" width="2.5703125" style="100" customWidth="1"/>
    <col min="259" max="259" width="14" style="100" bestFit="1" customWidth="1"/>
    <col min="260" max="260" width="12.85546875" style="100" bestFit="1" customWidth="1"/>
    <col min="261" max="261" width="11.85546875" style="100" bestFit="1" customWidth="1"/>
    <col min="262" max="262" width="1" style="100" customWidth="1"/>
    <col min="263" max="263" width="15.140625" style="100" bestFit="1" customWidth="1"/>
    <col min="264" max="264" width="14.5703125" style="100" bestFit="1" customWidth="1"/>
    <col min="265" max="265" width="14.42578125" style="100" customWidth="1"/>
    <col min="266" max="266" width="1.140625" style="100" customWidth="1"/>
    <col min="267" max="268" width="14.5703125" style="100" bestFit="1" customWidth="1"/>
    <col min="269" max="269" width="13.5703125" style="100" bestFit="1" customWidth="1"/>
    <col min="270" max="270" width="1.28515625" style="100" customWidth="1"/>
    <col min="271" max="271" width="11.28515625" style="100" bestFit="1" customWidth="1"/>
    <col min="272" max="272" width="12.85546875" style="100" bestFit="1" customWidth="1"/>
    <col min="273" max="273" width="10.85546875" style="100" bestFit="1" customWidth="1"/>
    <col min="274" max="274" width="9.28515625" style="100" bestFit="1" customWidth="1"/>
    <col min="275" max="275" width="9.140625" style="100"/>
    <col min="276" max="278" width="18" style="100" customWidth="1"/>
    <col min="279" max="512" width="9.140625" style="100"/>
    <col min="513" max="513" width="37.5703125" style="100" bestFit="1" customWidth="1"/>
    <col min="514" max="514" width="2.5703125" style="100" customWidth="1"/>
    <col min="515" max="515" width="14" style="100" bestFit="1" customWidth="1"/>
    <col min="516" max="516" width="12.85546875" style="100" bestFit="1" customWidth="1"/>
    <col min="517" max="517" width="11.85546875" style="100" bestFit="1" customWidth="1"/>
    <col min="518" max="518" width="1" style="100" customWidth="1"/>
    <col min="519" max="519" width="15.140625" style="100" bestFit="1" customWidth="1"/>
    <col min="520" max="520" width="14.5703125" style="100" bestFit="1" customWidth="1"/>
    <col min="521" max="521" width="14.42578125" style="100" customWidth="1"/>
    <col min="522" max="522" width="1.140625" style="100" customWidth="1"/>
    <col min="523" max="524" width="14.5703125" style="100" bestFit="1" customWidth="1"/>
    <col min="525" max="525" width="13.5703125" style="100" bestFit="1" customWidth="1"/>
    <col min="526" max="526" width="1.28515625" style="100" customWidth="1"/>
    <col min="527" max="527" width="11.28515625" style="100" bestFit="1" customWidth="1"/>
    <col min="528" max="528" width="12.85546875" style="100" bestFit="1" customWidth="1"/>
    <col min="529" max="529" width="10.85546875" style="100" bestFit="1" customWidth="1"/>
    <col min="530" max="530" width="9.28515625" style="100" bestFit="1" customWidth="1"/>
    <col min="531" max="531" width="9.140625" style="100"/>
    <col min="532" max="534" width="18" style="100" customWidth="1"/>
    <col min="535" max="768" width="9.140625" style="100"/>
    <col min="769" max="769" width="37.5703125" style="100" bestFit="1" customWidth="1"/>
    <col min="770" max="770" width="2.5703125" style="100" customWidth="1"/>
    <col min="771" max="771" width="14" style="100" bestFit="1" customWidth="1"/>
    <col min="772" max="772" width="12.85546875" style="100" bestFit="1" customWidth="1"/>
    <col min="773" max="773" width="11.85546875" style="100" bestFit="1" customWidth="1"/>
    <col min="774" max="774" width="1" style="100" customWidth="1"/>
    <col min="775" max="775" width="15.140625" style="100" bestFit="1" customWidth="1"/>
    <col min="776" max="776" width="14.5703125" style="100" bestFit="1" customWidth="1"/>
    <col min="777" max="777" width="14.42578125" style="100" customWidth="1"/>
    <col min="778" max="778" width="1.140625" style="100" customWidth="1"/>
    <col min="779" max="780" width="14.5703125" style="100" bestFit="1" customWidth="1"/>
    <col min="781" max="781" width="13.5703125" style="100" bestFit="1" customWidth="1"/>
    <col min="782" max="782" width="1.28515625" style="100" customWidth="1"/>
    <col min="783" max="783" width="11.28515625" style="100" bestFit="1" customWidth="1"/>
    <col min="784" max="784" width="12.85546875" style="100" bestFit="1" customWidth="1"/>
    <col min="785" max="785" width="10.85546875" style="100" bestFit="1" customWidth="1"/>
    <col min="786" max="786" width="9.28515625" style="100" bestFit="1" customWidth="1"/>
    <col min="787" max="787" width="9.140625" style="100"/>
    <col min="788" max="790" width="18" style="100" customWidth="1"/>
    <col min="791" max="1024" width="9.140625" style="100"/>
    <col min="1025" max="1025" width="37.5703125" style="100" bestFit="1" customWidth="1"/>
    <col min="1026" max="1026" width="2.5703125" style="100" customWidth="1"/>
    <col min="1027" max="1027" width="14" style="100" bestFit="1" customWidth="1"/>
    <col min="1028" max="1028" width="12.85546875" style="100" bestFit="1" customWidth="1"/>
    <col min="1029" max="1029" width="11.85546875" style="100" bestFit="1" customWidth="1"/>
    <col min="1030" max="1030" width="1" style="100" customWidth="1"/>
    <col min="1031" max="1031" width="15.140625" style="100" bestFit="1" customWidth="1"/>
    <col min="1032" max="1032" width="14.5703125" style="100" bestFit="1" customWidth="1"/>
    <col min="1033" max="1033" width="14.42578125" style="100" customWidth="1"/>
    <col min="1034" max="1034" width="1.140625" style="100" customWidth="1"/>
    <col min="1035" max="1036" width="14.5703125" style="100" bestFit="1" customWidth="1"/>
    <col min="1037" max="1037" width="13.5703125" style="100" bestFit="1" customWidth="1"/>
    <col min="1038" max="1038" width="1.28515625" style="100" customWidth="1"/>
    <col min="1039" max="1039" width="11.28515625" style="100" bestFit="1" customWidth="1"/>
    <col min="1040" max="1040" width="12.85546875" style="100" bestFit="1" customWidth="1"/>
    <col min="1041" max="1041" width="10.85546875" style="100" bestFit="1" customWidth="1"/>
    <col min="1042" max="1042" width="9.28515625" style="100" bestFit="1" customWidth="1"/>
    <col min="1043" max="1043" width="9.140625" style="100"/>
    <col min="1044" max="1046" width="18" style="100" customWidth="1"/>
    <col min="1047" max="1280" width="9.140625" style="100"/>
    <col min="1281" max="1281" width="37.5703125" style="100" bestFit="1" customWidth="1"/>
    <col min="1282" max="1282" width="2.5703125" style="100" customWidth="1"/>
    <col min="1283" max="1283" width="14" style="100" bestFit="1" customWidth="1"/>
    <col min="1284" max="1284" width="12.85546875" style="100" bestFit="1" customWidth="1"/>
    <col min="1285" max="1285" width="11.85546875" style="100" bestFit="1" customWidth="1"/>
    <col min="1286" max="1286" width="1" style="100" customWidth="1"/>
    <col min="1287" max="1287" width="15.140625" style="100" bestFit="1" customWidth="1"/>
    <col min="1288" max="1288" width="14.5703125" style="100" bestFit="1" customWidth="1"/>
    <col min="1289" max="1289" width="14.42578125" style="100" customWidth="1"/>
    <col min="1290" max="1290" width="1.140625" style="100" customWidth="1"/>
    <col min="1291" max="1292" width="14.5703125" style="100" bestFit="1" customWidth="1"/>
    <col min="1293" max="1293" width="13.5703125" style="100" bestFit="1" customWidth="1"/>
    <col min="1294" max="1294" width="1.28515625" style="100" customWidth="1"/>
    <col min="1295" max="1295" width="11.28515625" style="100" bestFit="1" customWidth="1"/>
    <col min="1296" max="1296" width="12.85546875" style="100" bestFit="1" customWidth="1"/>
    <col min="1297" max="1297" width="10.85546875" style="100" bestFit="1" customWidth="1"/>
    <col min="1298" max="1298" width="9.28515625" style="100" bestFit="1" customWidth="1"/>
    <col min="1299" max="1299" width="9.140625" style="100"/>
    <col min="1300" max="1302" width="18" style="100" customWidth="1"/>
    <col min="1303" max="1536" width="9.140625" style="100"/>
    <col min="1537" max="1537" width="37.5703125" style="100" bestFit="1" customWidth="1"/>
    <col min="1538" max="1538" width="2.5703125" style="100" customWidth="1"/>
    <col min="1539" max="1539" width="14" style="100" bestFit="1" customWidth="1"/>
    <col min="1540" max="1540" width="12.85546875" style="100" bestFit="1" customWidth="1"/>
    <col min="1541" max="1541" width="11.85546875" style="100" bestFit="1" customWidth="1"/>
    <col min="1542" max="1542" width="1" style="100" customWidth="1"/>
    <col min="1543" max="1543" width="15.140625" style="100" bestFit="1" customWidth="1"/>
    <col min="1544" max="1544" width="14.5703125" style="100" bestFit="1" customWidth="1"/>
    <col min="1545" max="1545" width="14.42578125" style="100" customWidth="1"/>
    <col min="1546" max="1546" width="1.140625" style="100" customWidth="1"/>
    <col min="1547" max="1548" width="14.5703125" style="100" bestFit="1" customWidth="1"/>
    <col min="1549" max="1549" width="13.5703125" style="100" bestFit="1" customWidth="1"/>
    <col min="1550" max="1550" width="1.28515625" style="100" customWidth="1"/>
    <col min="1551" max="1551" width="11.28515625" style="100" bestFit="1" customWidth="1"/>
    <col min="1552" max="1552" width="12.85546875" style="100" bestFit="1" customWidth="1"/>
    <col min="1553" max="1553" width="10.85546875" style="100" bestFit="1" customWidth="1"/>
    <col min="1554" max="1554" width="9.28515625" style="100" bestFit="1" customWidth="1"/>
    <col min="1555" max="1555" width="9.140625" style="100"/>
    <col min="1556" max="1558" width="18" style="100" customWidth="1"/>
    <col min="1559" max="1792" width="9.140625" style="100"/>
    <col min="1793" max="1793" width="37.5703125" style="100" bestFit="1" customWidth="1"/>
    <col min="1794" max="1794" width="2.5703125" style="100" customWidth="1"/>
    <col min="1795" max="1795" width="14" style="100" bestFit="1" customWidth="1"/>
    <col min="1796" max="1796" width="12.85546875" style="100" bestFit="1" customWidth="1"/>
    <col min="1797" max="1797" width="11.85546875" style="100" bestFit="1" customWidth="1"/>
    <col min="1798" max="1798" width="1" style="100" customWidth="1"/>
    <col min="1799" max="1799" width="15.140625" style="100" bestFit="1" customWidth="1"/>
    <col min="1800" max="1800" width="14.5703125" style="100" bestFit="1" customWidth="1"/>
    <col min="1801" max="1801" width="14.42578125" style="100" customWidth="1"/>
    <col min="1802" max="1802" width="1.140625" style="100" customWidth="1"/>
    <col min="1803" max="1804" width="14.5703125" style="100" bestFit="1" customWidth="1"/>
    <col min="1805" max="1805" width="13.5703125" style="100" bestFit="1" customWidth="1"/>
    <col min="1806" max="1806" width="1.28515625" style="100" customWidth="1"/>
    <col min="1807" max="1807" width="11.28515625" style="100" bestFit="1" customWidth="1"/>
    <col min="1808" max="1808" width="12.85546875" style="100" bestFit="1" customWidth="1"/>
    <col min="1809" max="1809" width="10.85546875" style="100" bestFit="1" customWidth="1"/>
    <col min="1810" max="1810" width="9.28515625" style="100" bestFit="1" customWidth="1"/>
    <col min="1811" max="1811" width="9.140625" style="100"/>
    <col min="1812" max="1814" width="18" style="100" customWidth="1"/>
    <col min="1815" max="2048" width="9.140625" style="100"/>
    <col min="2049" max="2049" width="37.5703125" style="100" bestFit="1" customWidth="1"/>
    <col min="2050" max="2050" width="2.5703125" style="100" customWidth="1"/>
    <col min="2051" max="2051" width="14" style="100" bestFit="1" customWidth="1"/>
    <col min="2052" max="2052" width="12.85546875" style="100" bestFit="1" customWidth="1"/>
    <col min="2053" max="2053" width="11.85546875" style="100" bestFit="1" customWidth="1"/>
    <col min="2054" max="2054" width="1" style="100" customWidth="1"/>
    <col min="2055" max="2055" width="15.140625" style="100" bestFit="1" customWidth="1"/>
    <col min="2056" max="2056" width="14.5703125" style="100" bestFit="1" customWidth="1"/>
    <col min="2057" max="2057" width="14.42578125" style="100" customWidth="1"/>
    <col min="2058" max="2058" width="1.140625" style="100" customWidth="1"/>
    <col min="2059" max="2060" width="14.5703125" style="100" bestFit="1" customWidth="1"/>
    <col min="2061" max="2061" width="13.5703125" style="100" bestFit="1" customWidth="1"/>
    <col min="2062" max="2062" width="1.28515625" style="100" customWidth="1"/>
    <col min="2063" max="2063" width="11.28515625" style="100" bestFit="1" customWidth="1"/>
    <col min="2064" max="2064" width="12.85546875" style="100" bestFit="1" customWidth="1"/>
    <col min="2065" max="2065" width="10.85546875" style="100" bestFit="1" customWidth="1"/>
    <col min="2066" max="2066" width="9.28515625" style="100" bestFit="1" customWidth="1"/>
    <col min="2067" max="2067" width="9.140625" style="100"/>
    <col min="2068" max="2070" width="18" style="100" customWidth="1"/>
    <col min="2071" max="2304" width="9.140625" style="100"/>
    <col min="2305" max="2305" width="37.5703125" style="100" bestFit="1" customWidth="1"/>
    <col min="2306" max="2306" width="2.5703125" style="100" customWidth="1"/>
    <col min="2307" max="2307" width="14" style="100" bestFit="1" customWidth="1"/>
    <col min="2308" max="2308" width="12.85546875" style="100" bestFit="1" customWidth="1"/>
    <col min="2309" max="2309" width="11.85546875" style="100" bestFit="1" customWidth="1"/>
    <col min="2310" max="2310" width="1" style="100" customWidth="1"/>
    <col min="2311" max="2311" width="15.140625" style="100" bestFit="1" customWidth="1"/>
    <col min="2312" max="2312" width="14.5703125" style="100" bestFit="1" customWidth="1"/>
    <col min="2313" max="2313" width="14.42578125" style="100" customWidth="1"/>
    <col min="2314" max="2314" width="1.140625" style="100" customWidth="1"/>
    <col min="2315" max="2316" width="14.5703125" style="100" bestFit="1" customWidth="1"/>
    <col min="2317" max="2317" width="13.5703125" style="100" bestFit="1" customWidth="1"/>
    <col min="2318" max="2318" width="1.28515625" style="100" customWidth="1"/>
    <col min="2319" max="2319" width="11.28515625" style="100" bestFit="1" customWidth="1"/>
    <col min="2320" max="2320" width="12.85546875" style="100" bestFit="1" customWidth="1"/>
    <col min="2321" max="2321" width="10.85546875" style="100" bestFit="1" customWidth="1"/>
    <col min="2322" max="2322" width="9.28515625" style="100" bestFit="1" customWidth="1"/>
    <col min="2323" max="2323" width="9.140625" style="100"/>
    <col min="2324" max="2326" width="18" style="100" customWidth="1"/>
    <col min="2327" max="2560" width="9.140625" style="100"/>
    <col min="2561" max="2561" width="37.5703125" style="100" bestFit="1" customWidth="1"/>
    <col min="2562" max="2562" width="2.5703125" style="100" customWidth="1"/>
    <col min="2563" max="2563" width="14" style="100" bestFit="1" customWidth="1"/>
    <col min="2564" max="2564" width="12.85546875" style="100" bestFit="1" customWidth="1"/>
    <col min="2565" max="2565" width="11.85546875" style="100" bestFit="1" customWidth="1"/>
    <col min="2566" max="2566" width="1" style="100" customWidth="1"/>
    <col min="2567" max="2567" width="15.140625" style="100" bestFit="1" customWidth="1"/>
    <col min="2568" max="2568" width="14.5703125" style="100" bestFit="1" customWidth="1"/>
    <col min="2569" max="2569" width="14.42578125" style="100" customWidth="1"/>
    <col min="2570" max="2570" width="1.140625" style="100" customWidth="1"/>
    <col min="2571" max="2572" width="14.5703125" style="100" bestFit="1" customWidth="1"/>
    <col min="2573" max="2573" width="13.5703125" style="100" bestFit="1" customWidth="1"/>
    <col min="2574" max="2574" width="1.28515625" style="100" customWidth="1"/>
    <col min="2575" max="2575" width="11.28515625" style="100" bestFit="1" customWidth="1"/>
    <col min="2576" max="2576" width="12.85546875" style="100" bestFit="1" customWidth="1"/>
    <col min="2577" max="2577" width="10.85546875" style="100" bestFit="1" customWidth="1"/>
    <col min="2578" max="2578" width="9.28515625" style="100" bestFit="1" customWidth="1"/>
    <col min="2579" max="2579" width="9.140625" style="100"/>
    <col min="2580" max="2582" width="18" style="100" customWidth="1"/>
    <col min="2583" max="2816" width="9.140625" style="100"/>
    <col min="2817" max="2817" width="37.5703125" style="100" bestFit="1" customWidth="1"/>
    <col min="2818" max="2818" width="2.5703125" style="100" customWidth="1"/>
    <col min="2819" max="2819" width="14" style="100" bestFit="1" customWidth="1"/>
    <col min="2820" max="2820" width="12.85546875" style="100" bestFit="1" customWidth="1"/>
    <col min="2821" max="2821" width="11.85546875" style="100" bestFit="1" customWidth="1"/>
    <col min="2822" max="2822" width="1" style="100" customWidth="1"/>
    <col min="2823" max="2823" width="15.140625" style="100" bestFit="1" customWidth="1"/>
    <col min="2824" max="2824" width="14.5703125" style="100" bestFit="1" customWidth="1"/>
    <col min="2825" max="2825" width="14.42578125" style="100" customWidth="1"/>
    <col min="2826" max="2826" width="1.140625" style="100" customWidth="1"/>
    <col min="2827" max="2828" width="14.5703125" style="100" bestFit="1" customWidth="1"/>
    <col min="2829" max="2829" width="13.5703125" style="100" bestFit="1" customWidth="1"/>
    <col min="2830" max="2830" width="1.28515625" style="100" customWidth="1"/>
    <col min="2831" max="2831" width="11.28515625" style="100" bestFit="1" customWidth="1"/>
    <col min="2832" max="2832" width="12.85546875" style="100" bestFit="1" customWidth="1"/>
    <col min="2833" max="2833" width="10.85546875" style="100" bestFit="1" customWidth="1"/>
    <col min="2834" max="2834" width="9.28515625" style="100" bestFit="1" customWidth="1"/>
    <col min="2835" max="2835" width="9.140625" style="100"/>
    <col min="2836" max="2838" width="18" style="100" customWidth="1"/>
    <col min="2839" max="3072" width="9.140625" style="100"/>
    <col min="3073" max="3073" width="37.5703125" style="100" bestFit="1" customWidth="1"/>
    <col min="3074" max="3074" width="2.5703125" style="100" customWidth="1"/>
    <col min="3075" max="3075" width="14" style="100" bestFit="1" customWidth="1"/>
    <col min="3076" max="3076" width="12.85546875" style="100" bestFit="1" customWidth="1"/>
    <col min="3077" max="3077" width="11.85546875" style="100" bestFit="1" customWidth="1"/>
    <col min="3078" max="3078" width="1" style="100" customWidth="1"/>
    <col min="3079" max="3079" width="15.140625" style="100" bestFit="1" customWidth="1"/>
    <col min="3080" max="3080" width="14.5703125" style="100" bestFit="1" customWidth="1"/>
    <col min="3081" max="3081" width="14.42578125" style="100" customWidth="1"/>
    <col min="3082" max="3082" width="1.140625" style="100" customWidth="1"/>
    <col min="3083" max="3084" width="14.5703125" style="100" bestFit="1" customWidth="1"/>
    <col min="3085" max="3085" width="13.5703125" style="100" bestFit="1" customWidth="1"/>
    <col min="3086" max="3086" width="1.28515625" style="100" customWidth="1"/>
    <col min="3087" max="3087" width="11.28515625" style="100" bestFit="1" customWidth="1"/>
    <col min="3088" max="3088" width="12.85546875" style="100" bestFit="1" customWidth="1"/>
    <col min="3089" max="3089" width="10.85546875" style="100" bestFit="1" customWidth="1"/>
    <col min="3090" max="3090" width="9.28515625" style="100" bestFit="1" customWidth="1"/>
    <col min="3091" max="3091" width="9.140625" style="100"/>
    <col min="3092" max="3094" width="18" style="100" customWidth="1"/>
    <col min="3095" max="3328" width="9.140625" style="100"/>
    <col min="3329" max="3329" width="37.5703125" style="100" bestFit="1" customWidth="1"/>
    <col min="3330" max="3330" width="2.5703125" style="100" customWidth="1"/>
    <col min="3331" max="3331" width="14" style="100" bestFit="1" customWidth="1"/>
    <col min="3332" max="3332" width="12.85546875" style="100" bestFit="1" customWidth="1"/>
    <col min="3333" max="3333" width="11.85546875" style="100" bestFit="1" customWidth="1"/>
    <col min="3334" max="3334" width="1" style="100" customWidth="1"/>
    <col min="3335" max="3335" width="15.140625" style="100" bestFit="1" customWidth="1"/>
    <col min="3336" max="3336" width="14.5703125" style="100" bestFit="1" customWidth="1"/>
    <col min="3337" max="3337" width="14.42578125" style="100" customWidth="1"/>
    <col min="3338" max="3338" width="1.140625" style="100" customWidth="1"/>
    <col min="3339" max="3340" width="14.5703125" style="100" bestFit="1" customWidth="1"/>
    <col min="3341" max="3341" width="13.5703125" style="100" bestFit="1" customWidth="1"/>
    <col min="3342" max="3342" width="1.28515625" style="100" customWidth="1"/>
    <col min="3343" max="3343" width="11.28515625" style="100" bestFit="1" customWidth="1"/>
    <col min="3344" max="3344" width="12.85546875" style="100" bestFit="1" customWidth="1"/>
    <col min="3345" max="3345" width="10.85546875" style="100" bestFit="1" customWidth="1"/>
    <col min="3346" max="3346" width="9.28515625" style="100" bestFit="1" customWidth="1"/>
    <col min="3347" max="3347" width="9.140625" style="100"/>
    <col min="3348" max="3350" width="18" style="100" customWidth="1"/>
    <col min="3351" max="3584" width="9.140625" style="100"/>
    <col min="3585" max="3585" width="37.5703125" style="100" bestFit="1" customWidth="1"/>
    <col min="3586" max="3586" width="2.5703125" style="100" customWidth="1"/>
    <col min="3587" max="3587" width="14" style="100" bestFit="1" customWidth="1"/>
    <col min="3588" max="3588" width="12.85546875" style="100" bestFit="1" customWidth="1"/>
    <col min="3589" max="3589" width="11.85546875" style="100" bestFit="1" customWidth="1"/>
    <col min="3590" max="3590" width="1" style="100" customWidth="1"/>
    <col min="3591" max="3591" width="15.140625" style="100" bestFit="1" customWidth="1"/>
    <col min="3592" max="3592" width="14.5703125" style="100" bestFit="1" customWidth="1"/>
    <col min="3593" max="3593" width="14.42578125" style="100" customWidth="1"/>
    <col min="3594" max="3594" width="1.140625" style="100" customWidth="1"/>
    <col min="3595" max="3596" width="14.5703125" style="100" bestFit="1" customWidth="1"/>
    <col min="3597" max="3597" width="13.5703125" style="100" bestFit="1" customWidth="1"/>
    <col min="3598" max="3598" width="1.28515625" style="100" customWidth="1"/>
    <col min="3599" max="3599" width="11.28515625" style="100" bestFit="1" customWidth="1"/>
    <col min="3600" max="3600" width="12.85546875" style="100" bestFit="1" customWidth="1"/>
    <col min="3601" max="3601" width="10.85546875" style="100" bestFit="1" customWidth="1"/>
    <col min="3602" max="3602" width="9.28515625" style="100" bestFit="1" customWidth="1"/>
    <col min="3603" max="3603" width="9.140625" style="100"/>
    <col min="3604" max="3606" width="18" style="100" customWidth="1"/>
    <col min="3607" max="3840" width="9.140625" style="100"/>
    <col min="3841" max="3841" width="37.5703125" style="100" bestFit="1" customWidth="1"/>
    <col min="3842" max="3842" width="2.5703125" style="100" customWidth="1"/>
    <col min="3843" max="3843" width="14" style="100" bestFit="1" customWidth="1"/>
    <col min="3844" max="3844" width="12.85546875" style="100" bestFit="1" customWidth="1"/>
    <col min="3845" max="3845" width="11.85546875" style="100" bestFit="1" customWidth="1"/>
    <col min="3846" max="3846" width="1" style="100" customWidth="1"/>
    <col min="3847" max="3847" width="15.140625" style="100" bestFit="1" customWidth="1"/>
    <col min="3848" max="3848" width="14.5703125" style="100" bestFit="1" customWidth="1"/>
    <col min="3849" max="3849" width="14.42578125" style="100" customWidth="1"/>
    <col min="3850" max="3850" width="1.140625" style="100" customWidth="1"/>
    <col min="3851" max="3852" width="14.5703125" style="100" bestFit="1" customWidth="1"/>
    <col min="3853" max="3853" width="13.5703125" style="100" bestFit="1" customWidth="1"/>
    <col min="3854" max="3854" width="1.28515625" style="100" customWidth="1"/>
    <col min="3855" max="3855" width="11.28515625" style="100" bestFit="1" customWidth="1"/>
    <col min="3856" max="3856" width="12.85546875" style="100" bestFit="1" customWidth="1"/>
    <col min="3857" max="3857" width="10.85546875" style="100" bestFit="1" customWidth="1"/>
    <col min="3858" max="3858" width="9.28515625" style="100" bestFit="1" customWidth="1"/>
    <col min="3859" max="3859" width="9.140625" style="100"/>
    <col min="3860" max="3862" width="18" style="100" customWidth="1"/>
    <col min="3863" max="4096" width="9.140625" style="100"/>
    <col min="4097" max="4097" width="37.5703125" style="100" bestFit="1" customWidth="1"/>
    <col min="4098" max="4098" width="2.5703125" style="100" customWidth="1"/>
    <col min="4099" max="4099" width="14" style="100" bestFit="1" customWidth="1"/>
    <col min="4100" max="4100" width="12.85546875" style="100" bestFit="1" customWidth="1"/>
    <col min="4101" max="4101" width="11.85546875" style="100" bestFit="1" customWidth="1"/>
    <col min="4102" max="4102" width="1" style="100" customWidth="1"/>
    <col min="4103" max="4103" width="15.140625" style="100" bestFit="1" customWidth="1"/>
    <col min="4104" max="4104" width="14.5703125" style="100" bestFit="1" customWidth="1"/>
    <col min="4105" max="4105" width="14.42578125" style="100" customWidth="1"/>
    <col min="4106" max="4106" width="1.140625" style="100" customWidth="1"/>
    <col min="4107" max="4108" width="14.5703125" style="100" bestFit="1" customWidth="1"/>
    <col min="4109" max="4109" width="13.5703125" style="100" bestFit="1" customWidth="1"/>
    <col min="4110" max="4110" width="1.28515625" style="100" customWidth="1"/>
    <col min="4111" max="4111" width="11.28515625" style="100" bestFit="1" customWidth="1"/>
    <col min="4112" max="4112" width="12.85546875" style="100" bestFit="1" customWidth="1"/>
    <col min="4113" max="4113" width="10.85546875" style="100" bestFit="1" customWidth="1"/>
    <col min="4114" max="4114" width="9.28515625" style="100" bestFit="1" customWidth="1"/>
    <col min="4115" max="4115" width="9.140625" style="100"/>
    <col min="4116" max="4118" width="18" style="100" customWidth="1"/>
    <col min="4119" max="4352" width="9.140625" style="100"/>
    <col min="4353" max="4353" width="37.5703125" style="100" bestFit="1" customWidth="1"/>
    <col min="4354" max="4354" width="2.5703125" style="100" customWidth="1"/>
    <col min="4355" max="4355" width="14" style="100" bestFit="1" customWidth="1"/>
    <col min="4356" max="4356" width="12.85546875" style="100" bestFit="1" customWidth="1"/>
    <col min="4357" max="4357" width="11.85546875" style="100" bestFit="1" customWidth="1"/>
    <col min="4358" max="4358" width="1" style="100" customWidth="1"/>
    <col min="4359" max="4359" width="15.140625" style="100" bestFit="1" customWidth="1"/>
    <col min="4360" max="4360" width="14.5703125" style="100" bestFit="1" customWidth="1"/>
    <col min="4361" max="4361" width="14.42578125" style="100" customWidth="1"/>
    <col min="4362" max="4362" width="1.140625" style="100" customWidth="1"/>
    <col min="4363" max="4364" width="14.5703125" style="100" bestFit="1" customWidth="1"/>
    <col min="4365" max="4365" width="13.5703125" style="100" bestFit="1" customWidth="1"/>
    <col min="4366" max="4366" width="1.28515625" style="100" customWidth="1"/>
    <col min="4367" max="4367" width="11.28515625" style="100" bestFit="1" customWidth="1"/>
    <col min="4368" max="4368" width="12.85546875" style="100" bestFit="1" customWidth="1"/>
    <col min="4369" max="4369" width="10.85546875" style="100" bestFit="1" customWidth="1"/>
    <col min="4370" max="4370" width="9.28515625" style="100" bestFit="1" customWidth="1"/>
    <col min="4371" max="4371" width="9.140625" style="100"/>
    <col min="4372" max="4374" width="18" style="100" customWidth="1"/>
    <col min="4375" max="4608" width="9.140625" style="100"/>
    <col min="4609" max="4609" width="37.5703125" style="100" bestFit="1" customWidth="1"/>
    <col min="4610" max="4610" width="2.5703125" style="100" customWidth="1"/>
    <col min="4611" max="4611" width="14" style="100" bestFit="1" customWidth="1"/>
    <col min="4612" max="4612" width="12.85546875" style="100" bestFit="1" customWidth="1"/>
    <col min="4613" max="4613" width="11.85546875" style="100" bestFit="1" customWidth="1"/>
    <col min="4614" max="4614" width="1" style="100" customWidth="1"/>
    <col min="4615" max="4615" width="15.140625" style="100" bestFit="1" customWidth="1"/>
    <col min="4616" max="4616" width="14.5703125" style="100" bestFit="1" customWidth="1"/>
    <col min="4617" max="4617" width="14.42578125" style="100" customWidth="1"/>
    <col min="4618" max="4618" width="1.140625" style="100" customWidth="1"/>
    <col min="4619" max="4620" width="14.5703125" style="100" bestFit="1" customWidth="1"/>
    <col min="4621" max="4621" width="13.5703125" style="100" bestFit="1" customWidth="1"/>
    <col min="4622" max="4622" width="1.28515625" style="100" customWidth="1"/>
    <col min="4623" max="4623" width="11.28515625" style="100" bestFit="1" customWidth="1"/>
    <col min="4624" max="4624" width="12.85546875" style="100" bestFit="1" customWidth="1"/>
    <col min="4625" max="4625" width="10.85546875" style="100" bestFit="1" customWidth="1"/>
    <col min="4626" max="4626" width="9.28515625" style="100" bestFit="1" customWidth="1"/>
    <col min="4627" max="4627" width="9.140625" style="100"/>
    <col min="4628" max="4630" width="18" style="100" customWidth="1"/>
    <col min="4631" max="4864" width="9.140625" style="100"/>
    <col min="4865" max="4865" width="37.5703125" style="100" bestFit="1" customWidth="1"/>
    <col min="4866" max="4866" width="2.5703125" style="100" customWidth="1"/>
    <col min="4867" max="4867" width="14" style="100" bestFit="1" customWidth="1"/>
    <col min="4868" max="4868" width="12.85546875" style="100" bestFit="1" customWidth="1"/>
    <col min="4869" max="4869" width="11.85546875" style="100" bestFit="1" customWidth="1"/>
    <col min="4870" max="4870" width="1" style="100" customWidth="1"/>
    <col min="4871" max="4871" width="15.140625" style="100" bestFit="1" customWidth="1"/>
    <col min="4872" max="4872" width="14.5703125" style="100" bestFit="1" customWidth="1"/>
    <col min="4873" max="4873" width="14.42578125" style="100" customWidth="1"/>
    <col min="4874" max="4874" width="1.140625" style="100" customWidth="1"/>
    <col min="4875" max="4876" width="14.5703125" style="100" bestFit="1" customWidth="1"/>
    <col min="4877" max="4877" width="13.5703125" style="100" bestFit="1" customWidth="1"/>
    <col min="4878" max="4878" width="1.28515625" style="100" customWidth="1"/>
    <col min="4879" max="4879" width="11.28515625" style="100" bestFit="1" customWidth="1"/>
    <col min="4880" max="4880" width="12.85546875" style="100" bestFit="1" customWidth="1"/>
    <col min="4881" max="4881" width="10.85546875" style="100" bestFit="1" customWidth="1"/>
    <col min="4882" max="4882" width="9.28515625" style="100" bestFit="1" customWidth="1"/>
    <col min="4883" max="4883" width="9.140625" style="100"/>
    <col min="4884" max="4886" width="18" style="100" customWidth="1"/>
    <col min="4887" max="5120" width="9.140625" style="100"/>
    <col min="5121" max="5121" width="37.5703125" style="100" bestFit="1" customWidth="1"/>
    <col min="5122" max="5122" width="2.5703125" style="100" customWidth="1"/>
    <col min="5123" max="5123" width="14" style="100" bestFit="1" customWidth="1"/>
    <col min="5124" max="5124" width="12.85546875" style="100" bestFit="1" customWidth="1"/>
    <col min="5125" max="5125" width="11.85546875" style="100" bestFit="1" customWidth="1"/>
    <col min="5126" max="5126" width="1" style="100" customWidth="1"/>
    <col min="5127" max="5127" width="15.140625" style="100" bestFit="1" customWidth="1"/>
    <col min="5128" max="5128" width="14.5703125" style="100" bestFit="1" customWidth="1"/>
    <col min="5129" max="5129" width="14.42578125" style="100" customWidth="1"/>
    <col min="5130" max="5130" width="1.140625" style="100" customWidth="1"/>
    <col min="5131" max="5132" width="14.5703125" style="100" bestFit="1" customWidth="1"/>
    <col min="5133" max="5133" width="13.5703125" style="100" bestFit="1" customWidth="1"/>
    <col min="5134" max="5134" width="1.28515625" style="100" customWidth="1"/>
    <col min="5135" max="5135" width="11.28515625" style="100" bestFit="1" customWidth="1"/>
    <col min="5136" max="5136" width="12.85546875" style="100" bestFit="1" customWidth="1"/>
    <col min="5137" max="5137" width="10.85546875" style="100" bestFit="1" customWidth="1"/>
    <col min="5138" max="5138" width="9.28515625" style="100" bestFit="1" customWidth="1"/>
    <col min="5139" max="5139" width="9.140625" style="100"/>
    <col min="5140" max="5142" width="18" style="100" customWidth="1"/>
    <col min="5143" max="5376" width="9.140625" style="100"/>
    <col min="5377" max="5377" width="37.5703125" style="100" bestFit="1" customWidth="1"/>
    <col min="5378" max="5378" width="2.5703125" style="100" customWidth="1"/>
    <col min="5379" max="5379" width="14" style="100" bestFit="1" customWidth="1"/>
    <col min="5380" max="5380" width="12.85546875" style="100" bestFit="1" customWidth="1"/>
    <col min="5381" max="5381" width="11.85546875" style="100" bestFit="1" customWidth="1"/>
    <col min="5382" max="5382" width="1" style="100" customWidth="1"/>
    <col min="5383" max="5383" width="15.140625" style="100" bestFit="1" customWidth="1"/>
    <col min="5384" max="5384" width="14.5703125" style="100" bestFit="1" customWidth="1"/>
    <col min="5385" max="5385" width="14.42578125" style="100" customWidth="1"/>
    <col min="5386" max="5386" width="1.140625" style="100" customWidth="1"/>
    <col min="5387" max="5388" width="14.5703125" style="100" bestFit="1" customWidth="1"/>
    <col min="5389" max="5389" width="13.5703125" style="100" bestFit="1" customWidth="1"/>
    <col min="5390" max="5390" width="1.28515625" style="100" customWidth="1"/>
    <col min="5391" max="5391" width="11.28515625" style="100" bestFit="1" customWidth="1"/>
    <col min="5392" max="5392" width="12.85546875" style="100" bestFit="1" customWidth="1"/>
    <col min="5393" max="5393" width="10.85546875" style="100" bestFit="1" customWidth="1"/>
    <col min="5394" max="5394" width="9.28515625" style="100" bestFit="1" customWidth="1"/>
    <col min="5395" max="5395" width="9.140625" style="100"/>
    <col min="5396" max="5398" width="18" style="100" customWidth="1"/>
    <col min="5399" max="5632" width="9.140625" style="100"/>
    <col min="5633" max="5633" width="37.5703125" style="100" bestFit="1" customWidth="1"/>
    <col min="5634" max="5634" width="2.5703125" style="100" customWidth="1"/>
    <col min="5635" max="5635" width="14" style="100" bestFit="1" customWidth="1"/>
    <col min="5636" max="5636" width="12.85546875" style="100" bestFit="1" customWidth="1"/>
    <col min="5637" max="5637" width="11.85546875" style="100" bestFit="1" customWidth="1"/>
    <col min="5638" max="5638" width="1" style="100" customWidth="1"/>
    <col min="5639" max="5639" width="15.140625" style="100" bestFit="1" customWidth="1"/>
    <col min="5640" max="5640" width="14.5703125" style="100" bestFit="1" customWidth="1"/>
    <col min="5641" max="5641" width="14.42578125" style="100" customWidth="1"/>
    <col min="5642" max="5642" width="1.140625" style="100" customWidth="1"/>
    <col min="5643" max="5644" width="14.5703125" style="100" bestFit="1" customWidth="1"/>
    <col min="5645" max="5645" width="13.5703125" style="100" bestFit="1" customWidth="1"/>
    <col min="5646" max="5646" width="1.28515625" style="100" customWidth="1"/>
    <col min="5647" max="5647" width="11.28515625" style="100" bestFit="1" customWidth="1"/>
    <col min="5648" max="5648" width="12.85546875" style="100" bestFit="1" customWidth="1"/>
    <col min="5649" max="5649" width="10.85546875" style="100" bestFit="1" customWidth="1"/>
    <col min="5650" max="5650" width="9.28515625" style="100" bestFit="1" customWidth="1"/>
    <col min="5651" max="5651" width="9.140625" style="100"/>
    <col min="5652" max="5654" width="18" style="100" customWidth="1"/>
    <col min="5655" max="5888" width="9.140625" style="100"/>
    <col min="5889" max="5889" width="37.5703125" style="100" bestFit="1" customWidth="1"/>
    <col min="5890" max="5890" width="2.5703125" style="100" customWidth="1"/>
    <col min="5891" max="5891" width="14" style="100" bestFit="1" customWidth="1"/>
    <col min="5892" max="5892" width="12.85546875" style="100" bestFit="1" customWidth="1"/>
    <col min="5893" max="5893" width="11.85546875" style="100" bestFit="1" customWidth="1"/>
    <col min="5894" max="5894" width="1" style="100" customWidth="1"/>
    <col min="5895" max="5895" width="15.140625" style="100" bestFit="1" customWidth="1"/>
    <col min="5896" max="5896" width="14.5703125" style="100" bestFit="1" customWidth="1"/>
    <col min="5897" max="5897" width="14.42578125" style="100" customWidth="1"/>
    <col min="5898" max="5898" width="1.140625" style="100" customWidth="1"/>
    <col min="5899" max="5900" width="14.5703125" style="100" bestFit="1" customWidth="1"/>
    <col min="5901" max="5901" width="13.5703125" style="100" bestFit="1" customWidth="1"/>
    <col min="5902" max="5902" width="1.28515625" style="100" customWidth="1"/>
    <col min="5903" max="5903" width="11.28515625" style="100" bestFit="1" customWidth="1"/>
    <col min="5904" max="5904" width="12.85546875" style="100" bestFit="1" customWidth="1"/>
    <col min="5905" max="5905" width="10.85546875" style="100" bestFit="1" customWidth="1"/>
    <col min="5906" max="5906" width="9.28515625" style="100" bestFit="1" customWidth="1"/>
    <col min="5907" max="5907" width="9.140625" style="100"/>
    <col min="5908" max="5910" width="18" style="100" customWidth="1"/>
    <col min="5911" max="6144" width="9.140625" style="100"/>
    <col min="6145" max="6145" width="37.5703125" style="100" bestFit="1" customWidth="1"/>
    <col min="6146" max="6146" width="2.5703125" style="100" customWidth="1"/>
    <col min="6147" max="6147" width="14" style="100" bestFit="1" customWidth="1"/>
    <col min="6148" max="6148" width="12.85546875" style="100" bestFit="1" customWidth="1"/>
    <col min="6149" max="6149" width="11.85546875" style="100" bestFit="1" customWidth="1"/>
    <col min="6150" max="6150" width="1" style="100" customWidth="1"/>
    <col min="6151" max="6151" width="15.140625" style="100" bestFit="1" customWidth="1"/>
    <col min="6152" max="6152" width="14.5703125" style="100" bestFit="1" customWidth="1"/>
    <col min="6153" max="6153" width="14.42578125" style="100" customWidth="1"/>
    <col min="6154" max="6154" width="1.140625" style="100" customWidth="1"/>
    <col min="6155" max="6156" width="14.5703125" style="100" bestFit="1" customWidth="1"/>
    <col min="6157" max="6157" width="13.5703125" style="100" bestFit="1" customWidth="1"/>
    <col min="6158" max="6158" width="1.28515625" style="100" customWidth="1"/>
    <col min="6159" max="6159" width="11.28515625" style="100" bestFit="1" customWidth="1"/>
    <col min="6160" max="6160" width="12.85546875" style="100" bestFit="1" customWidth="1"/>
    <col min="6161" max="6161" width="10.85546875" style="100" bestFit="1" customWidth="1"/>
    <col min="6162" max="6162" width="9.28515625" style="100" bestFit="1" customWidth="1"/>
    <col min="6163" max="6163" width="9.140625" style="100"/>
    <col min="6164" max="6166" width="18" style="100" customWidth="1"/>
    <col min="6167" max="6400" width="9.140625" style="100"/>
    <col min="6401" max="6401" width="37.5703125" style="100" bestFit="1" customWidth="1"/>
    <col min="6402" max="6402" width="2.5703125" style="100" customWidth="1"/>
    <col min="6403" max="6403" width="14" style="100" bestFit="1" customWidth="1"/>
    <col min="6404" max="6404" width="12.85546875" style="100" bestFit="1" customWidth="1"/>
    <col min="6405" max="6405" width="11.85546875" style="100" bestFit="1" customWidth="1"/>
    <col min="6406" max="6406" width="1" style="100" customWidth="1"/>
    <col min="6407" max="6407" width="15.140625" style="100" bestFit="1" customWidth="1"/>
    <col min="6408" max="6408" width="14.5703125" style="100" bestFit="1" customWidth="1"/>
    <col min="6409" max="6409" width="14.42578125" style="100" customWidth="1"/>
    <col min="6410" max="6410" width="1.140625" style="100" customWidth="1"/>
    <col min="6411" max="6412" width="14.5703125" style="100" bestFit="1" customWidth="1"/>
    <col min="6413" max="6413" width="13.5703125" style="100" bestFit="1" customWidth="1"/>
    <col min="6414" max="6414" width="1.28515625" style="100" customWidth="1"/>
    <col min="6415" max="6415" width="11.28515625" style="100" bestFit="1" customWidth="1"/>
    <col min="6416" max="6416" width="12.85546875" style="100" bestFit="1" customWidth="1"/>
    <col min="6417" max="6417" width="10.85546875" style="100" bestFit="1" customWidth="1"/>
    <col min="6418" max="6418" width="9.28515625" style="100" bestFit="1" customWidth="1"/>
    <col min="6419" max="6419" width="9.140625" style="100"/>
    <col min="6420" max="6422" width="18" style="100" customWidth="1"/>
    <col min="6423" max="6656" width="9.140625" style="100"/>
    <col min="6657" max="6657" width="37.5703125" style="100" bestFit="1" customWidth="1"/>
    <col min="6658" max="6658" width="2.5703125" style="100" customWidth="1"/>
    <col min="6659" max="6659" width="14" style="100" bestFit="1" customWidth="1"/>
    <col min="6660" max="6660" width="12.85546875" style="100" bestFit="1" customWidth="1"/>
    <col min="6661" max="6661" width="11.85546875" style="100" bestFit="1" customWidth="1"/>
    <col min="6662" max="6662" width="1" style="100" customWidth="1"/>
    <col min="6663" max="6663" width="15.140625" style="100" bestFit="1" customWidth="1"/>
    <col min="6664" max="6664" width="14.5703125" style="100" bestFit="1" customWidth="1"/>
    <col min="6665" max="6665" width="14.42578125" style="100" customWidth="1"/>
    <col min="6666" max="6666" width="1.140625" style="100" customWidth="1"/>
    <col min="6667" max="6668" width="14.5703125" style="100" bestFit="1" customWidth="1"/>
    <col min="6669" max="6669" width="13.5703125" style="100" bestFit="1" customWidth="1"/>
    <col min="6670" max="6670" width="1.28515625" style="100" customWidth="1"/>
    <col min="6671" max="6671" width="11.28515625" style="100" bestFit="1" customWidth="1"/>
    <col min="6672" max="6672" width="12.85546875" style="100" bestFit="1" customWidth="1"/>
    <col min="6673" max="6673" width="10.85546875" style="100" bestFit="1" customWidth="1"/>
    <col min="6674" max="6674" width="9.28515625" style="100" bestFit="1" customWidth="1"/>
    <col min="6675" max="6675" width="9.140625" style="100"/>
    <col min="6676" max="6678" width="18" style="100" customWidth="1"/>
    <col min="6679" max="6912" width="9.140625" style="100"/>
    <col min="6913" max="6913" width="37.5703125" style="100" bestFit="1" customWidth="1"/>
    <col min="6914" max="6914" width="2.5703125" style="100" customWidth="1"/>
    <col min="6915" max="6915" width="14" style="100" bestFit="1" customWidth="1"/>
    <col min="6916" max="6916" width="12.85546875" style="100" bestFit="1" customWidth="1"/>
    <col min="6917" max="6917" width="11.85546875" style="100" bestFit="1" customWidth="1"/>
    <col min="6918" max="6918" width="1" style="100" customWidth="1"/>
    <col min="6919" max="6919" width="15.140625" style="100" bestFit="1" customWidth="1"/>
    <col min="6920" max="6920" width="14.5703125" style="100" bestFit="1" customWidth="1"/>
    <col min="6921" max="6921" width="14.42578125" style="100" customWidth="1"/>
    <col min="6922" max="6922" width="1.140625" style="100" customWidth="1"/>
    <col min="6923" max="6924" width="14.5703125" style="100" bestFit="1" customWidth="1"/>
    <col min="6925" max="6925" width="13.5703125" style="100" bestFit="1" customWidth="1"/>
    <col min="6926" max="6926" width="1.28515625" style="100" customWidth="1"/>
    <col min="6927" max="6927" width="11.28515625" style="100" bestFit="1" customWidth="1"/>
    <col min="6928" max="6928" width="12.85546875" style="100" bestFit="1" customWidth="1"/>
    <col min="6929" max="6929" width="10.85546875" style="100" bestFit="1" customWidth="1"/>
    <col min="6930" max="6930" width="9.28515625" style="100" bestFit="1" customWidth="1"/>
    <col min="6931" max="6931" width="9.140625" style="100"/>
    <col min="6932" max="6934" width="18" style="100" customWidth="1"/>
    <col min="6935" max="7168" width="9.140625" style="100"/>
    <col min="7169" max="7169" width="37.5703125" style="100" bestFit="1" customWidth="1"/>
    <col min="7170" max="7170" width="2.5703125" style="100" customWidth="1"/>
    <col min="7171" max="7171" width="14" style="100" bestFit="1" customWidth="1"/>
    <col min="7172" max="7172" width="12.85546875" style="100" bestFit="1" customWidth="1"/>
    <col min="7173" max="7173" width="11.85546875" style="100" bestFit="1" customWidth="1"/>
    <col min="7174" max="7174" width="1" style="100" customWidth="1"/>
    <col min="7175" max="7175" width="15.140625" style="100" bestFit="1" customWidth="1"/>
    <col min="7176" max="7176" width="14.5703125" style="100" bestFit="1" customWidth="1"/>
    <col min="7177" max="7177" width="14.42578125" style="100" customWidth="1"/>
    <col min="7178" max="7178" width="1.140625" style="100" customWidth="1"/>
    <col min="7179" max="7180" width="14.5703125" style="100" bestFit="1" customWidth="1"/>
    <col min="7181" max="7181" width="13.5703125" style="100" bestFit="1" customWidth="1"/>
    <col min="7182" max="7182" width="1.28515625" style="100" customWidth="1"/>
    <col min="7183" max="7183" width="11.28515625" style="100" bestFit="1" customWidth="1"/>
    <col min="7184" max="7184" width="12.85546875" style="100" bestFit="1" customWidth="1"/>
    <col min="7185" max="7185" width="10.85546875" style="100" bestFit="1" customWidth="1"/>
    <col min="7186" max="7186" width="9.28515625" style="100" bestFit="1" customWidth="1"/>
    <col min="7187" max="7187" width="9.140625" style="100"/>
    <col min="7188" max="7190" width="18" style="100" customWidth="1"/>
    <col min="7191" max="7424" width="9.140625" style="100"/>
    <col min="7425" max="7425" width="37.5703125" style="100" bestFit="1" customWidth="1"/>
    <col min="7426" max="7426" width="2.5703125" style="100" customWidth="1"/>
    <col min="7427" max="7427" width="14" style="100" bestFit="1" customWidth="1"/>
    <col min="7428" max="7428" width="12.85546875" style="100" bestFit="1" customWidth="1"/>
    <col min="7429" max="7429" width="11.85546875" style="100" bestFit="1" customWidth="1"/>
    <col min="7430" max="7430" width="1" style="100" customWidth="1"/>
    <col min="7431" max="7431" width="15.140625" style="100" bestFit="1" customWidth="1"/>
    <col min="7432" max="7432" width="14.5703125" style="100" bestFit="1" customWidth="1"/>
    <col min="7433" max="7433" width="14.42578125" style="100" customWidth="1"/>
    <col min="7434" max="7434" width="1.140625" style="100" customWidth="1"/>
    <col min="7435" max="7436" width="14.5703125" style="100" bestFit="1" customWidth="1"/>
    <col min="7437" max="7437" width="13.5703125" style="100" bestFit="1" customWidth="1"/>
    <col min="7438" max="7438" width="1.28515625" style="100" customWidth="1"/>
    <col min="7439" max="7439" width="11.28515625" style="100" bestFit="1" customWidth="1"/>
    <col min="7440" max="7440" width="12.85546875" style="100" bestFit="1" customWidth="1"/>
    <col min="7441" max="7441" width="10.85546875" style="100" bestFit="1" customWidth="1"/>
    <col min="7442" max="7442" width="9.28515625" style="100" bestFit="1" customWidth="1"/>
    <col min="7443" max="7443" width="9.140625" style="100"/>
    <col min="7444" max="7446" width="18" style="100" customWidth="1"/>
    <col min="7447" max="7680" width="9.140625" style="100"/>
    <col min="7681" max="7681" width="37.5703125" style="100" bestFit="1" customWidth="1"/>
    <col min="7682" max="7682" width="2.5703125" style="100" customWidth="1"/>
    <col min="7683" max="7683" width="14" style="100" bestFit="1" customWidth="1"/>
    <col min="7684" max="7684" width="12.85546875" style="100" bestFit="1" customWidth="1"/>
    <col min="7685" max="7685" width="11.85546875" style="100" bestFit="1" customWidth="1"/>
    <col min="7686" max="7686" width="1" style="100" customWidth="1"/>
    <col min="7687" max="7687" width="15.140625" style="100" bestFit="1" customWidth="1"/>
    <col min="7688" max="7688" width="14.5703125" style="100" bestFit="1" customWidth="1"/>
    <col min="7689" max="7689" width="14.42578125" style="100" customWidth="1"/>
    <col min="7690" max="7690" width="1.140625" style="100" customWidth="1"/>
    <col min="7691" max="7692" width="14.5703125" style="100" bestFit="1" customWidth="1"/>
    <col min="7693" max="7693" width="13.5703125" style="100" bestFit="1" customWidth="1"/>
    <col min="7694" max="7694" width="1.28515625" style="100" customWidth="1"/>
    <col min="7695" max="7695" width="11.28515625" style="100" bestFit="1" customWidth="1"/>
    <col min="7696" max="7696" width="12.85546875" style="100" bestFit="1" customWidth="1"/>
    <col min="7697" max="7697" width="10.85546875" style="100" bestFit="1" customWidth="1"/>
    <col min="7698" max="7698" width="9.28515625" style="100" bestFit="1" customWidth="1"/>
    <col min="7699" max="7699" width="9.140625" style="100"/>
    <col min="7700" max="7702" width="18" style="100" customWidth="1"/>
    <col min="7703" max="7936" width="9.140625" style="100"/>
    <col min="7937" max="7937" width="37.5703125" style="100" bestFit="1" customWidth="1"/>
    <col min="7938" max="7938" width="2.5703125" style="100" customWidth="1"/>
    <col min="7939" max="7939" width="14" style="100" bestFit="1" customWidth="1"/>
    <col min="7940" max="7940" width="12.85546875" style="100" bestFit="1" customWidth="1"/>
    <col min="7941" max="7941" width="11.85546875" style="100" bestFit="1" customWidth="1"/>
    <col min="7942" max="7942" width="1" style="100" customWidth="1"/>
    <col min="7943" max="7943" width="15.140625" style="100" bestFit="1" customWidth="1"/>
    <col min="7944" max="7944" width="14.5703125" style="100" bestFit="1" customWidth="1"/>
    <col min="7945" max="7945" width="14.42578125" style="100" customWidth="1"/>
    <col min="7946" max="7946" width="1.140625" style="100" customWidth="1"/>
    <col min="7947" max="7948" width="14.5703125" style="100" bestFit="1" customWidth="1"/>
    <col min="7949" max="7949" width="13.5703125" style="100" bestFit="1" customWidth="1"/>
    <col min="7950" max="7950" width="1.28515625" style="100" customWidth="1"/>
    <col min="7951" max="7951" width="11.28515625" style="100" bestFit="1" customWidth="1"/>
    <col min="7952" max="7952" width="12.85546875" style="100" bestFit="1" customWidth="1"/>
    <col min="7953" max="7953" width="10.85546875" style="100" bestFit="1" customWidth="1"/>
    <col min="7954" max="7954" width="9.28515625" style="100" bestFit="1" customWidth="1"/>
    <col min="7955" max="7955" width="9.140625" style="100"/>
    <col min="7956" max="7958" width="18" style="100" customWidth="1"/>
    <col min="7959" max="8192" width="9.140625" style="100"/>
    <col min="8193" max="8193" width="37.5703125" style="100" bestFit="1" customWidth="1"/>
    <col min="8194" max="8194" width="2.5703125" style="100" customWidth="1"/>
    <col min="8195" max="8195" width="14" style="100" bestFit="1" customWidth="1"/>
    <col min="8196" max="8196" width="12.85546875" style="100" bestFit="1" customWidth="1"/>
    <col min="8197" max="8197" width="11.85546875" style="100" bestFit="1" customWidth="1"/>
    <col min="8198" max="8198" width="1" style="100" customWidth="1"/>
    <col min="8199" max="8199" width="15.140625" style="100" bestFit="1" customWidth="1"/>
    <col min="8200" max="8200" width="14.5703125" style="100" bestFit="1" customWidth="1"/>
    <col min="8201" max="8201" width="14.42578125" style="100" customWidth="1"/>
    <col min="8202" max="8202" width="1.140625" style="100" customWidth="1"/>
    <col min="8203" max="8204" width="14.5703125" style="100" bestFit="1" customWidth="1"/>
    <col min="8205" max="8205" width="13.5703125" style="100" bestFit="1" customWidth="1"/>
    <col min="8206" max="8206" width="1.28515625" style="100" customWidth="1"/>
    <col min="8207" max="8207" width="11.28515625" style="100" bestFit="1" customWidth="1"/>
    <col min="8208" max="8208" width="12.85546875" style="100" bestFit="1" customWidth="1"/>
    <col min="8209" max="8209" width="10.85546875" style="100" bestFit="1" customWidth="1"/>
    <col min="8210" max="8210" width="9.28515625" style="100" bestFit="1" customWidth="1"/>
    <col min="8211" max="8211" width="9.140625" style="100"/>
    <col min="8212" max="8214" width="18" style="100" customWidth="1"/>
    <col min="8215" max="8448" width="9.140625" style="100"/>
    <col min="8449" max="8449" width="37.5703125" style="100" bestFit="1" customWidth="1"/>
    <col min="8450" max="8450" width="2.5703125" style="100" customWidth="1"/>
    <col min="8451" max="8451" width="14" style="100" bestFit="1" customWidth="1"/>
    <col min="8452" max="8452" width="12.85546875" style="100" bestFit="1" customWidth="1"/>
    <col min="8453" max="8453" width="11.85546875" style="100" bestFit="1" customWidth="1"/>
    <col min="8454" max="8454" width="1" style="100" customWidth="1"/>
    <col min="8455" max="8455" width="15.140625" style="100" bestFit="1" customWidth="1"/>
    <col min="8456" max="8456" width="14.5703125" style="100" bestFit="1" customWidth="1"/>
    <col min="8457" max="8457" width="14.42578125" style="100" customWidth="1"/>
    <col min="8458" max="8458" width="1.140625" style="100" customWidth="1"/>
    <col min="8459" max="8460" width="14.5703125" style="100" bestFit="1" customWidth="1"/>
    <col min="8461" max="8461" width="13.5703125" style="100" bestFit="1" customWidth="1"/>
    <col min="8462" max="8462" width="1.28515625" style="100" customWidth="1"/>
    <col min="8463" max="8463" width="11.28515625" style="100" bestFit="1" customWidth="1"/>
    <col min="8464" max="8464" width="12.85546875" style="100" bestFit="1" customWidth="1"/>
    <col min="8465" max="8465" width="10.85546875" style="100" bestFit="1" customWidth="1"/>
    <col min="8466" max="8466" width="9.28515625" style="100" bestFit="1" customWidth="1"/>
    <col min="8467" max="8467" width="9.140625" style="100"/>
    <col min="8468" max="8470" width="18" style="100" customWidth="1"/>
    <col min="8471" max="8704" width="9.140625" style="100"/>
    <col min="8705" max="8705" width="37.5703125" style="100" bestFit="1" customWidth="1"/>
    <col min="8706" max="8706" width="2.5703125" style="100" customWidth="1"/>
    <col min="8707" max="8707" width="14" style="100" bestFit="1" customWidth="1"/>
    <col min="8708" max="8708" width="12.85546875" style="100" bestFit="1" customWidth="1"/>
    <col min="8709" max="8709" width="11.85546875" style="100" bestFit="1" customWidth="1"/>
    <col min="8710" max="8710" width="1" style="100" customWidth="1"/>
    <col min="8711" max="8711" width="15.140625" style="100" bestFit="1" customWidth="1"/>
    <col min="8712" max="8712" width="14.5703125" style="100" bestFit="1" customWidth="1"/>
    <col min="8713" max="8713" width="14.42578125" style="100" customWidth="1"/>
    <col min="8714" max="8714" width="1.140625" style="100" customWidth="1"/>
    <col min="8715" max="8716" width="14.5703125" style="100" bestFit="1" customWidth="1"/>
    <col min="8717" max="8717" width="13.5703125" style="100" bestFit="1" customWidth="1"/>
    <col min="8718" max="8718" width="1.28515625" style="100" customWidth="1"/>
    <col min="8719" max="8719" width="11.28515625" style="100" bestFit="1" customWidth="1"/>
    <col min="8720" max="8720" width="12.85546875" style="100" bestFit="1" customWidth="1"/>
    <col min="8721" max="8721" width="10.85546875" style="100" bestFit="1" customWidth="1"/>
    <col min="8722" max="8722" width="9.28515625" style="100" bestFit="1" customWidth="1"/>
    <col min="8723" max="8723" width="9.140625" style="100"/>
    <col min="8724" max="8726" width="18" style="100" customWidth="1"/>
    <col min="8727" max="8960" width="9.140625" style="100"/>
    <col min="8961" max="8961" width="37.5703125" style="100" bestFit="1" customWidth="1"/>
    <col min="8962" max="8962" width="2.5703125" style="100" customWidth="1"/>
    <col min="8963" max="8963" width="14" style="100" bestFit="1" customWidth="1"/>
    <col min="8964" max="8964" width="12.85546875" style="100" bestFit="1" customWidth="1"/>
    <col min="8965" max="8965" width="11.85546875" style="100" bestFit="1" customWidth="1"/>
    <col min="8966" max="8966" width="1" style="100" customWidth="1"/>
    <col min="8967" max="8967" width="15.140625" style="100" bestFit="1" customWidth="1"/>
    <col min="8968" max="8968" width="14.5703125" style="100" bestFit="1" customWidth="1"/>
    <col min="8969" max="8969" width="14.42578125" style="100" customWidth="1"/>
    <col min="8970" max="8970" width="1.140625" style="100" customWidth="1"/>
    <col min="8971" max="8972" width="14.5703125" style="100" bestFit="1" customWidth="1"/>
    <col min="8973" max="8973" width="13.5703125" style="100" bestFit="1" customWidth="1"/>
    <col min="8974" max="8974" width="1.28515625" style="100" customWidth="1"/>
    <col min="8975" max="8975" width="11.28515625" style="100" bestFit="1" customWidth="1"/>
    <col min="8976" max="8976" width="12.85546875" style="100" bestFit="1" customWidth="1"/>
    <col min="8977" max="8977" width="10.85546875" style="100" bestFit="1" customWidth="1"/>
    <col min="8978" max="8978" width="9.28515625" style="100" bestFit="1" customWidth="1"/>
    <col min="8979" max="8979" width="9.140625" style="100"/>
    <col min="8980" max="8982" width="18" style="100" customWidth="1"/>
    <col min="8983" max="9216" width="9.140625" style="100"/>
    <col min="9217" max="9217" width="37.5703125" style="100" bestFit="1" customWidth="1"/>
    <col min="9218" max="9218" width="2.5703125" style="100" customWidth="1"/>
    <col min="9219" max="9219" width="14" style="100" bestFit="1" customWidth="1"/>
    <col min="9220" max="9220" width="12.85546875" style="100" bestFit="1" customWidth="1"/>
    <col min="9221" max="9221" width="11.85546875" style="100" bestFit="1" customWidth="1"/>
    <col min="9222" max="9222" width="1" style="100" customWidth="1"/>
    <col min="9223" max="9223" width="15.140625" style="100" bestFit="1" customWidth="1"/>
    <col min="9224" max="9224" width="14.5703125" style="100" bestFit="1" customWidth="1"/>
    <col min="9225" max="9225" width="14.42578125" style="100" customWidth="1"/>
    <col min="9226" max="9226" width="1.140625" style="100" customWidth="1"/>
    <col min="9227" max="9228" width="14.5703125" style="100" bestFit="1" customWidth="1"/>
    <col min="9229" max="9229" width="13.5703125" style="100" bestFit="1" customWidth="1"/>
    <col min="9230" max="9230" width="1.28515625" style="100" customWidth="1"/>
    <col min="9231" max="9231" width="11.28515625" style="100" bestFit="1" customWidth="1"/>
    <col min="9232" max="9232" width="12.85546875" style="100" bestFit="1" customWidth="1"/>
    <col min="9233" max="9233" width="10.85546875" style="100" bestFit="1" customWidth="1"/>
    <col min="9234" max="9234" width="9.28515625" style="100" bestFit="1" customWidth="1"/>
    <col min="9235" max="9235" width="9.140625" style="100"/>
    <col min="9236" max="9238" width="18" style="100" customWidth="1"/>
    <col min="9239" max="9472" width="9.140625" style="100"/>
    <col min="9473" max="9473" width="37.5703125" style="100" bestFit="1" customWidth="1"/>
    <col min="9474" max="9474" width="2.5703125" style="100" customWidth="1"/>
    <col min="9475" max="9475" width="14" style="100" bestFit="1" customWidth="1"/>
    <col min="9476" max="9476" width="12.85546875" style="100" bestFit="1" customWidth="1"/>
    <col min="9477" max="9477" width="11.85546875" style="100" bestFit="1" customWidth="1"/>
    <col min="9478" max="9478" width="1" style="100" customWidth="1"/>
    <col min="9479" max="9479" width="15.140625" style="100" bestFit="1" customWidth="1"/>
    <col min="9480" max="9480" width="14.5703125" style="100" bestFit="1" customWidth="1"/>
    <col min="9481" max="9481" width="14.42578125" style="100" customWidth="1"/>
    <col min="9482" max="9482" width="1.140625" style="100" customWidth="1"/>
    <col min="9483" max="9484" width="14.5703125" style="100" bestFit="1" customWidth="1"/>
    <col min="9485" max="9485" width="13.5703125" style="100" bestFit="1" customWidth="1"/>
    <col min="9486" max="9486" width="1.28515625" style="100" customWidth="1"/>
    <col min="9487" max="9487" width="11.28515625" style="100" bestFit="1" customWidth="1"/>
    <col min="9488" max="9488" width="12.85546875" style="100" bestFit="1" customWidth="1"/>
    <col min="9489" max="9489" width="10.85546875" style="100" bestFit="1" customWidth="1"/>
    <col min="9490" max="9490" width="9.28515625" style="100" bestFit="1" customWidth="1"/>
    <col min="9491" max="9491" width="9.140625" style="100"/>
    <col min="9492" max="9494" width="18" style="100" customWidth="1"/>
    <col min="9495" max="9728" width="9.140625" style="100"/>
    <col min="9729" max="9729" width="37.5703125" style="100" bestFit="1" customWidth="1"/>
    <col min="9730" max="9730" width="2.5703125" style="100" customWidth="1"/>
    <col min="9731" max="9731" width="14" style="100" bestFit="1" customWidth="1"/>
    <col min="9732" max="9732" width="12.85546875" style="100" bestFit="1" customWidth="1"/>
    <col min="9733" max="9733" width="11.85546875" style="100" bestFit="1" customWidth="1"/>
    <col min="9734" max="9734" width="1" style="100" customWidth="1"/>
    <col min="9735" max="9735" width="15.140625" style="100" bestFit="1" customWidth="1"/>
    <col min="9736" max="9736" width="14.5703125" style="100" bestFit="1" customWidth="1"/>
    <col min="9737" max="9737" width="14.42578125" style="100" customWidth="1"/>
    <col min="9738" max="9738" width="1.140625" style="100" customWidth="1"/>
    <col min="9739" max="9740" width="14.5703125" style="100" bestFit="1" customWidth="1"/>
    <col min="9741" max="9741" width="13.5703125" style="100" bestFit="1" customWidth="1"/>
    <col min="9742" max="9742" width="1.28515625" style="100" customWidth="1"/>
    <col min="9743" max="9743" width="11.28515625" style="100" bestFit="1" customWidth="1"/>
    <col min="9744" max="9744" width="12.85546875" style="100" bestFit="1" customWidth="1"/>
    <col min="9745" max="9745" width="10.85546875" style="100" bestFit="1" customWidth="1"/>
    <col min="9746" max="9746" width="9.28515625" style="100" bestFit="1" customWidth="1"/>
    <col min="9747" max="9747" width="9.140625" style="100"/>
    <col min="9748" max="9750" width="18" style="100" customWidth="1"/>
    <col min="9751" max="9984" width="9.140625" style="100"/>
    <col min="9985" max="9985" width="37.5703125" style="100" bestFit="1" customWidth="1"/>
    <col min="9986" max="9986" width="2.5703125" style="100" customWidth="1"/>
    <col min="9987" max="9987" width="14" style="100" bestFit="1" customWidth="1"/>
    <col min="9988" max="9988" width="12.85546875" style="100" bestFit="1" customWidth="1"/>
    <col min="9989" max="9989" width="11.85546875" style="100" bestFit="1" customWidth="1"/>
    <col min="9990" max="9990" width="1" style="100" customWidth="1"/>
    <col min="9991" max="9991" width="15.140625" style="100" bestFit="1" customWidth="1"/>
    <col min="9992" max="9992" width="14.5703125" style="100" bestFit="1" customWidth="1"/>
    <col min="9993" max="9993" width="14.42578125" style="100" customWidth="1"/>
    <col min="9994" max="9994" width="1.140625" style="100" customWidth="1"/>
    <col min="9995" max="9996" width="14.5703125" style="100" bestFit="1" customWidth="1"/>
    <col min="9997" max="9997" width="13.5703125" style="100" bestFit="1" customWidth="1"/>
    <col min="9998" max="9998" width="1.28515625" style="100" customWidth="1"/>
    <col min="9999" max="9999" width="11.28515625" style="100" bestFit="1" customWidth="1"/>
    <col min="10000" max="10000" width="12.85546875" style="100" bestFit="1" customWidth="1"/>
    <col min="10001" max="10001" width="10.85546875" style="100" bestFit="1" customWidth="1"/>
    <col min="10002" max="10002" width="9.28515625" style="100" bestFit="1" customWidth="1"/>
    <col min="10003" max="10003" width="9.140625" style="100"/>
    <col min="10004" max="10006" width="18" style="100" customWidth="1"/>
    <col min="10007" max="10240" width="9.140625" style="100"/>
    <col min="10241" max="10241" width="37.5703125" style="100" bestFit="1" customWidth="1"/>
    <col min="10242" max="10242" width="2.5703125" style="100" customWidth="1"/>
    <col min="10243" max="10243" width="14" style="100" bestFit="1" customWidth="1"/>
    <col min="10244" max="10244" width="12.85546875" style="100" bestFit="1" customWidth="1"/>
    <col min="10245" max="10245" width="11.85546875" style="100" bestFit="1" customWidth="1"/>
    <col min="10246" max="10246" width="1" style="100" customWidth="1"/>
    <col min="10247" max="10247" width="15.140625" style="100" bestFit="1" customWidth="1"/>
    <col min="10248" max="10248" width="14.5703125" style="100" bestFit="1" customWidth="1"/>
    <col min="10249" max="10249" width="14.42578125" style="100" customWidth="1"/>
    <col min="10250" max="10250" width="1.140625" style="100" customWidth="1"/>
    <col min="10251" max="10252" width="14.5703125" style="100" bestFit="1" customWidth="1"/>
    <col min="10253" max="10253" width="13.5703125" style="100" bestFit="1" customWidth="1"/>
    <col min="10254" max="10254" width="1.28515625" style="100" customWidth="1"/>
    <col min="10255" max="10255" width="11.28515625" style="100" bestFit="1" customWidth="1"/>
    <col min="10256" max="10256" width="12.85546875" style="100" bestFit="1" customWidth="1"/>
    <col min="10257" max="10257" width="10.85546875" style="100" bestFit="1" customWidth="1"/>
    <col min="10258" max="10258" width="9.28515625" style="100" bestFit="1" customWidth="1"/>
    <col min="10259" max="10259" width="9.140625" style="100"/>
    <col min="10260" max="10262" width="18" style="100" customWidth="1"/>
    <col min="10263" max="10496" width="9.140625" style="100"/>
    <col min="10497" max="10497" width="37.5703125" style="100" bestFit="1" customWidth="1"/>
    <col min="10498" max="10498" width="2.5703125" style="100" customWidth="1"/>
    <col min="10499" max="10499" width="14" style="100" bestFit="1" customWidth="1"/>
    <col min="10500" max="10500" width="12.85546875" style="100" bestFit="1" customWidth="1"/>
    <col min="10501" max="10501" width="11.85546875" style="100" bestFit="1" customWidth="1"/>
    <col min="10502" max="10502" width="1" style="100" customWidth="1"/>
    <col min="10503" max="10503" width="15.140625" style="100" bestFit="1" customWidth="1"/>
    <col min="10504" max="10504" width="14.5703125" style="100" bestFit="1" customWidth="1"/>
    <col min="10505" max="10505" width="14.42578125" style="100" customWidth="1"/>
    <col min="10506" max="10506" width="1.140625" style="100" customWidth="1"/>
    <col min="10507" max="10508" width="14.5703125" style="100" bestFit="1" customWidth="1"/>
    <col min="10509" max="10509" width="13.5703125" style="100" bestFit="1" customWidth="1"/>
    <col min="10510" max="10510" width="1.28515625" style="100" customWidth="1"/>
    <col min="10511" max="10511" width="11.28515625" style="100" bestFit="1" customWidth="1"/>
    <col min="10512" max="10512" width="12.85546875" style="100" bestFit="1" customWidth="1"/>
    <col min="10513" max="10513" width="10.85546875" style="100" bestFit="1" customWidth="1"/>
    <col min="10514" max="10514" width="9.28515625" style="100" bestFit="1" customWidth="1"/>
    <col min="10515" max="10515" width="9.140625" style="100"/>
    <col min="10516" max="10518" width="18" style="100" customWidth="1"/>
    <col min="10519" max="10752" width="9.140625" style="100"/>
    <col min="10753" max="10753" width="37.5703125" style="100" bestFit="1" customWidth="1"/>
    <col min="10754" max="10754" width="2.5703125" style="100" customWidth="1"/>
    <col min="10755" max="10755" width="14" style="100" bestFit="1" customWidth="1"/>
    <col min="10756" max="10756" width="12.85546875" style="100" bestFit="1" customWidth="1"/>
    <col min="10757" max="10757" width="11.85546875" style="100" bestFit="1" customWidth="1"/>
    <col min="10758" max="10758" width="1" style="100" customWidth="1"/>
    <col min="10759" max="10759" width="15.140625" style="100" bestFit="1" customWidth="1"/>
    <col min="10760" max="10760" width="14.5703125" style="100" bestFit="1" customWidth="1"/>
    <col min="10761" max="10761" width="14.42578125" style="100" customWidth="1"/>
    <col min="10762" max="10762" width="1.140625" style="100" customWidth="1"/>
    <col min="10763" max="10764" width="14.5703125" style="100" bestFit="1" customWidth="1"/>
    <col min="10765" max="10765" width="13.5703125" style="100" bestFit="1" customWidth="1"/>
    <col min="10766" max="10766" width="1.28515625" style="100" customWidth="1"/>
    <col min="10767" max="10767" width="11.28515625" style="100" bestFit="1" customWidth="1"/>
    <col min="10768" max="10768" width="12.85546875" style="100" bestFit="1" customWidth="1"/>
    <col min="10769" max="10769" width="10.85546875" style="100" bestFit="1" customWidth="1"/>
    <col min="10770" max="10770" width="9.28515625" style="100" bestFit="1" customWidth="1"/>
    <col min="10771" max="10771" width="9.140625" style="100"/>
    <col min="10772" max="10774" width="18" style="100" customWidth="1"/>
    <col min="10775" max="11008" width="9.140625" style="100"/>
    <col min="11009" max="11009" width="37.5703125" style="100" bestFit="1" customWidth="1"/>
    <col min="11010" max="11010" width="2.5703125" style="100" customWidth="1"/>
    <col min="11011" max="11011" width="14" style="100" bestFit="1" customWidth="1"/>
    <col min="11012" max="11012" width="12.85546875" style="100" bestFit="1" customWidth="1"/>
    <col min="11013" max="11013" width="11.85546875" style="100" bestFit="1" customWidth="1"/>
    <col min="11014" max="11014" width="1" style="100" customWidth="1"/>
    <col min="11015" max="11015" width="15.140625" style="100" bestFit="1" customWidth="1"/>
    <col min="11016" max="11016" width="14.5703125" style="100" bestFit="1" customWidth="1"/>
    <col min="11017" max="11017" width="14.42578125" style="100" customWidth="1"/>
    <col min="11018" max="11018" width="1.140625" style="100" customWidth="1"/>
    <col min="11019" max="11020" width="14.5703125" style="100" bestFit="1" customWidth="1"/>
    <col min="11021" max="11021" width="13.5703125" style="100" bestFit="1" customWidth="1"/>
    <col min="11022" max="11022" width="1.28515625" style="100" customWidth="1"/>
    <col min="11023" max="11023" width="11.28515625" style="100" bestFit="1" customWidth="1"/>
    <col min="11024" max="11024" width="12.85546875" style="100" bestFit="1" customWidth="1"/>
    <col min="11025" max="11025" width="10.85546875" style="100" bestFit="1" customWidth="1"/>
    <col min="11026" max="11026" width="9.28515625" style="100" bestFit="1" customWidth="1"/>
    <col min="11027" max="11027" width="9.140625" style="100"/>
    <col min="11028" max="11030" width="18" style="100" customWidth="1"/>
    <col min="11031" max="11264" width="9.140625" style="100"/>
    <col min="11265" max="11265" width="37.5703125" style="100" bestFit="1" customWidth="1"/>
    <col min="11266" max="11266" width="2.5703125" style="100" customWidth="1"/>
    <col min="11267" max="11267" width="14" style="100" bestFit="1" customWidth="1"/>
    <col min="11268" max="11268" width="12.85546875" style="100" bestFit="1" customWidth="1"/>
    <col min="11269" max="11269" width="11.85546875" style="100" bestFit="1" customWidth="1"/>
    <col min="11270" max="11270" width="1" style="100" customWidth="1"/>
    <col min="11271" max="11271" width="15.140625" style="100" bestFit="1" customWidth="1"/>
    <col min="11272" max="11272" width="14.5703125" style="100" bestFit="1" customWidth="1"/>
    <col min="11273" max="11273" width="14.42578125" style="100" customWidth="1"/>
    <col min="11274" max="11274" width="1.140625" style="100" customWidth="1"/>
    <col min="11275" max="11276" width="14.5703125" style="100" bestFit="1" customWidth="1"/>
    <col min="11277" max="11277" width="13.5703125" style="100" bestFit="1" customWidth="1"/>
    <col min="11278" max="11278" width="1.28515625" style="100" customWidth="1"/>
    <col min="11279" max="11279" width="11.28515625" style="100" bestFit="1" customWidth="1"/>
    <col min="11280" max="11280" width="12.85546875" style="100" bestFit="1" customWidth="1"/>
    <col min="11281" max="11281" width="10.85546875" style="100" bestFit="1" customWidth="1"/>
    <col min="11282" max="11282" width="9.28515625" style="100" bestFit="1" customWidth="1"/>
    <col min="11283" max="11283" width="9.140625" style="100"/>
    <col min="11284" max="11286" width="18" style="100" customWidth="1"/>
    <col min="11287" max="11520" width="9.140625" style="100"/>
    <col min="11521" max="11521" width="37.5703125" style="100" bestFit="1" customWidth="1"/>
    <col min="11522" max="11522" width="2.5703125" style="100" customWidth="1"/>
    <col min="11523" max="11523" width="14" style="100" bestFit="1" customWidth="1"/>
    <col min="11524" max="11524" width="12.85546875" style="100" bestFit="1" customWidth="1"/>
    <col min="11525" max="11525" width="11.85546875" style="100" bestFit="1" customWidth="1"/>
    <col min="11526" max="11526" width="1" style="100" customWidth="1"/>
    <col min="11527" max="11527" width="15.140625" style="100" bestFit="1" customWidth="1"/>
    <col min="11528" max="11528" width="14.5703125" style="100" bestFit="1" customWidth="1"/>
    <col min="11529" max="11529" width="14.42578125" style="100" customWidth="1"/>
    <col min="11530" max="11530" width="1.140625" style="100" customWidth="1"/>
    <col min="11531" max="11532" width="14.5703125" style="100" bestFit="1" customWidth="1"/>
    <col min="11533" max="11533" width="13.5703125" style="100" bestFit="1" customWidth="1"/>
    <col min="11534" max="11534" width="1.28515625" style="100" customWidth="1"/>
    <col min="11535" max="11535" width="11.28515625" style="100" bestFit="1" customWidth="1"/>
    <col min="11536" max="11536" width="12.85546875" style="100" bestFit="1" customWidth="1"/>
    <col min="11537" max="11537" width="10.85546875" style="100" bestFit="1" customWidth="1"/>
    <col min="11538" max="11538" width="9.28515625" style="100" bestFit="1" customWidth="1"/>
    <col min="11539" max="11539" width="9.140625" style="100"/>
    <col min="11540" max="11542" width="18" style="100" customWidth="1"/>
    <col min="11543" max="11776" width="9.140625" style="100"/>
    <col min="11777" max="11777" width="37.5703125" style="100" bestFit="1" customWidth="1"/>
    <col min="11778" max="11778" width="2.5703125" style="100" customWidth="1"/>
    <col min="11779" max="11779" width="14" style="100" bestFit="1" customWidth="1"/>
    <col min="11780" max="11780" width="12.85546875" style="100" bestFit="1" customWidth="1"/>
    <col min="11781" max="11781" width="11.85546875" style="100" bestFit="1" customWidth="1"/>
    <col min="11782" max="11782" width="1" style="100" customWidth="1"/>
    <col min="11783" max="11783" width="15.140625" style="100" bestFit="1" customWidth="1"/>
    <col min="11784" max="11784" width="14.5703125" style="100" bestFit="1" customWidth="1"/>
    <col min="11785" max="11785" width="14.42578125" style="100" customWidth="1"/>
    <col min="11786" max="11786" width="1.140625" style="100" customWidth="1"/>
    <col min="11787" max="11788" width="14.5703125" style="100" bestFit="1" customWidth="1"/>
    <col min="11789" max="11789" width="13.5703125" style="100" bestFit="1" customWidth="1"/>
    <col min="11790" max="11790" width="1.28515625" style="100" customWidth="1"/>
    <col min="11791" max="11791" width="11.28515625" style="100" bestFit="1" customWidth="1"/>
    <col min="11792" max="11792" width="12.85546875" style="100" bestFit="1" customWidth="1"/>
    <col min="11793" max="11793" width="10.85546875" style="100" bestFit="1" customWidth="1"/>
    <col min="11794" max="11794" width="9.28515625" style="100" bestFit="1" customWidth="1"/>
    <col min="11795" max="11795" width="9.140625" style="100"/>
    <col min="11796" max="11798" width="18" style="100" customWidth="1"/>
    <col min="11799" max="12032" width="9.140625" style="100"/>
    <col min="12033" max="12033" width="37.5703125" style="100" bestFit="1" customWidth="1"/>
    <col min="12034" max="12034" width="2.5703125" style="100" customWidth="1"/>
    <col min="12035" max="12035" width="14" style="100" bestFit="1" customWidth="1"/>
    <col min="12036" max="12036" width="12.85546875" style="100" bestFit="1" customWidth="1"/>
    <col min="12037" max="12037" width="11.85546875" style="100" bestFit="1" customWidth="1"/>
    <col min="12038" max="12038" width="1" style="100" customWidth="1"/>
    <col min="12039" max="12039" width="15.140625" style="100" bestFit="1" customWidth="1"/>
    <col min="12040" max="12040" width="14.5703125" style="100" bestFit="1" customWidth="1"/>
    <col min="12041" max="12041" width="14.42578125" style="100" customWidth="1"/>
    <col min="12042" max="12042" width="1.140625" style="100" customWidth="1"/>
    <col min="12043" max="12044" width="14.5703125" style="100" bestFit="1" customWidth="1"/>
    <col min="12045" max="12045" width="13.5703125" style="100" bestFit="1" customWidth="1"/>
    <col min="12046" max="12046" width="1.28515625" style="100" customWidth="1"/>
    <col min="12047" max="12047" width="11.28515625" style="100" bestFit="1" customWidth="1"/>
    <col min="12048" max="12048" width="12.85546875" style="100" bestFit="1" customWidth="1"/>
    <col min="12049" max="12049" width="10.85546875" style="100" bestFit="1" customWidth="1"/>
    <col min="12050" max="12050" width="9.28515625" style="100" bestFit="1" customWidth="1"/>
    <col min="12051" max="12051" width="9.140625" style="100"/>
    <col min="12052" max="12054" width="18" style="100" customWidth="1"/>
    <col min="12055" max="12288" width="9.140625" style="100"/>
    <col min="12289" max="12289" width="37.5703125" style="100" bestFit="1" customWidth="1"/>
    <col min="12290" max="12290" width="2.5703125" style="100" customWidth="1"/>
    <col min="12291" max="12291" width="14" style="100" bestFit="1" customWidth="1"/>
    <col min="12292" max="12292" width="12.85546875" style="100" bestFit="1" customWidth="1"/>
    <col min="12293" max="12293" width="11.85546875" style="100" bestFit="1" customWidth="1"/>
    <col min="12294" max="12294" width="1" style="100" customWidth="1"/>
    <col min="12295" max="12295" width="15.140625" style="100" bestFit="1" customWidth="1"/>
    <col min="12296" max="12296" width="14.5703125" style="100" bestFit="1" customWidth="1"/>
    <col min="12297" max="12297" width="14.42578125" style="100" customWidth="1"/>
    <col min="12298" max="12298" width="1.140625" style="100" customWidth="1"/>
    <col min="12299" max="12300" width="14.5703125" style="100" bestFit="1" customWidth="1"/>
    <col min="12301" max="12301" width="13.5703125" style="100" bestFit="1" customWidth="1"/>
    <col min="12302" max="12302" width="1.28515625" style="100" customWidth="1"/>
    <col min="12303" max="12303" width="11.28515625" style="100" bestFit="1" customWidth="1"/>
    <col min="12304" max="12304" width="12.85546875" style="100" bestFit="1" customWidth="1"/>
    <col min="12305" max="12305" width="10.85546875" style="100" bestFit="1" customWidth="1"/>
    <col min="12306" max="12306" width="9.28515625" style="100" bestFit="1" customWidth="1"/>
    <col min="12307" max="12307" width="9.140625" style="100"/>
    <col min="12308" max="12310" width="18" style="100" customWidth="1"/>
    <col min="12311" max="12544" width="9.140625" style="100"/>
    <col min="12545" max="12545" width="37.5703125" style="100" bestFit="1" customWidth="1"/>
    <col min="12546" max="12546" width="2.5703125" style="100" customWidth="1"/>
    <col min="12547" max="12547" width="14" style="100" bestFit="1" customWidth="1"/>
    <col min="12548" max="12548" width="12.85546875" style="100" bestFit="1" customWidth="1"/>
    <col min="12549" max="12549" width="11.85546875" style="100" bestFit="1" customWidth="1"/>
    <col min="12550" max="12550" width="1" style="100" customWidth="1"/>
    <col min="12551" max="12551" width="15.140625" style="100" bestFit="1" customWidth="1"/>
    <col min="12552" max="12552" width="14.5703125" style="100" bestFit="1" customWidth="1"/>
    <col min="12553" max="12553" width="14.42578125" style="100" customWidth="1"/>
    <col min="12554" max="12554" width="1.140625" style="100" customWidth="1"/>
    <col min="12555" max="12556" width="14.5703125" style="100" bestFit="1" customWidth="1"/>
    <col min="12557" max="12557" width="13.5703125" style="100" bestFit="1" customWidth="1"/>
    <col min="12558" max="12558" width="1.28515625" style="100" customWidth="1"/>
    <col min="12559" max="12559" width="11.28515625" style="100" bestFit="1" customWidth="1"/>
    <col min="12560" max="12560" width="12.85546875" style="100" bestFit="1" customWidth="1"/>
    <col min="12561" max="12561" width="10.85546875" style="100" bestFit="1" customWidth="1"/>
    <col min="12562" max="12562" width="9.28515625" style="100" bestFit="1" customWidth="1"/>
    <col min="12563" max="12563" width="9.140625" style="100"/>
    <col min="12564" max="12566" width="18" style="100" customWidth="1"/>
    <col min="12567" max="12800" width="9.140625" style="100"/>
    <col min="12801" max="12801" width="37.5703125" style="100" bestFit="1" customWidth="1"/>
    <col min="12802" max="12802" width="2.5703125" style="100" customWidth="1"/>
    <col min="12803" max="12803" width="14" style="100" bestFit="1" customWidth="1"/>
    <col min="12804" max="12804" width="12.85546875" style="100" bestFit="1" customWidth="1"/>
    <col min="12805" max="12805" width="11.85546875" style="100" bestFit="1" customWidth="1"/>
    <col min="12806" max="12806" width="1" style="100" customWidth="1"/>
    <col min="12807" max="12807" width="15.140625" style="100" bestFit="1" customWidth="1"/>
    <col min="12808" max="12808" width="14.5703125" style="100" bestFit="1" customWidth="1"/>
    <col min="12809" max="12809" width="14.42578125" style="100" customWidth="1"/>
    <col min="12810" max="12810" width="1.140625" style="100" customWidth="1"/>
    <col min="12811" max="12812" width="14.5703125" style="100" bestFit="1" customWidth="1"/>
    <col min="12813" max="12813" width="13.5703125" style="100" bestFit="1" customWidth="1"/>
    <col min="12814" max="12814" width="1.28515625" style="100" customWidth="1"/>
    <col min="12815" max="12815" width="11.28515625" style="100" bestFit="1" customWidth="1"/>
    <col min="12816" max="12816" width="12.85546875" style="100" bestFit="1" customWidth="1"/>
    <col min="12817" max="12817" width="10.85546875" style="100" bestFit="1" customWidth="1"/>
    <col min="12818" max="12818" width="9.28515625" style="100" bestFit="1" customWidth="1"/>
    <col min="12819" max="12819" width="9.140625" style="100"/>
    <col min="12820" max="12822" width="18" style="100" customWidth="1"/>
    <col min="12823" max="13056" width="9.140625" style="100"/>
    <col min="13057" max="13057" width="37.5703125" style="100" bestFit="1" customWidth="1"/>
    <col min="13058" max="13058" width="2.5703125" style="100" customWidth="1"/>
    <col min="13059" max="13059" width="14" style="100" bestFit="1" customWidth="1"/>
    <col min="13060" max="13060" width="12.85546875" style="100" bestFit="1" customWidth="1"/>
    <col min="13061" max="13061" width="11.85546875" style="100" bestFit="1" customWidth="1"/>
    <col min="13062" max="13062" width="1" style="100" customWidth="1"/>
    <col min="13063" max="13063" width="15.140625" style="100" bestFit="1" customWidth="1"/>
    <col min="13064" max="13064" width="14.5703125" style="100" bestFit="1" customWidth="1"/>
    <col min="13065" max="13065" width="14.42578125" style="100" customWidth="1"/>
    <col min="13066" max="13066" width="1.140625" style="100" customWidth="1"/>
    <col min="13067" max="13068" width="14.5703125" style="100" bestFit="1" customWidth="1"/>
    <col min="13069" max="13069" width="13.5703125" style="100" bestFit="1" customWidth="1"/>
    <col min="13070" max="13070" width="1.28515625" style="100" customWidth="1"/>
    <col min="13071" max="13071" width="11.28515625" style="100" bestFit="1" customWidth="1"/>
    <col min="13072" max="13072" width="12.85546875" style="100" bestFit="1" customWidth="1"/>
    <col min="13073" max="13073" width="10.85546875" style="100" bestFit="1" customWidth="1"/>
    <col min="13074" max="13074" width="9.28515625" style="100" bestFit="1" customWidth="1"/>
    <col min="13075" max="13075" width="9.140625" style="100"/>
    <col min="13076" max="13078" width="18" style="100" customWidth="1"/>
    <col min="13079" max="13312" width="9.140625" style="100"/>
    <col min="13313" max="13313" width="37.5703125" style="100" bestFit="1" customWidth="1"/>
    <col min="13314" max="13314" width="2.5703125" style="100" customWidth="1"/>
    <col min="13315" max="13315" width="14" style="100" bestFit="1" customWidth="1"/>
    <col min="13316" max="13316" width="12.85546875" style="100" bestFit="1" customWidth="1"/>
    <col min="13317" max="13317" width="11.85546875" style="100" bestFit="1" customWidth="1"/>
    <col min="13318" max="13318" width="1" style="100" customWidth="1"/>
    <col min="13319" max="13319" width="15.140625" style="100" bestFit="1" customWidth="1"/>
    <col min="13320" max="13320" width="14.5703125" style="100" bestFit="1" customWidth="1"/>
    <col min="13321" max="13321" width="14.42578125" style="100" customWidth="1"/>
    <col min="13322" max="13322" width="1.140625" style="100" customWidth="1"/>
    <col min="13323" max="13324" width="14.5703125" style="100" bestFit="1" customWidth="1"/>
    <col min="13325" max="13325" width="13.5703125" style="100" bestFit="1" customWidth="1"/>
    <col min="13326" max="13326" width="1.28515625" style="100" customWidth="1"/>
    <col min="13327" max="13327" width="11.28515625" style="100" bestFit="1" customWidth="1"/>
    <col min="13328" max="13328" width="12.85546875" style="100" bestFit="1" customWidth="1"/>
    <col min="13329" max="13329" width="10.85546875" style="100" bestFit="1" customWidth="1"/>
    <col min="13330" max="13330" width="9.28515625" style="100" bestFit="1" customWidth="1"/>
    <col min="13331" max="13331" width="9.140625" style="100"/>
    <col min="13332" max="13334" width="18" style="100" customWidth="1"/>
    <col min="13335" max="13568" width="9.140625" style="100"/>
    <col min="13569" max="13569" width="37.5703125" style="100" bestFit="1" customWidth="1"/>
    <col min="13570" max="13570" width="2.5703125" style="100" customWidth="1"/>
    <col min="13571" max="13571" width="14" style="100" bestFit="1" customWidth="1"/>
    <col min="13572" max="13572" width="12.85546875" style="100" bestFit="1" customWidth="1"/>
    <col min="13573" max="13573" width="11.85546875" style="100" bestFit="1" customWidth="1"/>
    <col min="13574" max="13574" width="1" style="100" customWidth="1"/>
    <col min="13575" max="13575" width="15.140625" style="100" bestFit="1" customWidth="1"/>
    <col min="13576" max="13576" width="14.5703125" style="100" bestFit="1" customWidth="1"/>
    <col min="13577" max="13577" width="14.42578125" style="100" customWidth="1"/>
    <col min="13578" max="13578" width="1.140625" style="100" customWidth="1"/>
    <col min="13579" max="13580" width="14.5703125" style="100" bestFit="1" customWidth="1"/>
    <col min="13581" max="13581" width="13.5703125" style="100" bestFit="1" customWidth="1"/>
    <col min="13582" max="13582" width="1.28515625" style="100" customWidth="1"/>
    <col min="13583" max="13583" width="11.28515625" style="100" bestFit="1" customWidth="1"/>
    <col min="13584" max="13584" width="12.85546875" style="100" bestFit="1" customWidth="1"/>
    <col min="13585" max="13585" width="10.85546875" style="100" bestFit="1" customWidth="1"/>
    <col min="13586" max="13586" width="9.28515625" style="100" bestFit="1" customWidth="1"/>
    <col min="13587" max="13587" width="9.140625" style="100"/>
    <col min="13588" max="13590" width="18" style="100" customWidth="1"/>
    <col min="13591" max="13824" width="9.140625" style="100"/>
    <col min="13825" max="13825" width="37.5703125" style="100" bestFit="1" customWidth="1"/>
    <col min="13826" max="13826" width="2.5703125" style="100" customWidth="1"/>
    <col min="13827" max="13827" width="14" style="100" bestFit="1" customWidth="1"/>
    <col min="13828" max="13828" width="12.85546875" style="100" bestFit="1" customWidth="1"/>
    <col min="13829" max="13829" width="11.85546875" style="100" bestFit="1" customWidth="1"/>
    <col min="13830" max="13830" width="1" style="100" customWidth="1"/>
    <col min="13831" max="13831" width="15.140625" style="100" bestFit="1" customWidth="1"/>
    <col min="13832" max="13832" width="14.5703125" style="100" bestFit="1" customWidth="1"/>
    <col min="13833" max="13833" width="14.42578125" style="100" customWidth="1"/>
    <col min="13834" max="13834" width="1.140625" style="100" customWidth="1"/>
    <col min="13835" max="13836" width="14.5703125" style="100" bestFit="1" customWidth="1"/>
    <col min="13837" max="13837" width="13.5703125" style="100" bestFit="1" customWidth="1"/>
    <col min="13838" max="13838" width="1.28515625" style="100" customWidth="1"/>
    <col min="13839" max="13839" width="11.28515625" style="100" bestFit="1" customWidth="1"/>
    <col min="13840" max="13840" width="12.85546875" style="100" bestFit="1" customWidth="1"/>
    <col min="13841" max="13841" width="10.85546875" style="100" bestFit="1" customWidth="1"/>
    <col min="13842" max="13842" width="9.28515625" style="100" bestFit="1" customWidth="1"/>
    <col min="13843" max="13843" width="9.140625" style="100"/>
    <col min="13844" max="13846" width="18" style="100" customWidth="1"/>
    <col min="13847" max="14080" width="9.140625" style="100"/>
    <col min="14081" max="14081" width="37.5703125" style="100" bestFit="1" customWidth="1"/>
    <col min="14082" max="14082" width="2.5703125" style="100" customWidth="1"/>
    <col min="14083" max="14083" width="14" style="100" bestFit="1" customWidth="1"/>
    <col min="14084" max="14084" width="12.85546875" style="100" bestFit="1" customWidth="1"/>
    <col min="14085" max="14085" width="11.85546875" style="100" bestFit="1" customWidth="1"/>
    <col min="14086" max="14086" width="1" style="100" customWidth="1"/>
    <col min="14087" max="14087" width="15.140625" style="100" bestFit="1" customWidth="1"/>
    <col min="14088" max="14088" width="14.5703125" style="100" bestFit="1" customWidth="1"/>
    <col min="14089" max="14089" width="14.42578125" style="100" customWidth="1"/>
    <col min="14090" max="14090" width="1.140625" style="100" customWidth="1"/>
    <col min="14091" max="14092" width="14.5703125" style="100" bestFit="1" customWidth="1"/>
    <col min="14093" max="14093" width="13.5703125" style="100" bestFit="1" customWidth="1"/>
    <col min="14094" max="14094" width="1.28515625" style="100" customWidth="1"/>
    <col min="14095" max="14095" width="11.28515625" style="100" bestFit="1" customWidth="1"/>
    <col min="14096" max="14096" width="12.85546875" style="100" bestFit="1" customWidth="1"/>
    <col min="14097" max="14097" width="10.85546875" style="100" bestFit="1" customWidth="1"/>
    <col min="14098" max="14098" width="9.28515625" style="100" bestFit="1" customWidth="1"/>
    <col min="14099" max="14099" width="9.140625" style="100"/>
    <col min="14100" max="14102" width="18" style="100" customWidth="1"/>
    <col min="14103" max="14336" width="9.140625" style="100"/>
    <col min="14337" max="14337" width="37.5703125" style="100" bestFit="1" customWidth="1"/>
    <col min="14338" max="14338" width="2.5703125" style="100" customWidth="1"/>
    <col min="14339" max="14339" width="14" style="100" bestFit="1" customWidth="1"/>
    <col min="14340" max="14340" width="12.85546875" style="100" bestFit="1" customWidth="1"/>
    <col min="14341" max="14341" width="11.85546875" style="100" bestFit="1" customWidth="1"/>
    <col min="14342" max="14342" width="1" style="100" customWidth="1"/>
    <col min="14343" max="14343" width="15.140625" style="100" bestFit="1" customWidth="1"/>
    <col min="14344" max="14344" width="14.5703125" style="100" bestFit="1" customWidth="1"/>
    <col min="14345" max="14345" width="14.42578125" style="100" customWidth="1"/>
    <col min="14346" max="14346" width="1.140625" style="100" customWidth="1"/>
    <col min="14347" max="14348" width="14.5703125" style="100" bestFit="1" customWidth="1"/>
    <col min="14349" max="14349" width="13.5703125" style="100" bestFit="1" customWidth="1"/>
    <col min="14350" max="14350" width="1.28515625" style="100" customWidth="1"/>
    <col min="14351" max="14351" width="11.28515625" style="100" bestFit="1" customWidth="1"/>
    <col min="14352" max="14352" width="12.85546875" style="100" bestFit="1" customWidth="1"/>
    <col min="14353" max="14353" width="10.85546875" style="100" bestFit="1" customWidth="1"/>
    <col min="14354" max="14354" width="9.28515625" style="100" bestFit="1" customWidth="1"/>
    <col min="14355" max="14355" width="9.140625" style="100"/>
    <col min="14356" max="14358" width="18" style="100" customWidth="1"/>
    <col min="14359" max="14592" width="9.140625" style="100"/>
    <col min="14593" max="14593" width="37.5703125" style="100" bestFit="1" customWidth="1"/>
    <col min="14594" max="14594" width="2.5703125" style="100" customWidth="1"/>
    <col min="14595" max="14595" width="14" style="100" bestFit="1" customWidth="1"/>
    <col min="14596" max="14596" width="12.85546875" style="100" bestFit="1" customWidth="1"/>
    <col min="14597" max="14597" width="11.85546875" style="100" bestFit="1" customWidth="1"/>
    <col min="14598" max="14598" width="1" style="100" customWidth="1"/>
    <col min="14599" max="14599" width="15.140625" style="100" bestFit="1" customWidth="1"/>
    <col min="14600" max="14600" width="14.5703125" style="100" bestFit="1" customWidth="1"/>
    <col min="14601" max="14601" width="14.42578125" style="100" customWidth="1"/>
    <col min="14602" max="14602" width="1.140625" style="100" customWidth="1"/>
    <col min="14603" max="14604" width="14.5703125" style="100" bestFit="1" customWidth="1"/>
    <col min="14605" max="14605" width="13.5703125" style="100" bestFit="1" customWidth="1"/>
    <col min="14606" max="14606" width="1.28515625" style="100" customWidth="1"/>
    <col min="14607" max="14607" width="11.28515625" style="100" bestFit="1" customWidth="1"/>
    <col min="14608" max="14608" width="12.85546875" style="100" bestFit="1" customWidth="1"/>
    <col min="14609" max="14609" width="10.85546875" style="100" bestFit="1" customWidth="1"/>
    <col min="14610" max="14610" width="9.28515625" style="100" bestFit="1" customWidth="1"/>
    <col min="14611" max="14611" width="9.140625" style="100"/>
    <col min="14612" max="14614" width="18" style="100" customWidth="1"/>
    <col min="14615" max="14848" width="9.140625" style="100"/>
    <col min="14849" max="14849" width="37.5703125" style="100" bestFit="1" customWidth="1"/>
    <col min="14850" max="14850" width="2.5703125" style="100" customWidth="1"/>
    <col min="14851" max="14851" width="14" style="100" bestFit="1" customWidth="1"/>
    <col min="14852" max="14852" width="12.85546875" style="100" bestFit="1" customWidth="1"/>
    <col min="14853" max="14853" width="11.85546875" style="100" bestFit="1" customWidth="1"/>
    <col min="14854" max="14854" width="1" style="100" customWidth="1"/>
    <col min="14855" max="14855" width="15.140625" style="100" bestFit="1" customWidth="1"/>
    <col min="14856" max="14856" width="14.5703125" style="100" bestFit="1" customWidth="1"/>
    <col min="14857" max="14857" width="14.42578125" style="100" customWidth="1"/>
    <col min="14858" max="14858" width="1.140625" style="100" customWidth="1"/>
    <col min="14859" max="14860" width="14.5703125" style="100" bestFit="1" customWidth="1"/>
    <col min="14861" max="14861" width="13.5703125" style="100" bestFit="1" customWidth="1"/>
    <col min="14862" max="14862" width="1.28515625" style="100" customWidth="1"/>
    <col min="14863" max="14863" width="11.28515625" style="100" bestFit="1" customWidth="1"/>
    <col min="14864" max="14864" width="12.85546875" style="100" bestFit="1" customWidth="1"/>
    <col min="14865" max="14865" width="10.85546875" style="100" bestFit="1" customWidth="1"/>
    <col min="14866" max="14866" width="9.28515625" style="100" bestFit="1" customWidth="1"/>
    <col min="14867" max="14867" width="9.140625" style="100"/>
    <col min="14868" max="14870" width="18" style="100" customWidth="1"/>
    <col min="14871" max="15104" width="9.140625" style="100"/>
    <col min="15105" max="15105" width="37.5703125" style="100" bestFit="1" customWidth="1"/>
    <col min="15106" max="15106" width="2.5703125" style="100" customWidth="1"/>
    <col min="15107" max="15107" width="14" style="100" bestFit="1" customWidth="1"/>
    <col min="15108" max="15108" width="12.85546875" style="100" bestFit="1" customWidth="1"/>
    <col min="15109" max="15109" width="11.85546875" style="100" bestFit="1" customWidth="1"/>
    <col min="15110" max="15110" width="1" style="100" customWidth="1"/>
    <col min="15111" max="15111" width="15.140625" style="100" bestFit="1" customWidth="1"/>
    <col min="15112" max="15112" width="14.5703125" style="100" bestFit="1" customWidth="1"/>
    <col min="15113" max="15113" width="14.42578125" style="100" customWidth="1"/>
    <col min="15114" max="15114" width="1.140625" style="100" customWidth="1"/>
    <col min="15115" max="15116" width="14.5703125" style="100" bestFit="1" customWidth="1"/>
    <col min="15117" max="15117" width="13.5703125" style="100" bestFit="1" customWidth="1"/>
    <col min="15118" max="15118" width="1.28515625" style="100" customWidth="1"/>
    <col min="15119" max="15119" width="11.28515625" style="100" bestFit="1" customWidth="1"/>
    <col min="15120" max="15120" width="12.85546875" style="100" bestFit="1" customWidth="1"/>
    <col min="15121" max="15121" width="10.85546875" style="100" bestFit="1" customWidth="1"/>
    <col min="15122" max="15122" width="9.28515625" style="100" bestFit="1" customWidth="1"/>
    <col min="15123" max="15123" width="9.140625" style="100"/>
    <col min="15124" max="15126" width="18" style="100" customWidth="1"/>
    <col min="15127" max="15360" width="9.140625" style="100"/>
    <col min="15361" max="15361" width="37.5703125" style="100" bestFit="1" customWidth="1"/>
    <col min="15362" max="15362" width="2.5703125" style="100" customWidth="1"/>
    <col min="15363" max="15363" width="14" style="100" bestFit="1" customWidth="1"/>
    <col min="15364" max="15364" width="12.85546875" style="100" bestFit="1" customWidth="1"/>
    <col min="15365" max="15365" width="11.85546875" style="100" bestFit="1" customWidth="1"/>
    <col min="15366" max="15366" width="1" style="100" customWidth="1"/>
    <col min="15367" max="15367" width="15.140625" style="100" bestFit="1" customWidth="1"/>
    <col min="15368" max="15368" width="14.5703125" style="100" bestFit="1" customWidth="1"/>
    <col min="15369" max="15369" width="14.42578125" style="100" customWidth="1"/>
    <col min="15370" max="15370" width="1.140625" style="100" customWidth="1"/>
    <col min="15371" max="15372" width="14.5703125" style="100" bestFit="1" customWidth="1"/>
    <col min="15373" max="15373" width="13.5703125" style="100" bestFit="1" customWidth="1"/>
    <col min="15374" max="15374" width="1.28515625" style="100" customWidth="1"/>
    <col min="15375" max="15375" width="11.28515625" style="100" bestFit="1" customWidth="1"/>
    <col min="15376" max="15376" width="12.85546875" style="100" bestFit="1" customWidth="1"/>
    <col min="15377" max="15377" width="10.85546875" style="100" bestFit="1" customWidth="1"/>
    <col min="15378" max="15378" width="9.28515625" style="100" bestFit="1" customWidth="1"/>
    <col min="15379" max="15379" width="9.140625" style="100"/>
    <col min="15380" max="15382" width="18" style="100" customWidth="1"/>
    <col min="15383" max="15616" width="9.140625" style="100"/>
    <col min="15617" max="15617" width="37.5703125" style="100" bestFit="1" customWidth="1"/>
    <col min="15618" max="15618" width="2.5703125" style="100" customWidth="1"/>
    <col min="15619" max="15619" width="14" style="100" bestFit="1" customWidth="1"/>
    <col min="15620" max="15620" width="12.85546875" style="100" bestFit="1" customWidth="1"/>
    <col min="15621" max="15621" width="11.85546875" style="100" bestFit="1" customWidth="1"/>
    <col min="15622" max="15622" width="1" style="100" customWidth="1"/>
    <col min="15623" max="15623" width="15.140625" style="100" bestFit="1" customWidth="1"/>
    <col min="15624" max="15624" width="14.5703125" style="100" bestFit="1" customWidth="1"/>
    <col min="15625" max="15625" width="14.42578125" style="100" customWidth="1"/>
    <col min="15626" max="15626" width="1.140625" style="100" customWidth="1"/>
    <col min="15627" max="15628" width="14.5703125" style="100" bestFit="1" customWidth="1"/>
    <col min="15629" max="15629" width="13.5703125" style="100" bestFit="1" customWidth="1"/>
    <col min="15630" max="15630" width="1.28515625" style="100" customWidth="1"/>
    <col min="15631" max="15631" width="11.28515625" style="100" bestFit="1" customWidth="1"/>
    <col min="15632" max="15632" width="12.85546875" style="100" bestFit="1" customWidth="1"/>
    <col min="15633" max="15633" width="10.85546875" style="100" bestFit="1" customWidth="1"/>
    <col min="15634" max="15634" width="9.28515625" style="100" bestFit="1" customWidth="1"/>
    <col min="15635" max="15635" width="9.140625" style="100"/>
    <col min="15636" max="15638" width="18" style="100" customWidth="1"/>
    <col min="15639" max="15872" width="9.140625" style="100"/>
    <col min="15873" max="15873" width="37.5703125" style="100" bestFit="1" customWidth="1"/>
    <col min="15874" max="15874" width="2.5703125" style="100" customWidth="1"/>
    <col min="15875" max="15875" width="14" style="100" bestFit="1" customWidth="1"/>
    <col min="15876" max="15876" width="12.85546875" style="100" bestFit="1" customWidth="1"/>
    <col min="15877" max="15877" width="11.85546875" style="100" bestFit="1" customWidth="1"/>
    <col min="15878" max="15878" width="1" style="100" customWidth="1"/>
    <col min="15879" max="15879" width="15.140625" style="100" bestFit="1" customWidth="1"/>
    <col min="15880" max="15880" width="14.5703125" style="100" bestFit="1" customWidth="1"/>
    <col min="15881" max="15881" width="14.42578125" style="100" customWidth="1"/>
    <col min="15882" max="15882" width="1.140625" style="100" customWidth="1"/>
    <col min="15883" max="15884" width="14.5703125" style="100" bestFit="1" customWidth="1"/>
    <col min="15885" max="15885" width="13.5703125" style="100" bestFit="1" customWidth="1"/>
    <col min="15886" max="15886" width="1.28515625" style="100" customWidth="1"/>
    <col min="15887" max="15887" width="11.28515625" style="100" bestFit="1" customWidth="1"/>
    <col min="15888" max="15888" width="12.85546875" style="100" bestFit="1" customWidth="1"/>
    <col min="15889" max="15889" width="10.85546875" style="100" bestFit="1" customWidth="1"/>
    <col min="15890" max="15890" width="9.28515625" style="100" bestFit="1" customWidth="1"/>
    <col min="15891" max="15891" width="9.140625" style="100"/>
    <col min="15892" max="15894" width="18" style="100" customWidth="1"/>
    <col min="15895" max="16128" width="9.140625" style="100"/>
    <col min="16129" max="16129" width="37.5703125" style="100" bestFit="1" customWidth="1"/>
    <col min="16130" max="16130" width="2.5703125" style="100" customWidth="1"/>
    <col min="16131" max="16131" width="14" style="100" bestFit="1" customWidth="1"/>
    <col min="16132" max="16132" width="12.85546875" style="100" bestFit="1" customWidth="1"/>
    <col min="16133" max="16133" width="11.85546875" style="100" bestFit="1" customWidth="1"/>
    <col min="16134" max="16134" width="1" style="100" customWidth="1"/>
    <col min="16135" max="16135" width="15.140625" style="100" bestFit="1" customWidth="1"/>
    <col min="16136" max="16136" width="14.5703125" style="100" bestFit="1" customWidth="1"/>
    <col min="16137" max="16137" width="14.42578125" style="100" customWidth="1"/>
    <col min="16138" max="16138" width="1.140625" style="100" customWidth="1"/>
    <col min="16139" max="16140" width="14.5703125" style="100" bestFit="1" customWidth="1"/>
    <col min="16141" max="16141" width="13.5703125" style="100" bestFit="1" customWidth="1"/>
    <col min="16142" max="16142" width="1.28515625" style="100" customWidth="1"/>
    <col min="16143" max="16143" width="11.28515625" style="100" bestFit="1" customWidth="1"/>
    <col min="16144" max="16144" width="12.85546875" style="100" bestFit="1" customWidth="1"/>
    <col min="16145" max="16145" width="10.85546875" style="100" bestFit="1" customWidth="1"/>
    <col min="16146" max="16146" width="9.28515625" style="100" bestFit="1" customWidth="1"/>
    <col min="16147" max="16147" width="9.140625" style="100"/>
    <col min="16148" max="16150" width="18" style="100" customWidth="1"/>
    <col min="16151" max="16384" width="9.140625" style="100"/>
  </cols>
  <sheetData>
    <row r="1" spans="1:23" ht="20.25">
      <c r="A1" s="99" t="s">
        <v>857</v>
      </c>
      <c r="G1" s="101"/>
      <c r="H1" s="101"/>
      <c r="I1" s="101"/>
    </row>
    <row r="2" spans="1:23" ht="21" thickBot="1">
      <c r="A2" s="99"/>
      <c r="C2" s="237"/>
      <c r="D2" s="237"/>
      <c r="E2" s="237"/>
      <c r="F2" s="238"/>
      <c r="G2" s="238"/>
      <c r="H2" s="238"/>
      <c r="I2" s="238"/>
      <c r="J2" s="238"/>
      <c r="K2" s="237"/>
      <c r="L2" s="237"/>
      <c r="M2" s="238"/>
      <c r="N2" s="238"/>
      <c r="O2" s="238"/>
      <c r="P2" s="238"/>
      <c r="Q2" s="238"/>
      <c r="R2" s="238"/>
    </row>
    <row r="3" spans="1:23" ht="13.5" thickBot="1">
      <c r="C3" s="312" t="s">
        <v>858</v>
      </c>
      <c r="D3" s="313"/>
      <c r="E3" s="314"/>
      <c r="G3" s="312" t="s">
        <v>859</v>
      </c>
      <c r="H3" s="313"/>
      <c r="I3" s="314"/>
      <c r="K3" s="312" t="s">
        <v>860</v>
      </c>
      <c r="L3" s="313"/>
      <c r="M3" s="314"/>
      <c r="O3" s="312" t="s">
        <v>74</v>
      </c>
      <c r="P3" s="313"/>
      <c r="Q3" s="314"/>
      <c r="T3" s="315"/>
      <c r="U3" s="316"/>
      <c r="V3" s="317"/>
    </row>
    <row r="4" spans="1:23">
      <c r="C4" s="104" t="s">
        <v>826</v>
      </c>
      <c r="D4" s="104" t="s">
        <v>827</v>
      </c>
      <c r="E4" s="104" t="s">
        <v>861</v>
      </c>
      <c r="G4" s="104" t="s">
        <v>826</v>
      </c>
      <c r="H4" s="104" t="s">
        <v>827</v>
      </c>
      <c r="I4" s="104" t="s">
        <v>861</v>
      </c>
      <c r="K4" s="104" t="s">
        <v>826</v>
      </c>
      <c r="L4" s="104" t="s">
        <v>827</v>
      </c>
      <c r="M4" s="104" t="s">
        <v>861</v>
      </c>
      <c r="O4" s="104" t="s">
        <v>826</v>
      </c>
      <c r="P4" s="104" t="s">
        <v>827</v>
      </c>
      <c r="Q4" s="104" t="s">
        <v>861</v>
      </c>
      <c r="T4" s="105"/>
      <c r="U4" s="105"/>
      <c r="V4" s="105"/>
    </row>
    <row r="6" spans="1:23">
      <c r="A6" s="106" t="s">
        <v>15</v>
      </c>
      <c r="C6" s="247">
        <f>'Div 9 forecast'!AH70</f>
        <v>5363212.75</v>
      </c>
      <c r="D6" s="247">
        <f>'Div 9 forecast'!AI70</f>
        <v>5563297.6372600002</v>
      </c>
      <c r="E6" s="247">
        <f t="shared" ref="E6:E23" si="0">D6-C6</f>
        <v>200084.88726000022</v>
      </c>
      <c r="F6" s="248">
        <f>IF(C6=0,0,E6/C6)</f>
        <v>3.7306908486895329E-2</v>
      </c>
      <c r="G6" s="247">
        <f>'Div 2 forecast'!AK28+'Div 12 forecast'!AK27</f>
        <v>4348899.0906031094</v>
      </c>
      <c r="H6" s="247">
        <f>'Div 2 forecast'!AL28+'Div 12 forecast'!AL27</f>
        <v>4535481.376474632</v>
      </c>
      <c r="I6" s="247">
        <f t="shared" ref="I6:I23" si="1">H6-G6</f>
        <v>186582.2858715225</v>
      </c>
      <c r="J6" s="248">
        <f>IF(G6=0,0,I6/G6)</f>
        <v>4.2903337599780246E-2</v>
      </c>
      <c r="K6" s="247">
        <f>'Div 91 forecast'!AK49</f>
        <v>1485813.6376260519</v>
      </c>
      <c r="L6" s="247">
        <f>'Div 91 forecast'!AL49</f>
        <v>1543295.2712745252</v>
      </c>
      <c r="M6" s="247">
        <f t="shared" ref="M6:M23" si="2">L6-K6</f>
        <v>57481.633648473304</v>
      </c>
      <c r="N6" s="248">
        <f>IF(K6=0,0,M6/K6)</f>
        <v>3.8686974054373449E-2</v>
      </c>
      <c r="O6" s="247">
        <f t="shared" ref="O6:P23" si="3">C6+G6+K6</f>
        <v>11197925.478229161</v>
      </c>
      <c r="P6" s="247">
        <f t="shared" si="3"/>
        <v>11642074.285009157</v>
      </c>
      <c r="Q6" s="247">
        <f t="shared" ref="Q6:Q23" si="4">P6-O6</f>
        <v>444148.80677999556</v>
      </c>
      <c r="R6" s="248">
        <f>IF(O6=0,0,Q6/O6)</f>
        <v>3.9663490138731765E-2</v>
      </c>
      <c r="T6" s="108"/>
      <c r="U6" s="108"/>
      <c r="V6" s="108"/>
      <c r="W6" s="109"/>
    </row>
    <row r="7" spans="1:23">
      <c r="A7" s="106" t="s">
        <v>16</v>
      </c>
      <c r="C7" s="247">
        <f>'Div 9 forecast'!AH91</f>
        <v>1805039.17</v>
      </c>
      <c r="D7" s="247">
        <f>'Div 9 forecast'!AI91</f>
        <v>1695037.5517198595</v>
      </c>
      <c r="E7" s="247">
        <f t="shared" si="0"/>
        <v>-110001.61828014045</v>
      </c>
      <c r="F7" s="248">
        <f t="shared" ref="F7:F25" si="5">IF(C7=0,0,E7/C7)</f>
        <v>-6.0941402329867694E-2</v>
      </c>
      <c r="G7" s="247">
        <f>'Div 2 forecast'!AK54+'Div 12 forecast'!AK38</f>
        <v>1424401.8469053055</v>
      </c>
      <c r="H7" s="247">
        <f>'Div 2 forecast'!AL54+'Div 12 forecast'!AL38</f>
        <v>1560446.1542750928</v>
      </c>
      <c r="I7" s="247">
        <f t="shared" si="1"/>
        <v>136044.30736978725</v>
      </c>
      <c r="J7" s="248">
        <f t="shared" ref="J7:J25" si="6">IF(G7=0,0,I7/G7)</f>
        <v>9.550978023888472E-2</v>
      </c>
      <c r="K7" s="247">
        <f>'Div 91 forecast'!AK74</f>
        <v>436276.49643580162</v>
      </c>
      <c r="L7" s="247">
        <f>'Div 91 forecast'!AL74</f>
        <v>526913.48747215269</v>
      </c>
      <c r="M7" s="247">
        <f t="shared" si="2"/>
        <v>90636.991036351072</v>
      </c>
      <c r="N7" s="248">
        <f t="shared" ref="N7:N25" si="7">IF(K7=0,0,M7/K7)</f>
        <v>0.20775125815123613</v>
      </c>
      <c r="O7" s="247">
        <f t="shared" si="3"/>
        <v>3665717.5133411069</v>
      </c>
      <c r="P7" s="247">
        <f t="shared" si="3"/>
        <v>3782397.1934671053</v>
      </c>
      <c r="Q7" s="247">
        <f t="shared" si="4"/>
        <v>116679.68012599833</v>
      </c>
      <c r="R7" s="248">
        <f t="shared" ref="R7:R25" si="8">IF(O7=0,0,Q7/O7)</f>
        <v>3.1829970449537177E-2</v>
      </c>
      <c r="T7" s="108"/>
      <c r="U7" s="108"/>
      <c r="V7" s="108"/>
      <c r="W7" s="109"/>
    </row>
    <row r="8" spans="1:23">
      <c r="A8" s="106" t="s">
        <v>17</v>
      </c>
      <c r="C8" s="247">
        <f>'Div 9 forecast'!AH131</f>
        <v>80886.51999999999</v>
      </c>
      <c r="D8" s="247">
        <f>'Div 9 forecast'!AI131</f>
        <v>80886.51999999999</v>
      </c>
      <c r="E8" s="247">
        <f>D8-C8</f>
        <v>0</v>
      </c>
      <c r="F8" s="248">
        <f t="shared" si="5"/>
        <v>0</v>
      </c>
      <c r="G8" s="247">
        <f>'Div 2 forecast'!AK82+'Div 12 forecast'!AK50+'O&amp;M CC1903'!I11</f>
        <v>1923949.9234877753</v>
      </c>
      <c r="H8" s="247">
        <f>'Div 2 forecast'!AL82+'Div 12 forecast'!AL50</f>
        <v>1832487.7151035839</v>
      </c>
      <c r="I8" s="247">
        <f>H8-G8</f>
        <v>-91462.208384191385</v>
      </c>
      <c r="J8" s="248">
        <f t="shared" si="6"/>
        <v>-4.7538767650660493E-2</v>
      </c>
      <c r="K8" s="247">
        <f>'Div 91 forecast'!AK104</f>
        <v>666055.4420154742</v>
      </c>
      <c r="L8" s="247">
        <f>'Div 91 forecast'!AL104</f>
        <v>666055.44031200011</v>
      </c>
      <c r="M8" s="247">
        <f>L8-K8</f>
        <v>-1.7034740885719657E-3</v>
      </c>
      <c r="N8" s="248">
        <f t="shared" si="7"/>
        <v>-2.557555994764156E-9</v>
      </c>
      <c r="O8" s="247">
        <f>C8+G8+K8</f>
        <v>2670891.8855032492</v>
      </c>
      <c r="P8" s="247">
        <f>D8+H8+L8</f>
        <v>2579429.6754155839</v>
      </c>
      <c r="Q8" s="247">
        <f>P8-O8</f>
        <v>-91462.210087665357</v>
      </c>
      <c r="R8" s="248">
        <f t="shared" si="8"/>
        <v>-3.4244070523443165E-2</v>
      </c>
      <c r="T8" s="108"/>
      <c r="U8" s="108"/>
      <c r="V8" s="108"/>
      <c r="W8" s="109"/>
    </row>
    <row r="9" spans="1:23">
      <c r="A9" s="106" t="s">
        <v>18</v>
      </c>
      <c r="C9" s="247">
        <f>'Div 9 forecast'!AH143</f>
        <v>94936.47</v>
      </c>
      <c r="D9" s="247">
        <f>'Div 9 forecast'!AI143</f>
        <v>94936.470000000016</v>
      </c>
      <c r="E9" s="247">
        <f t="shared" si="0"/>
        <v>0</v>
      </c>
      <c r="F9" s="248">
        <f t="shared" si="5"/>
        <v>0</v>
      </c>
      <c r="G9" s="247">
        <f>'Div 2 forecast'!AK91+'Div 12 forecast'!AK54+'O&amp;M CC1903'!I12</f>
        <v>1618995.3913012967</v>
      </c>
      <c r="H9" s="247">
        <f>'Div 2 forecast'!AL91+'Div 12 forecast'!AL54</f>
        <v>1464626.9943564946</v>
      </c>
      <c r="I9" s="247">
        <f t="shared" si="1"/>
        <v>-154368.39694480202</v>
      </c>
      <c r="J9" s="248">
        <f t="shared" si="6"/>
        <v>-9.5348262122429916E-2</v>
      </c>
      <c r="K9" s="247">
        <f>'Div 91 forecast'!AK111</f>
        <v>109654.62131844785</v>
      </c>
      <c r="L9" s="247">
        <f>'Div 91 forecast'!AL111</f>
        <v>109654.62103800001</v>
      </c>
      <c r="M9" s="247">
        <f t="shared" si="2"/>
        <v>-2.8044784266967326E-4</v>
      </c>
      <c r="N9" s="248">
        <f t="shared" si="7"/>
        <v>-2.557556072855562E-9</v>
      </c>
      <c r="O9" s="247">
        <f t="shared" si="3"/>
        <v>1823586.4826197445</v>
      </c>
      <c r="P9" s="247">
        <f t="shared" si="3"/>
        <v>1669218.0853944947</v>
      </c>
      <c r="Q9" s="247">
        <f t="shared" si="4"/>
        <v>-154368.39722524979</v>
      </c>
      <c r="R9" s="248">
        <f t="shared" si="8"/>
        <v>-8.4650987872802078E-2</v>
      </c>
      <c r="T9" s="108"/>
      <c r="U9" s="108"/>
      <c r="V9" s="108"/>
      <c r="W9" s="109"/>
    </row>
    <row r="10" spans="1:23">
      <c r="A10" s="106" t="s">
        <v>19</v>
      </c>
      <c r="C10" s="247">
        <f>'Div 9 forecast'!AH197</f>
        <v>1035431.1400000001</v>
      </c>
      <c r="D10" s="247">
        <f>'Div 9 forecast'!AI197</f>
        <v>1035431.1400000001</v>
      </c>
      <c r="E10" s="247">
        <f t="shared" si="0"/>
        <v>0</v>
      </c>
      <c r="F10" s="248">
        <f t="shared" si="5"/>
        <v>0</v>
      </c>
      <c r="G10" s="247">
        <f>'Div 2 forecast'!AK107+'Div 12 forecast'!AK65+'O&amp;M CC1903'!I13</f>
        <v>395749.96525555872</v>
      </c>
      <c r="H10" s="247">
        <f>'Div 2 forecast'!AL107+'Div 12 forecast'!AL65</f>
        <v>396472.06807493442</v>
      </c>
      <c r="I10" s="247">
        <f t="shared" si="1"/>
        <v>722.1028193756938</v>
      </c>
      <c r="J10" s="248">
        <f t="shared" si="6"/>
        <v>1.8246440499606617E-3</v>
      </c>
      <c r="K10" s="247">
        <f>'Div 91 forecast'!AK145</f>
        <v>215661.8598275673</v>
      </c>
      <c r="L10" s="247">
        <f>'Div 91 forecast'!AL145</f>
        <v>215661.85927600003</v>
      </c>
      <c r="M10" s="247">
        <f t="shared" si="2"/>
        <v>-5.5156726739369333E-4</v>
      </c>
      <c r="N10" s="248">
        <f t="shared" si="7"/>
        <v>-2.5575559249776462E-9</v>
      </c>
      <c r="O10" s="247">
        <f t="shared" si="3"/>
        <v>1646842.9650831262</v>
      </c>
      <c r="P10" s="247">
        <f t="shared" si="3"/>
        <v>1647565.0673509345</v>
      </c>
      <c r="Q10" s="247">
        <f t="shared" si="4"/>
        <v>722.10226780828089</v>
      </c>
      <c r="R10" s="248">
        <f t="shared" si="8"/>
        <v>4.3847669942946382E-4</v>
      </c>
      <c r="T10" s="108"/>
      <c r="U10" s="108"/>
      <c r="V10" s="108"/>
      <c r="W10" s="109"/>
    </row>
    <row r="11" spans="1:23">
      <c r="A11" s="106" t="s">
        <v>20</v>
      </c>
      <c r="C11" s="247">
        <f>'Div 9 forecast'!AH251</f>
        <v>895435.38</v>
      </c>
      <c r="D11" s="247">
        <f>'Div 9 forecast'!AI251</f>
        <v>895435.38000000012</v>
      </c>
      <c r="E11" s="247">
        <f t="shared" si="0"/>
        <v>0</v>
      </c>
      <c r="F11" s="248">
        <f t="shared" si="5"/>
        <v>0</v>
      </c>
      <c r="G11" s="247">
        <f>'Div 2 forecast'!AK119+'Div 12 forecast'!AK72</f>
        <v>3979.2215642596839</v>
      </c>
      <c r="H11" s="247">
        <f>'Div 2 forecast'!AL119+'Div 12 forecast'!AL72</f>
        <v>3983.1426122963994</v>
      </c>
      <c r="I11" s="247">
        <f t="shared" si="1"/>
        <v>3.9210480367155469</v>
      </c>
      <c r="J11" s="248">
        <f t="shared" si="6"/>
        <v>9.8538067644520313E-4</v>
      </c>
      <c r="K11" s="247">
        <f>'Div 91 forecast'!AK162</f>
        <v>18734.443481914386</v>
      </c>
      <c r="L11" s="247">
        <f>'Div 91 forecast'!AL162</f>
        <v>18734.443434000001</v>
      </c>
      <c r="M11" s="247">
        <f t="shared" si="2"/>
        <v>-4.7914385504554957E-5</v>
      </c>
      <c r="N11" s="248">
        <f t="shared" si="7"/>
        <v>-2.5575558489799779E-9</v>
      </c>
      <c r="O11" s="247">
        <f t="shared" si="3"/>
        <v>918149.04504617408</v>
      </c>
      <c r="P11" s="247">
        <f t="shared" si="3"/>
        <v>918152.96604629653</v>
      </c>
      <c r="Q11" s="247">
        <f t="shared" si="4"/>
        <v>3.9210001224419102</v>
      </c>
      <c r="R11" s="248">
        <f t="shared" si="8"/>
        <v>4.2705486038432046E-6</v>
      </c>
      <c r="T11" s="108"/>
      <c r="U11" s="108"/>
      <c r="V11" s="108"/>
      <c r="W11" s="109"/>
    </row>
    <row r="12" spans="1:23">
      <c r="A12" s="106" t="s">
        <v>21</v>
      </c>
      <c r="C12" s="247">
        <f>'Div 9 forecast'!AH321</f>
        <v>790925.28000000014</v>
      </c>
      <c r="D12" s="247">
        <f>'Div 9 forecast'!AI321</f>
        <v>790925.28</v>
      </c>
      <c r="E12" s="247">
        <f t="shared" si="0"/>
        <v>0</v>
      </c>
      <c r="F12" s="248">
        <f t="shared" si="5"/>
        <v>0</v>
      </c>
      <c r="G12" s="247">
        <f>'Div 2 forecast'!AK133+'Div 12 forecast'!AK80+'O&amp;M CC1903'!I14</f>
        <v>55224.13460569868</v>
      </c>
      <c r="H12" s="247">
        <f>'Div 2 forecast'!AL133+'Div 12 forecast'!AL80</f>
        <v>55140.922795299608</v>
      </c>
      <c r="I12" s="247">
        <f t="shared" si="1"/>
        <v>-83.211810399072419</v>
      </c>
      <c r="J12" s="248">
        <f t="shared" si="6"/>
        <v>-1.506801527868318E-3</v>
      </c>
      <c r="K12" s="247">
        <f>'Div 91 forecast'!AK185</f>
        <v>38834.134517320483</v>
      </c>
      <c r="L12" s="247">
        <f>'Div 91 forecast'!AL185</f>
        <v>38834.134418000001</v>
      </c>
      <c r="M12" s="247">
        <f t="shared" si="2"/>
        <v>-9.9320481240283698E-5</v>
      </c>
      <c r="N12" s="248">
        <f t="shared" si="7"/>
        <v>-2.5575561931471805E-9</v>
      </c>
      <c r="O12" s="247">
        <f t="shared" si="3"/>
        <v>884983.54912301921</v>
      </c>
      <c r="P12" s="247">
        <f t="shared" si="3"/>
        <v>884900.33721329959</v>
      </c>
      <c r="Q12" s="247">
        <f t="shared" si="4"/>
        <v>-83.211909719626419</v>
      </c>
      <c r="R12" s="248">
        <f t="shared" si="8"/>
        <v>-9.4026504562808944E-5</v>
      </c>
      <c r="T12" s="108"/>
      <c r="U12" s="108"/>
      <c r="V12" s="108"/>
      <c r="W12" s="109"/>
    </row>
    <row r="13" spans="1:23">
      <c r="A13" s="106" t="s">
        <v>22</v>
      </c>
      <c r="C13" s="247">
        <f>'Div 9 forecast'!AH327</f>
        <v>27124.980000000003</v>
      </c>
      <c r="D13" s="247">
        <f>'Div 9 forecast'!AI327</f>
        <v>27124.980000000003</v>
      </c>
      <c r="E13" s="247">
        <f t="shared" si="0"/>
        <v>0</v>
      </c>
      <c r="F13" s="248">
        <f t="shared" si="5"/>
        <v>0</v>
      </c>
      <c r="G13" s="247">
        <f>'Div 2 forecast'!AK147+'Div 12 forecast'!AK90+'O&amp;M CC1903'!I15</f>
        <v>1568578.566683983</v>
      </c>
      <c r="H13" s="247">
        <f>'Div 2 forecast'!AL147+'Div 12 forecast'!AL90</f>
        <v>1563105.3589461453</v>
      </c>
      <c r="I13" s="247">
        <f t="shared" si="1"/>
        <v>-5473.2077378376853</v>
      </c>
      <c r="J13" s="248">
        <f t="shared" si="6"/>
        <v>-3.4892786718412152E-3</v>
      </c>
      <c r="K13" s="247">
        <f>'Div 91 forecast'!AK195</f>
        <v>72441.58560327343</v>
      </c>
      <c r="L13" s="247">
        <f>'Div 91 forecast'!AL195</f>
        <v>72441.585418000017</v>
      </c>
      <c r="M13" s="247">
        <f t="shared" si="2"/>
        <v>-1.8527341308072209E-4</v>
      </c>
      <c r="N13" s="248">
        <f t="shared" si="7"/>
        <v>-2.5575560161724306E-9</v>
      </c>
      <c r="O13" s="247">
        <f t="shared" si="3"/>
        <v>1668145.1322872564</v>
      </c>
      <c r="P13" s="247">
        <f t="shared" si="3"/>
        <v>1662671.9243641454</v>
      </c>
      <c r="Q13" s="247">
        <f t="shared" si="4"/>
        <v>-5473.2079231110401</v>
      </c>
      <c r="R13" s="248">
        <f t="shared" si="8"/>
        <v>-3.2810142338194036E-3</v>
      </c>
      <c r="T13" s="108"/>
      <c r="U13" s="108"/>
      <c r="V13" s="108"/>
      <c r="W13" s="109"/>
    </row>
    <row r="14" spans="1:23">
      <c r="A14" s="106" t="s">
        <v>23</v>
      </c>
      <c r="C14" s="247">
        <f>'Div 9 forecast'!AH363</f>
        <v>188411.01</v>
      </c>
      <c r="D14" s="247">
        <f>'Div 9 forecast'!AI363</f>
        <v>188411.01000000004</v>
      </c>
      <c r="E14" s="247">
        <f t="shared" si="0"/>
        <v>0</v>
      </c>
      <c r="F14" s="248">
        <f t="shared" si="5"/>
        <v>0</v>
      </c>
      <c r="G14" s="247">
        <f>'Div 2 forecast'!AK161+'Div 12 forecast'!AK104+'O&amp;M CC1903'!I16</f>
        <v>142295.44219281789</v>
      </c>
      <c r="H14" s="247">
        <f>'Div 2 forecast'!AL161+'Div 12 forecast'!AL104</f>
        <v>142834.55049061537</v>
      </c>
      <c r="I14" s="247">
        <f t="shared" si="1"/>
        <v>539.10829779747291</v>
      </c>
      <c r="J14" s="248">
        <f t="shared" si="6"/>
        <v>3.7886547136692719E-3</v>
      </c>
      <c r="K14" s="247">
        <f>'Div 91 forecast'!AK215</f>
        <v>173206.01636498413</v>
      </c>
      <c r="L14" s="247">
        <f>'Div 91 forecast'!AL215</f>
        <v>173206.01592200005</v>
      </c>
      <c r="M14" s="247">
        <f t="shared" si="2"/>
        <v>-4.4298407738097012E-4</v>
      </c>
      <c r="N14" s="248">
        <f t="shared" si="7"/>
        <v>-2.5575559479845248E-9</v>
      </c>
      <c r="O14" s="247">
        <f t="shared" si="3"/>
        <v>503912.46855780203</v>
      </c>
      <c r="P14" s="247">
        <f t="shared" si="3"/>
        <v>504451.57641261548</v>
      </c>
      <c r="Q14" s="247">
        <f t="shared" si="4"/>
        <v>539.10785481345374</v>
      </c>
      <c r="R14" s="248">
        <f t="shared" si="8"/>
        <v>1.0698442456809631E-3</v>
      </c>
      <c r="T14" s="108"/>
      <c r="U14" s="108"/>
      <c r="V14" s="108"/>
      <c r="W14" s="109"/>
    </row>
    <row r="15" spans="1:23">
      <c r="A15" s="106" t="s">
        <v>24</v>
      </c>
      <c r="C15" s="247">
        <f>'Div 9 forecast'!AH385</f>
        <v>160976.50000000003</v>
      </c>
      <c r="D15" s="247">
        <f>'Div 9 forecast'!AI385</f>
        <v>160976.50000000006</v>
      </c>
      <c r="E15" s="247">
        <f t="shared" si="0"/>
        <v>0</v>
      </c>
      <c r="F15" s="248">
        <f t="shared" si="5"/>
        <v>0</v>
      </c>
      <c r="G15" s="247">
        <f>'Div 2 forecast'!AK173+'Div 12 forecast'!AK109</f>
        <v>12100.33609859342</v>
      </c>
      <c r="H15" s="247">
        <f>'Div 2 forecast'!AL173+'Div 12 forecast'!AL109</f>
        <v>12065.637780277997</v>
      </c>
      <c r="I15" s="247">
        <f t="shared" si="1"/>
        <v>-34.698318315422512</v>
      </c>
      <c r="J15" s="248">
        <f t="shared" si="6"/>
        <v>-2.8675499616457722E-3</v>
      </c>
      <c r="K15" s="247">
        <f>'Div 91 forecast'!AK235</f>
        <v>142548.37730257545</v>
      </c>
      <c r="L15" s="247">
        <f>'Div 91 forecast'!AL235</f>
        <v>142548.37693799997</v>
      </c>
      <c r="M15" s="247">
        <f t="shared" si="2"/>
        <v>-3.6457547685131431E-4</v>
      </c>
      <c r="N15" s="248">
        <f t="shared" si="7"/>
        <v>-2.5575561346269178E-9</v>
      </c>
      <c r="O15" s="247">
        <f t="shared" si="3"/>
        <v>315625.21340116893</v>
      </c>
      <c r="P15" s="247">
        <f t="shared" si="3"/>
        <v>315590.51471827802</v>
      </c>
      <c r="Q15" s="247">
        <f t="shared" si="4"/>
        <v>-34.698682890913915</v>
      </c>
      <c r="R15" s="248">
        <f t="shared" si="8"/>
        <v>-1.0993634671008006E-4</v>
      </c>
      <c r="T15" s="108"/>
      <c r="U15" s="108"/>
      <c r="V15" s="108"/>
      <c r="W15" s="109"/>
    </row>
    <row r="16" spans="1:23">
      <c r="A16" s="106" t="s">
        <v>25</v>
      </c>
      <c r="C16" s="247">
        <f>'Div 9 forecast'!AH390</f>
        <v>249</v>
      </c>
      <c r="D16" s="247">
        <f>'Div 9 forecast'!AI390</f>
        <v>249</v>
      </c>
      <c r="E16" s="247">
        <f t="shared" si="0"/>
        <v>0</v>
      </c>
      <c r="F16" s="248">
        <f t="shared" si="5"/>
        <v>0</v>
      </c>
      <c r="G16" s="247">
        <f>'Div 2 forecast'!AK195+'Div 12 forecast'!AK113</f>
        <v>324998.18301702634</v>
      </c>
      <c r="H16" s="247">
        <f>'Div 2 forecast'!AL195+'Div 12 forecast'!AL113</f>
        <v>323415.09220485785</v>
      </c>
      <c r="I16" s="247">
        <f t="shared" si="1"/>
        <v>-1583.0908121684915</v>
      </c>
      <c r="J16" s="248">
        <f t="shared" si="6"/>
        <v>-4.8710758856321205E-3</v>
      </c>
      <c r="K16" s="247">
        <f>'Div 91 forecast'!AK238</f>
        <v>75.630000193427975</v>
      </c>
      <c r="L16" s="247">
        <f>'Div 91 forecast'!AL238</f>
        <v>75.63000000000001</v>
      </c>
      <c r="M16" s="247">
        <f t="shared" si="2"/>
        <v>-1.9342796520049887E-7</v>
      </c>
      <c r="N16" s="248">
        <f t="shared" si="7"/>
        <v>-2.5575560585190533E-9</v>
      </c>
      <c r="O16" s="247">
        <f t="shared" si="3"/>
        <v>325322.81301721977</v>
      </c>
      <c r="P16" s="247">
        <f t="shared" si="3"/>
        <v>323739.72220485786</v>
      </c>
      <c r="Q16" s="247">
        <f t="shared" si="4"/>
        <v>-1583.0908123619156</v>
      </c>
      <c r="R16" s="248">
        <f t="shared" si="8"/>
        <v>-4.8662151838645279E-3</v>
      </c>
      <c r="T16" s="108"/>
      <c r="U16" s="108"/>
      <c r="V16" s="108"/>
      <c r="W16" s="109"/>
    </row>
    <row r="17" spans="1:23">
      <c r="A17" s="106" t="s">
        <v>26</v>
      </c>
      <c r="C17" s="247">
        <f>'Div 9 forecast'!AH407</f>
        <v>103408.5</v>
      </c>
      <c r="D17" s="247">
        <f>'Div 9 forecast'!AI407</f>
        <v>103408.5</v>
      </c>
      <c r="E17" s="247">
        <f t="shared" si="0"/>
        <v>0</v>
      </c>
      <c r="F17" s="248">
        <f t="shared" si="5"/>
        <v>0</v>
      </c>
      <c r="G17" s="247">
        <f>'Div 2 forecast'!AK203+'Div 12 forecast'!AK120+'O&amp;M CC1903'!I17</f>
        <v>42446.521547065786</v>
      </c>
      <c r="H17" s="247">
        <f>'Div 2 forecast'!AL203+'Div 12 forecast'!AL120</f>
        <v>42189.729647120192</v>
      </c>
      <c r="I17" s="247">
        <f t="shared" si="1"/>
        <v>-256.7918999455942</v>
      </c>
      <c r="J17" s="248">
        <f t="shared" si="6"/>
        <v>-6.0497748834579248E-3</v>
      </c>
      <c r="K17" s="247">
        <f>'Div 91 forecast'!AK247</f>
        <v>51142.170832798969</v>
      </c>
      <c r="L17" s="247">
        <f>'Div 91 forecast'!AL247</f>
        <v>51142.17070200001</v>
      </c>
      <c r="M17" s="247">
        <f t="shared" si="2"/>
        <v>-1.3079895870760083E-4</v>
      </c>
      <c r="N17" s="248">
        <f t="shared" si="7"/>
        <v>-2.5575558600206239E-9</v>
      </c>
      <c r="O17" s="247">
        <f t="shared" si="3"/>
        <v>196997.19237986475</v>
      </c>
      <c r="P17" s="247">
        <f t="shared" si="3"/>
        <v>196740.4003491202</v>
      </c>
      <c r="Q17" s="247">
        <f t="shared" si="4"/>
        <v>-256.79203074454563</v>
      </c>
      <c r="R17" s="248">
        <f t="shared" si="8"/>
        <v>-1.3035314241909601E-3</v>
      </c>
      <c r="T17" s="108"/>
      <c r="U17" s="108"/>
      <c r="V17" s="108"/>
      <c r="W17" s="109"/>
    </row>
    <row r="18" spans="1:23">
      <c r="A18" s="106" t="s">
        <v>27</v>
      </c>
      <c r="C18" s="247">
        <f>'Div 9 forecast'!AH424</f>
        <v>45148.540000000008</v>
      </c>
      <c r="D18" s="247">
        <f>'Div 9 forecast'!AI424</f>
        <v>45148.54</v>
      </c>
      <c r="E18" s="247">
        <f t="shared" si="0"/>
        <v>0</v>
      </c>
      <c r="F18" s="248">
        <f t="shared" si="5"/>
        <v>0</v>
      </c>
      <c r="G18" s="247">
        <f>'Div 2 forecast'!AK210+'Div 12 forecast'!AK126+'O&amp;M CC1903'!I18</f>
        <v>25530.808984258911</v>
      </c>
      <c r="H18" s="247">
        <f>'Div 2 forecast'!AL210+'Div 12 forecast'!AL126</f>
        <v>25471.007306608393</v>
      </c>
      <c r="I18" s="247">
        <f t="shared" si="1"/>
        <v>-59.801677650517377</v>
      </c>
      <c r="J18" s="248">
        <f t="shared" si="6"/>
        <v>-2.3423338323273761E-3</v>
      </c>
      <c r="K18" s="247">
        <f>'Div 91 forecast'!AK257</f>
        <v>8096.9931987085147</v>
      </c>
      <c r="L18" s="247">
        <f>'Div 91 forecast'!AL257</f>
        <v>8096.9931780000015</v>
      </c>
      <c r="M18" s="247">
        <f t="shared" si="2"/>
        <v>-2.0708513147837948E-5</v>
      </c>
      <c r="N18" s="248">
        <f t="shared" si="7"/>
        <v>-2.557555951898415E-9</v>
      </c>
      <c r="O18" s="247">
        <f t="shared" si="3"/>
        <v>78776.342182967433</v>
      </c>
      <c r="P18" s="247">
        <f t="shared" si="3"/>
        <v>78716.540484608398</v>
      </c>
      <c r="Q18" s="247">
        <f t="shared" si="4"/>
        <v>-59.801698359035072</v>
      </c>
      <c r="R18" s="248">
        <f t="shared" si="8"/>
        <v>-7.5913271296779064E-4</v>
      </c>
      <c r="T18" s="108"/>
      <c r="U18" s="108"/>
      <c r="V18" s="108"/>
      <c r="W18" s="109"/>
    </row>
    <row r="19" spans="1:23">
      <c r="A19" s="106" t="s">
        <v>28</v>
      </c>
      <c r="C19" s="247">
        <f>'Div 9 forecast'!AH466</f>
        <v>363215.92</v>
      </c>
      <c r="D19" s="247">
        <f>'Div 9 forecast'!AI466</f>
        <v>363215.92</v>
      </c>
      <c r="E19" s="247">
        <f t="shared" si="0"/>
        <v>0</v>
      </c>
      <c r="F19" s="248">
        <f t="shared" si="5"/>
        <v>0</v>
      </c>
      <c r="G19" s="247">
        <f>'Div 2 forecast'!AK241+'Div 12 forecast'!AK143+'O&amp;M CC1903'!I19</f>
        <v>109086.34011651106</v>
      </c>
      <c r="H19" s="247">
        <f>'Div 2 forecast'!AL241+'Div 12 forecast'!AL143</f>
        <v>108959.30298146358</v>
      </c>
      <c r="I19" s="247">
        <f t="shared" si="1"/>
        <v>-127.03713504747429</v>
      </c>
      <c r="J19" s="248">
        <f t="shared" si="6"/>
        <v>-1.1645558455054103E-3</v>
      </c>
      <c r="K19" s="247">
        <f>'Div 91 forecast'!AK286</f>
        <v>256213.49114528039</v>
      </c>
      <c r="L19" s="247">
        <f>'Div 91 forecast'!AL286</f>
        <v>256213.49049000011</v>
      </c>
      <c r="M19" s="247">
        <f t="shared" si="2"/>
        <v>-6.5528028062544763E-4</v>
      </c>
      <c r="N19" s="248">
        <f t="shared" si="7"/>
        <v>-2.5575557231445122E-9</v>
      </c>
      <c r="O19" s="247">
        <f t="shared" si="3"/>
        <v>728515.75126179145</v>
      </c>
      <c r="P19" s="247">
        <f t="shared" si="3"/>
        <v>728388.71347146365</v>
      </c>
      <c r="Q19" s="247">
        <f t="shared" si="4"/>
        <v>-127.03779032779858</v>
      </c>
      <c r="R19" s="248">
        <f t="shared" si="8"/>
        <v>-1.7437892057621093E-4</v>
      </c>
      <c r="T19" s="108"/>
      <c r="U19" s="108"/>
      <c r="V19" s="108"/>
      <c r="W19" s="109"/>
    </row>
    <row r="20" spans="1:23">
      <c r="A20" s="106" t="s">
        <v>29</v>
      </c>
      <c r="C20" s="247">
        <f>'Div 9 forecast'!AH487</f>
        <v>15437.439999999999</v>
      </c>
      <c r="D20" s="247">
        <f>'Div 9 forecast'!AI487</f>
        <v>15437.44</v>
      </c>
      <c r="E20" s="247">
        <f t="shared" si="0"/>
        <v>0</v>
      </c>
      <c r="F20" s="248">
        <f t="shared" si="5"/>
        <v>0</v>
      </c>
      <c r="G20" s="247">
        <f>'Div 2 forecast'!AK258+'Div 12 forecast'!AK155</f>
        <v>47617.599013909079</v>
      </c>
      <c r="H20" s="247">
        <f>'Div 2 forecast'!AL258+'Div 12 forecast'!AL155</f>
        <v>47371.435165140792</v>
      </c>
      <c r="I20" s="247">
        <f t="shared" si="1"/>
        <v>-246.1638487682867</v>
      </c>
      <c r="J20" s="248">
        <f t="shared" si="6"/>
        <v>-5.1695980869674333E-3</v>
      </c>
      <c r="K20" s="247">
        <f>'Div 91 forecast'!AK303</f>
        <v>37011.804452659766</v>
      </c>
      <c r="L20" s="247">
        <f>'Div 91 forecast'!AL303</f>
        <v>37011.804358000009</v>
      </c>
      <c r="M20" s="247">
        <f t="shared" si="2"/>
        <v>-9.4659757451154292E-5</v>
      </c>
      <c r="N20" s="248">
        <f t="shared" si="7"/>
        <v>-2.5575558622717136E-9</v>
      </c>
      <c r="O20" s="247">
        <f t="shared" si="3"/>
        <v>100066.84346656884</v>
      </c>
      <c r="P20" s="247">
        <f t="shared" si="3"/>
        <v>99820.679523140803</v>
      </c>
      <c r="Q20" s="247">
        <f t="shared" si="4"/>
        <v>-246.16394342803687</v>
      </c>
      <c r="R20" s="248">
        <f t="shared" si="8"/>
        <v>-2.4599950882859354E-3</v>
      </c>
      <c r="T20" s="108"/>
      <c r="U20" s="108"/>
      <c r="V20" s="108"/>
      <c r="W20" s="109"/>
    </row>
    <row r="21" spans="1:23">
      <c r="A21" s="106" t="s">
        <v>30</v>
      </c>
      <c r="C21" s="247">
        <f>'Div 9 forecast'!AH509</f>
        <v>4107696.9100000006</v>
      </c>
      <c r="D21" s="247">
        <f>'Div 9 forecast'!AI509</f>
        <v>4107696.9100000006</v>
      </c>
      <c r="E21" s="247">
        <f t="shared" si="0"/>
        <v>0</v>
      </c>
      <c r="F21" s="248">
        <f t="shared" si="5"/>
        <v>0</v>
      </c>
      <c r="G21" s="247">
        <f>'Div 2 forecast'!AK274+'Div 12 forecast'!AK161+'O&amp;M CC1903'!I20</f>
        <v>1414531.3444956634</v>
      </c>
      <c r="H21" s="247">
        <f>'Div 2 forecast'!AL274+'Div 12 forecast'!AL161</f>
        <v>1411017.3498992894</v>
      </c>
      <c r="I21" s="247">
        <f t="shared" si="1"/>
        <v>-3513.9945963739883</v>
      </c>
      <c r="J21" s="248">
        <f t="shared" si="6"/>
        <v>-2.484211191252794E-3</v>
      </c>
      <c r="K21" s="247">
        <f>'Div 91 forecast'!AK315</f>
        <v>1489349.4006390944</v>
      </c>
      <c r="L21" s="247">
        <f>'Div 91 forecast'!AL315</f>
        <v>1489349.3968300002</v>
      </c>
      <c r="M21" s="247">
        <f t="shared" si="2"/>
        <v>-3.8090941961854696E-3</v>
      </c>
      <c r="N21" s="248">
        <f t="shared" si="7"/>
        <v>-2.5575557988951083E-9</v>
      </c>
      <c r="O21" s="247">
        <f t="shared" si="3"/>
        <v>7011577.655134758</v>
      </c>
      <c r="P21" s="247">
        <f t="shared" si="3"/>
        <v>7008063.6567292903</v>
      </c>
      <c r="Q21" s="247">
        <f t="shared" si="4"/>
        <v>-3513.9984054677188</v>
      </c>
      <c r="R21" s="248">
        <f t="shared" si="8"/>
        <v>-5.0117086029765755E-4</v>
      </c>
      <c r="T21" s="108"/>
      <c r="U21" s="108"/>
      <c r="V21" s="108"/>
      <c r="W21" s="109"/>
    </row>
    <row r="22" spans="1:23">
      <c r="A22" s="106" t="s">
        <v>31</v>
      </c>
      <c r="C22" s="247">
        <f>'Div 9 forecast'!AH512</f>
        <v>880036.46</v>
      </c>
      <c r="D22" s="247">
        <f>'Div 9 forecast'!AI512</f>
        <v>363457.88190960902</v>
      </c>
      <c r="E22" s="247">
        <f t="shared" si="0"/>
        <v>-516578.57809039095</v>
      </c>
      <c r="F22" s="248">
        <f t="shared" si="5"/>
        <v>-0.58699679112203029</v>
      </c>
      <c r="G22" s="247">
        <f>'Div 2 forecast'!AK277</f>
        <v>1025317.2161970028</v>
      </c>
      <c r="H22" s="247">
        <f>'Div 2 forecast'!AL277</f>
        <v>1018818.5056412799</v>
      </c>
      <c r="I22" s="247">
        <f t="shared" si="1"/>
        <v>-6498.710555722937</v>
      </c>
      <c r="J22" s="248">
        <f t="shared" si="6"/>
        <v>-6.3382438654714691E-3</v>
      </c>
      <c r="K22" s="247">
        <f>'Div 91 forecast'!AK318</f>
        <v>89985.07843014189</v>
      </c>
      <c r="L22" s="247">
        <f>'Div 91 forecast'!AL318</f>
        <v>89985.078200000018</v>
      </c>
      <c r="M22" s="247">
        <f t="shared" si="2"/>
        <v>-2.3014187172520906E-4</v>
      </c>
      <c r="N22" s="248">
        <f t="shared" si="7"/>
        <v>-2.5575559386090339E-9</v>
      </c>
      <c r="O22" s="247">
        <f t="shared" si="3"/>
        <v>1995338.7546271444</v>
      </c>
      <c r="P22" s="247">
        <f t="shared" si="3"/>
        <v>1472261.4657508889</v>
      </c>
      <c r="Q22" s="247">
        <f t="shared" si="4"/>
        <v>-523077.28887625551</v>
      </c>
      <c r="R22" s="248">
        <f t="shared" si="8"/>
        <v>-0.26214961628107075</v>
      </c>
      <c r="T22" s="108"/>
      <c r="U22" s="108"/>
      <c r="V22" s="108"/>
      <c r="W22" s="109"/>
    </row>
    <row r="23" spans="1:23">
      <c r="A23" s="106" t="s">
        <v>32</v>
      </c>
      <c r="C23" s="247">
        <f>'Div 9 forecast'!AH535</f>
        <v>175896.94</v>
      </c>
      <c r="D23" s="247">
        <f>'Div 9 forecast'!AI535</f>
        <v>175896.94</v>
      </c>
      <c r="E23" s="247">
        <f t="shared" si="0"/>
        <v>0</v>
      </c>
      <c r="F23" s="248">
        <f t="shared" si="5"/>
        <v>0</v>
      </c>
      <c r="G23" s="247">
        <f>'Div 2 forecast'!AK286+'Div 12 forecast'!AK164+'O&amp;M CC1903'!I21</f>
        <v>-4540195.1564250104</v>
      </c>
      <c r="H23" s="247">
        <f>'Div 2 forecast'!AL286+'Div 12 forecast'!AL164</f>
        <v>-4463015.9778667856</v>
      </c>
      <c r="I23" s="247">
        <f t="shared" si="1"/>
        <v>77179.178558224812</v>
      </c>
      <c r="J23" s="248">
        <f t="shared" si="6"/>
        <v>-1.69990883429329E-2</v>
      </c>
      <c r="K23" s="247">
        <f>'Div 91 forecast'!AK324</f>
        <v>-56417.36838829059</v>
      </c>
      <c r="L23" s="247">
        <f>'Div 91 forecast'!AL324</f>
        <v>-56417.368244000005</v>
      </c>
      <c r="M23" s="247">
        <f t="shared" si="2"/>
        <v>1.442905850126408E-4</v>
      </c>
      <c r="N23" s="248">
        <f t="shared" si="7"/>
        <v>-2.5575561061190562E-9</v>
      </c>
      <c r="O23" s="247">
        <f t="shared" si="3"/>
        <v>-4420715.5848133005</v>
      </c>
      <c r="P23" s="247">
        <f t="shared" si="3"/>
        <v>-4343536.406110785</v>
      </c>
      <c r="Q23" s="247">
        <f t="shared" si="4"/>
        <v>77179.17870251555</v>
      </c>
      <c r="R23" s="248">
        <f t="shared" si="8"/>
        <v>-1.7458526164327998E-2</v>
      </c>
      <c r="T23" s="108"/>
      <c r="U23" s="108"/>
      <c r="V23" s="108"/>
      <c r="W23" s="109"/>
    </row>
    <row r="24" spans="1:23">
      <c r="C24" s="103"/>
      <c r="D24" s="103"/>
      <c r="E24" s="103"/>
      <c r="F24" s="85"/>
      <c r="G24" s="245"/>
      <c r="H24" s="245"/>
      <c r="I24" s="103"/>
      <c r="J24" s="85"/>
      <c r="K24" s="245"/>
      <c r="L24" s="245"/>
      <c r="M24" s="103"/>
      <c r="N24" s="85"/>
      <c r="O24" s="245"/>
      <c r="P24" s="245"/>
      <c r="Q24" s="103"/>
      <c r="R24" s="85"/>
      <c r="T24" s="108"/>
      <c r="U24" s="108"/>
      <c r="V24" s="108"/>
      <c r="W24" s="110"/>
    </row>
    <row r="25" spans="1:23">
      <c r="A25" s="106" t="s">
        <v>862</v>
      </c>
      <c r="C25" s="247">
        <f>SUM(C6:C23)</f>
        <v>16133468.909999998</v>
      </c>
      <c r="D25" s="247">
        <f>SUM(D6:D23)</f>
        <v>15706973.600889467</v>
      </c>
      <c r="E25" s="247">
        <f>SUM(E6:E23)</f>
        <v>-426495.30911053118</v>
      </c>
      <c r="F25" s="33">
        <f t="shared" si="5"/>
        <v>-2.6435437505084654E-2</v>
      </c>
      <c r="G25" s="247">
        <f>SUM(G6:G23)</f>
        <v>9943506.7756448239</v>
      </c>
      <c r="H25" s="247">
        <f>SUM(H6:H23)</f>
        <v>10080870.36588835</v>
      </c>
      <c r="I25" s="247">
        <f>SUM(I6:I23)</f>
        <v>137363.59024352155</v>
      </c>
      <c r="J25" s="33">
        <f t="shared" si="6"/>
        <v>1.381440103002431E-2</v>
      </c>
      <c r="K25" s="247">
        <f>SUM(K6:K23)</f>
        <v>5234683.814803998</v>
      </c>
      <c r="L25" s="247">
        <f>SUM(L6:L23)</f>
        <v>5382802.4310166789</v>
      </c>
      <c r="M25" s="247">
        <f>SUM(M6:M23)</f>
        <v>148118.61621268096</v>
      </c>
      <c r="N25" s="33">
        <f t="shared" si="7"/>
        <v>2.8295618503985414E-2</v>
      </c>
      <c r="O25" s="247">
        <f>SUM(O6:O23)</f>
        <v>31311659.500448827</v>
      </c>
      <c r="P25" s="247">
        <f>SUM(P6:P23)</f>
        <v>31170646.397794493</v>
      </c>
      <c r="Q25" s="247">
        <f>SUM(Q6:Q23)</f>
        <v>-141013.10265432764</v>
      </c>
      <c r="R25" s="33">
        <f t="shared" si="8"/>
        <v>-4.5035333452162233E-3</v>
      </c>
      <c r="T25" s="108"/>
      <c r="U25" s="108"/>
      <c r="V25" s="108"/>
      <c r="W25" s="110"/>
    </row>
    <row r="26" spans="1:23">
      <c r="A26" s="111" t="s">
        <v>863</v>
      </c>
      <c r="C26" s="247">
        <f>'[19]C.2.2 B 09'!$P$122</f>
        <v>16133468.920000004</v>
      </c>
      <c r="D26" s="247">
        <f>'[19]C.2.2-F 09'!$P$122</f>
        <v>15706973.600889474</v>
      </c>
      <c r="E26" s="107"/>
      <c r="F26" s="107"/>
      <c r="G26" s="247">
        <f>'[19]C.2.2 B 02'!$P$46+'[19]C.2.2 B 12'!$P$34</f>
        <v>-9943506.7118623089</v>
      </c>
      <c r="H26" s="247">
        <f>'[19]C.2.2-F 02'!$P$44+'[19]C.2.2-F 12'!$P$34</f>
        <v>-10080870.365815962</v>
      </c>
      <c r="I26" s="107"/>
      <c r="J26" s="113"/>
      <c r="K26" s="247">
        <f>'[19]C.2.2 B 91'!$P$65</f>
        <v>-5234683.8047199994</v>
      </c>
      <c r="L26" s="247">
        <f>'[19]C.2.2-F 91'!$P$63</f>
        <v>-5382802.431016678</v>
      </c>
      <c r="M26" s="107"/>
      <c r="N26" s="113"/>
      <c r="O26" s="247">
        <f>-SUM('[19]C.2'!$D$18:$D$25)</f>
        <v>-31311659.436582312</v>
      </c>
      <c r="P26" s="247">
        <f>-SUM('[19]C.2'!$K$18:$K$25)</f>
        <v>-31170646.39772211</v>
      </c>
      <c r="Q26" s="107"/>
      <c r="R26" s="114"/>
      <c r="T26" s="108"/>
      <c r="U26" s="108"/>
      <c r="V26" s="108"/>
    </row>
    <row r="27" spans="1:23">
      <c r="A27" s="106" t="s">
        <v>864</v>
      </c>
      <c r="C27" s="103"/>
      <c r="D27" s="247">
        <f>-[19]F.4!$K$18</f>
        <v>-150929.97000000003</v>
      </c>
      <c r="E27" s="247">
        <f t="shared" ref="E27:E32" si="9">D27-C27</f>
        <v>-150929.97000000003</v>
      </c>
      <c r="F27" s="103"/>
      <c r="G27" s="103"/>
      <c r="H27" s="247">
        <f>-[19]F.4!$K$24-[19]F.4!$K$27</f>
        <v>-11761.1587885102</v>
      </c>
      <c r="I27" s="247">
        <f>H27-G27</f>
        <v>-11761.1587885102</v>
      </c>
      <c r="K27" s="103"/>
      <c r="L27" s="247">
        <f>-[19]F.4!$K$21</f>
        <v>-9857.9268039999988</v>
      </c>
      <c r="M27" s="247">
        <f>L27-K27</f>
        <v>-9857.9268039999988</v>
      </c>
      <c r="O27" s="103"/>
      <c r="P27" s="247">
        <f t="shared" ref="P27:P33" si="10">D27+H27+L27</f>
        <v>-172549.05559251021</v>
      </c>
      <c r="Q27" s="247">
        <f t="shared" ref="Q27:Q33" si="11">P27-O27</f>
        <v>-172549.05559251021</v>
      </c>
      <c r="R27" s="114"/>
      <c r="T27" s="108"/>
      <c r="U27" s="108"/>
      <c r="V27" s="108"/>
      <c r="W27" s="109"/>
    </row>
    <row r="28" spans="1:23">
      <c r="A28" s="106" t="s">
        <v>865</v>
      </c>
      <c r="C28" s="103"/>
      <c r="D28" s="247">
        <f>-'[19]F.2.2'!$J$20+[19]F.1!$H$93</f>
        <v>-9877.5891600000014</v>
      </c>
      <c r="E28" s="247">
        <f t="shared" si="9"/>
        <v>-9877.5891600000014</v>
      </c>
      <c r="F28" s="103"/>
      <c r="G28" s="103"/>
      <c r="H28" s="103"/>
      <c r="I28" s="103"/>
      <c r="K28" s="103"/>
      <c r="L28" s="103"/>
      <c r="M28" s="103"/>
      <c r="O28" s="103"/>
      <c r="P28" s="247">
        <f t="shared" si="10"/>
        <v>-9877.5891600000014</v>
      </c>
      <c r="Q28" s="247">
        <f t="shared" si="11"/>
        <v>-9877.5891600000014</v>
      </c>
      <c r="R28" s="114"/>
      <c r="T28" s="108"/>
      <c r="U28" s="108"/>
      <c r="V28" s="108"/>
      <c r="W28" s="109"/>
    </row>
    <row r="29" spans="1:23">
      <c r="A29" s="106" t="s">
        <v>866</v>
      </c>
      <c r="C29" s="103"/>
      <c r="D29" s="247">
        <f>-[19]F.8!$I$16</f>
        <v>-29135.08</v>
      </c>
      <c r="E29" s="247">
        <f t="shared" si="9"/>
        <v>-29135.08</v>
      </c>
      <c r="F29" s="103"/>
      <c r="G29" s="103"/>
      <c r="H29" s="247">
        <f>-[19]F.8!$I$20-[19]F.8!$I$22</f>
        <v>-12069.493825407009</v>
      </c>
      <c r="I29" s="247">
        <f>H29-G29</f>
        <v>-12069.493825407009</v>
      </c>
      <c r="K29" s="103"/>
      <c r="L29" s="247">
        <f>-[19]F.8!$I$18</f>
        <v>-11689.992966</v>
      </c>
      <c r="M29" s="247">
        <f>L29-K29</f>
        <v>-11689.992966</v>
      </c>
      <c r="O29" s="103"/>
      <c r="P29" s="247">
        <f t="shared" si="10"/>
        <v>-52894.566791407007</v>
      </c>
      <c r="Q29" s="247">
        <f t="shared" si="11"/>
        <v>-52894.566791407007</v>
      </c>
      <c r="R29" s="114"/>
      <c r="T29" s="108"/>
      <c r="U29" s="108"/>
      <c r="V29" s="108"/>
      <c r="W29" s="109"/>
    </row>
    <row r="30" spans="1:23">
      <c r="A30" s="106" t="s">
        <v>1108</v>
      </c>
      <c r="C30" s="103"/>
      <c r="D30" s="112"/>
      <c r="E30" s="107"/>
      <c r="F30" s="103"/>
      <c r="G30" s="103"/>
      <c r="H30" s="247">
        <f>-[19]F.9!$F$15</f>
        <v>-67600.984661490467</v>
      </c>
      <c r="I30" s="247">
        <f>H30-G30</f>
        <v>-67600.984661490467</v>
      </c>
      <c r="K30" s="103"/>
      <c r="L30" s="247">
        <f>-[19]F.9!$F$17</f>
        <v>-20703.924264000005</v>
      </c>
      <c r="M30" s="247">
        <f>L30-K30</f>
        <v>-20703.924264000005</v>
      </c>
      <c r="O30" s="103"/>
      <c r="P30" s="247">
        <f t="shared" si="10"/>
        <v>-88304.908925490468</v>
      </c>
      <c r="Q30" s="247">
        <f t="shared" si="11"/>
        <v>-88304.908925490468</v>
      </c>
      <c r="R30" s="114"/>
      <c r="T30" s="108"/>
      <c r="U30" s="108"/>
      <c r="V30" s="108"/>
      <c r="W30" s="109"/>
    </row>
    <row r="31" spans="1:23">
      <c r="A31" s="106" t="s">
        <v>867</v>
      </c>
      <c r="D31" s="115">
        <f>[19]F.6!$D$152</f>
        <v>161140.83583333332</v>
      </c>
      <c r="E31" s="247">
        <f t="shared" si="9"/>
        <v>161140.83583333332</v>
      </c>
      <c r="F31" s="103"/>
      <c r="I31" s="247">
        <f>H31-G31</f>
        <v>0</v>
      </c>
      <c r="M31" s="247">
        <f>L31-K31</f>
        <v>0</v>
      </c>
      <c r="O31" s="103"/>
      <c r="P31" s="247">
        <f t="shared" si="10"/>
        <v>161140.83583333332</v>
      </c>
      <c r="Q31" s="247">
        <f t="shared" si="11"/>
        <v>161140.83583333332</v>
      </c>
      <c r="T31" s="108"/>
      <c r="U31" s="108"/>
      <c r="V31" s="108"/>
      <c r="W31" s="109"/>
    </row>
    <row r="32" spans="1:23">
      <c r="A32" s="106" t="s">
        <v>868</v>
      </c>
      <c r="D32" s="115">
        <f>-SUM([19]F.10!$F$36:$F$37)</f>
        <v>-15424.379630879039</v>
      </c>
      <c r="E32" s="247">
        <f t="shared" si="9"/>
        <v>-15424.379630879039</v>
      </c>
      <c r="F32" s="103"/>
      <c r="H32" s="115">
        <f>-SUM([19]F.10!$F$15:$F$17,[19]F.10!$F$27:$F$31)</f>
        <v>-824631.18886643928</v>
      </c>
      <c r="I32" s="247">
        <f>H32-G32</f>
        <v>-824631.18886643928</v>
      </c>
      <c r="L32" s="115">
        <f>-SUM([19]F.10!$F$19,[19]F.10!$F$33:$F$34)</f>
        <v>-603501.13447421486</v>
      </c>
      <c r="M32" s="247">
        <f>L32-K32</f>
        <v>-603501.13447421486</v>
      </c>
      <c r="O32" s="103"/>
      <c r="P32" s="247">
        <f t="shared" si="10"/>
        <v>-1443556.7029715332</v>
      </c>
      <c r="Q32" s="247">
        <f t="shared" si="11"/>
        <v>-1443556.7029715332</v>
      </c>
      <c r="T32" s="108"/>
      <c r="U32" s="108"/>
      <c r="V32" s="108"/>
      <c r="W32" s="109"/>
    </row>
    <row r="33" spans="1:31">
      <c r="A33" s="106" t="s">
        <v>869</v>
      </c>
      <c r="D33" s="115"/>
      <c r="E33" s="103"/>
      <c r="F33" s="103"/>
      <c r="H33" s="115">
        <f>-[19]F.11!$F$19</f>
        <v>-517169.00061374815</v>
      </c>
      <c r="I33" s="247">
        <f>H33-G33</f>
        <v>-517169.00061374815</v>
      </c>
      <c r="L33" s="115"/>
      <c r="M33" s="103"/>
      <c r="O33" s="103"/>
      <c r="P33" s="247">
        <f t="shared" si="10"/>
        <v>-517169.00061374815</v>
      </c>
      <c r="Q33" s="247">
        <f t="shared" si="11"/>
        <v>-517169.00061374815</v>
      </c>
      <c r="T33" s="108"/>
      <c r="U33" s="108"/>
      <c r="V33" s="108"/>
      <c r="W33" s="109"/>
    </row>
    <row r="34" spans="1:31">
      <c r="A34" s="106" t="s">
        <v>870</v>
      </c>
      <c r="B34" s="106"/>
      <c r="C34" s="249">
        <f>SUM(C27:C32)+C25</f>
        <v>16133468.909999998</v>
      </c>
      <c r="D34" s="249">
        <f>SUM(D27:D32)+D25</f>
        <v>15662747.417931922</v>
      </c>
      <c r="E34" s="249">
        <f>SUM(E27:E32)+E25</f>
        <v>-470721.49206807691</v>
      </c>
      <c r="F34" s="103"/>
      <c r="G34" s="249">
        <f>SUM(G27:G32)+G25</f>
        <v>9943506.7756448239</v>
      </c>
      <c r="H34" s="249">
        <f>SUM(H27:H33)+H25</f>
        <v>8647638.5391327552</v>
      </c>
      <c r="I34" s="249">
        <f>SUM(I27:I33)+I25</f>
        <v>-1295868.2365120735</v>
      </c>
      <c r="K34" s="249">
        <f>SUM(K27:K32)+K25</f>
        <v>5234683.814803998</v>
      </c>
      <c r="L34" s="249">
        <f>SUM(L27:L32)+L25</f>
        <v>4737049.4525084645</v>
      </c>
      <c r="M34" s="249">
        <f>SUM(M27:M32)+M25</f>
        <v>-497634.362295534</v>
      </c>
      <c r="O34" s="249">
        <f t="shared" ref="O34" si="12">SUM(O27:O32)+O25</f>
        <v>31311659.500448827</v>
      </c>
      <c r="P34" s="249">
        <f>SUM(P27:P33)+P25</f>
        <v>29047435.409573138</v>
      </c>
      <c r="Q34" s="249">
        <f>SUM(Q27:Q33)+Q25</f>
        <v>-2264224.0908756834</v>
      </c>
      <c r="R34" s="114">
        <f>Q34/O34</f>
        <v>-7.2312490842052865E-2</v>
      </c>
      <c r="T34" s="116"/>
      <c r="U34" s="116"/>
      <c r="V34" s="116"/>
      <c r="W34" s="110"/>
    </row>
    <row r="35" spans="1:31">
      <c r="G35" s="244"/>
      <c r="H35" s="104"/>
      <c r="I35" s="104"/>
      <c r="K35" s="104"/>
      <c r="L35" s="104"/>
      <c r="M35" s="117"/>
      <c r="P35" s="247">
        <f>'[19]C.1'!$F$19</f>
        <v>29047435.409500755</v>
      </c>
    </row>
    <row r="36" spans="1:31">
      <c r="G36" s="103"/>
      <c r="H36" s="103"/>
      <c r="P36" s="247">
        <f>P34-P35</f>
        <v>7.238239049911499E-5</v>
      </c>
    </row>
    <row r="37" spans="1:31">
      <c r="A37" s="119" t="s">
        <v>871</v>
      </c>
      <c r="G37" s="118"/>
      <c r="H37" s="118"/>
      <c r="I37" s="118"/>
      <c r="K37" s="118"/>
      <c r="L37" s="118"/>
      <c r="M37" s="118"/>
      <c r="S37" s="103"/>
      <c r="T37" s="103"/>
      <c r="U37" s="103"/>
      <c r="V37" s="103"/>
    </row>
    <row r="38" spans="1:31">
      <c r="A38" s="106" t="s">
        <v>15</v>
      </c>
      <c r="G38" s="247">
        <f>'Div 2 forecast'!AH28+'Div 12 forecast'!AH27</f>
        <v>84237807.179999992</v>
      </c>
      <c r="H38" s="247">
        <f>'Div 2 forecast'!AI28+'Div 12 forecast'!AI27</f>
        <v>87402914.288654983</v>
      </c>
      <c r="I38" s="118"/>
      <c r="K38" s="115">
        <f>'Div 91 forecast'!AH49</f>
        <v>2946873.5300000003</v>
      </c>
      <c r="L38" s="115">
        <f>'Div 91 forecast'!AI49</f>
        <v>3060879.157625</v>
      </c>
      <c r="M38" s="118"/>
      <c r="O38" s="247">
        <f>G25+K25</f>
        <v>15178190.590448823</v>
      </c>
      <c r="P38" s="247">
        <f>H25+L25</f>
        <v>15463672.79690503</v>
      </c>
      <c r="Q38" s="100" t="s">
        <v>872</v>
      </c>
      <c r="S38" s="103"/>
      <c r="AC38" s="120"/>
      <c r="AD38" s="120"/>
      <c r="AE38" s="120"/>
    </row>
    <row r="39" spans="1:31">
      <c r="A39" s="106" t="s">
        <v>17</v>
      </c>
      <c r="G39" s="247">
        <f>'Div 2 forecast'!AH82+'Div 12 forecast'!AH50</f>
        <v>36801858.970000006</v>
      </c>
      <c r="H39" s="247">
        <f>'Div 2 forecast'!AI82+'Div 12 forecast'!AI50</f>
        <v>36801858.970000006</v>
      </c>
      <c r="I39" s="118"/>
      <c r="K39" s="115">
        <f>'Div 91 forecast'!AH104</f>
        <v>1321014.3600000001</v>
      </c>
      <c r="L39" s="115">
        <f>'Div 91 forecast'!AI104</f>
        <v>1321014.3599999999</v>
      </c>
      <c r="M39" s="118"/>
      <c r="O39" s="247">
        <f>'[19]C.2.1 B'!$D$159</f>
        <v>15178190.516582308</v>
      </c>
      <c r="P39" s="247">
        <f>'[19]C.2.1 F'!$D$154</f>
        <v>15463672.796832643</v>
      </c>
      <c r="Q39" s="100" t="s">
        <v>130</v>
      </c>
      <c r="S39" s="103"/>
    </row>
    <row r="40" spans="1:31">
      <c r="A40" s="106" t="s">
        <v>16</v>
      </c>
      <c r="G40" s="247">
        <f>'Div 2 forecast'!AH54+'Div 12 forecast'!AH38</f>
        <v>27557508.139999993</v>
      </c>
      <c r="H40" s="247">
        <f>'Div 2 forecast'!AI54+'Div 12 forecast'!AI38</f>
        <v>30075696.568228122</v>
      </c>
      <c r="I40" s="118"/>
      <c r="K40" s="115">
        <f>'Div 91 forecast'!AH74</f>
        <v>865284.6</v>
      </c>
      <c r="L40" s="115">
        <f>'Div 91 forecast'!AI74</f>
        <v>1045048.5669816593</v>
      </c>
      <c r="M40" s="118"/>
      <c r="O40" s="247">
        <f>O38-O39</f>
        <v>7.386651448905468E-2</v>
      </c>
      <c r="P40" s="247">
        <f>P38-P39</f>
        <v>7.2386115789413452E-5</v>
      </c>
      <c r="Q40" s="100" t="s">
        <v>873</v>
      </c>
      <c r="S40" s="103"/>
    </row>
    <row r="41" spans="1:31">
      <c r="A41" s="106" t="s">
        <v>18</v>
      </c>
      <c r="G41" s="247">
        <f>'Div 2 forecast'!AH91+'Div 12 forecast'!AH54</f>
        <v>29456249.07</v>
      </c>
      <c r="H41" s="247">
        <f>'Div 2 forecast'!AI91+'Div 12 forecast'!AI54</f>
        <v>29456249.07</v>
      </c>
      <c r="I41" s="118"/>
      <c r="K41" s="115">
        <f>'Div 91 forecast'!AH111</f>
        <v>217482.39</v>
      </c>
      <c r="L41" s="115">
        <f>'Div 91 forecast'!AI111</f>
        <v>217482.38999999998</v>
      </c>
      <c r="M41" s="118"/>
      <c r="S41" s="103"/>
    </row>
    <row r="42" spans="1:31">
      <c r="A42" s="106" t="s">
        <v>19</v>
      </c>
      <c r="G42" s="247">
        <f>'Div 2 forecast'!AH107+'Div 12 forecast'!AH65</f>
        <v>7736454.1400000006</v>
      </c>
      <c r="H42" s="247">
        <f>'Div 2 forecast'!AI107+'Div 12 forecast'!AI65</f>
        <v>7736454.1400000015</v>
      </c>
      <c r="I42" s="118"/>
      <c r="K42" s="115">
        <f>'Div 91 forecast'!AH145</f>
        <v>427730.77999999997</v>
      </c>
      <c r="L42" s="115">
        <f>'Div 91 forecast'!AI145</f>
        <v>427730.77999999997</v>
      </c>
      <c r="M42" s="118"/>
      <c r="P42" s="103"/>
      <c r="S42" s="103"/>
    </row>
    <row r="43" spans="1:31">
      <c r="A43" s="106" t="s">
        <v>20</v>
      </c>
      <c r="G43" s="247">
        <f>'Div 2 forecast'!AH119+'Div 12 forecast'!AH72</f>
        <v>77968.649999999994</v>
      </c>
      <c r="H43" s="247">
        <f>'Div 2 forecast'!AI119+'Div 12 forecast'!AI72</f>
        <v>77968.649999999994</v>
      </c>
      <c r="I43" s="118"/>
      <c r="K43" s="115">
        <f>'Div 91 forecast'!AH162</f>
        <v>37156.76999999999</v>
      </c>
      <c r="L43" s="115">
        <f>'Div 91 forecast'!AI162</f>
        <v>37156.769999999997</v>
      </c>
      <c r="M43" s="118"/>
      <c r="S43" s="103"/>
    </row>
    <row r="44" spans="1:31">
      <c r="A44" s="106" t="s">
        <v>21</v>
      </c>
      <c r="G44" s="247">
        <f>'Div 2 forecast'!AH133+'Div 12 forecast'!AH80</f>
        <v>1103162.4000000001</v>
      </c>
      <c r="H44" s="247">
        <f>'Div 2 forecast'!AI133+'Div 12 forecast'!AI80</f>
        <v>1103162.4000000004</v>
      </c>
      <c r="I44" s="118"/>
      <c r="K44" s="115">
        <f>'Div 91 forecast'!AH185</f>
        <v>77021.290000000008</v>
      </c>
      <c r="L44" s="115">
        <f>'Div 91 forecast'!AI185</f>
        <v>77021.289999999994</v>
      </c>
      <c r="M44" s="118"/>
      <c r="S44" s="103"/>
    </row>
    <row r="45" spans="1:31">
      <c r="A45" s="106" t="s">
        <v>22</v>
      </c>
      <c r="G45" s="247">
        <f>'Div 2 forecast'!AH147+'Div 12 forecast'!AH90</f>
        <v>31157759.979999993</v>
      </c>
      <c r="H45" s="247">
        <f>'Div 2 forecast'!AI147+'Div 12 forecast'!AI90</f>
        <v>31157759.979999993</v>
      </c>
      <c r="I45" s="118"/>
      <c r="K45" s="115">
        <f>'Div 91 forecast'!AH195</f>
        <v>143676.29</v>
      </c>
      <c r="L45" s="115">
        <f>'Div 91 forecast'!AI195</f>
        <v>143676.29</v>
      </c>
      <c r="M45" s="118"/>
      <c r="S45" s="103"/>
    </row>
    <row r="46" spans="1:31">
      <c r="A46" s="106" t="s">
        <v>23</v>
      </c>
      <c r="G46" s="247">
        <f>'Div 2 forecast'!AH161+'Div 12 forecast'!AH104</f>
        <v>2766201.96</v>
      </c>
      <c r="H46" s="247">
        <f>'Div 2 forecast'!AI161+'Div 12 forecast'!AI104</f>
        <v>2766201.9599999995</v>
      </c>
      <c r="I46" s="118"/>
      <c r="K46" s="115">
        <f>'Div 91 forecast'!AH215</f>
        <v>343526.41000000003</v>
      </c>
      <c r="L46" s="115">
        <f>'Div 91 forecast'!AI215</f>
        <v>343526.41000000003</v>
      </c>
      <c r="M46" s="118"/>
      <c r="S46" s="103"/>
    </row>
    <row r="47" spans="1:31">
      <c r="A47" s="106" t="s">
        <v>24</v>
      </c>
      <c r="G47" s="247">
        <f>'Div 2 forecast'!AH173+'Div 12 forecast'!AH109</f>
        <v>239598.77000000002</v>
      </c>
      <c r="H47" s="247">
        <f>'Div 2 forecast'!AI173+'Div 12 forecast'!AI109</f>
        <v>239598.77</v>
      </c>
      <c r="I47" s="118"/>
      <c r="K47" s="115">
        <f>'Div 91 forecast'!AH235</f>
        <v>282721.88999999996</v>
      </c>
      <c r="L47" s="115">
        <f>'Div 91 forecast'!AI235</f>
        <v>282721.8899999999</v>
      </c>
      <c r="M47" s="118"/>
      <c r="S47" s="103"/>
    </row>
    <row r="48" spans="1:31">
      <c r="A48" s="106" t="s">
        <v>25</v>
      </c>
      <c r="G48" s="247">
        <f>'Div 2 forecast'!AH195+'Div 12 forecast'!AH113</f>
        <v>6470281.7000000011</v>
      </c>
      <c r="H48" s="247">
        <f>'Div 2 forecast'!AI195+'Div 12 forecast'!AI113</f>
        <v>6470281.700000002</v>
      </c>
      <c r="I48" s="118"/>
      <c r="K48" s="115">
        <f>'Div 91 forecast'!AH238</f>
        <v>150</v>
      </c>
      <c r="L48" s="115">
        <f>'Div 91 forecast'!AI238</f>
        <v>150</v>
      </c>
      <c r="M48" s="118"/>
      <c r="S48" s="103"/>
    </row>
    <row r="49" spans="1:22">
      <c r="A49" s="106" t="s">
        <v>26</v>
      </c>
      <c r="G49" s="247">
        <f>'Div 2 forecast'!AH203+'Div 12 forecast'!AH120</f>
        <v>847742.49999999988</v>
      </c>
      <c r="H49" s="247">
        <f>'Div 2 forecast'!AI203+'Div 12 forecast'!AI120</f>
        <v>847742.49999999988</v>
      </c>
      <c r="I49" s="118"/>
      <c r="K49" s="115">
        <f>'Div 91 forecast'!AH247</f>
        <v>101432.31</v>
      </c>
      <c r="L49" s="115">
        <f>'Div 91 forecast'!AI247</f>
        <v>101432.31</v>
      </c>
      <c r="M49" s="118"/>
      <c r="S49" s="103"/>
    </row>
    <row r="50" spans="1:22">
      <c r="A50" s="106" t="s">
        <v>27</v>
      </c>
      <c r="G50" s="247">
        <f>'Div 2 forecast'!AH210+'Div 12 forecast'!AH126</f>
        <v>504897.06999999983</v>
      </c>
      <c r="H50" s="247">
        <f>'Div 2 forecast'!AI210+'Div 12 forecast'!AI126</f>
        <v>504897.06999999989</v>
      </c>
      <c r="I50" s="118"/>
      <c r="K50" s="115">
        <f>'Div 91 forecast'!AH257</f>
        <v>16059.09</v>
      </c>
      <c r="L50" s="115">
        <f>'Div 91 forecast'!AI257</f>
        <v>16059.09</v>
      </c>
      <c r="M50" s="118"/>
      <c r="S50" s="103"/>
    </row>
    <row r="51" spans="1:22">
      <c r="A51" s="106" t="s">
        <v>28</v>
      </c>
      <c r="G51" s="247">
        <f>'Div 2 forecast'!AH241+'Div 12 forecast'!AH143</f>
        <v>2150565.25</v>
      </c>
      <c r="H51" s="247">
        <f>'Div 2 forecast'!AI241+'Div 12 forecast'!AI143</f>
        <v>2150565.25</v>
      </c>
      <c r="I51" s="118"/>
      <c r="K51" s="115">
        <f>'Div 91 forecast'!AH286</f>
        <v>508158.45</v>
      </c>
      <c r="L51" s="115">
        <f>'Div 91 forecast'!AI286</f>
        <v>508158.45000000013</v>
      </c>
      <c r="M51" s="118"/>
      <c r="S51" s="103"/>
    </row>
    <row r="52" spans="1:22">
      <c r="A52" s="106" t="s">
        <v>29</v>
      </c>
      <c r="G52" s="247">
        <f>'Div 2 forecast'!AH258+'Div 12 forecast'!AH155</f>
        <v>948766.99</v>
      </c>
      <c r="H52" s="247">
        <f>'Div 2 forecast'!AI258+'Div 12 forecast'!AI155</f>
        <v>948766.99</v>
      </c>
      <c r="I52" s="118"/>
      <c r="K52" s="115">
        <f>'Div 91 forecast'!AH303</f>
        <v>73406.989999999991</v>
      </c>
      <c r="L52" s="115">
        <f>'Div 91 forecast'!AI303</f>
        <v>73406.990000000005</v>
      </c>
      <c r="M52" s="118"/>
      <c r="S52" s="103"/>
    </row>
    <row r="53" spans="1:22">
      <c r="A53" s="106" t="s">
        <v>30</v>
      </c>
      <c r="G53" s="247">
        <f>'Div 2 forecast'!AH274+'Div 12 forecast'!AH161</f>
        <v>28216912.550000001</v>
      </c>
      <c r="H53" s="247">
        <f>'Div 2 forecast'!AI274+'Div 12 forecast'!AI161</f>
        <v>28216912.550000001</v>
      </c>
      <c r="I53" s="118"/>
      <c r="K53" s="115">
        <f>'Div 91 forecast'!AH315</f>
        <v>2953886.1499999994</v>
      </c>
      <c r="L53" s="115">
        <f>'Div 91 forecast'!AI315</f>
        <v>2953886.15</v>
      </c>
      <c r="M53" s="118"/>
      <c r="S53" s="103"/>
    </row>
    <row r="54" spans="1:22">
      <c r="A54" s="106" t="s">
        <v>31</v>
      </c>
      <c r="G54" s="247">
        <f>'Div 2 forecast'!AH277</f>
        <v>20493544</v>
      </c>
      <c r="H54" s="247">
        <f>'Div 2 forecast'!AI277</f>
        <v>20493544</v>
      </c>
      <c r="I54" s="118"/>
      <c r="K54" s="115">
        <f>'Div 91 forecast'!AH318</f>
        <v>178471</v>
      </c>
      <c r="L54" s="115">
        <f>'Div 91 forecast'!AI318</f>
        <v>178471</v>
      </c>
      <c r="M54" s="118"/>
      <c r="S54" s="103"/>
    </row>
    <row r="55" spans="1:22">
      <c r="A55" s="106" t="s">
        <v>32</v>
      </c>
      <c r="G55" s="247">
        <f>'Div 2 forecast'!AH286+'Div 12 forecast'!AH164</f>
        <v>-89774545.479999989</v>
      </c>
      <c r="H55" s="247">
        <f>'Div 2 forecast'!AI286+'Div 12 forecast'!AI164</f>
        <v>-89774545.480000004</v>
      </c>
      <c r="I55" s="118"/>
      <c r="K55" s="115">
        <f>'Div 91 forecast'!AH324</f>
        <v>-111894.82</v>
      </c>
      <c r="L55" s="115">
        <f>'Div 91 forecast'!AI324</f>
        <v>-111894.81999999999</v>
      </c>
      <c r="M55" s="118"/>
      <c r="S55" s="103"/>
    </row>
    <row r="56" spans="1:22">
      <c r="H56" s="118"/>
      <c r="I56" s="118"/>
      <c r="L56" s="118"/>
      <c r="M56" s="118"/>
      <c r="S56" s="103"/>
    </row>
    <row r="57" spans="1:22">
      <c r="A57" s="106" t="s">
        <v>862</v>
      </c>
      <c r="G57" s="247">
        <f>SUM(G38:G56)</f>
        <v>190992733.84000006</v>
      </c>
      <c r="H57" s="247">
        <f>SUM(H38:H56)</f>
        <v>196676029.37688315</v>
      </c>
      <c r="I57" s="118"/>
      <c r="K57" s="247">
        <f>SUM(K38:K56)</f>
        <v>10382157.479999999</v>
      </c>
      <c r="L57" s="247">
        <f>SUM(L38:L56)</f>
        <v>10675927.074606659</v>
      </c>
      <c r="M57" s="118"/>
      <c r="S57" s="103"/>
      <c r="T57" s="103"/>
      <c r="U57" s="103"/>
      <c r="V57" s="103"/>
    </row>
    <row r="58" spans="1:22" ht="20.100000000000001" customHeight="1">
      <c r="A58" s="106"/>
      <c r="G58" s="103"/>
      <c r="H58" s="103"/>
      <c r="I58" s="118"/>
      <c r="M58" s="118"/>
      <c r="S58" s="103"/>
      <c r="T58" s="103"/>
      <c r="U58" s="103"/>
      <c r="V58" s="103"/>
    </row>
    <row r="59" spans="1:22">
      <c r="A59" s="106"/>
      <c r="G59" s="118"/>
      <c r="H59" s="118"/>
      <c r="I59" s="118"/>
      <c r="K59" s="118"/>
      <c r="L59" s="118"/>
      <c r="M59" s="118"/>
      <c r="S59" s="103"/>
      <c r="T59" s="103"/>
      <c r="U59" s="103"/>
      <c r="V59" s="103"/>
    </row>
    <row r="60" spans="1:22">
      <c r="S60" s="103"/>
      <c r="T60" s="103"/>
      <c r="U60" s="103"/>
      <c r="V60" s="103"/>
    </row>
    <row r="61" spans="1:22">
      <c r="E61" s="100" t="s">
        <v>874</v>
      </c>
      <c r="G61" s="250">
        <f>'Div 2 forecast'!AI393</f>
        <v>5.1156838898545325E-2</v>
      </c>
      <c r="H61" s="250">
        <f>'Div 2 forecast'!AK387</f>
        <v>5.1256222722346825E-2</v>
      </c>
      <c r="K61" s="251">
        <f>'[19]C.2.2 B 91'!$P$64</f>
        <v>0.50420000128951981</v>
      </c>
      <c r="L61" s="251">
        <f>'[19]C.2.2-F 91'!$P$62</f>
        <v>0.50420000000000009</v>
      </c>
      <c r="S61" s="103"/>
      <c r="T61" s="103"/>
      <c r="U61" s="103"/>
      <c r="V61" s="103"/>
    </row>
    <row r="62" spans="1:22">
      <c r="H62" s="103"/>
      <c r="L62" s="103"/>
    </row>
    <row r="63" spans="1:22" ht="20.100000000000001" customHeight="1">
      <c r="G63" s="115">
        <f>G57*G61+'O&amp;M CC1903'!I25</f>
        <v>9943506.7756448314</v>
      </c>
      <c r="H63" s="115">
        <f>H57*H61</f>
        <v>10080870.36588835</v>
      </c>
      <c r="K63" s="115">
        <f>K57*K61</f>
        <v>5234683.8148039971</v>
      </c>
      <c r="L63" s="115">
        <f>L57*L61</f>
        <v>5382802.431016678</v>
      </c>
    </row>
    <row r="64" spans="1:22">
      <c r="G64" s="247">
        <f>G25-G63</f>
        <v>0</v>
      </c>
      <c r="H64" s="247">
        <f>H25-H63</f>
        <v>0</v>
      </c>
      <c r="K64" s="247">
        <f>K25-K63</f>
        <v>0</v>
      </c>
      <c r="L64" s="247">
        <f>L25-L63</f>
        <v>0</v>
      </c>
    </row>
    <row r="65" spans="3:20">
      <c r="G65" s="121"/>
    </row>
    <row r="66" spans="3:20">
      <c r="G66" s="114"/>
      <c r="H66" s="114"/>
      <c r="T66" s="115"/>
    </row>
    <row r="67" spans="3:20">
      <c r="T67" s="115"/>
    </row>
    <row r="68" spans="3:20">
      <c r="C68" s="115">
        <f>'Div 9 forecast'!AH537</f>
        <v>16133468.910000002</v>
      </c>
      <c r="D68" s="115">
        <f>'Div 9 forecast'!AI537</f>
        <v>15706973.600889469</v>
      </c>
      <c r="G68" s="247">
        <f>'Div 2 forecast'!AH288+'Div 12 forecast'!AH166</f>
        <v>190992733.83999997</v>
      </c>
      <c r="H68" s="247">
        <f>'Div 2 forecast'!AI288+'Div 12 forecast'!AI166</f>
        <v>196676029.37688312</v>
      </c>
      <c r="K68" s="115">
        <f>'Div 91 forecast'!AH326</f>
        <v>10382157.480000002</v>
      </c>
      <c r="L68" s="115">
        <f>'Div 91 forecast'!AI326</f>
        <v>10675927.074606659</v>
      </c>
    </row>
    <row r="69" spans="3:20">
      <c r="C69" s="247">
        <f>C25-C68</f>
        <v>0</v>
      </c>
      <c r="D69" s="247">
        <f>D25-D68</f>
        <v>0</v>
      </c>
      <c r="G69" s="247">
        <f>G57-G68</f>
        <v>0</v>
      </c>
      <c r="H69" s="247">
        <f>H57-H68</f>
        <v>0</v>
      </c>
      <c r="K69" s="247">
        <f>K57-K68</f>
        <v>0</v>
      </c>
      <c r="L69" s="247">
        <f>L57-L68</f>
        <v>0</v>
      </c>
    </row>
    <row r="72" spans="3:20">
      <c r="C72" s="252">
        <f>'[19]C.2.2 B 09'!$P$122</f>
        <v>16133468.920000004</v>
      </c>
      <c r="D72" s="252">
        <f>'[19]C.2.2-F 09'!$P$122</f>
        <v>15706973.600889474</v>
      </c>
      <c r="G72" s="252">
        <f>-'[19]C.2.2 B 02'!$P$46-'[19]C.2.2 B 12'!$P$34</f>
        <v>9943506.7118623089</v>
      </c>
      <c r="H72" s="252">
        <f>-'[19]C.2.2-F 02'!$P$44-'[19]C.2.2-F 12'!$P$34</f>
        <v>10080870.365815962</v>
      </c>
      <c r="K72" s="252">
        <f>-'[19]C.2.2 B 91'!$P$65</f>
        <v>5234683.8047199994</v>
      </c>
      <c r="L72" s="252">
        <f>-'[19]C.2.2-F 91'!$P$63</f>
        <v>5382802.431016678</v>
      </c>
      <c r="P72" s="252">
        <f>SUM('[19]C.2'!$K$18:$K$25)</f>
        <v>31170646.39772211</v>
      </c>
    </row>
    <row r="73" spans="3:20">
      <c r="C73" s="247">
        <f>C68-C72</f>
        <v>-1.0000001639127731E-2</v>
      </c>
      <c r="D73" s="247">
        <f>D68-D72</f>
        <v>0</v>
      </c>
      <c r="G73" s="247">
        <f>G63-G72</f>
        <v>6.3782522454857826E-2</v>
      </c>
      <c r="H73" s="247">
        <f>H63-H72</f>
        <v>7.2387978434562683E-5</v>
      </c>
      <c r="K73" s="247">
        <f>K63-K72</f>
        <v>1.0083997622132301E-2</v>
      </c>
      <c r="L73" s="247">
        <f>L63-L72</f>
        <v>0</v>
      </c>
      <c r="P73" s="247">
        <f>P25-P72</f>
        <v>7.238239049911499E-5</v>
      </c>
    </row>
    <row r="74" spans="3:20">
      <c r="G74" s="113"/>
    </row>
    <row r="75" spans="3:20">
      <c r="G75" s="113"/>
    </row>
    <row r="77" spans="3:20">
      <c r="G77" s="122"/>
    </row>
    <row r="78" spans="3:20">
      <c r="G78" s="122"/>
    </row>
    <row r="79" spans="3:20">
      <c r="G79" s="122"/>
    </row>
    <row r="82" spans="3:12">
      <c r="C82" s="103"/>
      <c r="D82" s="103"/>
      <c r="E82" s="103"/>
      <c r="F82" s="103"/>
      <c r="G82" s="120"/>
      <c r="H82" s="120"/>
      <c r="I82" s="103"/>
      <c r="K82" s="103"/>
      <c r="L82" s="103"/>
    </row>
    <row r="83" spans="3:12">
      <c r="C83" s="103"/>
      <c r="D83" s="103"/>
      <c r="E83" s="103"/>
      <c r="F83" s="103"/>
      <c r="G83" s="120"/>
      <c r="H83" s="120"/>
      <c r="I83" s="103"/>
      <c r="K83" s="103"/>
      <c r="L83" s="103"/>
    </row>
    <row r="84" spans="3:12">
      <c r="C84" s="103"/>
      <c r="D84" s="103"/>
      <c r="E84" s="103"/>
      <c r="F84" s="103"/>
      <c r="G84" s="120"/>
      <c r="H84" s="120"/>
      <c r="I84" s="103"/>
      <c r="K84" s="103"/>
      <c r="L84" s="103"/>
    </row>
    <row r="85" spans="3:12">
      <c r="C85" s="103"/>
      <c r="D85" s="103"/>
      <c r="E85" s="103"/>
      <c r="F85" s="103"/>
      <c r="G85" s="120"/>
      <c r="H85" s="120"/>
      <c r="I85" s="103"/>
      <c r="K85" s="103"/>
      <c r="L85" s="103"/>
    </row>
    <row r="86" spans="3:12">
      <c r="C86" s="103"/>
      <c r="D86" s="103"/>
      <c r="E86" s="103"/>
      <c r="F86" s="103"/>
      <c r="G86" s="120"/>
      <c r="H86" s="120"/>
      <c r="I86" s="103"/>
      <c r="K86" s="103"/>
      <c r="L86" s="103"/>
    </row>
    <row r="87" spans="3:12">
      <c r="C87" s="103"/>
      <c r="D87" s="103"/>
      <c r="E87" s="103"/>
      <c r="F87" s="103"/>
      <c r="G87" s="120"/>
      <c r="H87" s="120"/>
      <c r="I87" s="103"/>
      <c r="K87" s="103"/>
      <c r="L87" s="103"/>
    </row>
    <row r="88" spans="3:12">
      <c r="C88" s="103"/>
      <c r="D88" s="103"/>
      <c r="E88" s="103"/>
      <c r="F88" s="103"/>
      <c r="G88" s="120"/>
      <c r="H88" s="120"/>
      <c r="I88" s="103"/>
      <c r="K88" s="103"/>
      <c r="L88" s="103"/>
    </row>
    <row r="89" spans="3:12">
      <c r="C89" s="103"/>
      <c r="D89" s="103"/>
      <c r="E89" s="103"/>
      <c r="F89" s="103"/>
      <c r="G89" s="120"/>
      <c r="H89" s="120"/>
      <c r="I89" s="103"/>
      <c r="K89" s="103"/>
      <c r="L89" s="103"/>
    </row>
    <row r="90" spans="3:12">
      <c r="C90" s="103"/>
      <c r="D90" s="103"/>
      <c r="E90" s="103"/>
      <c r="F90" s="103"/>
      <c r="G90" s="120"/>
      <c r="H90" s="120"/>
      <c r="I90" s="103"/>
      <c r="K90" s="103"/>
      <c r="L90" s="103"/>
    </row>
    <row r="91" spans="3:12">
      <c r="C91" s="103"/>
      <c r="D91" s="103"/>
      <c r="E91" s="103"/>
      <c r="F91" s="103"/>
      <c r="G91" s="120"/>
      <c r="H91" s="120"/>
      <c r="I91" s="103"/>
      <c r="K91" s="103"/>
      <c r="L91" s="103"/>
    </row>
    <row r="92" spans="3:12">
      <c r="C92" s="103"/>
      <c r="D92" s="103"/>
      <c r="E92" s="103"/>
      <c r="F92" s="103"/>
      <c r="G92" s="120"/>
      <c r="H92" s="120"/>
      <c r="I92" s="103"/>
      <c r="K92" s="103"/>
      <c r="L92" s="103"/>
    </row>
    <row r="93" spans="3:12">
      <c r="C93" s="103"/>
      <c r="D93" s="103"/>
      <c r="E93" s="103"/>
      <c r="F93" s="103"/>
      <c r="G93" s="120"/>
      <c r="H93" s="120"/>
      <c r="I93" s="103"/>
      <c r="K93" s="103"/>
      <c r="L93" s="103"/>
    </row>
    <row r="94" spans="3:12">
      <c r="C94" s="103"/>
      <c r="D94" s="103"/>
      <c r="E94" s="103"/>
      <c r="F94" s="103"/>
      <c r="G94" s="120"/>
      <c r="H94" s="120"/>
      <c r="I94" s="103"/>
      <c r="K94" s="103"/>
      <c r="L94" s="103"/>
    </row>
    <row r="95" spans="3:12">
      <c r="C95" s="103"/>
      <c r="D95" s="103"/>
      <c r="E95" s="103"/>
      <c r="F95" s="103"/>
      <c r="G95" s="120"/>
      <c r="H95" s="120"/>
      <c r="I95" s="103"/>
      <c r="K95" s="103"/>
      <c r="L95" s="103"/>
    </row>
    <row r="96" spans="3:12">
      <c r="C96" s="103"/>
      <c r="D96" s="103"/>
      <c r="E96" s="103"/>
      <c r="F96" s="103"/>
      <c r="G96" s="120"/>
      <c r="H96" s="120"/>
      <c r="I96" s="103"/>
      <c r="K96" s="103"/>
      <c r="L96" s="103"/>
    </row>
    <row r="97" spans="3:12">
      <c r="C97" s="103"/>
      <c r="D97" s="103"/>
      <c r="E97" s="103"/>
      <c r="F97" s="103"/>
      <c r="G97" s="120"/>
      <c r="H97" s="120"/>
      <c r="I97" s="103"/>
      <c r="K97" s="103"/>
      <c r="L97" s="103"/>
    </row>
    <row r="98" spans="3:12">
      <c r="C98" s="103"/>
      <c r="D98" s="103"/>
      <c r="E98" s="103"/>
      <c r="F98" s="103"/>
      <c r="G98" s="120"/>
      <c r="H98" s="120"/>
      <c r="I98" s="103"/>
      <c r="K98" s="103"/>
      <c r="L98" s="103"/>
    </row>
    <row r="99" spans="3:12">
      <c r="C99" s="123"/>
      <c r="D99" s="123"/>
      <c r="E99" s="123"/>
      <c r="F99" s="103"/>
      <c r="G99" s="120"/>
      <c r="H99" s="120"/>
      <c r="I99" s="103"/>
      <c r="K99" s="103"/>
      <c r="L99" s="103"/>
    </row>
    <row r="100" spans="3:12">
      <c r="D100" s="103"/>
      <c r="E100" s="103"/>
      <c r="F100" s="103"/>
      <c r="L100" s="103"/>
    </row>
  </sheetData>
  <mergeCells count="5">
    <mergeCell ref="C3:E3"/>
    <mergeCell ref="G3:I3"/>
    <mergeCell ref="K3:M3"/>
    <mergeCell ref="O3:Q3"/>
    <mergeCell ref="T3:V3"/>
  </mergeCells>
  <pageMargins left="0.7" right="0.7" top="0.75" bottom="0.75" header="0.3" footer="0.3"/>
  <pageSetup scale="4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929E3-1C9B-4CA2-A0B4-B75E725BF79E}">
  <sheetPr>
    <tabColor rgb="FFFF99FF"/>
  </sheetPr>
  <dimension ref="A2:BL574"/>
  <sheetViews>
    <sheetView workbookViewId="0">
      <selection activeCell="BL574" sqref="BL574"/>
    </sheetView>
  </sheetViews>
  <sheetFormatPr defaultRowHeight="12.75"/>
  <cols>
    <col min="1" max="1" width="81.28515625" style="169" bestFit="1" customWidth="1"/>
    <col min="2" max="2" width="13.140625" style="169" customWidth="1"/>
    <col min="3" max="3" width="7" style="169" bestFit="1" customWidth="1"/>
    <col min="4" max="4" width="13" style="170" customWidth="1"/>
    <col min="5" max="5" width="14.28515625" style="170" customWidth="1"/>
    <col min="6" max="6" width="13" style="169" bestFit="1" customWidth="1"/>
    <col min="7" max="10" width="12.28515625" style="169" bestFit="1" customWidth="1"/>
    <col min="11" max="11" width="12" style="169" bestFit="1" customWidth="1"/>
    <col min="12" max="12" width="12.7109375" style="169" customWidth="1"/>
    <col min="13" max="13" width="12.7109375" style="169" bestFit="1" customWidth="1"/>
    <col min="14" max="14" width="13.7109375" style="169" customWidth="1"/>
    <col min="15" max="15" width="13" style="169" bestFit="1" customWidth="1"/>
    <col min="16" max="21" width="13.42578125" style="169" customWidth="1"/>
    <col min="22" max="22" width="13.42578125" style="170" customWidth="1"/>
    <col min="23" max="23" width="15.28515625" style="169" customWidth="1"/>
    <col min="24" max="24" width="13.85546875" style="169" customWidth="1"/>
    <col min="25" max="25" width="13.28515625" style="169" customWidth="1"/>
    <col min="26" max="26" width="14" style="169" customWidth="1"/>
    <col min="27" max="30" width="14.42578125" style="169" customWidth="1"/>
    <col min="31" max="31" width="13.5703125" style="169" customWidth="1"/>
    <col min="32" max="32" width="13.85546875" style="169" customWidth="1"/>
    <col min="33" max="33" width="7.5703125" style="169" customWidth="1"/>
    <col min="34" max="35" width="14.140625" style="169" customWidth="1"/>
    <col min="36" max="36" width="5.7109375" style="169" customWidth="1"/>
    <col min="37" max="37" width="13.5703125" style="169" customWidth="1"/>
    <col min="38" max="38" width="13" style="169" customWidth="1"/>
    <col min="39" max="16384" width="9.140625" style="169"/>
  </cols>
  <sheetData>
    <row r="2" spans="1:38">
      <c r="D2" s="85" t="s">
        <v>818</v>
      </c>
      <c r="R2" s="253">
        <f>Escalation!C6</f>
        <v>0.03</v>
      </c>
      <c r="S2" s="253">
        <f t="shared" ref="S2:U2" si="0">R2</f>
        <v>0.03</v>
      </c>
      <c r="T2" s="253">
        <f t="shared" si="0"/>
        <v>0.03</v>
      </c>
      <c r="U2" s="253">
        <f t="shared" si="0"/>
        <v>0.03</v>
      </c>
      <c r="V2" s="253">
        <f>U2</f>
        <v>0.03</v>
      </c>
      <c r="W2" s="253">
        <f t="shared" ref="W2:AF4" si="1">V2</f>
        <v>0.03</v>
      </c>
      <c r="X2" s="253">
        <f t="shared" si="1"/>
        <v>0.03</v>
      </c>
      <c r="Y2" s="253">
        <f t="shared" si="1"/>
        <v>0.03</v>
      </c>
      <c r="Z2" s="253">
        <f t="shared" si="1"/>
        <v>0.03</v>
      </c>
      <c r="AA2" s="253">
        <f t="shared" si="1"/>
        <v>0.03</v>
      </c>
      <c r="AB2" s="253">
        <f t="shared" si="1"/>
        <v>0.03</v>
      </c>
      <c r="AC2" s="253">
        <f t="shared" si="1"/>
        <v>0.03</v>
      </c>
      <c r="AD2" s="253">
        <f t="shared" si="1"/>
        <v>0.03</v>
      </c>
      <c r="AE2" s="253">
        <f t="shared" si="1"/>
        <v>0.03</v>
      </c>
      <c r="AF2" s="253">
        <f t="shared" si="1"/>
        <v>0.03</v>
      </c>
      <c r="AK2" s="321" t="s">
        <v>914</v>
      </c>
      <c r="AL2" s="321"/>
    </row>
    <row r="3" spans="1:38">
      <c r="A3" s="171"/>
      <c r="B3" s="172" t="s">
        <v>907</v>
      </c>
      <c r="C3" s="171"/>
      <c r="D3" s="85" t="s">
        <v>819</v>
      </c>
      <c r="E3" s="33"/>
      <c r="F3" s="33">
        <f>(F54-F32-F33-F34-F37-F39-F40-F42-F44-F46-F48-F51)/F28</f>
        <v>0.34914737595658296</v>
      </c>
      <c r="G3" s="33">
        <f t="shared" ref="G3:Q3" si="2">(G54-G32-G33-G34-G37-G39-G40-G42-G44-G46-G48-G51)/G28</f>
        <v>0.34958802254043764</v>
      </c>
      <c r="H3" s="33">
        <f t="shared" si="2"/>
        <v>0.33565217885198151</v>
      </c>
      <c r="I3" s="33">
        <f t="shared" si="2"/>
        <v>0.3360158094519633</v>
      </c>
      <c r="J3" s="33">
        <f t="shared" si="2"/>
        <v>0.35000218802564359</v>
      </c>
      <c r="K3" s="33">
        <f t="shared" si="2"/>
        <v>0.3485316770879105</v>
      </c>
      <c r="L3" s="33">
        <f t="shared" si="2"/>
        <v>0.40824777922932909</v>
      </c>
      <c r="M3" s="33">
        <f t="shared" si="2"/>
        <v>0.40872080776572162</v>
      </c>
      <c r="N3" s="33">
        <f t="shared" si="2"/>
        <v>0.40823429728051869</v>
      </c>
      <c r="O3" s="33">
        <f t="shared" si="2"/>
        <v>0.4082115862433856</v>
      </c>
      <c r="P3" s="33">
        <f t="shared" si="2"/>
        <v>0.4082115862433856</v>
      </c>
      <c r="Q3" s="33">
        <f t="shared" si="2"/>
        <v>0.4082089985934319</v>
      </c>
      <c r="R3" s="33">
        <f>AVERAGE($F3:K3)</f>
        <v>0.34482287531908656</v>
      </c>
      <c r="S3" s="253">
        <f t="shared" ref="S3:U3" si="3">R3</f>
        <v>0.34482287531908656</v>
      </c>
      <c r="T3" s="253">
        <f t="shared" si="3"/>
        <v>0.34482287531908656</v>
      </c>
      <c r="U3" s="253">
        <f t="shared" si="3"/>
        <v>0.34482287531908656</v>
      </c>
      <c r="V3" s="253">
        <f>U3</f>
        <v>0.34482287531908656</v>
      </c>
      <c r="W3" s="253">
        <f t="shared" si="1"/>
        <v>0.34482287531908656</v>
      </c>
      <c r="X3" s="253">
        <f t="shared" si="1"/>
        <v>0.34482287531908656</v>
      </c>
      <c r="Y3" s="253">
        <f t="shared" si="1"/>
        <v>0.34482287531908656</v>
      </c>
      <c r="Z3" s="253">
        <f t="shared" si="1"/>
        <v>0.34482287531908656</v>
      </c>
      <c r="AA3" s="253">
        <f t="shared" si="1"/>
        <v>0.34482287531908656</v>
      </c>
      <c r="AB3" s="253">
        <f t="shared" si="1"/>
        <v>0.34482287531908656</v>
      </c>
      <c r="AC3" s="253">
        <f t="shared" si="1"/>
        <v>0.34482287531908656</v>
      </c>
      <c r="AD3" s="253">
        <f t="shared" si="1"/>
        <v>0.34482287531908656</v>
      </c>
      <c r="AE3" s="253">
        <f t="shared" si="1"/>
        <v>0.34482287531908656</v>
      </c>
      <c r="AF3" s="253">
        <f t="shared" si="1"/>
        <v>0.34482287531908656</v>
      </c>
      <c r="AK3" s="321" t="s">
        <v>915</v>
      </c>
      <c r="AL3" s="321"/>
    </row>
    <row r="4" spans="1:38">
      <c r="A4" s="171"/>
      <c r="B4" s="171"/>
      <c r="C4" s="171"/>
      <c r="D4" s="85" t="s">
        <v>1104</v>
      </c>
      <c r="E4" s="33"/>
      <c r="F4" s="33"/>
      <c r="G4" s="33"/>
      <c r="H4" s="33"/>
      <c r="I4" s="33"/>
      <c r="J4" s="33"/>
      <c r="K4" s="33"/>
      <c r="L4" s="33"/>
      <c r="M4" s="170"/>
      <c r="N4" s="170"/>
      <c r="O4" s="170"/>
      <c r="P4" s="170"/>
      <c r="Q4" s="170"/>
      <c r="R4" s="253">
        <f>Escalation!C7</f>
        <v>0</v>
      </c>
      <c r="S4" s="253">
        <f t="shared" ref="S4:U4" si="4">R4</f>
        <v>0</v>
      </c>
      <c r="T4" s="253">
        <f t="shared" si="4"/>
        <v>0</v>
      </c>
      <c r="U4" s="253">
        <f t="shared" si="4"/>
        <v>0</v>
      </c>
      <c r="V4" s="253">
        <f>U4</f>
        <v>0</v>
      </c>
      <c r="W4" s="253">
        <f t="shared" si="1"/>
        <v>0</v>
      </c>
      <c r="X4" s="253">
        <f t="shared" si="1"/>
        <v>0</v>
      </c>
      <c r="Y4" s="253">
        <f t="shared" si="1"/>
        <v>0</v>
      </c>
      <c r="Z4" s="253">
        <f t="shared" si="1"/>
        <v>0</v>
      </c>
      <c r="AA4" s="253">
        <f t="shared" si="1"/>
        <v>0</v>
      </c>
      <c r="AB4" s="253">
        <f t="shared" si="1"/>
        <v>0</v>
      </c>
      <c r="AC4" s="253">
        <f t="shared" si="1"/>
        <v>0</v>
      </c>
      <c r="AD4" s="253">
        <f t="shared" si="1"/>
        <v>0</v>
      </c>
      <c r="AE4" s="253">
        <f t="shared" si="1"/>
        <v>0</v>
      </c>
      <c r="AF4" s="253">
        <f t="shared" si="1"/>
        <v>0</v>
      </c>
      <c r="AK4" s="321" t="s">
        <v>909</v>
      </c>
      <c r="AL4" s="321"/>
    </row>
    <row r="5" spans="1:38">
      <c r="A5" s="171" t="s">
        <v>156</v>
      </c>
      <c r="B5" s="171"/>
      <c r="C5" s="171"/>
      <c r="F5" s="318" t="s">
        <v>83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20"/>
      <c r="R5" s="173"/>
      <c r="S5" s="173"/>
      <c r="T5" s="173"/>
      <c r="U5" s="318" t="s">
        <v>84</v>
      </c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20"/>
      <c r="AK5" s="169" t="s">
        <v>71</v>
      </c>
    </row>
    <row r="6" spans="1:38">
      <c r="F6" s="38" t="s">
        <v>104</v>
      </c>
      <c r="G6" s="174"/>
      <c r="H6" s="174"/>
      <c r="I6" s="174"/>
      <c r="J6" s="174"/>
      <c r="K6" s="174"/>
      <c r="L6" s="40" t="s">
        <v>1103</v>
      </c>
      <c r="M6" s="175"/>
      <c r="N6" s="175"/>
      <c r="O6" s="175"/>
      <c r="P6" s="175"/>
      <c r="Q6" s="201" t="s">
        <v>106</v>
      </c>
      <c r="R6" s="43" t="s">
        <v>107</v>
      </c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45" t="s">
        <v>108</v>
      </c>
    </row>
    <row r="7" spans="1:38">
      <c r="A7" s="46"/>
      <c r="B7" s="177"/>
      <c r="C7" s="177"/>
      <c r="D7" s="177" t="s">
        <v>821</v>
      </c>
      <c r="E7" s="177" t="s">
        <v>822</v>
      </c>
      <c r="F7" s="178">
        <v>2020</v>
      </c>
      <c r="G7" s="178">
        <v>2020</v>
      </c>
      <c r="H7" s="178">
        <v>2020</v>
      </c>
      <c r="I7" s="178">
        <v>2020</v>
      </c>
      <c r="J7" s="178">
        <v>2020</v>
      </c>
      <c r="K7" s="178">
        <v>2020</v>
      </c>
      <c r="L7" s="202">
        <v>2021</v>
      </c>
      <c r="M7" s="202">
        <v>2021</v>
      </c>
      <c r="N7" s="202">
        <v>2021</v>
      </c>
      <c r="O7" s="202">
        <v>2021</v>
      </c>
      <c r="P7" s="202">
        <v>2021</v>
      </c>
      <c r="Q7" s="202">
        <v>2021</v>
      </c>
      <c r="R7" s="202">
        <v>2021</v>
      </c>
      <c r="S7" s="202">
        <v>2021</v>
      </c>
      <c r="T7" s="202">
        <v>2021</v>
      </c>
      <c r="U7" s="202">
        <v>2021</v>
      </c>
      <c r="V7" s="202">
        <v>2021</v>
      </c>
      <c r="W7" s="202">
        <v>2021</v>
      </c>
      <c r="X7" s="202">
        <v>2022</v>
      </c>
      <c r="Y7" s="202">
        <v>2022</v>
      </c>
      <c r="Z7" s="202">
        <v>2022</v>
      </c>
      <c r="AA7" s="202">
        <v>2022</v>
      </c>
      <c r="AB7" s="202">
        <v>2022</v>
      </c>
      <c r="AC7" s="202">
        <v>2022</v>
      </c>
      <c r="AD7" s="202">
        <v>2022</v>
      </c>
      <c r="AE7" s="202">
        <v>2022</v>
      </c>
      <c r="AF7" s="202">
        <v>2022</v>
      </c>
      <c r="AK7" s="254">
        <f>'[19]C.2.2 B 02'!$P$45</f>
        <v>5.0031230137501E-2</v>
      </c>
      <c r="AL7" s="254">
        <f>'[19]C.2.2-F 02'!$O$43</f>
        <v>4.9714119999999994E-2</v>
      </c>
    </row>
    <row r="8" spans="1:38">
      <c r="B8" s="179" t="s">
        <v>823</v>
      </c>
      <c r="C8" s="179" t="s">
        <v>822</v>
      </c>
      <c r="D8" s="180" t="s">
        <v>824</v>
      </c>
      <c r="E8" s="181" t="s">
        <v>825</v>
      </c>
      <c r="F8" s="182" t="s">
        <v>112</v>
      </c>
      <c r="G8" s="182" t="s">
        <v>113</v>
      </c>
      <c r="H8" s="182" t="s">
        <v>114</v>
      </c>
      <c r="I8" s="182" t="s">
        <v>9</v>
      </c>
      <c r="J8" s="182" t="s">
        <v>10</v>
      </c>
      <c r="K8" s="182" t="s">
        <v>11</v>
      </c>
      <c r="L8" s="203" t="s">
        <v>12</v>
      </c>
      <c r="M8" s="203" t="s">
        <v>13</v>
      </c>
      <c r="N8" s="203" t="s">
        <v>14</v>
      </c>
      <c r="O8" s="203" t="s">
        <v>109</v>
      </c>
      <c r="P8" s="203" t="s">
        <v>110</v>
      </c>
      <c r="Q8" s="203" t="s">
        <v>111</v>
      </c>
      <c r="R8" s="203" t="s">
        <v>112</v>
      </c>
      <c r="S8" s="203" t="s">
        <v>113</v>
      </c>
      <c r="T8" s="203" t="s">
        <v>114</v>
      </c>
      <c r="U8" s="203" t="s">
        <v>9</v>
      </c>
      <c r="V8" s="203" t="s">
        <v>10</v>
      </c>
      <c r="W8" s="203" t="s">
        <v>11</v>
      </c>
      <c r="X8" s="203" t="s">
        <v>12</v>
      </c>
      <c r="Y8" s="203" t="s">
        <v>13</v>
      </c>
      <c r="Z8" s="203" t="s">
        <v>14</v>
      </c>
      <c r="AA8" s="203" t="s">
        <v>109</v>
      </c>
      <c r="AB8" s="203" t="s">
        <v>110</v>
      </c>
      <c r="AC8" s="203" t="s">
        <v>111</v>
      </c>
      <c r="AD8" s="203" t="s">
        <v>112</v>
      </c>
      <c r="AE8" s="203" t="s">
        <v>113</v>
      </c>
      <c r="AF8" s="203" t="s">
        <v>114</v>
      </c>
      <c r="AH8" s="183" t="s">
        <v>826</v>
      </c>
      <c r="AI8" s="183" t="s">
        <v>827</v>
      </c>
      <c r="AK8" s="240" t="s">
        <v>826</v>
      </c>
      <c r="AL8" s="240" t="s">
        <v>827</v>
      </c>
    </row>
    <row r="9" spans="1:38">
      <c r="D9" s="184"/>
      <c r="E9" s="184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38">
      <c r="A10" s="145" t="s">
        <v>312</v>
      </c>
      <c r="B10" s="125" t="str">
        <f>RIGHT(A10,10)</f>
        <v>9030-01000</v>
      </c>
      <c r="C10" s="255" t="str">
        <f>LEFT(B10,4)</f>
        <v>9030</v>
      </c>
      <c r="D10" s="256">
        <f>SUM($F10:K10)</f>
        <v>51376.710000000006</v>
      </c>
      <c r="E10" s="257">
        <f>D10/$D$28</f>
        <v>1.9955224119289411E-3</v>
      </c>
      <c r="F10" s="258">
        <f>'Div 2 history'!B10</f>
        <v>8451.15</v>
      </c>
      <c r="G10" s="258">
        <f>'Div 2 history'!C10</f>
        <v>8724.93</v>
      </c>
      <c r="H10" s="258">
        <f>'Div 2 history'!D10</f>
        <v>12822.09</v>
      </c>
      <c r="I10" s="258">
        <f>'Div 2 history'!E10</f>
        <v>8658.630000000001</v>
      </c>
      <c r="J10" s="258">
        <f>'Div 2 history'!F10</f>
        <v>7086.87</v>
      </c>
      <c r="K10" s="258">
        <f>'Div 2 history'!G10</f>
        <v>5633.04</v>
      </c>
      <c r="L10" s="256">
        <f t="shared" ref="L10:AA25" si="5">$E10*L$28</f>
        <v>9087.0962346197539</v>
      </c>
      <c r="M10" s="256">
        <f t="shared" si="5"/>
        <v>8684.8335985543999</v>
      </c>
      <c r="N10" s="256">
        <f t="shared" si="5"/>
        <v>9099.1060667484817</v>
      </c>
      <c r="O10" s="256">
        <f t="shared" si="5"/>
        <v>9119.4084119913241</v>
      </c>
      <c r="P10" s="256">
        <f t="shared" si="5"/>
        <v>9119.4084119913241</v>
      </c>
      <c r="Q10" s="256">
        <f t="shared" si="5"/>
        <v>9119.4139395884049</v>
      </c>
      <c r="R10" s="256">
        <f t="shared" si="5"/>
        <v>9126.6215767661197</v>
      </c>
      <c r="S10" s="256">
        <f t="shared" si="5"/>
        <v>8439.9051748330712</v>
      </c>
      <c r="T10" s="256">
        <f t="shared" si="5"/>
        <v>9980.6006719441848</v>
      </c>
      <c r="U10" s="256">
        <f t="shared" si="5"/>
        <v>8546.4985052549437</v>
      </c>
      <c r="V10" s="256">
        <f t="shared" si="5"/>
        <v>7802.0226972868386</v>
      </c>
      <c r="W10" s="256">
        <f t="shared" si="5"/>
        <v>9022.3626739148531</v>
      </c>
      <c r="X10" s="256">
        <f t="shared" si="5"/>
        <v>9359.7091216583467</v>
      </c>
      <c r="Y10" s="256">
        <f t="shared" si="5"/>
        <v>8945.3786065110326</v>
      </c>
      <c r="Z10" s="256">
        <f t="shared" si="5"/>
        <v>9372.079248750937</v>
      </c>
      <c r="AA10" s="256">
        <f t="shared" si="5"/>
        <v>9392.990664351064</v>
      </c>
      <c r="AB10" s="256">
        <f t="shared" ref="S10:AF25" si="6">$E10*AB$28</f>
        <v>9392.990664351064</v>
      </c>
      <c r="AC10" s="256">
        <f t="shared" si="6"/>
        <v>9392.9963577760573</v>
      </c>
      <c r="AD10" s="256">
        <f t="shared" si="6"/>
        <v>9400.4202240691029</v>
      </c>
      <c r="AE10" s="256">
        <f t="shared" si="6"/>
        <v>8693.1023300780616</v>
      </c>
      <c r="AF10" s="256">
        <f t="shared" si="6"/>
        <v>10280.018692102511</v>
      </c>
    </row>
    <row r="11" spans="1:38">
      <c r="A11" s="145" t="s">
        <v>559</v>
      </c>
      <c r="B11" s="125" t="str">
        <f t="shared" ref="B11:B27" si="7">RIGHT(A11,10)</f>
        <v>9200-01000</v>
      </c>
      <c r="C11" s="255" t="str">
        <f t="shared" ref="C11:C27" si="8">LEFT(B11,4)</f>
        <v>9200</v>
      </c>
      <c r="D11" s="256">
        <f>SUM($F11:K11)</f>
        <v>25527429.709999997</v>
      </c>
      <c r="E11" s="257">
        <f t="shared" ref="E11:E27" si="9">D11/$D$28</f>
        <v>0.991510707969539</v>
      </c>
      <c r="F11" s="258">
        <f>'Div 2 history'!B11</f>
        <v>3954576.2</v>
      </c>
      <c r="G11" s="258">
        <f>'Div 2 history'!C11</f>
        <v>3929499.6799999992</v>
      </c>
      <c r="H11" s="258">
        <f>'Div 2 history'!D11</f>
        <v>6187679.6799999997</v>
      </c>
      <c r="I11" s="258">
        <f>'Div 2 history'!E11</f>
        <v>3845495.4500000007</v>
      </c>
      <c r="J11" s="258">
        <f>'Div 2 history'!F11</f>
        <v>3800454.2300000004</v>
      </c>
      <c r="K11" s="258">
        <f>'Div 2 history'!G11</f>
        <v>3809724.4699999993</v>
      </c>
      <c r="L11" s="256">
        <f t="shared" si="5"/>
        <v>4515084.955756438</v>
      </c>
      <c r="M11" s="256">
        <f t="shared" si="5"/>
        <v>4315213.6294858847</v>
      </c>
      <c r="N11" s="256">
        <f t="shared" si="5"/>
        <v>4521052.2538861744</v>
      </c>
      <c r="O11" s="256">
        <f t="shared" si="5"/>
        <v>4531139.8342535207</v>
      </c>
      <c r="P11" s="256">
        <f t="shared" si="5"/>
        <v>4531139.8342535207</v>
      </c>
      <c r="Q11" s="256">
        <f t="shared" si="5"/>
        <v>4531142.5807381812</v>
      </c>
      <c r="R11" s="256">
        <f t="shared" si="5"/>
        <v>4534723.8231227035</v>
      </c>
      <c r="S11" s="256">
        <f t="shared" si="6"/>
        <v>4193516.5974936197</v>
      </c>
      <c r="T11" s="256">
        <f t="shared" si="6"/>
        <v>4959038.4848822327</v>
      </c>
      <c r="U11" s="256">
        <f t="shared" si="6"/>
        <v>4246479.3845210327</v>
      </c>
      <c r="V11" s="256">
        <f t="shared" si="6"/>
        <v>3876573.3734373869</v>
      </c>
      <c r="W11" s="256">
        <f t="shared" si="6"/>
        <v>4482920.9378430229</v>
      </c>
      <c r="X11" s="256">
        <f t="shared" si="6"/>
        <v>4650537.5044291317</v>
      </c>
      <c r="Y11" s="256">
        <f t="shared" si="6"/>
        <v>4444670.0383704612</v>
      </c>
      <c r="Z11" s="256">
        <f t="shared" si="6"/>
        <v>4656683.8215027601</v>
      </c>
      <c r="AA11" s="256">
        <f t="shared" si="6"/>
        <v>4667074.0292811263</v>
      </c>
      <c r="AB11" s="256">
        <f t="shared" si="6"/>
        <v>4667074.0292811263</v>
      </c>
      <c r="AC11" s="256">
        <f t="shared" si="6"/>
        <v>4667076.8581603272</v>
      </c>
      <c r="AD11" s="256">
        <f t="shared" si="6"/>
        <v>4670765.5378163839</v>
      </c>
      <c r="AE11" s="256">
        <f t="shared" si="6"/>
        <v>4319322.0954184281</v>
      </c>
      <c r="AF11" s="256">
        <f t="shared" si="6"/>
        <v>5107809.6394287003</v>
      </c>
    </row>
    <row r="12" spans="1:38">
      <c r="A12" s="145" t="s">
        <v>317</v>
      </c>
      <c r="B12" s="125" t="str">
        <f t="shared" si="7"/>
        <v>8700-01000</v>
      </c>
      <c r="C12" s="255" t="str">
        <f t="shared" si="8"/>
        <v>8700</v>
      </c>
      <c r="D12" s="256">
        <f>SUM($F12:K12)</f>
        <v>1274.54</v>
      </c>
      <c r="E12" s="257">
        <f t="shared" si="9"/>
        <v>4.950439868375986E-5</v>
      </c>
      <c r="F12" s="258">
        <f>'Div 2 history'!B12</f>
        <v>0</v>
      </c>
      <c r="G12" s="258">
        <f>'Div 2 history'!C12</f>
        <v>0</v>
      </c>
      <c r="H12" s="258">
        <f>'Div 2 history'!D12</f>
        <v>1274.54</v>
      </c>
      <c r="I12" s="258">
        <f>'Div 2 history'!E12</f>
        <v>0</v>
      </c>
      <c r="J12" s="258">
        <f>'Div 2 history'!F12</f>
        <v>0</v>
      </c>
      <c r="K12" s="258">
        <f>'Div 2 history'!G12</f>
        <v>0</v>
      </c>
      <c r="L12" s="256">
        <f t="shared" si="5"/>
        <v>225.43030947042462</v>
      </c>
      <c r="M12" s="256">
        <f t="shared" si="5"/>
        <v>215.45108308222777</v>
      </c>
      <c r="N12" s="256">
        <f t="shared" si="5"/>
        <v>225.72824624841894</v>
      </c>
      <c r="O12" s="256">
        <f t="shared" si="5"/>
        <v>226.23190152540755</v>
      </c>
      <c r="P12" s="256">
        <f t="shared" si="5"/>
        <v>226.23190152540755</v>
      </c>
      <c r="Q12" s="256">
        <f t="shared" si="5"/>
        <v>226.23203865259188</v>
      </c>
      <c r="R12" s="256">
        <f t="shared" si="5"/>
        <v>226.4108438327695</v>
      </c>
      <c r="S12" s="256">
        <f t="shared" si="6"/>
        <v>209.37496273178527</v>
      </c>
      <c r="T12" s="256">
        <f t="shared" si="6"/>
        <v>247.59613413197806</v>
      </c>
      <c r="U12" s="256">
        <f t="shared" si="6"/>
        <v>212.01930222639081</v>
      </c>
      <c r="V12" s="256">
        <f t="shared" si="6"/>
        <v>193.55054086958791</v>
      </c>
      <c r="W12" s="256">
        <f t="shared" si="6"/>
        <v>223.82441620748847</v>
      </c>
      <c r="X12" s="256">
        <f t="shared" si="6"/>
        <v>232.19321875453736</v>
      </c>
      <c r="Y12" s="256">
        <f t="shared" si="6"/>
        <v>221.91461557469464</v>
      </c>
      <c r="Z12" s="256">
        <f t="shared" si="6"/>
        <v>232.50009363587151</v>
      </c>
      <c r="AA12" s="256">
        <f t="shared" si="6"/>
        <v>233.01885857116974</v>
      </c>
      <c r="AB12" s="256">
        <f t="shared" si="6"/>
        <v>233.01885857116974</v>
      </c>
      <c r="AC12" s="256">
        <f t="shared" si="6"/>
        <v>233.01899981216965</v>
      </c>
      <c r="AD12" s="256">
        <f t="shared" si="6"/>
        <v>233.20316914775259</v>
      </c>
      <c r="AE12" s="256">
        <f t="shared" si="6"/>
        <v>215.65621161373883</v>
      </c>
      <c r="AF12" s="256">
        <f t="shared" si="6"/>
        <v>255.0240181559374</v>
      </c>
    </row>
    <row r="13" spans="1:38">
      <c r="A13" s="145" t="s">
        <v>719</v>
      </c>
      <c r="B13" s="125" t="str">
        <f t="shared" si="7"/>
        <v>9200-01001</v>
      </c>
      <c r="C13" s="255" t="str">
        <f t="shared" si="8"/>
        <v>9200</v>
      </c>
      <c r="D13" s="256">
        <f>SUM($F13:K13)</f>
        <v>496581.00999999995</v>
      </c>
      <c r="E13" s="257">
        <f t="shared" si="9"/>
        <v>1.9287699325108775E-2</v>
      </c>
      <c r="F13" s="258">
        <f>'Div 2 history'!B13</f>
        <v>112276.99</v>
      </c>
      <c r="G13" s="258">
        <f>'Div 2 history'!C13</f>
        <v>72300.56</v>
      </c>
      <c r="H13" s="258">
        <f>'Div 2 history'!D13</f>
        <v>100341.66</v>
      </c>
      <c r="I13" s="258">
        <f>'Div 2 history'!E13</f>
        <v>45481.520000000004</v>
      </c>
      <c r="J13" s="258">
        <f>'Div 2 history'!F13</f>
        <v>81405.98</v>
      </c>
      <c r="K13" s="258">
        <f>'Div 2 history'!G13</f>
        <v>84774.3</v>
      </c>
      <c r="L13" s="256">
        <f t="shared" si="5"/>
        <v>87831.225980695774</v>
      </c>
      <c r="M13" s="256">
        <f t="shared" si="5"/>
        <v>83943.161016968137</v>
      </c>
      <c r="N13" s="256">
        <f t="shared" si="5"/>
        <v>87947.306877437019</v>
      </c>
      <c r="O13" s="256">
        <f t="shared" si="5"/>
        <v>88143.538965985688</v>
      </c>
      <c r="P13" s="256">
        <f t="shared" si="5"/>
        <v>88143.538965985688</v>
      </c>
      <c r="Q13" s="256">
        <f t="shared" si="5"/>
        <v>88143.592392912818</v>
      </c>
      <c r="R13" s="256">
        <f t="shared" si="5"/>
        <v>88213.257728614975</v>
      </c>
      <c r="S13" s="256">
        <f t="shared" si="6"/>
        <v>81575.808104933763</v>
      </c>
      <c r="T13" s="256">
        <f t="shared" si="6"/>
        <v>96467.383023956179</v>
      </c>
      <c r="U13" s="256">
        <f t="shared" si="6"/>
        <v>82606.084735729266</v>
      </c>
      <c r="V13" s="256">
        <f t="shared" si="6"/>
        <v>75410.362225639226</v>
      </c>
      <c r="W13" s="256">
        <f t="shared" si="6"/>
        <v>87205.544481126504</v>
      </c>
      <c r="X13" s="256">
        <f t="shared" si="6"/>
        <v>90466.162760116669</v>
      </c>
      <c r="Y13" s="256">
        <f t="shared" si="6"/>
        <v>86461.455847477191</v>
      </c>
      <c r="Z13" s="256">
        <f t="shared" si="6"/>
        <v>90585.726083760135</v>
      </c>
      <c r="AA13" s="256">
        <f t="shared" si="6"/>
        <v>90787.845134965261</v>
      </c>
      <c r="AB13" s="256">
        <f t="shared" si="6"/>
        <v>90787.845134965261</v>
      </c>
      <c r="AC13" s="256">
        <f t="shared" si="6"/>
        <v>90787.900164700201</v>
      </c>
      <c r="AD13" s="256">
        <f t="shared" si="6"/>
        <v>90859.655460473427</v>
      </c>
      <c r="AE13" s="256">
        <f t="shared" si="6"/>
        <v>84023.082348081778</v>
      </c>
      <c r="AF13" s="256">
        <f t="shared" si="6"/>
        <v>99361.404514674869</v>
      </c>
    </row>
    <row r="14" spans="1:38">
      <c r="A14" s="145" t="s">
        <v>323</v>
      </c>
      <c r="B14" s="125" t="str">
        <f t="shared" si="7"/>
        <v>8700-01002</v>
      </c>
      <c r="C14" s="255" t="str">
        <f t="shared" si="8"/>
        <v>8700</v>
      </c>
      <c r="D14" s="256">
        <f>SUM($F14:K14)</f>
        <v>-182.38</v>
      </c>
      <c r="E14" s="257">
        <f t="shared" si="9"/>
        <v>-7.0838202268615529E-6</v>
      </c>
      <c r="F14" s="258">
        <f>'Div 2 history'!B14</f>
        <v>0</v>
      </c>
      <c r="G14" s="258">
        <f>'Div 2 history'!C14</f>
        <v>0</v>
      </c>
      <c r="H14" s="258">
        <f>'Div 2 history'!D14</f>
        <v>0</v>
      </c>
      <c r="I14" s="258">
        <f>'Div 2 history'!E14</f>
        <v>0</v>
      </c>
      <c r="J14" s="258">
        <f>'Div 2 history'!F14</f>
        <v>-78.89</v>
      </c>
      <c r="K14" s="258">
        <f>'Div 2 history'!G14</f>
        <v>-103.49</v>
      </c>
      <c r="L14" s="256">
        <f t="shared" si="5"/>
        <v>-32.257896842167405</v>
      </c>
      <c r="M14" s="256">
        <f t="shared" si="5"/>
        <v>-30.829921801227663</v>
      </c>
      <c r="N14" s="256">
        <f t="shared" si="5"/>
        <v>-32.300530034982543</v>
      </c>
      <c r="O14" s="256">
        <f t="shared" si="5"/>
        <v>-32.372600467779613</v>
      </c>
      <c r="P14" s="256">
        <f t="shared" si="5"/>
        <v>-32.372600467779613</v>
      </c>
      <c r="Q14" s="256">
        <f t="shared" si="5"/>
        <v>-32.372620089961643</v>
      </c>
      <c r="R14" s="256">
        <f t="shared" si="5"/>
        <v>-32.398206174949792</v>
      </c>
      <c r="S14" s="256">
        <f t="shared" si="6"/>
        <v>-29.960460796069956</v>
      </c>
      <c r="T14" s="256">
        <f t="shared" si="6"/>
        <v>-35.429710282133286</v>
      </c>
      <c r="U14" s="256">
        <f t="shared" si="6"/>
        <v>-30.338851930931281</v>
      </c>
      <c r="V14" s="256">
        <f t="shared" si="6"/>
        <v>-27.696068890576555</v>
      </c>
      <c r="W14" s="256">
        <f t="shared" si="6"/>
        <v>-32.028101925339143</v>
      </c>
      <c r="X14" s="256">
        <f t="shared" si="6"/>
        <v>-33.225633747432425</v>
      </c>
      <c r="Y14" s="256">
        <f t="shared" si="6"/>
        <v>-31.754819455264496</v>
      </c>
      <c r="Z14" s="256">
        <f t="shared" si="6"/>
        <v>-33.269545936032017</v>
      </c>
      <c r="AA14" s="256">
        <f t="shared" si="6"/>
        <v>-33.343778481813004</v>
      </c>
      <c r="AB14" s="256">
        <f t="shared" si="6"/>
        <v>-33.343778481813004</v>
      </c>
      <c r="AC14" s="256">
        <f t="shared" si="6"/>
        <v>-33.343798692660492</v>
      </c>
      <c r="AD14" s="256">
        <f t="shared" si="6"/>
        <v>-33.370152360198283</v>
      </c>
      <c r="AE14" s="256">
        <f t="shared" si="6"/>
        <v>-30.859274619952053</v>
      </c>
      <c r="AF14" s="256">
        <f t="shared" si="6"/>
        <v>-36.492601590597289</v>
      </c>
    </row>
    <row r="15" spans="1:38">
      <c r="A15" s="145" t="s">
        <v>720</v>
      </c>
      <c r="B15" s="125" t="str">
        <f t="shared" si="7"/>
        <v>9200-01002</v>
      </c>
      <c r="C15" s="255" t="str">
        <f t="shared" si="8"/>
        <v>9200</v>
      </c>
      <c r="D15" s="256">
        <f>SUM($F15:K15)</f>
        <v>-474114.36000000004</v>
      </c>
      <c r="E15" s="257">
        <f t="shared" si="9"/>
        <v>-1.84150723391464E-2</v>
      </c>
      <c r="F15" s="258">
        <f>'Div 2 history'!B15</f>
        <v>-103622.76000000001</v>
      </c>
      <c r="G15" s="258">
        <f>'Div 2 history'!C15</f>
        <v>-65360.45</v>
      </c>
      <c r="H15" s="258">
        <f>'Div 2 history'!D15</f>
        <v>-101955.73</v>
      </c>
      <c r="I15" s="258">
        <f>'Div 2 history'!E15</f>
        <v>-42340.83</v>
      </c>
      <c r="J15" s="258">
        <f>'Div 2 history'!F15</f>
        <v>-76447.040000000008</v>
      </c>
      <c r="K15" s="258">
        <f>'Div 2 history'!G15</f>
        <v>-84387.55</v>
      </c>
      <c r="L15" s="256">
        <f t="shared" si="5"/>
        <v>-83857.506943032247</v>
      </c>
      <c r="M15" s="256">
        <f t="shared" si="5"/>
        <v>-80145.348413417596</v>
      </c>
      <c r="N15" s="256">
        <f t="shared" si="5"/>
        <v>-83968.336030247432</v>
      </c>
      <c r="O15" s="256">
        <f t="shared" si="5"/>
        <v>-84155.690055472282</v>
      </c>
      <c r="P15" s="256">
        <f t="shared" si="5"/>
        <v>-84155.690055472282</v>
      </c>
      <c r="Q15" s="256">
        <f t="shared" si="5"/>
        <v>-84155.741065222654</v>
      </c>
      <c r="R15" s="256">
        <f t="shared" si="5"/>
        <v>-84222.254555238338</v>
      </c>
      <c r="S15" s="256">
        <f t="shared" si="6"/>
        <v>-77885.100864315158</v>
      </c>
      <c r="T15" s="256">
        <f t="shared" si="6"/>
        <v>-92102.941196397878</v>
      </c>
      <c r="U15" s="256">
        <f t="shared" si="6"/>
        <v>-78868.76503107934</v>
      </c>
      <c r="V15" s="256">
        <f t="shared" si="6"/>
        <v>-71998.596208858507</v>
      </c>
      <c r="W15" s="256">
        <f t="shared" si="6"/>
        <v>-83260.132944110854</v>
      </c>
      <c r="X15" s="256">
        <f t="shared" si="6"/>
        <v>-86373.232151323216</v>
      </c>
      <c r="Y15" s="256">
        <f t="shared" si="6"/>
        <v>-82549.708865820139</v>
      </c>
      <c r="Z15" s="256">
        <f t="shared" si="6"/>
        <v>-86487.386111154861</v>
      </c>
      <c r="AA15" s="256">
        <f t="shared" si="6"/>
        <v>-86680.360757136441</v>
      </c>
      <c r="AB15" s="256">
        <f t="shared" si="6"/>
        <v>-86680.360757136441</v>
      </c>
      <c r="AC15" s="256">
        <f t="shared" si="6"/>
        <v>-86680.41329717933</v>
      </c>
      <c r="AD15" s="256">
        <f t="shared" si="6"/>
        <v>-86748.922191895486</v>
      </c>
      <c r="AE15" s="256">
        <f t="shared" si="6"/>
        <v>-80221.653890244605</v>
      </c>
      <c r="AF15" s="256">
        <f t="shared" si="6"/>
        <v>-94866.029432289812</v>
      </c>
    </row>
    <row r="16" spans="1:38">
      <c r="A16" s="145" t="s">
        <v>767</v>
      </c>
      <c r="B16" s="125" t="str">
        <f t="shared" si="7"/>
        <v>9200-01006</v>
      </c>
      <c r="C16" s="255" t="str">
        <f t="shared" si="8"/>
        <v>9200</v>
      </c>
      <c r="D16" s="256">
        <f>SUM($F16:K16)</f>
        <v>0</v>
      </c>
      <c r="E16" s="257">
        <f t="shared" si="9"/>
        <v>0</v>
      </c>
      <c r="F16" s="258">
        <f>'Div 2 history'!B16</f>
        <v>0</v>
      </c>
      <c r="G16" s="258">
        <f>'Div 2 history'!C16</f>
        <v>0</v>
      </c>
      <c r="H16" s="258">
        <f>'Div 2 history'!D16</f>
        <v>0</v>
      </c>
      <c r="I16" s="258">
        <f>'Div 2 history'!E16</f>
        <v>0</v>
      </c>
      <c r="J16" s="258">
        <f>'Div 2 history'!F16</f>
        <v>0</v>
      </c>
      <c r="K16" s="258">
        <f>'Div 2 history'!G16</f>
        <v>0</v>
      </c>
      <c r="L16" s="256">
        <f t="shared" si="5"/>
        <v>0</v>
      </c>
      <c r="M16" s="256">
        <f t="shared" si="5"/>
        <v>0</v>
      </c>
      <c r="N16" s="256">
        <f t="shared" si="5"/>
        <v>0</v>
      </c>
      <c r="O16" s="256">
        <f t="shared" si="5"/>
        <v>0</v>
      </c>
      <c r="P16" s="256">
        <f t="shared" si="5"/>
        <v>0</v>
      </c>
      <c r="Q16" s="256">
        <f t="shared" si="5"/>
        <v>0</v>
      </c>
      <c r="R16" s="256">
        <f t="shared" si="5"/>
        <v>0</v>
      </c>
      <c r="S16" s="256">
        <f t="shared" si="6"/>
        <v>0</v>
      </c>
      <c r="T16" s="256">
        <f t="shared" si="6"/>
        <v>0</v>
      </c>
      <c r="U16" s="256">
        <f t="shared" si="6"/>
        <v>0</v>
      </c>
      <c r="V16" s="256">
        <f t="shared" si="6"/>
        <v>0</v>
      </c>
      <c r="W16" s="256">
        <f t="shared" si="6"/>
        <v>0</v>
      </c>
      <c r="X16" s="256">
        <f t="shared" si="6"/>
        <v>0</v>
      </c>
      <c r="Y16" s="256">
        <f t="shared" si="6"/>
        <v>0</v>
      </c>
      <c r="Z16" s="256">
        <f t="shared" si="6"/>
        <v>0</v>
      </c>
      <c r="AA16" s="256">
        <f t="shared" si="6"/>
        <v>0</v>
      </c>
      <c r="AB16" s="256">
        <f t="shared" si="6"/>
        <v>0</v>
      </c>
      <c r="AC16" s="256">
        <f t="shared" si="6"/>
        <v>0</v>
      </c>
      <c r="AD16" s="256">
        <f t="shared" si="6"/>
        <v>0</v>
      </c>
      <c r="AE16" s="256">
        <f t="shared" si="6"/>
        <v>0</v>
      </c>
      <c r="AF16" s="256">
        <f t="shared" si="6"/>
        <v>0</v>
      </c>
    </row>
    <row r="17" spans="1:38">
      <c r="A17" s="145" t="s">
        <v>324</v>
      </c>
      <c r="B17" s="125" t="str">
        <f t="shared" si="7"/>
        <v>8560-01006</v>
      </c>
      <c r="C17" s="255" t="str">
        <f t="shared" si="8"/>
        <v>8560</v>
      </c>
      <c r="D17" s="256">
        <f>SUM($F17:K17)</f>
        <v>350.75</v>
      </c>
      <c r="E17" s="257">
        <f t="shared" si="9"/>
        <v>1.3623478147668E-5</v>
      </c>
      <c r="F17" s="258">
        <f>'Div 2 history'!B17</f>
        <v>0</v>
      </c>
      <c r="G17" s="258">
        <f>'Div 2 history'!C17</f>
        <v>0</v>
      </c>
      <c r="H17" s="258">
        <f>'Div 2 history'!D17</f>
        <v>350.75</v>
      </c>
      <c r="I17" s="258">
        <f>'Div 2 history'!E17</f>
        <v>0</v>
      </c>
      <c r="J17" s="258">
        <f>'Div 2 history'!F17</f>
        <v>0</v>
      </c>
      <c r="K17" s="258">
        <f>'Div 2 history'!G17</f>
        <v>0</v>
      </c>
      <c r="L17" s="256">
        <f t="shared" si="5"/>
        <v>62.037818386830885</v>
      </c>
      <c r="M17" s="256">
        <f t="shared" si="5"/>
        <v>59.291561968311235</v>
      </c>
      <c r="N17" s="256">
        <f t="shared" si="5"/>
        <v>62.119809791480023</v>
      </c>
      <c r="O17" s="256">
        <f t="shared" si="5"/>
        <v>62.258414376980483</v>
      </c>
      <c r="P17" s="256">
        <f t="shared" si="5"/>
        <v>62.258414376980483</v>
      </c>
      <c r="Q17" s="256">
        <f t="shared" si="5"/>
        <v>62.258452114014943</v>
      </c>
      <c r="R17" s="256">
        <f t="shared" si="5"/>
        <v>62.307658821491607</v>
      </c>
      <c r="S17" s="256">
        <f t="shared" si="6"/>
        <v>57.619429894843385</v>
      </c>
      <c r="T17" s="256">
        <f t="shared" si="6"/>
        <v>68.137794064361501</v>
      </c>
      <c r="U17" s="256">
        <f t="shared" si="6"/>
        <v>58.347145053043903</v>
      </c>
      <c r="V17" s="256">
        <f t="shared" si="6"/>
        <v>53.264591311381331</v>
      </c>
      <c r="W17" s="256">
        <f t="shared" si="6"/>
        <v>61.595880854878303</v>
      </c>
      <c r="X17" s="256">
        <f t="shared" si="6"/>
        <v>63.898952938435819</v>
      </c>
      <c r="Y17" s="256">
        <f t="shared" si="6"/>
        <v>61.070308827360577</v>
      </c>
      <c r="Z17" s="256">
        <f t="shared" si="6"/>
        <v>63.983404085224429</v>
      </c>
      <c r="AA17" s="256">
        <f t="shared" si="6"/>
        <v>64.126166808289895</v>
      </c>
      <c r="AB17" s="256">
        <f t="shared" si="6"/>
        <v>64.126166808289895</v>
      </c>
      <c r="AC17" s="256">
        <f t="shared" si="6"/>
        <v>64.126205677435394</v>
      </c>
      <c r="AD17" s="256">
        <f t="shared" si="6"/>
        <v>64.176888586136357</v>
      </c>
      <c r="AE17" s="256">
        <f t="shared" si="6"/>
        <v>59.348012791688689</v>
      </c>
      <c r="AF17" s="256">
        <f t="shared" si="6"/>
        <v>70.181927886292343</v>
      </c>
    </row>
    <row r="18" spans="1:38">
      <c r="A18" s="145" t="s">
        <v>330</v>
      </c>
      <c r="B18" s="125" t="str">
        <f t="shared" si="7"/>
        <v>9030-01008</v>
      </c>
      <c r="C18" s="255" t="str">
        <f t="shared" si="8"/>
        <v>9030</v>
      </c>
      <c r="D18" s="256">
        <f>SUM($F18:K18)</f>
        <v>-1073.53</v>
      </c>
      <c r="E18" s="257">
        <f t="shared" si="9"/>
        <v>-4.1696970765120533E-5</v>
      </c>
      <c r="F18" s="258">
        <f>'Div 2 history'!B18</f>
        <v>898.82999999999993</v>
      </c>
      <c r="G18" s="258">
        <f>'Div 2 history'!C18</f>
        <v>573.13</v>
      </c>
      <c r="H18" s="258">
        <f>'Div 2 history'!D18</f>
        <v>-3089.1</v>
      </c>
      <c r="I18" s="258">
        <f>'Div 2 history'!E18</f>
        <v>455.04999999999995</v>
      </c>
      <c r="J18" s="258">
        <f>'Div 2 history'!F18</f>
        <v>-392.94</v>
      </c>
      <c r="K18" s="258">
        <f>'Div 2 history'!G18</f>
        <v>481.50000000000006</v>
      </c>
      <c r="L18" s="256">
        <f t="shared" si="5"/>
        <v>-189.87728915984192</v>
      </c>
      <c r="M18" s="256">
        <f t="shared" si="5"/>
        <v>-181.47190454694555</v>
      </c>
      <c r="N18" s="256">
        <f t="shared" si="5"/>
        <v>-190.12823779172501</v>
      </c>
      <c r="O18" s="256">
        <f t="shared" si="5"/>
        <v>-190.55246068744077</v>
      </c>
      <c r="P18" s="256">
        <f t="shared" si="5"/>
        <v>-190.55246068744077</v>
      </c>
      <c r="Q18" s="256">
        <f t="shared" si="5"/>
        <v>-190.55257618804978</v>
      </c>
      <c r="R18" s="256">
        <f t="shared" si="5"/>
        <v>-190.70318168107164</v>
      </c>
      <c r="S18" s="256">
        <f t="shared" si="6"/>
        <v>-176.35406008556299</v>
      </c>
      <c r="T18" s="256">
        <f t="shared" si="6"/>
        <v>-208.54730167331147</v>
      </c>
      <c r="U18" s="256">
        <f t="shared" si="6"/>
        <v>-178.58135603362572</v>
      </c>
      <c r="V18" s="256">
        <f t="shared" si="6"/>
        <v>-163.02533630935764</v>
      </c>
      <c r="W18" s="256">
        <f t="shared" si="6"/>
        <v>-188.52466421707058</v>
      </c>
      <c r="X18" s="256">
        <f t="shared" si="6"/>
        <v>-195.57360783463722</v>
      </c>
      <c r="Y18" s="256">
        <f t="shared" si="6"/>
        <v>-186.91606168335394</v>
      </c>
      <c r="Z18" s="256">
        <f t="shared" si="6"/>
        <v>-195.83208492547678</v>
      </c>
      <c r="AA18" s="256">
        <f t="shared" si="6"/>
        <v>-196.26903450806398</v>
      </c>
      <c r="AB18" s="256">
        <f t="shared" si="6"/>
        <v>-196.26903450806398</v>
      </c>
      <c r="AC18" s="256">
        <f t="shared" si="6"/>
        <v>-196.26915347369129</v>
      </c>
      <c r="AD18" s="256">
        <f t="shared" si="6"/>
        <v>-196.4242771315038</v>
      </c>
      <c r="AE18" s="256">
        <f t="shared" si="6"/>
        <v>-181.64468188812987</v>
      </c>
      <c r="AF18" s="256">
        <f t="shared" si="6"/>
        <v>-214.80372072351082</v>
      </c>
    </row>
    <row r="19" spans="1:38">
      <c r="A19" s="145" t="s">
        <v>578</v>
      </c>
      <c r="B19" s="125" t="str">
        <f t="shared" si="7"/>
        <v>9200-01008</v>
      </c>
      <c r="C19" s="255" t="str">
        <f t="shared" si="8"/>
        <v>9200</v>
      </c>
      <c r="D19" s="256">
        <f>SUM($F19:K19)</f>
        <v>23015.229999999749</v>
      </c>
      <c r="E19" s="257">
        <f t="shared" si="9"/>
        <v>8.9393437767227235E-4</v>
      </c>
      <c r="F19" s="258">
        <f>'Div 2 history'!B19</f>
        <v>476413.65</v>
      </c>
      <c r="G19" s="258">
        <f>'Div 2 history'!C19</f>
        <v>167436.62</v>
      </c>
      <c r="H19" s="258">
        <f>'Div 2 history'!D19</f>
        <v>-1343034.1900000002</v>
      </c>
      <c r="I19" s="258">
        <f>'Div 2 history'!E19</f>
        <v>159683.29999999996</v>
      </c>
      <c r="J19" s="258">
        <f>'Div 2 history'!F19</f>
        <v>-11260.289999999999</v>
      </c>
      <c r="K19" s="258">
        <f>'Div 2 history'!G19</f>
        <v>573776.14</v>
      </c>
      <c r="L19" s="256">
        <f t="shared" si="5"/>
        <v>4070.7474237238093</v>
      </c>
      <c r="M19" s="256">
        <f t="shared" si="5"/>
        <v>3890.5457897645638</v>
      </c>
      <c r="N19" s="256">
        <f t="shared" si="5"/>
        <v>4076.1274694430481</v>
      </c>
      <c r="O19" s="256">
        <f t="shared" si="5"/>
        <v>4085.2223131047663</v>
      </c>
      <c r="P19" s="256">
        <f t="shared" si="5"/>
        <v>4085.2223131047663</v>
      </c>
      <c r="Q19" s="256">
        <f t="shared" si="5"/>
        <v>4085.2247893029917</v>
      </c>
      <c r="R19" s="256">
        <f t="shared" si="5"/>
        <v>4088.4535952619885</v>
      </c>
      <c r="S19" s="256">
        <f t="shared" si="6"/>
        <v>3780.825178898594</v>
      </c>
      <c r="T19" s="256">
        <f t="shared" si="6"/>
        <v>4471.0106973168849</v>
      </c>
      <c r="U19" s="256">
        <f t="shared" si="6"/>
        <v>3828.5758039605212</v>
      </c>
      <c r="V19" s="256">
        <f t="shared" si="6"/>
        <v>3495.0729006056436</v>
      </c>
      <c r="W19" s="256">
        <f t="shared" si="6"/>
        <v>4041.7487239561087</v>
      </c>
      <c r="X19" s="256">
        <f t="shared" si="6"/>
        <v>4192.8698464355239</v>
      </c>
      <c r="Y19" s="256">
        <f t="shared" si="6"/>
        <v>4007.2621634575012</v>
      </c>
      <c r="Z19" s="256">
        <f t="shared" si="6"/>
        <v>4198.4112935263393</v>
      </c>
      <c r="AA19" s="256">
        <f t="shared" si="6"/>
        <v>4207.7789824979091</v>
      </c>
      <c r="AB19" s="256">
        <f t="shared" si="6"/>
        <v>4207.7789824979091</v>
      </c>
      <c r="AC19" s="256">
        <f t="shared" si="6"/>
        <v>4207.7815329820814</v>
      </c>
      <c r="AD19" s="256">
        <f t="shared" si="6"/>
        <v>4211.1072031198482</v>
      </c>
      <c r="AE19" s="256">
        <f t="shared" si="6"/>
        <v>3894.2499342655515</v>
      </c>
      <c r="AF19" s="256">
        <f t="shared" si="6"/>
        <v>4605.1410182363916</v>
      </c>
    </row>
    <row r="20" spans="1:38">
      <c r="A20" s="145" t="s">
        <v>575</v>
      </c>
      <c r="B20" s="125" t="str">
        <f t="shared" si="7"/>
        <v>8560-01008</v>
      </c>
      <c r="C20" s="255" t="str">
        <f t="shared" si="8"/>
        <v>8560</v>
      </c>
      <c r="D20" s="256">
        <f>SUM($F20:K20)</f>
        <v>0</v>
      </c>
      <c r="E20" s="257">
        <f t="shared" si="9"/>
        <v>0</v>
      </c>
      <c r="F20" s="258">
        <f>'Div 2 history'!B20</f>
        <v>0</v>
      </c>
      <c r="G20" s="258">
        <f>'Div 2 history'!C20</f>
        <v>0</v>
      </c>
      <c r="H20" s="258">
        <f>'Div 2 history'!D20</f>
        <v>0</v>
      </c>
      <c r="I20" s="258">
        <f>'Div 2 history'!E20</f>
        <v>0</v>
      </c>
      <c r="J20" s="258">
        <f>'Div 2 history'!F20</f>
        <v>0</v>
      </c>
      <c r="K20" s="258">
        <f>'Div 2 history'!G20</f>
        <v>0</v>
      </c>
      <c r="L20" s="256">
        <f t="shared" si="5"/>
        <v>0</v>
      </c>
      <c r="M20" s="256">
        <f t="shared" si="5"/>
        <v>0</v>
      </c>
      <c r="N20" s="256">
        <f t="shared" si="5"/>
        <v>0</v>
      </c>
      <c r="O20" s="256">
        <f t="shared" si="5"/>
        <v>0</v>
      </c>
      <c r="P20" s="256">
        <f t="shared" si="5"/>
        <v>0</v>
      </c>
      <c r="Q20" s="256">
        <f t="shared" si="5"/>
        <v>0</v>
      </c>
      <c r="R20" s="256">
        <f t="shared" si="5"/>
        <v>0</v>
      </c>
      <c r="S20" s="256">
        <f t="shared" si="6"/>
        <v>0</v>
      </c>
      <c r="T20" s="256">
        <f t="shared" si="6"/>
        <v>0</v>
      </c>
      <c r="U20" s="256">
        <f t="shared" si="6"/>
        <v>0</v>
      </c>
      <c r="V20" s="256">
        <f t="shared" si="6"/>
        <v>0</v>
      </c>
      <c r="W20" s="256">
        <f t="shared" si="6"/>
        <v>0</v>
      </c>
      <c r="X20" s="256">
        <f t="shared" si="6"/>
        <v>0</v>
      </c>
      <c r="Y20" s="256">
        <f t="shared" si="6"/>
        <v>0</v>
      </c>
      <c r="Z20" s="256">
        <f t="shared" si="6"/>
        <v>0</v>
      </c>
      <c r="AA20" s="256">
        <f t="shared" si="6"/>
        <v>0</v>
      </c>
      <c r="AB20" s="256">
        <f t="shared" si="6"/>
        <v>0</v>
      </c>
      <c r="AC20" s="256">
        <f t="shared" si="6"/>
        <v>0</v>
      </c>
      <c r="AD20" s="256">
        <f t="shared" si="6"/>
        <v>0</v>
      </c>
      <c r="AE20" s="256">
        <f t="shared" si="6"/>
        <v>0</v>
      </c>
      <c r="AF20" s="256">
        <f t="shared" si="6"/>
        <v>0</v>
      </c>
    </row>
    <row r="21" spans="1:38">
      <c r="A21" s="145" t="s">
        <v>333</v>
      </c>
      <c r="B21" s="125" t="str">
        <f t="shared" si="7"/>
        <v>8700-01008</v>
      </c>
      <c r="C21" s="255" t="str">
        <f t="shared" si="8"/>
        <v>8700</v>
      </c>
      <c r="D21" s="256">
        <f>SUM($F21:K21)</f>
        <v>0</v>
      </c>
      <c r="E21" s="257">
        <f t="shared" si="9"/>
        <v>0</v>
      </c>
      <c r="F21" s="258">
        <f>'Div 2 history'!B21</f>
        <v>0</v>
      </c>
      <c r="G21" s="258">
        <f>'Div 2 history'!C21</f>
        <v>0</v>
      </c>
      <c r="H21" s="258">
        <f>'Div 2 history'!D21</f>
        <v>169.95</v>
      </c>
      <c r="I21" s="258">
        <f>'Div 2 history'!E21</f>
        <v>-169.95</v>
      </c>
      <c r="J21" s="258">
        <f>'Div 2 history'!F21</f>
        <v>0</v>
      </c>
      <c r="K21" s="258">
        <f>'Div 2 history'!G21</f>
        <v>0</v>
      </c>
      <c r="L21" s="256">
        <f t="shared" si="5"/>
        <v>0</v>
      </c>
      <c r="M21" s="256">
        <f t="shared" si="5"/>
        <v>0</v>
      </c>
      <c r="N21" s="256">
        <f t="shared" si="5"/>
        <v>0</v>
      </c>
      <c r="O21" s="256">
        <f t="shared" si="5"/>
        <v>0</v>
      </c>
      <c r="P21" s="256">
        <f t="shared" si="5"/>
        <v>0</v>
      </c>
      <c r="Q21" s="256">
        <f t="shared" si="5"/>
        <v>0</v>
      </c>
      <c r="R21" s="256">
        <f t="shared" si="5"/>
        <v>0</v>
      </c>
      <c r="S21" s="256">
        <f t="shared" si="6"/>
        <v>0</v>
      </c>
      <c r="T21" s="256">
        <f t="shared" si="6"/>
        <v>0</v>
      </c>
      <c r="U21" s="256">
        <f t="shared" si="6"/>
        <v>0</v>
      </c>
      <c r="V21" s="256">
        <f t="shared" si="6"/>
        <v>0</v>
      </c>
      <c r="W21" s="256">
        <f t="shared" si="6"/>
        <v>0</v>
      </c>
      <c r="X21" s="256">
        <f t="shared" si="6"/>
        <v>0</v>
      </c>
      <c r="Y21" s="256">
        <f t="shared" si="6"/>
        <v>0</v>
      </c>
      <c r="Z21" s="256">
        <f t="shared" si="6"/>
        <v>0</v>
      </c>
      <c r="AA21" s="256">
        <f t="shared" si="6"/>
        <v>0</v>
      </c>
      <c r="AB21" s="256">
        <f t="shared" si="6"/>
        <v>0</v>
      </c>
      <c r="AC21" s="256">
        <f t="shared" si="6"/>
        <v>0</v>
      </c>
      <c r="AD21" s="256">
        <f t="shared" si="6"/>
        <v>0</v>
      </c>
      <c r="AE21" s="256">
        <f t="shared" si="6"/>
        <v>0</v>
      </c>
      <c r="AF21" s="256">
        <f t="shared" si="6"/>
        <v>0</v>
      </c>
    </row>
    <row r="22" spans="1:38">
      <c r="A22" s="145" t="s">
        <v>919</v>
      </c>
      <c r="B22" s="125" t="str">
        <f t="shared" si="7"/>
        <v>9200-01010</v>
      </c>
      <c r="C22" s="255" t="str">
        <f t="shared" si="8"/>
        <v>9200</v>
      </c>
      <c r="D22" s="256">
        <f>SUM($F22:K22)</f>
        <v>143972.32</v>
      </c>
      <c r="E22" s="257">
        <f t="shared" si="9"/>
        <v>5.5920278129410247E-3</v>
      </c>
      <c r="F22" s="258">
        <f>'Div 2 history'!B22</f>
        <v>0</v>
      </c>
      <c r="G22" s="258">
        <f>'Div 2 history'!C22</f>
        <v>0</v>
      </c>
      <c r="H22" s="258">
        <f>'Div 2 history'!D22</f>
        <v>0</v>
      </c>
      <c r="I22" s="258">
        <f>'Div 2 history'!E22</f>
        <v>143972.32</v>
      </c>
      <c r="J22" s="258">
        <f>'Div 2 history'!F22</f>
        <v>0</v>
      </c>
      <c r="K22" s="258">
        <f>'Div 2 history'!G22</f>
        <v>0</v>
      </c>
      <c r="L22" s="256">
        <f t="shared" si="5"/>
        <v>25464.65756490577</v>
      </c>
      <c r="M22" s="256">
        <f t="shared" si="5"/>
        <v>24337.401947260256</v>
      </c>
      <c r="N22" s="256">
        <f t="shared" si="5"/>
        <v>25498.312569174897</v>
      </c>
      <c r="O22" s="256">
        <f t="shared" si="5"/>
        <v>25555.205580542362</v>
      </c>
      <c r="P22" s="256">
        <f t="shared" si="5"/>
        <v>25555.205580542362</v>
      </c>
      <c r="Q22" s="256">
        <f t="shared" si="5"/>
        <v>25555.221070459404</v>
      </c>
      <c r="R22" s="256">
        <f t="shared" si="5"/>
        <v>25575.418943117926</v>
      </c>
      <c r="S22" s="256">
        <f t="shared" si="6"/>
        <v>23651.042050001306</v>
      </c>
      <c r="T22" s="256">
        <f t="shared" si="6"/>
        <v>27968.514016046625</v>
      </c>
      <c r="U22" s="256">
        <f t="shared" si="6"/>
        <v>23949.747223558814</v>
      </c>
      <c r="V22" s="256">
        <f t="shared" si="6"/>
        <v>21863.511860160834</v>
      </c>
      <c r="W22" s="256">
        <f t="shared" si="6"/>
        <v>25283.255507114503</v>
      </c>
      <c r="X22" s="256">
        <f t="shared" si="6"/>
        <v>26228.597291852948</v>
      </c>
      <c r="Y22" s="256">
        <f t="shared" si="6"/>
        <v>25067.524005678064</v>
      </c>
      <c r="Z22" s="256">
        <f t="shared" si="6"/>
        <v>26263.261946250146</v>
      </c>
      <c r="AA22" s="256">
        <f t="shared" si="6"/>
        <v>26321.861747958632</v>
      </c>
      <c r="AB22" s="256">
        <f t="shared" si="6"/>
        <v>26321.861747958632</v>
      </c>
      <c r="AC22" s="256">
        <f t="shared" si="6"/>
        <v>26321.877702573187</v>
      </c>
      <c r="AD22" s="256">
        <f t="shared" si="6"/>
        <v>26342.681511411462</v>
      </c>
      <c r="AE22" s="256">
        <f t="shared" si="6"/>
        <v>24360.573311501343</v>
      </c>
      <c r="AF22" s="256">
        <f t="shared" si="6"/>
        <v>28807.569436528025</v>
      </c>
    </row>
    <row r="23" spans="1:38">
      <c r="A23" s="145" t="s">
        <v>721</v>
      </c>
      <c r="B23" s="125" t="str">
        <f t="shared" si="7"/>
        <v>9200-01011</v>
      </c>
      <c r="C23" s="255" t="str">
        <f t="shared" si="8"/>
        <v>9200</v>
      </c>
      <c r="D23" s="256">
        <f>SUM($F23:K23)</f>
        <v>226355.21</v>
      </c>
      <c r="E23" s="257">
        <f t="shared" si="9"/>
        <v>8.7918610322047057E-3</v>
      </c>
      <c r="F23" s="258">
        <f>'Div 2 history'!B23</f>
        <v>72534.98000000001</v>
      </c>
      <c r="G23" s="258">
        <f>'Div 2 history'!C23</f>
        <v>28937.309999999998</v>
      </c>
      <c r="H23" s="258">
        <f>'Div 2 history'!D23</f>
        <v>50926.53</v>
      </c>
      <c r="I23" s="258">
        <f>'Div 2 history'!E23</f>
        <v>15257.99</v>
      </c>
      <c r="J23" s="258">
        <f>'Div 2 history'!F23</f>
        <v>26743.559999999998</v>
      </c>
      <c r="K23" s="258">
        <f>'Div 2 history'!G23</f>
        <v>31954.84</v>
      </c>
      <c r="L23" s="256">
        <f t="shared" si="5"/>
        <v>40035.875720293552</v>
      </c>
      <c r="M23" s="256">
        <f t="shared" si="5"/>
        <v>38263.589338745835</v>
      </c>
      <c r="N23" s="256">
        <f t="shared" si="5"/>
        <v>40088.788568811164</v>
      </c>
      <c r="O23" s="256">
        <f t="shared" si="5"/>
        <v>40178.236523359752</v>
      </c>
      <c r="P23" s="256">
        <f t="shared" si="5"/>
        <v>40178.236523359752</v>
      </c>
      <c r="Q23" s="256">
        <f t="shared" si="5"/>
        <v>40178.260876814806</v>
      </c>
      <c r="R23" s="256">
        <f t="shared" si="5"/>
        <v>40210.016242757185</v>
      </c>
      <c r="S23" s="256">
        <f t="shared" si="6"/>
        <v>37184.48511454754</v>
      </c>
      <c r="T23" s="256">
        <f t="shared" si="6"/>
        <v>43972.472371704345</v>
      </c>
      <c r="U23" s="256">
        <f t="shared" si="6"/>
        <v>37654.11338954301</v>
      </c>
      <c r="V23" s="256">
        <f t="shared" si="6"/>
        <v>34374.106206277676</v>
      </c>
      <c r="W23" s="256">
        <f t="shared" si="6"/>
        <v>39750.672975170222</v>
      </c>
      <c r="X23" s="256">
        <f t="shared" si="6"/>
        <v>41236.951991902366</v>
      </c>
      <c r="Y23" s="256">
        <f t="shared" si="6"/>
        <v>39411.497018908209</v>
      </c>
      <c r="Z23" s="256">
        <f t="shared" si="6"/>
        <v>41291.452225875495</v>
      </c>
      <c r="AA23" s="256">
        <f t="shared" si="6"/>
        <v>41383.583619060541</v>
      </c>
      <c r="AB23" s="256">
        <f t="shared" si="6"/>
        <v>41383.583619060541</v>
      </c>
      <c r="AC23" s="256">
        <f t="shared" si="6"/>
        <v>41383.608703119251</v>
      </c>
      <c r="AD23" s="256">
        <f t="shared" si="6"/>
        <v>41416.3167300399</v>
      </c>
      <c r="AE23" s="256">
        <f t="shared" si="6"/>
        <v>38300.019667983965</v>
      </c>
      <c r="AF23" s="256">
        <f t="shared" si="6"/>
        <v>45291.646542855473</v>
      </c>
    </row>
    <row r="24" spans="1:38">
      <c r="A24" s="145" t="s">
        <v>334</v>
      </c>
      <c r="B24" s="125" t="str">
        <f t="shared" si="7"/>
        <v>8700-01011</v>
      </c>
      <c r="C24" s="255" t="str">
        <f t="shared" si="8"/>
        <v>8700</v>
      </c>
      <c r="D24" s="256">
        <f>SUM($F24:K24)</f>
        <v>182.38</v>
      </c>
      <c r="E24" s="257">
        <f t="shared" si="9"/>
        <v>7.0838202268615529E-6</v>
      </c>
      <c r="F24" s="258">
        <f>'Div 2 history'!B24</f>
        <v>0</v>
      </c>
      <c r="G24" s="258">
        <f>'Div 2 history'!C24</f>
        <v>0</v>
      </c>
      <c r="H24" s="258">
        <f>'Div 2 history'!D24</f>
        <v>0</v>
      </c>
      <c r="I24" s="258">
        <f>'Div 2 history'!E24</f>
        <v>0</v>
      </c>
      <c r="J24" s="258">
        <f>'Div 2 history'!F24</f>
        <v>78.89</v>
      </c>
      <c r="K24" s="258">
        <f>'Div 2 history'!G24</f>
        <v>103.49</v>
      </c>
      <c r="L24" s="256">
        <f t="shared" si="5"/>
        <v>32.257896842167405</v>
      </c>
      <c r="M24" s="256">
        <f t="shared" si="5"/>
        <v>30.829921801227663</v>
      </c>
      <c r="N24" s="256">
        <f t="shared" si="5"/>
        <v>32.300530034982543</v>
      </c>
      <c r="O24" s="256">
        <f t="shared" si="5"/>
        <v>32.372600467779613</v>
      </c>
      <c r="P24" s="256">
        <f t="shared" si="5"/>
        <v>32.372600467779613</v>
      </c>
      <c r="Q24" s="256">
        <f t="shared" si="5"/>
        <v>32.372620089961643</v>
      </c>
      <c r="R24" s="256">
        <f t="shared" si="5"/>
        <v>32.398206174949792</v>
      </c>
      <c r="S24" s="256">
        <f t="shared" si="6"/>
        <v>29.960460796069956</v>
      </c>
      <c r="T24" s="256">
        <f t="shared" si="6"/>
        <v>35.429710282133286</v>
      </c>
      <c r="U24" s="256">
        <f t="shared" si="6"/>
        <v>30.338851930931281</v>
      </c>
      <c r="V24" s="256">
        <f t="shared" si="6"/>
        <v>27.696068890576555</v>
      </c>
      <c r="W24" s="256">
        <f t="shared" si="6"/>
        <v>32.028101925339143</v>
      </c>
      <c r="X24" s="256">
        <f t="shared" si="6"/>
        <v>33.225633747432425</v>
      </c>
      <c r="Y24" s="256">
        <f t="shared" si="6"/>
        <v>31.754819455264496</v>
      </c>
      <c r="Z24" s="256">
        <f t="shared" si="6"/>
        <v>33.269545936032017</v>
      </c>
      <c r="AA24" s="256">
        <f t="shared" si="6"/>
        <v>33.343778481813004</v>
      </c>
      <c r="AB24" s="256">
        <f t="shared" si="6"/>
        <v>33.343778481813004</v>
      </c>
      <c r="AC24" s="256">
        <f t="shared" si="6"/>
        <v>33.343798692660492</v>
      </c>
      <c r="AD24" s="256">
        <f t="shared" si="6"/>
        <v>33.370152360198283</v>
      </c>
      <c r="AE24" s="256">
        <f t="shared" si="6"/>
        <v>30.859274619952053</v>
      </c>
      <c r="AF24" s="256">
        <f t="shared" si="6"/>
        <v>36.492601590597289</v>
      </c>
    </row>
    <row r="25" spans="1:38">
      <c r="A25" s="145" t="s">
        <v>722</v>
      </c>
      <c r="B25" s="125" t="str">
        <f t="shared" si="7"/>
        <v>9200-01012</v>
      </c>
      <c r="C25" s="255" t="str">
        <f t="shared" si="8"/>
        <v>9200</v>
      </c>
      <c r="D25" s="256">
        <f>SUM($F25:K25)</f>
        <v>-248821.86000000002</v>
      </c>
      <c r="E25" s="257">
        <f t="shared" si="9"/>
        <v>-9.6644880181670882E-3</v>
      </c>
      <c r="F25" s="258">
        <f>'Div 2 history'!B25</f>
        <v>-81189.210000000006</v>
      </c>
      <c r="G25" s="258">
        <f>'Div 2 history'!C25</f>
        <v>-35877.42</v>
      </c>
      <c r="H25" s="258">
        <f>'Div 2 history'!D25</f>
        <v>-49312.460000000006</v>
      </c>
      <c r="I25" s="258">
        <f>'Div 2 history'!E25</f>
        <v>-18398.68</v>
      </c>
      <c r="J25" s="258">
        <f>'Div 2 history'!F25</f>
        <v>-31702.5</v>
      </c>
      <c r="K25" s="258">
        <f>'Div 2 history'!G25</f>
        <v>-32341.59</v>
      </c>
      <c r="L25" s="256">
        <f t="shared" si="5"/>
        <v>-44009.594757957122</v>
      </c>
      <c r="M25" s="256">
        <f t="shared" si="5"/>
        <v>-42061.401942296397</v>
      </c>
      <c r="N25" s="256">
        <f t="shared" si="5"/>
        <v>-44067.759416000772</v>
      </c>
      <c r="O25" s="256">
        <f t="shared" si="5"/>
        <v>-44166.085433873195</v>
      </c>
      <c r="P25" s="256">
        <f t="shared" si="5"/>
        <v>-44166.085433873195</v>
      </c>
      <c r="Q25" s="256">
        <f t="shared" si="5"/>
        <v>-44166.112204505</v>
      </c>
      <c r="R25" s="256">
        <f t="shared" si="5"/>
        <v>-44201.019416133851</v>
      </c>
      <c r="S25" s="256">
        <f t="shared" si="6"/>
        <v>-40875.192355166175</v>
      </c>
      <c r="T25" s="256">
        <f t="shared" si="6"/>
        <v>-48336.91419926269</v>
      </c>
      <c r="U25" s="256">
        <f t="shared" si="6"/>
        <v>-41391.433094192966</v>
      </c>
      <c r="V25" s="256">
        <f t="shared" si="6"/>
        <v>-37785.872223058424</v>
      </c>
      <c r="W25" s="256">
        <f t="shared" si="6"/>
        <v>-43696.084512185909</v>
      </c>
      <c r="X25" s="256">
        <f t="shared" si="6"/>
        <v>-45329.882600695841</v>
      </c>
      <c r="Y25" s="256">
        <f t="shared" si="6"/>
        <v>-43323.244000565297</v>
      </c>
      <c r="Z25" s="256">
        <f t="shared" si="6"/>
        <v>-45389.792198480798</v>
      </c>
      <c r="AA25" s="256">
        <f t="shared" si="6"/>
        <v>-45491.067996889389</v>
      </c>
      <c r="AB25" s="256">
        <f t="shared" si="6"/>
        <v>-45491.067996889389</v>
      </c>
      <c r="AC25" s="256">
        <f t="shared" si="6"/>
        <v>-45491.095570640151</v>
      </c>
      <c r="AD25" s="256">
        <f t="shared" si="6"/>
        <v>-45527.049998617869</v>
      </c>
      <c r="AE25" s="256">
        <f t="shared" si="6"/>
        <v>-42101.44812582116</v>
      </c>
      <c r="AF25" s="256">
        <f t="shared" si="6"/>
        <v>-49787.021625240566</v>
      </c>
    </row>
    <row r="26" spans="1:38">
      <c r="A26" s="145" t="s">
        <v>768</v>
      </c>
      <c r="B26" s="125" t="str">
        <f t="shared" si="7"/>
        <v>9200-01014</v>
      </c>
      <c r="C26" s="255" t="str">
        <f t="shared" si="8"/>
        <v>9200</v>
      </c>
      <c r="D26" s="256">
        <f>SUM($F26:K26)</f>
        <v>0</v>
      </c>
      <c r="E26" s="257">
        <f t="shared" si="9"/>
        <v>0</v>
      </c>
      <c r="F26" s="258">
        <f>'Div 2 history'!B26</f>
        <v>0</v>
      </c>
      <c r="G26" s="258">
        <f>'Div 2 history'!C26</f>
        <v>0</v>
      </c>
      <c r="H26" s="258">
        <f>'Div 2 history'!D26</f>
        <v>0</v>
      </c>
      <c r="I26" s="258">
        <f>'Div 2 history'!E26</f>
        <v>0</v>
      </c>
      <c r="J26" s="258">
        <f>'Div 2 history'!F26</f>
        <v>0</v>
      </c>
      <c r="K26" s="258">
        <f>'Div 2 history'!G26</f>
        <v>0</v>
      </c>
      <c r="L26" s="256">
        <f t="shared" ref="L26:AA27" si="10">$E26*L$28</f>
        <v>0</v>
      </c>
      <c r="M26" s="256">
        <f t="shared" si="10"/>
        <v>0</v>
      </c>
      <c r="N26" s="256">
        <f t="shared" si="10"/>
        <v>0</v>
      </c>
      <c r="O26" s="256">
        <f t="shared" si="10"/>
        <v>0</v>
      </c>
      <c r="P26" s="256">
        <f t="shared" si="10"/>
        <v>0</v>
      </c>
      <c r="Q26" s="256">
        <f t="shared" si="10"/>
        <v>0</v>
      </c>
      <c r="R26" s="256">
        <f t="shared" si="10"/>
        <v>0</v>
      </c>
      <c r="S26" s="256">
        <f t="shared" si="10"/>
        <v>0</v>
      </c>
      <c r="T26" s="256">
        <f t="shared" si="10"/>
        <v>0</v>
      </c>
      <c r="U26" s="256">
        <f t="shared" si="10"/>
        <v>0</v>
      </c>
      <c r="V26" s="256">
        <f t="shared" si="10"/>
        <v>0</v>
      </c>
      <c r="W26" s="256">
        <f t="shared" si="10"/>
        <v>0</v>
      </c>
      <c r="X26" s="256">
        <f t="shared" si="10"/>
        <v>0</v>
      </c>
      <c r="Y26" s="256">
        <f t="shared" si="10"/>
        <v>0</v>
      </c>
      <c r="Z26" s="256">
        <f t="shared" si="10"/>
        <v>0</v>
      </c>
      <c r="AA26" s="256">
        <f t="shared" si="10"/>
        <v>0</v>
      </c>
      <c r="AB26" s="256">
        <f t="shared" ref="S26:AF27" si="11">$E26*AB$28</f>
        <v>0</v>
      </c>
      <c r="AC26" s="256">
        <f t="shared" si="11"/>
        <v>0</v>
      </c>
      <c r="AD26" s="256">
        <f t="shared" si="11"/>
        <v>0</v>
      </c>
      <c r="AE26" s="256">
        <f t="shared" si="11"/>
        <v>0</v>
      </c>
      <c r="AF26" s="256">
        <f t="shared" si="11"/>
        <v>0</v>
      </c>
    </row>
    <row r="27" spans="1:38">
      <c r="A27" s="145" t="s">
        <v>341</v>
      </c>
      <c r="B27" s="125" t="str">
        <f t="shared" si="7"/>
        <v>8560-01014</v>
      </c>
      <c r="C27" s="255" t="str">
        <f t="shared" si="8"/>
        <v>8560</v>
      </c>
      <c r="D27" s="256">
        <f>SUM($F27:K27)</f>
        <v>-350.75</v>
      </c>
      <c r="E27" s="257">
        <f t="shared" si="9"/>
        <v>-1.3623478147668E-5</v>
      </c>
      <c r="F27" s="258">
        <f>'Div 2 history'!B27</f>
        <v>0</v>
      </c>
      <c r="G27" s="258">
        <f>'Div 2 history'!C27</f>
        <v>0</v>
      </c>
      <c r="H27" s="258">
        <f>'Div 2 history'!D27</f>
        <v>-350.75</v>
      </c>
      <c r="I27" s="258">
        <f>'Div 2 history'!E27</f>
        <v>0</v>
      </c>
      <c r="J27" s="258">
        <f>'Div 2 history'!F27</f>
        <v>0</v>
      </c>
      <c r="K27" s="258">
        <f>'Div 2 history'!G27</f>
        <v>0</v>
      </c>
      <c r="L27" s="256">
        <f t="shared" si="10"/>
        <v>-62.037818386830885</v>
      </c>
      <c r="M27" s="256">
        <f t="shared" si="10"/>
        <v>-59.291561968311235</v>
      </c>
      <c r="N27" s="256">
        <f t="shared" si="10"/>
        <v>-62.119809791480023</v>
      </c>
      <c r="O27" s="256">
        <f t="shared" si="10"/>
        <v>-62.258414376980483</v>
      </c>
      <c r="P27" s="256">
        <f t="shared" si="10"/>
        <v>-62.258414376980483</v>
      </c>
      <c r="Q27" s="256">
        <f t="shared" si="10"/>
        <v>-62.258452114014943</v>
      </c>
      <c r="R27" s="256">
        <f t="shared" si="10"/>
        <v>-62.307658821491607</v>
      </c>
      <c r="S27" s="256">
        <f t="shared" si="11"/>
        <v>-57.619429894843385</v>
      </c>
      <c r="T27" s="256">
        <f t="shared" si="11"/>
        <v>-68.137794064361501</v>
      </c>
      <c r="U27" s="256">
        <f t="shared" si="11"/>
        <v>-58.347145053043903</v>
      </c>
      <c r="V27" s="256">
        <f t="shared" si="11"/>
        <v>-53.264591311381331</v>
      </c>
      <c r="W27" s="256">
        <f t="shared" si="11"/>
        <v>-61.595880854878303</v>
      </c>
      <c r="X27" s="256">
        <f t="shared" si="11"/>
        <v>-63.898952938435819</v>
      </c>
      <c r="Y27" s="256">
        <f t="shared" si="11"/>
        <v>-61.070308827360577</v>
      </c>
      <c r="Z27" s="256">
        <f t="shared" si="11"/>
        <v>-63.983404085224429</v>
      </c>
      <c r="AA27" s="256">
        <f t="shared" si="11"/>
        <v>-64.126166808289895</v>
      </c>
      <c r="AB27" s="256">
        <f t="shared" si="11"/>
        <v>-64.126166808289895</v>
      </c>
      <c r="AC27" s="256">
        <f t="shared" si="11"/>
        <v>-64.126205677435394</v>
      </c>
      <c r="AD27" s="256">
        <f t="shared" si="11"/>
        <v>-64.176888586136357</v>
      </c>
      <c r="AE27" s="256">
        <f t="shared" si="11"/>
        <v>-59.348012791688689</v>
      </c>
      <c r="AF27" s="256">
        <f t="shared" si="11"/>
        <v>-70.181927886292343</v>
      </c>
    </row>
    <row r="28" spans="1:38">
      <c r="A28" s="133" t="s">
        <v>15</v>
      </c>
      <c r="B28" s="171"/>
      <c r="C28" s="182"/>
      <c r="D28" s="259">
        <f>SUM(D10:D27)</f>
        <v>25745994.98</v>
      </c>
      <c r="E28" s="260">
        <f>SUM(E10:E27)</f>
        <v>0.99999999999999989</v>
      </c>
      <c r="F28" s="261">
        <f>SUM(F10:F27)</f>
        <v>4440339.830000001</v>
      </c>
      <c r="G28" s="261">
        <f t="shared" ref="G28:K28" si="12">SUM(G10:G27)</f>
        <v>4106234.3599999994</v>
      </c>
      <c r="H28" s="261">
        <f t="shared" si="12"/>
        <v>4855822.97</v>
      </c>
      <c r="I28" s="261">
        <f t="shared" si="12"/>
        <v>4158094.8</v>
      </c>
      <c r="J28" s="261">
        <f t="shared" si="12"/>
        <v>3795887.8700000006</v>
      </c>
      <c r="K28" s="261">
        <f t="shared" si="12"/>
        <v>4389615.1499999994</v>
      </c>
      <c r="L28" s="262">
        <f>'FY21 OM Budget'!AH19</f>
        <v>4553743.0099999988</v>
      </c>
      <c r="M28" s="262">
        <f>'FY21 OM Budget'!AI19</f>
        <v>4352160.3899999997</v>
      </c>
      <c r="N28" s="262">
        <f>'FY21 OM Budget'!AJ19</f>
        <v>4559761.3999999985</v>
      </c>
      <c r="O28" s="262">
        <f>'FY21 OM Budget'!AK19</f>
        <v>4569935.3499999978</v>
      </c>
      <c r="P28" s="262">
        <f>'FY21 OM Budget'!AL19</f>
        <v>4569935.3499999978</v>
      </c>
      <c r="Q28" s="262">
        <f>'FY21 OM Budget'!AM19</f>
        <v>4569938.1199999973</v>
      </c>
      <c r="R28" s="263">
        <f t="shared" ref="R28:T28" si="13">(1+R$2)*F28</f>
        <v>4573550.0249000015</v>
      </c>
      <c r="S28" s="263">
        <f t="shared" si="13"/>
        <v>4229421.3907999992</v>
      </c>
      <c r="T28" s="263">
        <f t="shared" si="13"/>
        <v>5001497.6590999998</v>
      </c>
      <c r="U28" s="263">
        <f>(1+U$2)*I28</f>
        <v>4282837.6440000003</v>
      </c>
      <c r="V28" s="263">
        <f t="shared" ref="V28:AF28" si="14">(1+V$2)*J28</f>
        <v>3909764.5061000008</v>
      </c>
      <c r="W28" s="263">
        <f t="shared" si="14"/>
        <v>4521303.6044999994</v>
      </c>
      <c r="X28" s="263">
        <f t="shared" si="14"/>
        <v>4690355.3002999993</v>
      </c>
      <c r="Y28" s="263">
        <f t="shared" si="14"/>
        <v>4482725.2017000001</v>
      </c>
      <c r="Z28" s="263">
        <f t="shared" si="14"/>
        <v>4696554.2419999987</v>
      </c>
      <c r="AA28" s="263">
        <f t="shared" si="14"/>
        <v>4707033.4104999974</v>
      </c>
      <c r="AB28" s="263">
        <f t="shared" si="14"/>
        <v>4707033.4104999974</v>
      </c>
      <c r="AC28" s="263">
        <f t="shared" si="14"/>
        <v>4707036.2635999974</v>
      </c>
      <c r="AD28" s="263">
        <f t="shared" si="14"/>
        <v>4710756.5256470013</v>
      </c>
      <c r="AE28" s="263">
        <f t="shared" si="14"/>
        <v>4356304.032523999</v>
      </c>
      <c r="AF28" s="263">
        <f t="shared" si="14"/>
        <v>5151542.5888729999</v>
      </c>
      <c r="AH28" s="264">
        <f>SUM(F28:Q28)</f>
        <v>52921468.599999987</v>
      </c>
      <c r="AI28" s="264">
        <f>SUM(U28:AF28)</f>
        <v>54923246.730243988</v>
      </c>
      <c r="AK28" s="264">
        <f>AH28*$AK$7</f>
        <v>2647726.1747411322</v>
      </c>
      <c r="AL28" s="264">
        <f>AI28*$AL$7</f>
        <v>2730460.878736957</v>
      </c>
    </row>
    <row r="29" spans="1:38">
      <c r="A29" s="145"/>
      <c r="B29" s="125" t="str">
        <f t="shared" ref="B29:B83" si="15">RIGHT(A29,10)</f>
        <v/>
      </c>
      <c r="C29" s="182" t="s">
        <v>847</v>
      </c>
      <c r="D29" s="256">
        <f>D28-SUM(F28:K28)</f>
        <v>0</v>
      </c>
      <c r="F29" s="256">
        <f>F28-'Div 2 history'!B28</f>
        <v>0</v>
      </c>
      <c r="G29" s="256">
        <f>G28-'Div 2 history'!C28</f>
        <v>0</v>
      </c>
      <c r="H29" s="256">
        <f>H28-'Div 2 history'!D28</f>
        <v>0</v>
      </c>
      <c r="I29" s="256">
        <f>I28-'Div 2 history'!E28</f>
        <v>0</v>
      </c>
      <c r="J29" s="256">
        <f>J28-'Div 2 history'!F28</f>
        <v>0</v>
      </c>
      <c r="K29" s="256">
        <f>K28-'Div 2 history'!G28</f>
        <v>0</v>
      </c>
      <c r="L29" s="256">
        <f t="shared" ref="L29:AF29" si="16">L28-SUM(L10:L27)</f>
        <v>0</v>
      </c>
      <c r="M29" s="256">
        <f t="shared" ref="M29" si="17">M28-SUM(M10:M27)</f>
        <v>0</v>
      </c>
      <c r="N29" s="256">
        <f t="shared" ref="N29" si="18">N28-SUM(N10:N27)</f>
        <v>0</v>
      </c>
      <c r="O29" s="256">
        <f t="shared" ref="O29" si="19">O28-SUM(O10:O27)</f>
        <v>0</v>
      </c>
      <c r="P29" s="256">
        <f t="shared" ref="P29" si="20">P28-SUM(P10:P27)</f>
        <v>0</v>
      </c>
      <c r="Q29" s="256">
        <f t="shared" ref="Q29" si="21">Q28-SUM(Q10:Q27)</f>
        <v>0</v>
      </c>
      <c r="R29" s="256">
        <f t="shared" si="16"/>
        <v>0</v>
      </c>
      <c r="S29" s="256">
        <f t="shared" si="16"/>
        <v>0</v>
      </c>
      <c r="T29" s="256">
        <f t="shared" si="16"/>
        <v>0</v>
      </c>
      <c r="U29" s="256">
        <f t="shared" si="16"/>
        <v>0</v>
      </c>
      <c r="V29" s="256">
        <f t="shared" si="16"/>
        <v>0</v>
      </c>
      <c r="W29" s="256">
        <f t="shared" si="16"/>
        <v>0</v>
      </c>
      <c r="X29" s="256">
        <f t="shared" si="16"/>
        <v>0</v>
      </c>
      <c r="Y29" s="256">
        <f t="shared" si="16"/>
        <v>0</v>
      </c>
      <c r="Z29" s="256">
        <f t="shared" si="16"/>
        <v>0</v>
      </c>
      <c r="AA29" s="256">
        <f t="shared" si="16"/>
        <v>0</v>
      </c>
      <c r="AB29" s="256">
        <f t="shared" si="16"/>
        <v>0</v>
      </c>
      <c r="AC29" s="256">
        <f t="shared" si="16"/>
        <v>0</v>
      </c>
      <c r="AD29" s="256">
        <f t="shared" si="16"/>
        <v>0</v>
      </c>
      <c r="AE29" s="256">
        <f t="shared" si="16"/>
        <v>0</v>
      </c>
      <c r="AF29" s="256">
        <f t="shared" si="16"/>
        <v>0</v>
      </c>
    </row>
    <row r="30" spans="1:38">
      <c r="A30" s="145" t="s">
        <v>345</v>
      </c>
      <c r="B30" s="125" t="str">
        <f t="shared" si="15"/>
        <v>9260-01202</v>
      </c>
      <c r="C30" s="255" t="str">
        <f t="shared" ref="C30:C53" si="22">LEFT(B30,4)</f>
        <v>9260</v>
      </c>
      <c r="D30" s="256">
        <f>SUM($F30:K30)</f>
        <v>1008261.76</v>
      </c>
      <c r="E30" s="257">
        <f t="shared" ref="E30:E53" si="23">D30/$D$54</f>
        <v>0.13415948050606114</v>
      </c>
      <c r="F30" s="258">
        <f>'Div 2 history'!B30</f>
        <v>176281.46999999994</v>
      </c>
      <c r="G30" s="258">
        <f>'Div 2 history'!C30</f>
        <v>161826.47999999998</v>
      </c>
      <c r="H30" s="258">
        <f>'Div 2 history'!D30</f>
        <v>185828.68</v>
      </c>
      <c r="I30" s="258">
        <f>'Div 2 history'!E30</f>
        <v>159360.66</v>
      </c>
      <c r="J30" s="258">
        <f>'Div 2 history'!F30</f>
        <v>150696.74</v>
      </c>
      <c r="K30" s="258">
        <f>'Div 2 history'!G30</f>
        <v>174267.73000000004</v>
      </c>
      <c r="L30" s="256">
        <f t="shared" ref="L30:AA45" si="24">$E30*L$54</f>
        <v>211288.16564424752</v>
      </c>
      <c r="M30" s="256">
        <f t="shared" si="24"/>
        <v>202168.95400856755</v>
      </c>
      <c r="N30" s="256">
        <f t="shared" si="24"/>
        <v>211560.42486920211</v>
      </c>
      <c r="O30" s="256">
        <f t="shared" si="24"/>
        <v>212020.67238302619</v>
      </c>
      <c r="P30" s="256">
        <f t="shared" si="24"/>
        <v>212020.67238302619</v>
      </c>
      <c r="Q30" s="256">
        <f t="shared" si="24"/>
        <v>212019.45689813283</v>
      </c>
      <c r="R30" s="256">
        <f t="shared" si="24"/>
        <v>211578.1768518906</v>
      </c>
      <c r="S30" s="256">
        <f t="shared" si="24"/>
        <v>195658.3533867473</v>
      </c>
      <c r="T30" s="256">
        <f t="shared" si="24"/>
        <v>231375.57269082541</v>
      </c>
      <c r="U30" s="256">
        <f t="shared" si="24"/>
        <v>198129.4564477797</v>
      </c>
      <c r="V30" s="256">
        <f t="shared" si="24"/>
        <v>180870.62382988966</v>
      </c>
      <c r="W30" s="256">
        <f t="shared" si="24"/>
        <v>209161.19172762457</v>
      </c>
      <c r="X30" s="256">
        <f t="shared" si="24"/>
        <v>216981.73581183766</v>
      </c>
      <c r="Y30" s="256">
        <f t="shared" si="24"/>
        <v>207376.50628943255</v>
      </c>
      <c r="Z30" s="256">
        <f t="shared" si="24"/>
        <v>217268.50665202885</v>
      </c>
      <c r="AA30" s="256">
        <f t="shared" si="24"/>
        <v>217753.28616774039</v>
      </c>
      <c r="AB30" s="256">
        <f t="shared" ref="S30:AF45" si="25">$E30*AB$54</f>
        <v>217753.28616774039</v>
      </c>
      <c r="AC30" s="256">
        <f t="shared" si="25"/>
        <v>217753.4181557351</v>
      </c>
      <c r="AD30" s="256">
        <f t="shared" si="25"/>
        <v>217925.52215744733</v>
      </c>
      <c r="AE30" s="256">
        <f t="shared" si="25"/>
        <v>201528.10398834967</v>
      </c>
      <c r="AF30" s="256">
        <f t="shared" si="25"/>
        <v>238316.83987155018</v>
      </c>
    </row>
    <row r="31" spans="1:38">
      <c r="A31" s="145" t="s">
        <v>347</v>
      </c>
      <c r="B31" s="125" t="str">
        <f t="shared" si="15"/>
        <v>9260-01203</v>
      </c>
      <c r="C31" s="255" t="str">
        <f t="shared" si="22"/>
        <v>9260</v>
      </c>
      <c r="D31" s="256">
        <f>SUM($F31:K31)</f>
        <v>1114929.31</v>
      </c>
      <c r="E31" s="257">
        <f t="shared" si="23"/>
        <v>0.14835268277017785</v>
      </c>
      <c r="F31" s="258">
        <f>'Div 2 history'!B31</f>
        <v>194930.97</v>
      </c>
      <c r="G31" s="258">
        <f>'Div 2 history'!C31</f>
        <v>178946.71</v>
      </c>
      <c r="H31" s="258">
        <f>'Div 2 history'!D31</f>
        <v>205488.12000000002</v>
      </c>
      <c r="I31" s="258">
        <f>'Div 2 history'!E31</f>
        <v>176219.97999999998</v>
      </c>
      <c r="J31" s="258">
        <f>'Div 2 history'!F31</f>
        <v>166639.44</v>
      </c>
      <c r="K31" s="258">
        <f>'Div 2 history'!G31</f>
        <v>192704.08999999997</v>
      </c>
      <c r="L31" s="256">
        <f t="shared" si="24"/>
        <v>233641.08218574768</v>
      </c>
      <c r="M31" s="256">
        <f t="shared" si="24"/>
        <v>223557.11714802508</v>
      </c>
      <c r="N31" s="256">
        <f t="shared" si="24"/>
        <v>233942.14466958097</v>
      </c>
      <c r="O31" s="256">
        <f t="shared" si="24"/>
        <v>234451.08338309237</v>
      </c>
      <c r="P31" s="256">
        <f t="shared" si="24"/>
        <v>234451.08338309237</v>
      </c>
      <c r="Q31" s="256">
        <f t="shared" si="24"/>
        <v>234449.73930778648</v>
      </c>
      <c r="R31" s="256">
        <f t="shared" si="24"/>
        <v>233961.77469681719</v>
      </c>
      <c r="S31" s="256">
        <f t="shared" si="25"/>
        <v>216357.73723801874</v>
      </c>
      <c r="T31" s="256">
        <f t="shared" si="25"/>
        <v>255853.60651884371</v>
      </c>
      <c r="U31" s="256">
        <f t="shared" si="25"/>
        <v>219090.26696400554</v>
      </c>
      <c r="V31" s="256">
        <f t="shared" si="25"/>
        <v>200005.56187505162</v>
      </c>
      <c r="W31" s="256">
        <f t="shared" si="25"/>
        <v>231289.08823404965</v>
      </c>
      <c r="X31" s="256">
        <f t="shared" si="25"/>
        <v>239936.99512247145</v>
      </c>
      <c r="Y31" s="256">
        <f t="shared" si="25"/>
        <v>229315.59466014829</v>
      </c>
      <c r="Z31" s="256">
        <f t="shared" si="25"/>
        <v>240254.10445624453</v>
      </c>
      <c r="AA31" s="256">
        <f t="shared" si="25"/>
        <v>240790.170498216</v>
      </c>
      <c r="AB31" s="256">
        <f t="shared" si="25"/>
        <v>240790.170498216</v>
      </c>
      <c r="AC31" s="256">
        <f t="shared" si="25"/>
        <v>240790.31644968386</v>
      </c>
      <c r="AD31" s="256">
        <f t="shared" si="25"/>
        <v>240980.6279377217</v>
      </c>
      <c r="AE31" s="256">
        <f t="shared" si="25"/>
        <v>222848.46935515929</v>
      </c>
      <c r="AF31" s="256">
        <f t="shared" si="25"/>
        <v>263529.21471440903</v>
      </c>
    </row>
    <row r="32" spans="1:38">
      <c r="A32" s="209" t="s">
        <v>349</v>
      </c>
      <c r="B32" s="125" t="str">
        <f t="shared" si="15"/>
        <v>9260-01206</v>
      </c>
      <c r="C32" s="255" t="str">
        <f t="shared" si="22"/>
        <v>9260</v>
      </c>
      <c r="D32" s="256">
        <f>SUM($F32:K32)</f>
        <v>-20621.519999999997</v>
      </c>
      <c r="E32" s="257">
        <f t="shared" si="23"/>
        <v>-2.7439029428680795E-3</v>
      </c>
      <c r="F32" s="258">
        <f>'Div 2 history'!B32</f>
        <v>-28911.98</v>
      </c>
      <c r="G32" s="258">
        <f>'Div 2 history'!C32</f>
        <v>12053.41</v>
      </c>
      <c r="H32" s="258">
        <f>'Div 2 history'!D32</f>
        <v>-25043.24</v>
      </c>
      <c r="I32" s="258">
        <f>'Div 2 history'!E32</f>
        <v>11119.11</v>
      </c>
      <c r="J32" s="258">
        <f>'Div 2 history'!F32</f>
        <v>23528.83</v>
      </c>
      <c r="K32" s="258">
        <f>'Div 2 history'!G32</f>
        <v>-13367.65</v>
      </c>
      <c r="L32" s="256">
        <f t="shared" si="24"/>
        <v>-4321.3809215537067</v>
      </c>
      <c r="M32" s="256">
        <f t="shared" si="24"/>
        <v>-4134.8698263303713</v>
      </c>
      <c r="N32" s="256">
        <f t="shared" si="24"/>
        <v>-4326.9493158688747</v>
      </c>
      <c r="O32" s="256">
        <f t="shared" si="24"/>
        <v>-4336.3625493046784</v>
      </c>
      <c r="P32" s="256">
        <f t="shared" si="24"/>
        <v>-4336.3625493046784</v>
      </c>
      <c r="Q32" s="256">
        <f t="shared" si="24"/>
        <v>-4336.337689544016</v>
      </c>
      <c r="R32" s="256">
        <f t="shared" si="24"/>
        <v>-4327.3123891109371</v>
      </c>
      <c r="S32" s="256">
        <f t="shared" si="25"/>
        <v>-4001.7114677957006</v>
      </c>
      <c r="T32" s="256">
        <f t="shared" si="25"/>
        <v>-4732.2195376677873</v>
      </c>
      <c r="U32" s="256">
        <f t="shared" si="25"/>
        <v>-4052.2518167574035</v>
      </c>
      <c r="V32" s="256">
        <f t="shared" si="25"/>
        <v>-3699.2647491863081</v>
      </c>
      <c r="W32" s="256">
        <f t="shared" si="25"/>
        <v>-4277.8788897389541</v>
      </c>
      <c r="X32" s="256">
        <f t="shared" si="25"/>
        <v>-4437.8289271612621</v>
      </c>
      <c r="Y32" s="256">
        <f t="shared" si="25"/>
        <v>-4241.3775287656035</v>
      </c>
      <c r="Z32" s="256">
        <f t="shared" si="25"/>
        <v>-4443.694120954211</v>
      </c>
      <c r="AA32" s="256">
        <f t="shared" si="25"/>
        <v>-4453.6090962864455</v>
      </c>
      <c r="AB32" s="256">
        <f t="shared" si="25"/>
        <v>-4453.6090962864455</v>
      </c>
      <c r="AC32" s="256">
        <f t="shared" si="25"/>
        <v>-4453.6117957769748</v>
      </c>
      <c r="AD32" s="256">
        <f t="shared" si="25"/>
        <v>-4457.1317607842648</v>
      </c>
      <c r="AE32" s="256">
        <f t="shared" si="25"/>
        <v>-4121.7628118295706</v>
      </c>
      <c r="AF32" s="256">
        <f t="shared" si="25"/>
        <v>-4874.186123797821</v>
      </c>
    </row>
    <row r="33" spans="1:32">
      <c r="A33" s="209" t="s">
        <v>351</v>
      </c>
      <c r="B33" s="125" t="str">
        <f t="shared" si="15"/>
        <v>9260-01207</v>
      </c>
      <c r="C33" s="255" t="str">
        <f t="shared" si="22"/>
        <v>9260</v>
      </c>
      <c r="D33" s="256">
        <f>SUM($F33:K33)</f>
        <v>132956.57999999999</v>
      </c>
      <c r="E33" s="257">
        <f t="shared" si="23"/>
        <v>1.7691225047216465E-2</v>
      </c>
      <c r="F33" s="258">
        <f>'Div 2 history'!B33</f>
        <v>-7237.54</v>
      </c>
      <c r="G33" s="258">
        <f>'Div 2 history'!C33</f>
        <v>39424.11</v>
      </c>
      <c r="H33" s="258">
        <f>'Div 2 history'!D33</f>
        <v>-1439.27</v>
      </c>
      <c r="I33" s="258">
        <f>'Div 2 history'!E33</f>
        <v>38648.720000000001</v>
      </c>
      <c r="J33" s="258">
        <f>'Div 2 history'!F33</f>
        <v>52127.38</v>
      </c>
      <c r="K33" s="258">
        <f>'Div 2 history'!G33</f>
        <v>11433.18</v>
      </c>
      <c r="L33" s="256">
        <f t="shared" si="24"/>
        <v>27861.963046711844</v>
      </c>
      <c r="M33" s="256">
        <f t="shared" si="24"/>
        <v>26659.43882187541</v>
      </c>
      <c r="N33" s="256">
        <f t="shared" si="24"/>
        <v>27897.86508808591</v>
      </c>
      <c r="O33" s="256">
        <f t="shared" si="24"/>
        <v>27958.556604732894</v>
      </c>
      <c r="P33" s="256">
        <f t="shared" si="24"/>
        <v>27958.556604732894</v>
      </c>
      <c r="Q33" s="256">
        <f t="shared" si="24"/>
        <v>27958.396322233966</v>
      </c>
      <c r="R33" s="256">
        <f t="shared" si="24"/>
        <v>27900.205991014216</v>
      </c>
      <c r="S33" s="256">
        <f t="shared" si="25"/>
        <v>25800.904632873644</v>
      </c>
      <c r="T33" s="256">
        <f t="shared" si="25"/>
        <v>30510.831671840395</v>
      </c>
      <c r="U33" s="256">
        <f t="shared" si="25"/>
        <v>26126.761890241414</v>
      </c>
      <c r="V33" s="256">
        <f t="shared" si="25"/>
        <v>23850.889244166741</v>
      </c>
      <c r="W33" s="256">
        <f t="shared" si="25"/>
        <v>27581.485110403526</v>
      </c>
      <c r="X33" s="256">
        <f t="shared" si="25"/>
        <v>28612.757778302985</v>
      </c>
      <c r="Y33" s="256">
        <f t="shared" si="25"/>
        <v>27346.143771823143</v>
      </c>
      <c r="Z33" s="256">
        <f t="shared" si="25"/>
        <v>28650.573424664053</v>
      </c>
      <c r="AA33" s="256">
        <f t="shared" si="25"/>
        <v>28714.49990588165</v>
      </c>
      <c r="AB33" s="256">
        <f t="shared" si="25"/>
        <v>28714.49990588165</v>
      </c>
      <c r="AC33" s="256">
        <f t="shared" si="25"/>
        <v>28714.517310759104</v>
      </c>
      <c r="AD33" s="256">
        <f t="shared" si="25"/>
        <v>28737.212170744642</v>
      </c>
      <c r="AE33" s="256">
        <f t="shared" si="25"/>
        <v>26574.93177185985</v>
      </c>
      <c r="AF33" s="256">
        <f t="shared" si="25"/>
        <v>31426.156621995608</v>
      </c>
    </row>
    <row r="34" spans="1:32">
      <c r="A34" s="209" t="s">
        <v>353</v>
      </c>
      <c r="B34" s="125" t="str">
        <f t="shared" si="15"/>
        <v>9250-01208</v>
      </c>
      <c r="C34" s="255" t="str">
        <f t="shared" si="22"/>
        <v>9250</v>
      </c>
      <c r="D34" s="256">
        <f>SUM($F34:K34)</f>
        <v>-17092.089999999997</v>
      </c>
      <c r="E34" s="257">
        <f t="shared" si="23"/>
        <v>-2.2742763894594612E-3</v>
      </c>
      <c r="F34" s="258">
        <f>'Div 2 history'!B34</f>
        <v>-3456.4</v>
      </c>
      <c r="G34" s="258">
        <f>'Div 2 history'!C34</f>
        <v>6929.59</v>
      </c>
      <c r="H34" s="258">
        <f>'Div 2 history'!D34</f>
        <v>-19064.919999999998</v>
      </c>
      <c r="I34" s="258">
        <f>'Div 2 history'!E34</f>
        <v>5330.75</v>
      </c>
      <c r="J34" s="258">
        <f>'Div 2 history'!F34</f>
        <v>1839.95</v>
      </c>
      <c r="K34" s="258">
        <f>'Div 2 history'!G34</f>
        <v>-8671.06</v>
      </c>
      <c r="L34" s="256">
        <f t="shared" si="24"/>
        <v>-3581.7646631033449</v>
      </c>
      <c r="M34" s="256">
        <f t="shared" si="24"/>
        <v>-3427.1754560247296</v>
      </c>
      <c r="N34" s="256">
        <f t="shared" si="24"/>
        <v>-3586.380011379822</v>
      </c>
      <c r="O34" s="256">
        <f t="shared" si="24"/>
        <v>-3594.1821439615019</v>
      </c>
      <c r="P34" s="256">
        <f t="shared" si="24"/>
        <v>-3594.1821439615019</v>
      </c>
      <c r="Q34" s="256">
        <f t="shared" si="24"/>
        <v>-3594.1615390174138</v>
      </c>
      <c r="R34" s="256">
        <f t="shared" si="24"/>
        <v>-3586.6809436355393</v>
      </c>
      <c r="S34" s="256">
        <f t="shared" si="25"/>
        <v>-3316.8075176609777</v>
      </c>
      <c r="T34" s="256">
        <f t="shared" si="25"/>
        <v>-3922.2871174179304</v>
      </c>
      <c r="U34" s="256">
        <f t="shared" si="25"/>
        <v>-3358.6977465618947</v>
      </c>
      <c r="V34" s="256">
        <f t="shared" si="25"/>
        <v>-3066.1253887647372</v>
      </c>
      <c r="W34" s="256">
        <f t="shared" si="25"/>
        <v>-3545.7081239655599</v>
      </c>
      <c r="X34" s="256">
        <f t="shared" si="25"/>
        <v>-3678.282271512659</v>
      </c>
      <c r="Y34" s="256">
        <f t="shared" si="25"/>
        <v>-3515.4540715543412</v>
      </c>
      <c r="Z34" s="256">
        <f t="shared" si="25"/>
        <v>-3683.1436212180406</v>
      </c>
      <c r="AA34" s="256">
        <f t="shared" si="25"/>
        <v>-3691.3616211873123</v>
      </c>
      <c r="AB34" s="256">
        <f t="shared" si="25"/>
        <v>-3691.3616211873123</v>
      </c>
      <c r="AC34" s="256">
        <f t="shared" si="25"/>
        <v>-3691.3638586525954</v>
      </c>
      <c r="AD34" s="256">
        <f t="shared" si="25"/>
        <v>-3694.2813719446058</v>
      </c>
      <c r="AE34" s="256">
        <f t="shared" si="25"/>
        <v>-3416.3117431908067</v>
      </c>
      <c r="AF34" s="256">
        <f t="shared" si="25"/>
        <v>-4039.9557309404681</v>
      </c>
    </row>
    <row r="35" spans="1:32">
      <c r="A35" s="145" t="s">
        <v>354</v>
      </c>
      <c r="B35" s="125" t="str">
        <f t="shared" si="15"/>
        <v>9250-01221</v>
      </c>
      <c r="C35" s="255" t="str">
        <f t="shared" si="22"/>
        <v>9250</v>
      </c>
      <c r="D35" s="256">
        <f>SUM($F35:K35)</f>
        <v>52582.049999999996</v>
      </c>
      <c r="E35" s="257">
        <f t="shared" si="23"/>
        <v>6.996576476275101E-3</v>
      </c>
      <c r="F35" s="258">
        <f>'Div 2 history'!B35</f>
        <v>9031.2999999999993</v>
      </c>
      <c r="G35" s="258">
        <f>'Div 2 history'!C35</f>
        <v>8403.98</v>
      </c>
      <c r="H35" s="258">
        <f>'Div 2 history'!D35</f>
        <v>9544.67</v>
      </c>
      <c r="I35" s="258">
        <f>'Div 2 history'!E35</f>
        <v>8430.8700000000008</v>
      </c>
      <c r="J35" s="258">
        <f>'Div 2 history'!F35</f>
        <v>7986.27</v>
      </c>
      <c r="K35" s="258">
        <f>'Div 2 history'!G35</f>
        <v>9184.9599999999991</v>
      </c>
      <c r="L35" s="256">
        <f t="shared" si="24"/>
        <v>11018.929142283552</v>
      </c>
      <c r="M35" s="256">
        <f t="shared" si="24"/>
        <v>10543.351409187826</v>
      </c>
      <c r="N35" s="256">
        <f t="shared" si="24"/>
        <v>11033.127784687211</v>
      </c>
      <c r="O35" s="256">
        <f t="shared" si="24"/>
        <v>11057.13023994672</v>
      </c>
      <c r="P35" s="256">
        <f t="shared" si="24"/>
        <v>11057.13023994672</v>
      </c>
      <c r="Q35" s="256">
        <f t="shared" si="24"/>
        <v>11057.066850963845</v>
      </c>
      <c r="R35" s="256">
        <f t="shared" si="24"/>
        <v>11034.053571698438</v>
      </c>
      <c r="S35" s="256">
        <f t="shared" si="25"/>
        <v>10203.815843119562</v>
      </c>
      <c r="T35" s="256">
        <f t="shared" si="25"/>
        <v>12066.511311514598</v>
      </c>
      <c r="U35" s="256">
        <f t="shared" si="25"/>
        <v>10332.686806856558</v>
      </c>
      <c r="V35" s="256">
        <f t="shared" si="25"/>
        <v>9432.6181583584494</v>
      </c>
      <c r="W35" s="256">
        <f t="shared" si="25"/>
        <v>10908.004922731117</v>
      </c>
      <c r="X35" s="256">
        <f t="shared" si="25"/>
        <v>11315.855598396232</v>
      </c>
      <c r="Y35" s="256">
        <f t="shared" si="25"/>
        <v>10814.931454443196</v>
      </c>
      <c r="Z35" s="256">
        <f t="shared" si="25"/>
        <v>11330.811038794443</v>
      </c>
      <c r="AA35" s="256">
        <f t="shared" si="25"/>
        <v>11356.092867130488</v>
      </c>
      <c r="AB35" s="256">
        <f t="shared" si="25"/>
        <v>11356.092867130488</v>
      </c>
      <c r="AC35" s="256">
        <f t="shared" si="25"/>
        <v>11356.099750461397</v>
      </c>
      <c r="AD35" s="256">
        <f t="shared" si="25"/>
        <v>11365.075178849391</v>
      </c>
      <c r="AE35" s="256">
        <f t="shared" si="25"/>
        <v>10509.93031841315</v>
      </c>
      <c r="AF35" s="256">
        <f t="shared" si="25"/>
        <v>12428.506650860034</v>
      </c>
    </row>
    <row r="36" spans="1:32">
      <c r="A36" s="145" t="s">
        <v>356</v>
      </c>
      <c r="B36" s="125" t="str">
        <f t="shared" si="15"/>
        <v>9260-01251</v>
      </c>
      <c r="C36" s="255" t="str">
        <f t="shared" si="22"/>
        <v>9260</v>
      </c>
      <c r="D36" s="256">
        <f>SUM($F36:K36)</f>
        <v>4952419.46</v>
      </c>
      <c r="E36" s="257">
        <f t="shared" si="23"/>
        <v>0.65896977189902328</v>
      </c>
      <c r="F36" s="258">
        <f>'Div 2 history'!B36</f>
        <v>865866.28000000014</v>
      </c>
      <c r="G36" s="258">
        <f>'Div 2 history'!C36</f>
        <v>794865.64999999991</v>
      </c>
      <c r="H36" s="258">
        <f>'Div 2 history'!D36</f>
        <v>912760.54</v>
      </c>
      <c r="I36" s="258">
        <f>'Div 2 history'!E36</f>
        <v>782753.89999999991</v>
      </c>
      <c r="J36" s="258">
        <f>'Div 2 history'!F36</f>
        <v>740198.12999999989</v>
      </c>
      <c r="K36" s="258">
        <f>'Div 2 history'!G36</f>
        <v>855974.95999999973</v>
      </c>
      <c r="L36" s="256">
        <f t="shared" si="24"/>
        <v>1037813.4574936917</v>
      </c>
      <c r="M36" s="256">
        <f t="shared" si="24"/>
        <v>993021.35790598148</v>
      </c>
      <c r="N36" s="256">
        <f t="shared" si="24"/>
        <v>1039150.7509796903</v>
      </c>
      <c r="O36" s="256">
        <f t="shared" si="24"/>
        <v>1041411.4126791672</v>
      </c>
      <c r="P36" s="256">
        <f t="shared" si="24"/>
        <v>1041411.4126791672</v>
      </c>
      <c r="Q36" s="256">
        <f t="shared" si="24"/>
        <v>1041405.4424130339</v>
      </c>
      <c r="R36" s="256">
        <f t="shared" si="24"/>
        <v>1039237.9458610277</v>
      </c>
      <c r="S36" s="256">
        <f t="shared" si="25"/>
        <v>961042.33569671842</v>
      </c>
      <c r="T36" s="256">
        <f t="shared" si="25"/>
        <v>1136479.5673324834</v>
      </c>
      <c r="U36" s="256">
        <f t="shared" si="25"/>
        <v>973179.99614624539</v>
      </c>
      <c r="V36" s="256">
        <f t="shared" si="25"/>
        <v>888407.38857088587</v>
      </c>
      <c r="W36" s="256">
        <f t="shared" si="25"/>
        <v>1027366.1040052525</v>
      </c>
      <c r="X36" s="256">
        <f t="shared" si="25"/>
        <v>1065779.3576334023</v>
      </c>
      <c r="Y36" s="256">
        <f t="shared" si="25"/>
        <v>1018600.0164229159</v>
      </c>
      <c r="Z36" s="256">
        <f t="shared" si="25"/>
        <v>1067187.9298374334</v>
      </c>
      <c r="AA36" s="256">
        <f t="shared" si="25"/>
        <v>1069569.0887811377</v>
      </c>
      <c r="AB36" s="256">
        <f t="shared" si="25"/>
        <v>1069569.0887811377</v>
      </c>
      <c r="AC36" s="256">
        <f t="shared" si="25"/>
        <v>1069569.737084921</v>
      </c>
      <c r="AD36" s="256">
        <f t="shared" si="25"/>
        <v>1070415.0842368584</v>
      </c>
      <c r="AE36" s="256">
        <f t="shared" si="25"/>
        <v>989873.6057676198</v>
      </c>
      <c r="AF36" s="256">
        <f t="shared" si="25"/>
        <v>1170573.954352458</v>
      </c>
    </row>
    <row r="37" spans="1:32">
      <c r="A37" s="209" t="s">
        <v>357</v>
      </c>
      <c r="B37" s="125" t="str">
        <f t="shared" si="15"/>
        <v>9260-01252</v>
      </c>
      <c r="C37" s="255" t="str">
        <f t="shared" si="22"/>
        <v>9260</v>
      </c>
      <c r="D37" s="256">
        <f>SUM($F37:K37)</f>
        <v>-1500343.9700000002</v>
      </c>
      <c r="E37" s="257">
        <f t="shared" si="23"/>
        <v>-0.19963602268879205</v>
      </c>
      <c r="F37" s="258">
        <f>'Div 2 history'!B37</f>
        <v>-270361.74</v>
      </c>
      <c r="G37" s="258">
        <f>'Div 2 history'!C37</f>
        <v>-227973.51</v>
      </c>
      <c r="H37" s="258">
        <f>'Div 2 history'!D37</f>
        <v>-137723.88</v>
      </c>
      <c r="I37" s="258">
        <f>'Div 2 history'!E37</f>
        <v>70458.429999999993</v>
      </c>
      <c r="J37" s="258">
        <f>'Div 2 history'!F37</f>
        <v>-450549.58</v>
      </c>
      <c r="K37" s="258">
        <f>'Div 2 history'!G37</f>
        <v>-484193.69000000006</v>
      </c>
      <c r="L37" s="256">
        <f t="shared" si="24"/>
        <v>-314407.36704792612</v>
      </c>
      <c r="M37" s="256">
        <f t="shared" si="24"/>
        <v>-300837.52364858275</v>
      </c>
      <c r="N37" s="256">
        <f t="shared" si="24"/>
        <v>-314812.50240329007</v>
      </c>
      <c r="O37" s="256">
        <f t="shared" si="24"/>
        <v>-315497.37374272622</v>
      </c>
      <c r="P37" s="256">
        <f t="shared" si="24"/>
        <v>-315497.37374272622</v>
      </c>
      <c r="Q37" s="256">
        <f t="shared" si="24"/>
        <v>-315495.56504036073</v>
      </c>
      <c r="R37" s="256">
        <f t="shared" si="24"/>
        <v>-314838.91824215138</v>
      </c>
      <c r="S37" s="256">
        <f t="shared" si="25"/>
        <v>-291149.4240185559</v>
      </c>
      <c r="T37" s="256">
        <f t="shared" si="25"/>
        <v>-344298.43425974681</v>
      </c>
      <c r="U37" s="256">
        <f t="shared" si="25"/>
        <v>-294826.54907075316</v>
      </c>
      <c r="V37" s="256">
        <f t="shared" si="25"/>
        <v>-269144.54220034421</v>
      </c>
      <c r="W37" s="256">
        <f t="shared" si="25"/>
        <v>-311242.32338887418</v>
      </c>
      <c r="X37" s="256">
        <f t="shared" si="25"/>
        <v>-322879.68446351052</v>
      </c>
      <c r="Y37" s="256">
        <f t="shared" si="25"/>
        <v>-308586.62211985234</v>
      </c>
      <c r="Z37" s="256">
        <f t="shared" si="25"/>
        <v>-323306.41382876254</v>
      </c>
      <c r="AA37" s="256">
        <f t="shared" si="25"/>
        <v>-324027.79001501924</v>
      </c>
      <c r="AB37" s="256">
        <f t="shared" si="25"/>
        <v>-324027.79001501924</v>
      </c>
      <c r="AC37" s="256">
        <f t="shared" si="25"/>
        <v>-324027.98641976237</v>
      </c>
      <c r="AD37" s="256">
        <f t="shared" si="25"/>
        <v>-324284.08578941599</v>
      </c>
      <c r="AE37" s="256">
        <f t="shared" si="25"/>
        <v>-299883.90673911251</v>
      </c>
      <c r="AF37" s="256">
        <f t="shared" si="25"/>
        <v>-354627.38728753926</v>
      </c>
    </row>
    <row r="38" spans="1:32">
      <c r="A38" s="145" t="s">
        <v>358</v>
      </c>
      <c r="B38" s="125" t="str">
        <f t="shared" si="15"/>
        <v>9260-01257</v>
      </c>
      <c r="C38" s="255" t="str">
        <f t="shared" si="22"/>
        <v>9260</v>
      </c>
      <c r="D38" s="256">
        <f>SUM($F38:K38)</f>
        <v>914292.79999999993</v>
      </c>
      <c r="E38" s="257">
        <f t="shared" si="23"/>
        <v>0.12165595477748957</v>
      </c>
      <c r="F38" s="258">
        <f>'Div 2 history'!B38</f>
        <v>159852.19999999998</v>
      </c>
      <c r="G38" s="258">
        <f>'Div 2 history'!C38</f>
        <v>146744.43999999997</v>
      </c>
      <c r="H38" s="258">
        <f>'Div 2 history'!D38</f>
        <v>168509.66999999995</v>
      </c>
      <c r="I38" s="258">
        <f>'Div 2 history'!E38</f>
        <v>144508.43000000002</v>
      </c>
      <c r="J38" s="258">
        <f>'Div 2 history'!F38</f>
        <v>136651.93999999997</v>
      </c>
      <c r="K38" s="258">
        <f>'Div 2 history'!G38</f>
        <v>158026.12</v>
      </c>
      <c r="L38" s="256">
        <f t="shared" si="24"/>
        <v>191596.32571381351</v>
      </c>
      <c r="M38" s="256">
        <f t="shared" si="24"/>
        <v>183327.01523219966</v>
      </c>
      <c r="N38" s="256">
        <f t="shared" si="24"/>
        <v>191843.21065876028</v>
      </c>
      <c r="O38" s="256">
        <f t="shared" si="24"/>
        <v>192260.56357721996</v>
      </c>
      <c r="P38" s="256">
        <f t="shared" si="24"/>
        <v>192260.56357721996</v>
      </c>
      <c r="Q38" s="256">
        <f t="shared" si="24"/>
        <v>192259.46137426968</v>
      </c>
      <c r="R38" s="256">
        <f t="shared" si="24"/>
        <v>191859.30817490313</v>
      </c>
      <c r="S38" s="256">
        <f t="shared" si="25"/>
        <v>177423.19589841299</v>
      </c>
      <c r="T38" s="256">
        <f t="shared" si="25"/>
        <v>209811.60706431858</v>
      </c>
      <c r="U38" s="256">
        <f t="shared" si="25"/>
        <v>179663.99469332106</v>
      </c>
      <c r="V38" s="256">
        <f t="shared" si="25"/>
        <v>164013.66754123109</v>
      </c>
      <c r="W38" s="256">
        <f t="shared" si="25"/>
        <v>189667.58358066331</v>
      </c>
      <c r="X38" s="256">
        <f t="shared" si="25"/>
        <v>196759.26099217063</v>
      </c>
      <c r="Y38" s="256">
        <f t="shared" si="25"/>
        <v>188049.2289914703</v>
      </c>
      <c r="Z38" s="256">
        <f t="shared" si="25"/>
        <v>197019.30508472529</v>
      </c>
      <c r="AA38" s="256">
        <f t="shared" si="25"/>
        <v>197458.90364770417</v>
      </c>
      <c r="AB38" s="256">
        <f t="shared" si="25"/>
        <v>197458.90364770417</v>
      </c>
      <c r="AC38" s="256">
        <f t="shared" si="25"/>
        <v>197459.02333455338</v>
      </c>
      <c r="AD38" s="256">
        <f t="shared" si="25"/>
        <v>197615.08742015023</v>
      </c>
      <c r="AE38" s="256">
        <f t="shared" si="25"/>
        <v>182745.89177536534</v>
      </c>
      <c r="AF38" s="256">
        <f t="shared" si="25"/>
        <v>216105.95527624813</v>
      </c>
    </row>
    <row r="39" spans="1:32">
      <c r="A39" s="209" t="s">
        <v>359</v>
      </c>
      <c r="B39" s="125" t="str">
        <f t="shared" si="15"/>
        <v>9260-01258</v>
      </c>
      <c r="C39" s="255" t="str">
        <f t="shared" si="22"/>
        <v>9260</v>
      </c>
      <c r="D39" s="256">
        <f>SUM($F39:K39)</f>
        <v>27138.799999999996</v>
      </c>
      <c r="E39" s="257">
        <f t="shared" si="23"/>
        <v>3.6110933231841415E-3</v>
      </c>
      <c r="F39" s="258">
        <f>'Div 2 history'!B39</f>
        <v>-10576.13</v>
      </c>
      <c r="G39" s="258">
        <f>'Div 2 history'!C39</f>
        <v>-5429.91</v>
      </c>
      <c r="H39" s="258">
        <f>'Div 2 history'!D39</f>
        <v>-4281.1000000000004</v>
      </c>
      <c r="I39" s="258">
        <f>'Div 2 history'!E39</f>
        <v>37255.629999999997</v>
      </c>
      <c r="J39" s="258">
        <f>'Div 2 history'!F39</f>
        <v>-3351.2</v>
      </c>
      <c r="K39" s="258">
        <f>'Div 2 history'!G39</f>
        <v>13521.51</v>
      </c>
      <c r="L39" s="256">
        <f t="shared" si="24"/>
        <v>5687.1216357408057</v>
      </c>
      <c r="M39" s="256">
        <f t="shared" si="24"/>
        <v>5441.6650781714779</v>
      </c>
      <c r="N39" s="256">
        <f t="shared" si="24"/>
        <v>5694.4498801980753</v>
      </c>
      <c r="O39" s="256">
        <f t="shared" si="24"/>
        <v>5706.8380969525915</v>
      </c>
      <c r="P39" s="256">
        <f t="shared" si="24"/>
        <v>5706.8380969525915</v>
      </c>
      <c r="Q39" s="256">
        <f t="shared" si="24"/>
        <v>5706.8053804470837</v>
      </c>
      <c r="R39" s="256">
        <f t="shared" si="24"/>
        <v>5694.9277000727343</v>
      </c>
      <c r="S39" s="256">
        <f t="shared" si="25"/>
        <v>5266.4229980241007</v>
      </c>
      <c r="T39" s="256">
        <f t="shared" si="25"/>
        <v>6227.802780244062</v>
      </c>
      <c r="U39" s="256">
        <f t="shared" si="25"/>
        <v>5332.9362532255536</v>
      </c>
      <c r="V39" s="256">
        <f t="shared" si="25"/>
        <v>4868.3902144564208</v>
      </c>
      <c r="W39" s="256">
        <f t="shared" si="25"/>
        <v>5629.8711061477297</v>
      </c>
      <c r="X39" s="256">
        <f t="shared" si="25"/>
        <v>5840.3721786000287</v>
      </c>
      <c r="Y39" s="256">
        <f t="shared" si="25"/>
        <v>5581.833758019</v>
      </c>
      <c r="Z39" s="256">
        <f t="shared" si="25"/>
        <v>5848.0910238310335</v>
      </c>
      <c r="AA39" s="256">
        <f t="shared" si="25"/>
        <v>5861.1395543247336</v>
      </c>
      <c r="AB39" s="256">
        <f t="shared" si="25"/>
        <v>5861.1395543247336</v>
      </c>
      <c r="AC39" s="256">
        <f t="shared" si="25"/>
        <v>5861.1431069694263</v>
      </c>
      <c r="AD39" s="256">
        <f t="shared" si="25"/>
        <v>5865.7755310749171</v>
      </c>
      <c r="AE39" s="256">
        <f t="shared" si="25"/>
        <v>5424.4156879648235</v>
      </c>
      <c r="AF39" s="256">
        <f t="shared" si="25"/>
        <v>6414.6368636513844</v>
      </c>
    </row>
    <row r="40" spans="1:32">
      <c r="A40" s="209" t="s">
        <v>366</v>
      </c>
      <c r="B40" s="125" t="str">
        <f t="shared" si="15"/>
        <v>9260-01261</v>
      </c>
      <c r="C40" s="255" t="str">
        <f t="shared" si="22"/>
        <v>9260</v>
      </c>
      <c r="D40" s="256">
        <f>SUM($F40:K40)</f>
        <v>39691.729999999996</v>
      </c>
      <c r="E40" s="257">
        <f t="shared" si="23"/>
        <v>5.2813883144659192E-3</v>
      </c>
      <c r="F40" s="258">
        <f>'Div 2 history'!B40</f>
        <v>4249.6499999999996</v>
      </c>
      <c r="G40" s="258">
        <f>'Div 2 history'!C40</f>
        <v>4475.3</v>
      </c>
      <c r="H40" s="258">
        <f>'Div 2 history'!D40</f>
        <v>19565.23</v>
      </c>
      <c r="I40" s="258">
        <f>'Div 2 history'!E40</f>
        <v>4522.8900000000003</v>
      </c>
      <c r="J40" s="258">
        <f>'Div 2 history'!F40</f>
        <v>3465.82</v>
      </c>
      <c r="K40" s="258">
        <f>'Div 2 history'!G40</f>
        <v>3412.84</v>
      </c>
      <c r="L40" s="256">
        <f t="shared" si="24"/>
        <v>8317.6741949895513</v>
      </c>
      <c r="M40" s="256">
        <f t="shared" si="24"/>
        <v>7958.6828096014269</v>
      </c>
      <c r="N40" s="256">
        <f t="shared" si="24"/>
        <v>8328.3920859932769</v>
      </c>
      <c r="O40" s="256">
        <f t="shared" si="24"/>
        <v>8346.5104167448844</v>
      </c>
      <c r="P40" s="256">
        <f t="shared" si="24"/>
        <v>8346.5104167448844</v>
      </c>
      <c r="Q40" s="256">
        <f t="shared" si="24"/>
        <v>8346.462567366756</v>
      </c>
      <c r="R40" s="256">
        <f t="shared" si="24"/>
        <v>8329.0909193040206</v>
      </c>
      <c r="S40" s="256">
        <f t="shared" si="25"/>
        <v>7702.383292679232</v>
      </c>
      <c r="T40" s="256">
        <f t="shared" si="25"/>
        <v>9108.4449734953887</v>
      </c>
      <c r="U40" s="256">
        <f t="shared" si="25"/>
        <v>7799.6619552168968</v>
      </c>
      <c r="V40" s="256">
        <f t="shared" si="25"/>
        <v>7120.242233512402</v>
      </c>
      <c r="W40" s="256">
        <f t="shared" si="25"/>
        <v>8233.9426901711577</v>
      </c>
      <c r="X40" s="256">
        <f t="shared" si="25"/>
        <v>8541.8100878632849</v>
      </c>
      <c r="Y40" s="256">
        <f t="shared" si="25"/>
        <v>8163.6858825067975</v>
      </c>
      <c r="Z40" s="256">
        <f t="shared" si="25"/>
        <v>8553.0992502735917</v>
      </c>
      <c r="AA40" s="256">
        <f t="shared" si="25"/>
        <v>8572.1833199175235</v>
      </c>
      <c r="AB40" s="256">
        <f t="shared" si="25"/>
        <v>8572.1833199175235</v>
      </c>
      <c r="AC40" s="256">
        <f t="shared" si="25"/>
        <v>8572.1885158220557</v>
      </c>
      <c r="AD40" s="256">
        <f t="shared" si="25"/>
        <v>8578.9636468831413</v>
      </c>
      <c r="AE40" s="256">
        <f t="shared" si="25"/>
        <v>7933.4547914596078</v>
      </c>
      <c r="AF40" s="256">
        <f t="shared" si="25"/>
        <v>9381.6983227002511</v>
      </c>
    </row>
    <row r="41" spans="1:32">
      <c r="A41" s="145" t="s">
        <v>360</v>
      </c>
      <c r="B41" s="125" t="str">
        <f t="shared" si="15"/>
        <v>9260-01263</v>
      </c>
      <c r="C41" s="255" t="str">
        <f t="shared" si="22"/>
        <v>9260</v>
      </c>
      <c r="D41" s="256">
        <f>SUM($F41:K41)</f>
        <v>355558.26</v>
      </c>
      <c r="E41" s="257">
        <f t="shared" si="23"/>
        <v>4.7310642279281737E-2</v>
      </c>
      <c r="F41" s="258">
        <f>'Div 2 history'!B41</f>
        <v>62164.73000000001</v>
      </c>
      <c r="G41" s="258">
        <f>'Div 2 history'!C41</f>
        <v>57067.259999999995</v>
      </c>
      <c r="H41" s="258">
        <f>'Div 2 history'!D41</f>
        <v>65531.509999999995</v>
      </c>
      <c r="I41" s="258">
        <f>'Div 2 history'!E41</f>
        <v>56197.679999999993</v>
      </c>
      <c r="J41" s="258">
        <f>'Div 2 history'!F41</f>
        <v>53142.459999999992</v>
      </c>
      <c r="K41" s="258">
        <f>'Div 2 history'!G41</f>
        <v>61454.62</v>
      </c>
      <c r="L41" s="256">
        <f t="shared" si="24"/>
        <v>74509.671511354783</v>
      </c>
      <c r="M41" s="256">
        <f t="shared" si="24"/>
        <v>71293.829008556568</v>
      </c>
      <c r="N41" s="256">
        <f t="shared" si="24"/>
        <v>74605.682309477081</v>
      </c>
      <c r="O41" s="256">
        <f t="shared" si="24"/>
        <v>74767.98619888039</v>
      </c>
      <c r="P41" s="256">
        <f t="shared" si="24"/>
        <v>74767.98619888039</v>
      </c>
      <c r="Q41" s="256">
        <f t="shared" si="24"/>
        <v>74767.557564461342</v>
      </c>
      <c r="R41" s="256">
        <f t="shared" si="24"/>
        <v>74611.942453743846</v>
      </c>
      <c r="S41" s="256">
        <f t="shared" si="25"/>
        <v>68997.899597676864</v>
      </c>
      <c r="T41" s="256">
        <f t="shared" si="25"/>
        <v>81593.391018274255</v>
      </c>
      <c r="U41" s="256">
        <f t="shared" si="25"/>
        <v>69869.321225986321</v>
      </c>
      <c r="V41" s="256">
        <f t="shared" si="25"/>
        <v>63783.083763952432</v>
      </c>
      <c r="W41" s="256">
        <f t="shared" si="25"/>
        <v>73759.605234062023</v>
      </c>
      <c r="X41" s="256">
        <f t="shared" si="25"/>
        <v>76517.479386540144</v>
      </c>
      <c r="Y41" s="256">
        <f t="shared" si="25"/>
        <v>73130.245206512336</v>
      </c>
      <c r="Z41" s="256">
        <f t="shared" si="25"/>
        <v>76618.607630218772</v>
      </c>
      <c r="AA41" s="256">
        <f t="shared" si="25"/>
        <v>76789.562602358186</v>
      </c>
      <c r="AB41" s="256">
        <f t="shared" si="25"/>
        <v>76789.562602358186</v>
      </c>
      <c r="AC41" s="256">
        <f t="shared" si="25"/>
        <v>76789.609147237294</v>
      </c>
      <c r="AD41" s="256">
        <f t="shared" si="25"/>
        <v>76850.300727356167</v>
      </c>
      <c r="AE41" s="256">
        <f t="shared" si="25"/>
        <v>71067.836585607161</v>
      </c>
      <c r="AF41" s="256">
        <f t="shared" si="25"/>
        <v>84041.19274882249</v>
      </c>
    </row>
    <row r="42" spans="1:32">
      <c r="A42" s="209" t="s">
        <v>361</v>
      </c>
      <c r="B42" s="125" t="str">
        <f t="shared" si="15"/>
        <v>9260-01264</v>
      </c>
      <c r="C42" s="255" t="str">
        <f t="shared" si="22"/>
        <v>9260</v>
      </c>
      <c r="D42" s="256">
        <f>SUM($F42:K42)</f>
        <v>136789.36000000002</v>
      </c>
      <c r="E42" s="257">
        <f t="shared" si="23"/>
        <v>1.8201215402988784E-2</v>
      </c>
      <c r="F42" s="258">
        <f>'Div 2 history'!B42</f>
        <v>331.65</v>
      </c>
      <c r="G42" s="258">
        <f>'Div 2 history'!C42</f>
        <v>15123.23</v>
      </c>
      <c r="H42" s="258">
        <f>'Div 2 history'!D42</f>
        <v>60825.33</v>
      </c>
      <c r="I42" s="258">
        <f>'Div 2 history'!E42</f>
        <v>25042.37</v>
      </c>
      <c r="J42" s="258">
        <f>'Div 2 history'!F42</f>
        <v>24888.38</v>
      </c>
      <c r="K42" s="258">
        <f>'Div 2 history'!G42</f>
        <v>10578.4</v>
      </c>
      <c r="L42" s="256">
        <f t="shared" si="24"/>
        <v>28665.14837778893</v>
      </c>
      <c r="M42" s="256">
        <f t="shared" si="24"/>
        <v>27427.958619298814</v>
      </c>
      <c r="N42" s="256">
        <f t="shared" si="24"/>
        <v>28702.085378291289</v>
      </c>
      <c r="O42" s="256">
        <f t="shared" si="24"/>
        <v>28764.526467852786</v>
      </c>
      <c r="P42" s="256">
        <f t="shared" si="24"/>
        <v>28764.526467852786</v>
      </c>
      <c r="Q42" s="256">
        <f t="shared" si="24"/>
        <v>28764.361564841238</v>
      </c>
      <c r="R42" s="256">
        <f t="shared" si="24"/>
        <v>28704.493763144339</v>
      </c>
      <c r="S42" s="256">
        <f t="shared" si="25"/>
        <v>26544.67520262496</v>
      </c>
      <c r="T42" s="256">
        <f t="shared" si="25"/>
        <v>31390.376749001658</v>
      </c>
      <c r="U42" s="256">
        <f t="shared" si="25"/>
        <v>26879.92604682306</v>
      </c>
      <c r="V42" s="256">
        <f t="shared" si="25"/>
        <v>24538.446123843238</v>
      </c>
      <c r="W42" s="256">
        <f t="shared" si="25"/>
        <v>28376.585018218942</v>
      </c>
      <c r="X42" s="256">
        <f t="shared" si="25"/>
        <v>29437.586498758377</v>
      </c>
      <c r="Y42" s="256">
        <f t="shared" si="25"/>
        <v>28134.459422885837</v>
      </c>
      <c r="Z42" s="256">
        <f t="shared" si="25"/>
        <v>29476.492268324026</v>
      </c>
      <c r="AA42" s="256">
        <f t="shared" si="25"/>
        <v>29542.261577769314</v>
      </c>
      <c r="AB42" s="256">
        <f t="shared" si="25"/>
        <v>29542.261577769314</v>
      </c>
      <c r="AC42" s="256">
        <f t="shared" si="25"/>
        <v>29542.279484382496</v>
      </c>
      <c r="AD42" s="256">
        <f t="shared" si="25"/>
        <v>29565.628576038667</v>
      </c>
      <c r="AE42" s="256">
        <f t="shared" si="25"/>
        <v>27341.015458703703</v>
      </c>
      <c r="AF42" s="256">
        <f t="shared" si="25"/>
        <v>32332.088051471706</v>
      </c>
    </row>
    <row r="43" spans="1:32">
      <c r="A43" s="145" t="s">
        <v>362</v>
      </c>
      <c r="B43" s="125" t="str">
        <f t="shared" si="15"/>
        <v>9260-01266</v>
      </c>
      <c r="C43" s="255" t="str">
        <f t="shared" si="22"/>
        <v>9260</v>
      </c>
      <c r="D43" s="256">
        <f>SUM($F43:K43)</f>
        <v>50794.060000000005</v>
      </c>
      <c r="E43" s="257">
        <f t="shared" si="23"/>
        <v>6.7586662241298336E-3</v>
      </c>
      <c r="F43" s="258">
        <f>'Div 2 history'!B43</f>
        <v>8880.6899999999987</v>
      </c>
      <c r="G43" s="258">
        <f>'Div 2 history'!C43</f>
        <v>8152.4500000000016</v>
      </c>
      <c r="H43" s="258">
        <f>'Div 2 history'!D43</f>
        <v>9361.66</v>
      </c>
      <c r="I43" s="258">
        <f>'Div 2 history'!E43</f>
        <v>8028.2300000000005</v>
      </c>
      <c r="J43" s="258">
        <f>'Div 2 history'!F43</f>
        <v>7591.77</v>
      </c>
      <c r="K43" s="258">
        <f>'Div 2 history'!G43</f>
        <v>8779.260000000002</v>
      </c>
      <c r="L43" s="256">
        <f t="shared" si="24"/>
        <v>10644.24357720742</v>
      </c>
      <c r="M43" s="256">
        <f t="shared" si="24"/>
        <v>10184.837298647944</v>
      </c>
      <c r="N43" s="256">
        <f t="shared" si="24"/>
        <v>10657.959411682681</v>
      </c>
      <c r="O43" s="256">
        <f t="shared" si="24"/>
        <v>10681.145692031181</v>
      </c>
      <c r="P43" s="256">
        <f t="shared" si="24"/>
        <v>10681.145692031181</v>
      </c>
      <c r="Q43" s="256">
        <f t="shared" si="24"/>
        <v>10681.084458515192</v>
      </c>
      <c r="R43" s="256">
        <f t="shared" si="24"/>
        <v>10658.853718408942</v>
      </c>
      <c r="S43" s="256">
        <f t="shared" si="25"/>
        <v>9856.8472352136469</v>
      </c>
      <c r="T43" s="256">
        <f t="shared" si="25"/>
        <v>11656.203962145852</v>
      </c>
      <c r="U43" s="256">
        <f t="shared" si="25"/>
        <v>9981.336095277391</v>
      </c>
      <c r="V43" s="256">
        <f t="shared" si="25"/>
        <v>9111.8732094459738</v>
      </c>
      <c r="W43" s="256">
        <f t="shared" si="25"/>
        <v>10537.091203661703</v>
      </c>
      <c r="X43" s="256">
        <f t="shared" si="25"/>
        <v>10931.073402734854</v>
      </c>
      <c r="Y43" s="256">
        <f t="shared" si="25"/>
        <v>10447.182587838912</v>
      </c>
      <c r="Z43" s="256">
        <f t="shared" si="25"/>
        <v>10945.520301189996</v>
      </c>
      <c r="AA43" s="256">
        <f t="shared" si="25"/>
        <v>10969.942451056933</v>
      </c>
      <c r="AB43" s="256">
        <f t="shared" si="25"/>
        <v>10969.942451056933</v>
      </c>
      <c r="AC43" s="256">
        <f t="shared" si="25"/>
        <v>10969.949100328369</v>
      </c>
      <c r="AD43" s="256">
        <f t="shared" si="25"/>
        <v>10978.61932996121</v>
      </c>
      <c r="AE43" s="256">
        <f t="shared" si="25"/>
        <v>10152.552652270055</v>
      </c>
      <c r="AF43" s="256">
        <f t="shared" si="25"/>
        <v>12005.890081010226</v>
      </c>
    </row>
    <row r="44" spans="1:32">
      <c r="A44" s="209" t="s">
        <v>363</v>
      </c>
      <c r="B44" s="125" t="str">
        <f t="shared" si="15"/>
        <v>9260-01267</v>
      </c>
      <c r="C44" s="255" t="str">
        <f t="shared" si="22"/>
        <v>9260</v>
      </c>
      <c r="D44" s="256">
        <f>SUM($F44:K44)</f>
        <v>49266.729999999996</v>
      </c>
      <c r="E44" s="257">
        <f t="shared" si="23"/>
        <v>6.5554394357199234E-3</v>
      </c>
      <c r="F44" s="258">
        <f>'Div 2 history'!B44</f>
        <v>-1002.08</v>
      </c>
      <c r="G44" s="258">
        <f>'Div 2 history'!C44</f>
        <v>1086.78</v>
      </c>
      <c r="H44" s="258">
        <f>'Div 2 history'!D44</f>
        <v>21385.54</v>
      </c>
      <c r="I44" s="258">
        <f>'Div 2 history'!E44</f>
        <v>1186.6199999999999</v>
      </c>
      <c r="J44" s="258">
        <f>'Div 2 history'!F44</f>
        <v>1708.37</v>
      </c>
      <c r="K44" s="258">
        <f>'Div 2 history'!G44</f>
        <v>24901.5</v>
      </c>
      <c r="L44" s="256">
        <f t="shared" si="24"/>
        <v>10324.181102524823</v>
      </c>
      <c r="M44" s="256">
        <f t="shared" si="24"/>
        <v>9878.5887421957905</v>
      </c>
      <c r="N44" s="256">
        <f t="shared" si="24"/>
        <v>10337.484514652489</v>
      </c>
      <c r="O44" s="256">
        <f t="shared" si="24"/>
        <v>10359.97360518067</v>
      </c>
      <c r="P44" s="256">
        <f t="shared" si="24"/>
        <v>10359.97360518067</v>
      </c>
      <c r="Q44" s="256">
        <f t="shared" si="24"/>
        <v>10359.914212899384</v>
      </c>
      <c r="R44" s="256">
        <f t="shared" si="24"/>
        <v>10338.351930409761</v>
      </c>
      <c r="S44" s="256">
        <f t="shared" si="25"/>
        <v>9560.461033997226</v>
      </c>
      <c r="T44" s="256">
        <f t="shared" si="25"/>
        <v>11305.712782714549</v>
      </c>
      <c r="U44" s="256">
        <f t="shared" si="25"/>
        <v>9681.2066301706418</v>
      </c>
      <c r="V44" s="256">
        <f t="shared" si="25"/>
        <v>8837.8876822212715</v>
      </c>
      <c r="W44" s="256">
        <f t="shared" si="25"/>
        <v>10220.250700892508</v>
      </c>
      <c r="X44" s="256">
        <f t="shared" si="25"/>
        <v>10602.386222773277</v>
      </c>
      <c r="Y44" s="256">
        <f t="shared" si="25"/>
        <v>10133.045553274553</v>
      </c>
      <c r="Z44" s="256">
        <f t="shared" si="25"/>
        <v>10616.398716468935</v>
      </c>
      <c r="AA44" s="256">
        <f t="shared" si="25"/>
        <v>10640.086515072038</v>
      </c>
      <c r="AB44" s="256">
        <f t="shared" si="25"/>
        <v>10640.086515072038</v>
      </c>
      <c r="AC44" s="256">
        <f t="shared" si="25"/>
        <v>10640.092964406087</v>
      </c>
      <c r="AD44" s="256">
        <f t="shared" si="25"/>
        <v>10648.502488322054</v>
      </c>
      <c r="AE44" s="256">
        <f t="shared" si="25"/>
        <v>9847.2748650171416</v>
      </c>
      <c r="AF44" s="256">
        <f t="shared" si="25"/>
        <v>11644.884166195985</v>
      </c>
    </row>
    <row r="45" spans="1:32">
      <c r="A45" s="145" t="s">
        <v>364</v>
      </c>
      <c r="B45" s="125" t="str">
        <f t="shared" si="15"/>
        <v>9260-01269</v>
      </c>
      <c r="C45" s="255" t="str">
        <f t="shared" si="22"/>
        <v>9260</v>
      </c>
      <c r="D45" s="256">
        <f>SUM($F45:K45)</f>
        <v>177779.25</v>
      </c>
      <c r="E45" s="257">
        <f t="shared" si="23"/>
        <v>2.3655337106861189E-2</v>
      </c>
      <c r="F45" s="258">
        <f>'Div 2 history'!B45</f>
        <v>31082.380000000005</v>
      </c>
      <c r="G45" s="258">
        <f>'Div 2 history'!C45</f>
        <v>28533.660000000003</v>
      </c>
      <c r="H45" s="258">
        <f>'Div 2 history'!D45</f>
        <v>32765.769999999997</v>
      </c>
      <c r="I45" s="258">
        <f>'Div 2 history'!E45</f>
        <v>28098.890000000007</v>
      </c>
      <c r="J45" s="258">
        <f>'Div 2 history'!F45</f>
        <v>26571.239999999998</v>
      </c>
      <c r="K45" s="258">
        <f>'Div 2 history'!G45</f>
        <v>30727.309999999998</v>
      </c>
      <c r="L45" s="256">
        <f t="shared" si="24"/>
        <v>37254.860902500252</v>
      </c>
      <c r="M45" s="256">
        <f t="shared" si="24"/>
        <v>35646.938565762561</v>
      </c>
      <c r="N45" s="256">
        <f t="shared" si="24"/>
        <v>37302.866333964797</v>
      </c>
      <c r="O45" s="256">
        <f t="shared" si="24"/>
        <v>37384.018333443601</v>
      </c>
      <c r="P45" s="256">
        <f t="shared" si="24"/>
        <v>37384.018333443601</v>
      </c>
      <c r="Q45" s="256">
        <f t="shared" si="24"/>
        <v>37383.804016089416</v>
      </c>
      <c r="R45" s="256">
        <f t="shared" si="24"/>
        <v>37305.996408210973</v>
      </c>
      <c r="S45" s="256">
        <f t="shared" si="25"/>
        <v>34498.973085452424</v>
      </c>
      <c r="T45" s="256">
        <f t="shared" si="25"/>
        <v>40796.723046697145</v>
      </c>
      <c r="U45" s="256">
        <f t="shared" si="25"/>
        <v>34934.68419370972</v>
      </c>
      <c r="V45" s="256">
        <f t="shared" si="25"/>
        <v>31891.563408603251</v>
      </c>
      <c r="W45" s="256">
        <f t="shared" si="25"/>
        <v>36879.827510708434</v>
      </c>
      <c r="X45" s="256">
        <f t="shared" si="25"/>
        <v>38258.765517722939</v>
      </c>
      <c r="Y45" s="256">
        <f t="shared" si="25"/>
        <v>36565.147284526196</v>
      </c>
      <c r="Z45" s="256">
        <f t="shared" si="25"/>
        <v>38309.329673692773</v>
      </c>
      <c r="AA45" s="256">
        <f t="shared" si="25"/>
        <v>38394.807217459347</v>
      </c>
      <c r="AB45" s="256">
        <f t="shared" si="25"/>
        <v>38394.807217459347</v>
      </c>
      <c r="AC45" s="256">
        <f t="shared" si="25"/>
        <v>38394.83048991461</v>
      </c>
      <c r="AD45" s="256">
        <f t="shared" si="25"/>
        <v>38425.1763004573</v>
      </c>
      <c r="AE45" s="256">
        <f t="shared" si="25"/>
        <v>35533.942278015995</v>
      </c>
      <c r="AF45" s="256">
        <f t="shared" si="25"/>
        <v>42020.624738098057</v>
      </c>
    </row>
    <row r="46" spans="1:32">
      <c r="A46" s="209" t="s">
        <v>365</v>
      </c>
      <c r="B46" s="125" t="str">
        <f t="shared" si="15"/>
        <v>9260-01270</v>
      </c>
      <c r="C46" s="255" t="str">
        <f t="shared" si="22"/>
        <v>9260</v>
      </c>
      <c r="D46" s="256">
        <f>SUM($F46:K46)</f>
        <v>-57323.360000000001</v>
      </c>
      <c r="E46" s="257">
        <f t="shared" si="23"/>
        <v>-7.62745598768114E-3</v>
      </c>
      <c r="F46" s="258">
        <f>'Div 2 history'!B46</f>
        <v>-6379.98</v>
      </c>
      <c r="G46" s="258">
        <f>'Div 2 history'!C46</f>
        <v>772.49</v>
      </c>
      <c r="H46" s="258">
        <f>'Div 2 history'!D46</f>
        <v>-34175.86</v>
      </c>
      <c r="I46" s="258">
        <f>'Div 2 history'!E46</f>
        <v>412.18</v>
      </c>
      <c r="J46" s="258">
        <f>'Div 2 history'!F46</f>
        <v>2739.76</v>
      </c>
      <c r="K46" s="258">
        <f>'Div 2 history'!G46</f>
        <v>-20691.95</v>
      </c>
      <c r="L46" s="256">
        <f t="shared" ref="L46:AA53" si="26">$E46*L$54</f>
        <v>-12012.503164817866</v>
      </c>
      <c r="M46" s="256">
        <f t="shared" si="26"/>
        <v>-11494.042709163699</v>
      </c>
      <c r="N46" s="256">
        <f t="shared" si="26"/>
        <v>-12027.982095175586</v>
      </c>
      <c r="O46" s="256">
        <f t="shared" si="26"/>
        <v>-12054.148845686927</v>
      </c>
      <c r="P46" s="256">
        <f t="shared" si="26"/>
        <v>-12054.148845686927</v>
      </c>
      <c r="Q46" s="256">
        <f t="shared" si="26"/>
        <v>-12054.079740935678</v>
      </c>
      <c r="R46" s="256">
        <f t="shared" si="26"/>
        <v>-12028.991360164835</v>
      </c>
      <c r="S46" s="256">
        <f t="shared" si="26"/>
        <v>-11123.891307943419</v>
      </c>
      <c r="T46" s="256">
        <f t="shared" si="26"/>
        <v>-13154.54555031657</v>
      </c>
      <c r="U46" s="256">
        <f t="shared" si="26"/>
        <v>-11264.38253352026</v>
      </c>
      <c r="V46" s="256">
        <f t="shared" si="26"/>
        <v>-10283.154925190602</v>
      </c>
      <c r="W46" s="256">
        <f t="shared" si="26"/>
        <v>-11891.576936758611</v>
      </c>
      <c r="X46" s="256">
        <f t="shared" si="26"/>
        <v>-12336.203403535668</v>
      </c>
      <c r="Y46" s="256">
        <f t="shared" si="26"/>
        <v>-11790.111057639839</v>
      </c>
      <c r="Z46" s="256">
        <f t="shared" si="26"/>
        <v>-12352.50737216955</v>
      </c>
      <c r="AA46" s="256">
        <f t="shared" si="26"/>
        <v>-12380.06885650052</v>
      </c>
      <c r="AB46" s="256">
        <f t="shared" ref="S46:AF53" si="27">$E46*AB$54</f>
        <v>-12380.06885650052</v>
      </c>
      <c r="AC46" s="256">
        <f t="shared" si="27"/>
        <v>-12380.076360499617</v>
      </c>
      <c r="AD46" s="256">
        <f t="shared" si="27"/>
        <v>-12389.861100969782</v>
      </c>
      <c r="AE46" s="256">
        <f t="shared" si="27"/>
        <v>-11457.60804718172</v>
      </c>
      <c r="AF46" s="256">
        <f t="shared" si="27"/>
        <v>-13549.181916826068</v>
      </c>
    </row>
    <row r="47" spans="1:32">
      <c r="A47" s="145" t="s">
        <v>368</v>
      </c>
      <c r="B47" s="125" t="str">
        <f t="shared" si="15"/>
        <v>9260-01294</v>
      </c>
      <c r="C47" s="255" t="str">
        <f t="shared" si="22"/>
        <v>9260</v>
      </c>
      <c r="D47" s="256">
        <f>SUM($F47:K47)</f>
        <v>220954.02000000002</v>
      </c>
      <c r="E47" s="257">
        <f t="shared" si="23"/>
        <v>2.9400179313480899E-2</v>
      </c>
      <c r="F47" s="258">
        <f>'Div 2 history'!B47</f>
        <v>38630.99</v>
      </c>
      <c r="G47" s="258">
        <f>'Div 2 history'!C47</f>
        <v>35463.229999999996</v>
      </c>
      <c r="H47" s="258">
        <f>'Div 2 history'!D47</f>
        <v>40723.18</v>
      </c>
      <c r="I47" s="258">
        <f>'Div 2 history'!E47</f>
        <v>34922.82</v>
      </c>
      <c r="J47" s="258">
        <f>'Div 2 history'!F47</f>
        <v>33024.19</v>
      </c>
      <c r="K47" s="258">
        <f>'Div 2 history'!G47</f>
        <v>38189.610000000008</v>
      </c>
      <c r="L47" s="256">
        <f t="shared" si="26"/>
        <v>46302.430013335412</v>
      </c>
      <c r="M47" s="256">
        <f t="shared" si="26"/>
        <v>44304.013976874536</v>
      </c>
      <c r="N47" s="256">
        <f t="shared" si="26"/>
        <v>46362.093855228806</v>
      </c>
      <c r="O47" s="256">
        <f t="shared" si="26"/>
        <v>46462.954110381637</v>
      </c>
      <c r="P47" s="256">
        <f t="shared" si="26"/>
        <v>46462.954110381637</v>
      </c>
      <c r="Q47" s="256">
        <f t="shared" si="26"/>
        <v>46462.687744757059</v>
      </c>
      <c r="R47" s="256">
        <f t="shared" si="26"/>
        <v>46365.984087005512</v>
      </c>
      <c r="S47" s="256">
        <f t="shared" si="27"/>
        <v>42877.258111407922</v>
      </c>
      <c r="T47" s="256">
        <f t="shared" si="27"/>
        <v>50704.454878701436</v>
      </c>
      <c r="U47" s="256">
        <f t="shared" si="27"/>
        <v>43418.7843071147</v>
      </c>
      <c r="V47" s="256">
        <f t="shared" si="27"/>
        <v>39636.623167303223</v>
      </c>
      <c r="W47" s="256">
        <f t="shared" si="27"/>
        <v>45836.317485857442</v>
      </c>
      <c r="X47" s="256">
        <f t="shared" si="27"/>
        <v>47550.138958164491</v>
      </c>
      <c r="Y47" s="256">
        <f t="shared" si="27"/>
        <v>45445.215256606985</v>
      </c>
      <c r="Z47" s="256">
        <f t="shared" si="27"/>
        <v>47612.982926340992</v>
      </c>
      <c r="AA47" s="256">
        <f t="shared" si="27"/>
        <v>47719.219210468356</v>
      </c>
      <c r="AB47" s="256">
        <f t="shared" si="27"/>
        <v>47719.219210468356</v>
      </c>
      <c r="AC47" s="256">
        <f t="shared" si="27"/>
        <v>47719.248134780653</v>
      </c>
      <c r="AD47" s="256">
        <f t="shared" si="27"/>
        <v>47756.963609615683</v>
      </c>
      <c r="AE47" s="256">
        <f t="shared" si="27"/>
        <v>44163.575854750154</v>
      </c>
      <c r="AF47" s="256">
        <f t="shared" si="27"/>
        <v>52225.588525062478</v>
      </c>
    </row>
    <row r="48" spans="1:32">
      <c r="A48" s="209" t="s">
        <v>370</v>
      </c>
      <c r="B48" s="125" t="str">
        <f t="shared" si="15"/>
        <v>9260-01295</v>
      </c>
      <c r="C48" s="255" t="str">
        <f t="shared" si="22"/>
        <v>9260</v>
      </c>
      <c r="D48" s="256">
        <f>SUM($F48:K48)</f>
        <v>25795.1</v>
      </c>
      <c r="E48" s="257">
        <f t="shared" si="23"/>
        <v>3.4323003736667522E-3</v>
      </c>
      <c r="F48" s="258">
        <f>'Div 2 history'!B48</f>
        <v>-1521.82</v>
      </c>
      <c r="G48" s="258">
        <f>'Div 2 history'!C48</f>
        <v>7720.7</v>
      </c>
      <c r="H48" s="258">
        <f>'Div 2 history'!D48</f>
        <v>-381.16</v>
      </c>
      <c r="I48" s="258">
        <f>'Div 2 history'!E48</f>
        <v>7566.13</v>
      </c>
      <c r="J48" s="258">
        <f>'Div 2 history'!F48</f>
        <v>10238.129999999999</v>
      </c>
      <c r="K48" s="258">
        <f>'Div 2 history'!G48</f>
        <v>2173.12</v>
      </c>
      <c r="L48" s="256">
        <f t="shared" si="26"/>
        <v>5405.5400867428798</v>
      </c>
      <c r="M48" s="256">
        <f t="shared" si="26"/>
        <v>5172.2366080276615</v>
      </c>
      <c r="N48" s="256">
        <f t="shared" si="26"/>
        <v>5412.5054941521876</v>
      </c>
      <c r="O48" s="256">
        <f t="shared" si="26"/>
        <v>5424.2803438140891</v>
      </c>
      <c r="P48" s="256">
        <f t="shared" si="26"/>
        <v>5424.2803438140891</v>
      </c>
      <c r="Q48" s="256">
        <f t="shared" si="26"/>
        <v>5424.2492471727046</v>
      </c>
      <c r="R48" s="256">
        <f t="shared" si="26"/>
        <v>5412.9596561434628</v>
      </c>
      <c r="S48" s="256">
        <f t="shared" si="27"/>
        <v>5005.6711378665041</v>
      </c>
      <c r="T48" s="256">
        <f t="shared" si="27"/>
        <v>5919.4509520197516</v>
      </c>
      <c r="U48" s="256">
        <f t="shared" si="27"/>
        <v>5068.8911796239518</v>
      </c>
      <c r="V48" s="256">
        <f t="shared" si="27"/>
        <v>4627.3458082496218</v>
      </c>
      <c r="W48" s="256">
        <f t="shared" si="27"/>
        <v>5351.1241532489021</v>
      </c>
      <c r="X48" s="256">
        <f t="shared" si="27"/>
        <v>5551.2028676362106</v>
      </c>
      <c r="Y48" s="256">
        <f t="shared" si="27"/>
        <v>5305.4652369108408</v>
      </c>
      <c r="Z48" s="256">
        <f t="shared" si="27"/>
        <v>5558.5395363399966</v>
      </c>
      <c r="AA48" s="256">
        <f t="shared" si="27"/>
        <v>5570.9420061963665</v>
      </c>
      <c r="AB48" s="256">
        <f t="shared" si="27"/>
        <v>5570.9420061963665</v>
      </c>
      <c r="AC48" s="256">
        <f t="shared" si="27"/>
        <v>5570.9453829420263</v>
      </c>
      <c r="AD48" s="256">
        <f t="shared" si="27"/>
        <v>5575.3484458277671</v>
      </c>
      <c r="AE48" s="256">
        <f t="shared" si="27"/>
        <v>5155.841272002499</v>
      </c>
      <c r="AF48" s="256">
        <f t="shared" si="27"/>
        <v>6097.0344805803434</v>
      </c>
    </row>
    <row r="49" spans="1:38">
      <c r="A49" s="145" t="s">
        <v>372</v>
      </c>
      <c r="B49" s="125" t="str">
        <f t="shared" si="15"/>
        <v>9260-01296</v>
      </c>
      <c r="C49" s="255" t="str">
        <f t="shared" si="22"/>
        <v>9260</v>
      </c>
      <c r="D49" s="256">
        <f>SUM($F49:K49)</f>
        <v>3.05</v>
      </c>
      <c r="E49" s="257">
        <f t="shared" si="23"/>
        <v>4.0583351643077928E-7</v>
      </c>
      <c r="F49" s="258">
        <f>'Div 2 history'!B49</f>
        <v>0</v>
      </c>
      <c r="G49" s="258">
        <f>'Div 2 history'!C49</f>
        <v>0</v>
      </c>
      <c r="H49" s="258">
        <f>'Div 2 history'!D49</f>
        <v>3.05</v>
      </c>
      <c r="I49" s="258">
        <f>'Div 2 history'!E49</f>
        <v>0</v>
      </c>
      <c r="J49" s="258">
        <f>'Div 2 history'!F49</f>
        <v>0</v>
      </c>
      <c r="K49" s="258">
        <f>'Div 2 history'!G49</f>
        <v>0</v>
      </c>
      <c r="L49" s="256">
        <f t="shared" si="26"/>
        <v>0.63914841441071302</v>
      </c>
      <c r="M49" s="256">
        <f t="shared" si="26"/>
        <v>0.61156272526504518</v>
      </c>
      <c r="N49" s="256">
        <f t="shared" si="26"/>
        <v>0.63997200077395211</v>
      </c>
      <c r="O49" s="256">
        <f t="shared" si="26"/>
        <v>0.64136425323541957</v>
      </c>
      <c r="P49" s="256">
        <f t="shared" si="26"/>
        <v>0.64136425323541957</v>
      </c>
      <c r="Q49" s="256">
        <f t="shared" si="26"/>
        <v>0.64136057638376076</v>
      </c>
      <c r="R49" s="256">
        <f t="shared" si="26"/>
        <v>0.64002570066553577</v>
      </c>
      <c r="S49" s="256">
        <f t="shared" si="27"/>
        <v>0.59186810558954372</v>
      </c>
      <c r="T49" s="256">
        <f t="shared" si="27"/>
        <v>0.69991298361550225</v>
      </c>
      <c r="U49" s="256">
        <f t="shared" si="27"/>
        <v>0.59934321238735466</v>
      </c>
      <c r="V49" s="256">
        <f t="shared" si="27"/>
        <v>0.54713510376627139</v>
      </c>
      <c r="W49" s="256">
        <f t="shared" si="27"/>
        <v>0.63271430106528581</v>
      </c>
      <c r="X49" s="256">
        <f t="shared" si="27"/>
        <v>0.65637151033686414</v>
      </c>
      <c r="Y49" s="256">
        <f t="shared" si="27"/>
        <v>0.6273156131427311</v>
      </c>
      <c r="Z49" s="256">
        <f t="shared" si="27"/>
        <v>0.6572389944538688</v>
      </c>
      <c r="AA49" s="256">
        <f t="shared" si="27"/>
        <v>0.6587054564199758</v>
      </c>
      <c r="AB49" s="256">
        <f t="shared" si="27"/>
        <v>0.6587054564199758</v>
      </c>
      <c r="AC49" s="256">
        <f t="shared" si="27"/>
        <v>0.65870585568473006</v>
      </c>
      <c r="AD49" s="256">
        <f t="shared" si="27"/>
        <v>0.65922647168550186</v>
      </c>
      <c r="AE49" s="256">
        <f t="shared" si="27"/>
        <v>0.60962414875722992</v>
      </c>
      <c r="AF49" s="256">
        <f t="shared" si="27"/>
        <v>0.72091037312396733</v>
      </c>
    </row>
    <row r="50" spans="1:38">
      <c r="A50" s="145" t="s">
        <v>374</v>
      </c>
      <c r="B50" s="125" t="str">
        <f t="shared" si="15"/>
        <v>9260-01297</v>
      </c>
      <c r="C50" s="255" t="str">
        <f t="shared" si="22"/>
        <v>9260</v>
      </c>
      <c r="D50" s="256">
        <f>SUM($F50:K50)</f>
        <v>-48254.26</v>
      </c>
      <c r="E50" s="257">
        <f t="shared" si="23"/>
        <v>-6.420720006086917E-3</v>
      </c>
      <c r="F50" s="258">
        <f>'Div 2 history'!B50</f>
        <v>-8436.630000000001</v>
      </c>
      <c r="G50" s="258">
        <f>'Div 2 history'!C50</f>
        <v>-7744.85</v>
      </c>
      <c r="H50" s="258">
        <f>'Div 2 history'!D50</f>
        <v>-8893.5599999999977</v>
      </c>
      <c r="I50" s="258">
        <f>'Div 2 history'!E50</f>
        <v>-7626.8</v>
      </c>
      <c r="J50" s="258">
        <f>'Div 2 history'!F50</f>
        <v>-7212.18</v>
      </c>
      <c r="K50" s="258">
        <f>'Div 2 history'!G50</f>
        <v>-8340.239999999998</v>
      </c>
      <c r="L50" s="256">
        <f t="shared" si="26"/>
        <v>-10112.011071331901</v>
      </c>
      <c r="M50" s="256">
        <f t="shared" si="26"/>
        <v>-9675.5759840157589</v>
      </c>
      <c r="N50" s="256">
        <f t="shared" si="26"/>
        <v>-10125.041087890653</v>
      </c>
      <c r="O50" s="256">
        <f t="shared" si="26"/>
        <v>-10147.068009943534</v>
      </c>
      <c r="P50" s="256">
        <f t="shared" si="26"/>
        <v>-10147.068009943534</v>
      </c>
      <c r="Q50" s="256">
        <f t="shared" si="26"/>
        <v>-10147.009838220281</v>
      </c>
      <c r="R50" s="256">
        <f t="shared" si="26"/>
        <v>-10125.890677572766</v>
      </c>
      <c r="S50" s="256">
        <f t="shared" si="27"/>
        <v>-9363.986050106656</v>
      </c>
      <c r="T50" s="256">
        <f t="shared" si="27"/>
        <v>-11073.371504510882</v>
      </c>
      <c r="U50" s="256">
        <f t="shared" si="27"/>
        <v>-9482.2502294343067</v>
      </c>
      <c r="V50" s="256">
        <f t="shared" si="27"/>
        <v>-8656.2621482834893</v>
      </c>
      <c r="W50" s="256">
        <f t="shared" si="27"/>
        <v>-10010.216521089371</v>
      </c>
      <c r="X50" s="256">
        <f t="shared" si="27"/>
        <v>-10384.498857832044</v>
      </c>
      <c r="Y50" s="256">
        <f t="shared" si="27"/>
        <v>-9924.8035077536952</v>
      </c>
      <c r="Z50" s="256">
        <f t="shared" si="27"/>
        <v>-10398.223383775588</v>
      </c>
      <c r="AA50" s="256">
        <f t="shared" si="27"/>
        <v>-10421.424379510881</v>
      </c>
      <c r="AB50" s="256">
        <f t="shared" si="27"/>
        <v>-10421.424379510881</v>
      </c>
      <c r="AC50" s="256">
        <f t="shared" si="27"/>
        <v>-10421.430696306048</v>
      </c>
      <c r="AD50" s="256">
        <f t="shared" si="27"/>
        <v>-10429.66739789995</v>
      </c>
      <c r="AE50" s="256">
        <f t="shared" si="27"/>
        <v>-9644.905631609854</v>
      </c>
      <c r="AF50" s="256">
        <f t="shared" si="27"/>
        <v>-11405.572649646208</v>
      </c>
    </row>
    <row r="51" spans="1:38">
      <c r="A51" s="209" t="s">
        <v>375</v>
      </c>
      <c r="B51" s="125" t="str">
        <f t="shared" si="15"/>
        <v>9260-01298</v>
      </c>
      <c r="C51" s="255" t="str">
        <f t="shared" si="22"/>
        <v>9260</v>
      </c>
      <c r="D51" s="256">
        <f>SUM($F51:K51)</f>
        <v>-172225.83000000002</v>
      </c>
      <c r="E51" s="257">
        <f t="shared" si="23"/>
        <v>-2.2916398101347414E-2</v>
      </c>
      <c r="F51" s="258">
        <f>'Div 2 history'!B51</f>
        <v>-26120.93</v>
      </c>
      <c r="G51" s="258">
        <f>'Div 2 history'!C51</f>
        <v>-29596.54</v>
      </c>
      <c r="H51" s="258">
        <f>'Div 2 history'!D51</f>
        <v>-27995.98</v>
      </c>
      <c r="I51" s="258">
        <f>'Div 2 history'!E51</f>
        <v>-29838.52</v>
      </c>
      <c r="J51" s="258">
        <f>'Div 2 history'!F51</f>
        <v>-30161.040000000001</v>
      </c>
      <c r="K51" s="258">
        <f>'Div 2 history'!G51</f>
        <v>-28512.82</v>
      </c>
      <c r="L51" s="256">
        <f t="shared" si="26"/>
        <v>-36091.103660678375</v>
      </c>
      <c r="M51" s="256">
        <f t="shared" si="26"/>
        <v>-34533.409165847348</v>
      </c>
      <c r="N51" s="256">
        <f t="shared" si="26"/>
        <v>-36137.609511493305</v>
      </c>
      <c r="O51" s="256">
        <f t="shared" si="26"/>
        <v>-36216.226506819788</v>
      </c>
      <c r="P51" s="256">
        <f t="shared" si="26"/>
        <v>-36216.226506819788</v>
      </c>
      <c r="Q51" s="256">
        <f t="shared" si="26"/>
        <v>-36216.01888425299</v>
      </c>
      <c r="R51" s="256">
        <f t="shared" si="26"/>
        <v>-36140.641809329005</v>
      </c>
      <c r="S51" s="256">
        <f t="shared" si="27"/>
        <v>-33421.303519897323</v>
      </c>
      <c r="T51" s="256">
        <f t="shared" si="27"/>
        <v>-39522.32607572338</v>
      </c>
      <c r="U51" s="256">
        <f t="shared" si="27"/>
        <v>-33843.404002714247</v>
      </c>
      <c r="V51" s="256">
        <f t="shared" si="27"/>
        <v>-30895.343399436799</v>
      </c>
      <c r="W51" s="256">
        <f t="shared" si="27"/>
        <v>-35727.785460275001</v>
      </c>
      <c r="X51" s="256">
        <f t="shared" si="27"/>
        <v>-37063.648575777057</v>
      </c>
      <c r="Y51" s="256">
        <f t="shared" si="27"/>
        <v>-35422.935129660917</v>
      </c>
      <c r="Z51" s="256">
        <f t="shared" si="27"/>
        <v>-37112.633222355071</v>
      </c>
      <c r="AA51" s="256">
        <f t="shared" si="27"/>
        <v>-37195.440641789901</v>
      </c>
      <c r="AB51" s="256">
        <f t="shared" si="27"/>
        <v>-37195.440641789901</v>
      </c>
      <c r="AC51" s="256">
        <f t="shared" si="27"/>
        <v>-37195.46318726652</v>
      </c>
      <c r="AD51" s="256">
        <f t="shared" si="27"/>
        <v>-37224.861063608878</v>
      </c>
      <c r="AE51" s="256">
        <f t="shared" si="27"/>
        <v>-34423.942625494237</v>
      </c>
      <c r="AF51" s="256">
        <f t="shared" si="27"/>
        <v>-40707.995857995076</v>
      </c>
    </row>
    <row r="52" spans="1:38">
      <c r="A52" s="145" t="s">
        <v>376</v>
      </c>
      <c r="B52" s="125" t="str">
        <f t="shared" si="15"/>
        <v>9260-01299</v>
      </c>
      <c r="C52" s="255" t="str">
        <f t="shared" si="22"/>
        <v>9260</v>
      </c>
      <c r="D52" s="256">
        <f>SUM($F52:K52)</f>
        <v>-0.67</v>
      </c>
      <c r="E52" s="257">
        <f t="shared" si="23"/>
        <v>-8.9150313445449887E-8</v>
      </c>
      <c r="F52" s="258">
        <f>'Div 2 history'!B52</f>
        <v>0</v>
      </c>
      <c r="G52" s="258">
        <f>'Div 2 history'!C52</f>
        <v>0</v>
      </c>
      <c r="H52" s="258">
        <f>'Div 2 history'!D52</f>
        <v>-0.67</v>
      </c>
      <c r="I52" s="258">
        <f>'Div 2 history'!E52</f>
        <v>0</v>
      </c>
      <c r="J52" s="258">
        <f>'Div 2 history'!F52</f>
        <v>0</v>
      </c>
      <c r="K52" s="258">
        <f>'Div 2 history'!G52</f>
        <v>0</v>
      </c>
      <c r="L52" s="256">
        <f t="shared" si="26"/>
        <v>-0.14040309431317305</v>
      </c>
      <c r="M52" s="256">
        <f t="shared" si="26"/>
        <v>-0.13434328718937061</v>
      </c>
      <c r="N52" s="256">
        <f t="shared" si="26"/>
        <v>-0.14058401328476983</v>
      </c>
      <c r="O52" s="256">
        <f t="shared" si="26"/>
        <v>-0.14088985235007581</v>
      </c>
      <c r="P52" s="256">
        <f t="shared" si="26"/>
        <v>-0.14088985235007581</v>
      </c>
      <c r="Q52" s="256">
        <f t="shared" si="26"/>
        <v>-0.14088904464823601</v>
      </c>
      <c r="R52" s="256">
        <f t="shared" si="26"/>
        <v>-0.14059580965439641</v>
      </c>
      <c r="S52" s="256">
        <f t="shared" si="27"/>
        <v>-0.13001692811311291</v>
      </c>
      <c r="T52" s="256">
        <f t="shared" si="27"/>
        <v>-0.15375137672865133</v>
      </c>
      <c r="U52" s="256">
        <f t="shared" si="27"/>
        <v>-0.13165900075394352</v>
      </c>
      <c r="V52" s="256">
        <f t="shared" si="27"/>
        <v>-0.12019033426996784</v>
      </c>
      <c r="W52" s="256">
        <f t="shared" si="27"/>
        <v>-0.13898969892253821</v>
      </c>
      <c r="X52" s="256">
        <f t="shared" si="27"/>
        <v>-0.1441865285002292</v>
      </c>
      <c r="Y52" s="256">
        <f t="shared" si="27"/>
        <v>-0.13780375764119013</v>
      </c>
      <c r="Z52" s="256">
        <f t="shared" si="27"/>
        <v>-0.14437709058494824</v>
      </c>
      <c r="AA52" s="256">
        <f t="shared" si="27"/>
        <v>-0.14469923141028979</v>
      </c>
      <c r="AB52" s="256">
        <f t="shared" si="27"/>
        <v>-0.14469923141028979</v>
      </c>
      <c r="AC52" s="256">
        <f t="shared" si="27"/>
        <v>-0.14469931911762926</v>
      </c>
      <c r="AD52" s="256">
        <f t="shared" si="27"/>
        <v>-0.1448136839440283</v>
      </c>
      <c r="AE52" s="256">
        <f t="shared" si="27"/>
        <v>-0.13391743595650626</v>
      </c>
      <c r="AF52" s="256">
        <f t="shared" si="27"/>
        <v>-0.15836391803051086</v>
      </c>
    </row>
    <row r="53" spans="1:38">
      <c r="A53" s="145" t="s">
        <v>769</v>
      </c>
      <c r="B53" s="125" t="str">
        <f t="shared" si="15"/>
        <v>9230-07496</v>
      </c>
      <c r="C53" s="255" t="str">
        <f t="shared" si="22"/>
        <v>9230</v>
      </c>
      <c r="D53" s="256">
        <f>SUM($F53:K53)</f>
        <v>72046.399999999994</v>
      </c>
      <c r="E53" s="257">
        <f t="shared" si="23"/>
        <v>9.5865061830093436E-3</v>
      </c>
      <c r="F53" s="258">
        <f>'Div 2 history'!B53</f>
        <v>12048.619999999999</v>
      </c>
      <c r="G53" s="258">
        <f>'Div 2 history'!C53</f>
        <v>23231.34</v>
      </c>
      <c r="H53" s="258">
        <f>'Div 2 history'!D53</f>
        <v>8244.94</v>
      </c>
      <c r="I53" s="258">
        <f>'Div 2 history'!E53</f>
        <v>6290.93</v>
      </c>
      <c r="J53" s="258">
        <f>'Div 2 history'!F53</f>
        <v>13279.06</v>
      </c>
      <c r="K53" s="258">
        <f>'Div 2 history'!G53</f>
        <v>8951.51</v>
      </c>
      <c r="L53" s="256">
        <f t="shared" si="26"/>
        <v>15097.817155409835</v>
      </c>
      <c r="M53" s="256">
        <f t="shared" si="26"/>
        <v>14446.194337552643</v>
      </c>
      <c r="N53" s="256">
        <f t="shared" si="26"/>
        <v>15117.271723462449</v>
      </c>
      <c r="O53" s="256">
        <f t="shared" si="26"/>
        <v>15150.159191573881</v>
      </c>
      <c r="P53" s="256">
        <f t="shared" si="26"/>
        <v>15150.159191573881</v>
      </c>
      <c r="Q53" s="256">
        <f t="shared" si="26"/>
        <v>15150.072337827865</v>
      </c>
      <c r="R53" s="256">
        <f t="shared" si="26"/>
        <v>15118.540209976873</v>
      </c>
      <c r="S53" s="256">
        <f t="shared" si="27"/>
        <v>13980.972551654591</v>
      </c>
      <c r="T53" s="256">
        <f t="shared" si="27"/>
        <v>16533.183863198665</v>
      </c>
      <c r="U53" s="256">
        <f t="shared" si="27"/>
        <v>14157.547808834201</v>
      </c>
      <c r="V53" s="256">
        <f t="shared" si="27"/>
        <v>12924.299849175835</v>
      </c>
      <c r="W53" s="256">
        <f t="shared" si="27"/>
        <v>14945.832006645904</v>
      </c>
      <c r="X53" s="256">
        <f t="shared" si="27"/>
        <v>15504.657174535689</v>
      </c>
      <c r="Y53" s="256">
        <f t="shared" si="27"/>
        <v>14818.305439582449</v>
      </c>
      <c r="Z53" s="256">
        <f t="shared" si="27"/>
        <v>15525.148685252858</v>
      </c>
      <c r="AA53" s="256">
        <f t="shared" si="27"/>
        <v>15559.789113251198</v>
      </c>
      <c r="AB53" s="256">
        <f t="shared" si="27"/>
        <v>15559.789113251198</v>
      </c>
      <c r="AC53" s="256">
        <f t="shared" si="27"/>
        <v>15559.798544591587</v>
      </c>
      <c r="AD53" s="256">
        <f t="shared" si="27"/>
        <v>15572.096416276179</v>
      </c>
      <c r="AE53" s="256">
        <f t="shared" si="27"/>
        <v>14400.401728204228</v>
      </c>
      <c r="AF53" s="256">
        <f t="shared" si="27"/>
        <v>17029.179379094625</v>
      </c>
    </row>
    <row r="54" spans="1:38">
      <c r="A54" s="133" t="s">
        <v>16</v>
      </c>
      <c r="B54" s="171"/>
      <c r="C54" s="182"/>
      <c r="D54" s="259">
        <f t="shared" ref="D54:F54" si="28">SUM(D30:D53)</f>
        <v>7515397.0200000005</v>
      </c>
      <c r="E54" s="260">
        <f t="shared" si="28"/>
        <v>0.99999999999999967</v>
      </c>
      <c r="F54" s="259">
        <f t="shared" si="28"/>
        <v>1199345.7</v>
      </c>
      <c r="G54" s="259">
        <f t="shared" ref="G54:K54" si="29">SUM(G30:G53)</f>
        <v>1260075.9999999995</v>
      </c>
      <c r="H54" s="259">
        <f t="shared" si="29"/>
        <v>1481538.25</v>
      </c>
      <c r="I54" s="259">
        <f t="shared" si="29"/>
        <v>1568889.8999999992</v>
      </c>
      <c r="J54" s="259">
        <f t="shared" si="29"/>
        <v>965043.85999999987</v>
      </c>
      <c r="K54" s="259">
        <f t="shared" si="29"/>
        <v>1040503.3099999999</v>
      </c>
      <c r="L54" s="262">
        <f>'FY21 OM Budget'!AH30</f>
        <v>1574902.9799999995</v>
      </c>
      <c r="M54" s="262">
        <f>'FY21 OM Budget'!AI30</f>
        <v>1506930.06</v>
      </c>
      <c r="N54" s="262">
        <f>'FY21 OM Budget'!AJ30</f>
        <v>1576932.3499999994</v>
      </c>
      <c r="O54" s="262">
        <f>'FY21 OM Budget'!AK30</f>
        <v>1580362.9499999995</v>
      </c>
      <c r="P54" s="262">
        <f>'FY21 OM Budget'!AL30</f>
        <v>1580362.9499999995</v>
      </c>
      <c r="Q54" s="262">
        <f>'FY21 OM Budget'!AM30</f>
        <v>1580353.8899999997</v>
      </c>
      <c r="R54" s="263">
        <f t="shared" ref="R54:T54" si="30">R3*R28</f>
        <v>1577064.6700016984</v>
      </c>
      <c r="S54" s="263">
        <f t="shared" si="30"/>
        <v>1458401.2449117058</v>
      </c>
      <c r="T54" s="263">
        <f t="shared" si="30"/>
        <v>1724630.8037125426</v>
      </c>
      <c r="U54" s="263">
        <f t="shared" ref="U54:AF54" si="31">U3*U28</f>
        <v>1476820.3909289027</v>
      </c>
      <c r="V54" s="263">
        <f t="shared" si="31"/>
        <v>1348176.2388139106</v>
      </c>
      <c r="W54" s="263">
        <f t="shared" si="31"/>
        <v>1559048.9090942401</v>
      </c>
      <c r="X54" s="263">
        <f t="shared" si="31"/>
        <v>1617341.8009175635</v>
      </c>
      <c r="Y54" s="263">
        <f t="shared" si="31"/>
        <v>1545746.1933155262</v>
      </c>
      <c r="Z54" s="263">
        <f t="shared" si="31"/>
        <v>1619479.3378184927</v>
      </c>
      <c r="AA54" s="263">
        <f t="shared" si="31"/>
        <v>1623092.7948316154</v>
      </c>
      <c r="AB54" s="263">
        <f t="shared" si="31"/>
        <v>1623092.7948316154</v>
      </c>
      <c r="AC54" s="263">
        <f t="shared" si="31"/>
        <v>1623093.7786457611</v>
      </c>
      <c r="AD54" s="263">
        <f t="shared" si="31"/>
        <v>1624376.6101017494</v>
      </c>
      <c r="AE54" s="263">
        <f t="shared" si="31"/>
        <v>1502153.2822590568</v>
      </c>
      <c r="AF54" s="263">
        <f t="shared" si="31"/>
        <v>1776369.7278239189</v>
      </c>
      <c r="AH54" s="264">
        <f>SUM(F54:Q54)</f>
        <v>16915242.199999996</v>
      </c>
      <c r="AI54" s="264">
        <f>SUM(U54:AF54)</f>
        <v>18938791.859382354</v>
      </c>
      <c r="AK54" s="264">
        <f>AH54*$AK$7</f>
        <v>846290.37533976848</v>
      </c>
      <c r="AL54" s="264">
        <f>AI54*$AL$7</f>
        <v>941525.37115235731</v>
      </c>
    </row>
    <row r="55" spans="1:38">
      <c r="A55" s="145"/>
      <c r="B55" s="125" t="str">
        <f>RIGHT(A55,10)</f>
        <v/>
      </c>
      <c r="C55" s="182" t="s">
        <v>847</v>
      </c>
      <c r="D55" s="256">
        <f>D54-SUM(F54:K54)</f>
        <v>0</v>
      </c>
      <c r="F55" s="256">
        <f>F54-'Div 2 history'!B54</f>
        <v>0</v>
      </c>
      <c r="G55" s="256">
        <f>G54-'Div 2 history'!C54</f>
        <v>0</v>
      </c>
      <c r="H55" s="256">
        <f>H54-'Div 2 history'!D54</f>
        <v>0</v>
      </c>
      <c r="I55" s="256">
        <f>I54-'Div 2 history'!E54</f>
        <v>0</v>
      </c>
      <c r="J55" s="256">
        <f>J54-'Div 2 history'!F54</f>
        <v>0</v>
      </c>
      <c r="K55" s="256">
        <f>K54-'Div 2 history'!G54</f>
        <v>0</v>
      </c>
      <c r="L55" s="256">
        <f t="shared" ref="L55:AF55" si="32">L54-SUM(L30:L53)</f>
        <v>0</v>
      </c>
      <c r="M55" s="256">
        <f t="shared" ref="M55:Q55" si="33">M54-SUM(M30:M53)</f>
        <v>0</v>
      </c>
      <c r="N55" s="256">
        <f t="shared" si="33"/>
        <v>0</v>
      </c>
      <c r="O55" s="256">
        <f t="shared" si="33"/>
        <v>0</v>
      </c>
      <c r="P55" s="256">
        <f t="shared" si="33"/>
        <v>0</v>
      </c>
      <c r="Q55" s="256">
        <f t="shared" si="33"/>
        <v>0</v>
      </c>
      <c r="R55" s="256">
        <f t="shared" si="32"/>
        <v>0</v>
      </c>
      <c r="S55" s="256">
        <f t="shared" si="32"/>
        <v>0</v>
      </c>
      <c r="T55" s="256">
        <f t="shared" si="32"/>
        <v>0</v>
      </c>
      <c r="U55" s="256">
        <f t="shared" si="32"/>
        <v>0</v>
      </c>
      <c r="V55" s="256">
        <f t="shared" si="32"/>
        <v>0</v>
      </c>
      <c r="W55" s="256">
        <f t="shared" si="32"/>
        <v>0</v>
      </c>
      <c r="X55" s="256">
        <f t="shared" si="32"/>
        <v>0</v>
      </c>
      <c r="Y55" s="256">
        <f t="shared" si="32"/>
        <v>0</v>
      </c>
      <c r="Z55" s="256">
        <f t="shared" si="32"/>
        <v>0</v>
      </c>
      <c r="AA55" s="256">
        <f t="shared" si="32"/>
        <v>0</v>
      </c>
      <c r="AB55" s="256">
        <f t="shared" si="32"/>
        <v>0</v>
      </c>
      <c r="AC55" s="256">
        <f t="shared" si="32"/>
        <v>0</v>
      </c>
      <c r="AD55" s="256">
        <f t="shared" si="32"/>
        <v>0</v>
      </c>
      <c r="AE55" s="256">
        <f t="shared" si="32"/>
        <v>0</v>
      </c>
      <c r="AF55" s="256">
        <f t="shared" si="32"/>
        <v>0</v>
      </c>
    </row>
    <row r="56" spans="1:38">
      <c r="A56" s="145" t="s">
        <v>723</v>
      </c>
      <c r="B56" s="125" t="str">
        <f t="shared" ref="B56" si="34">RIGHT(A56,10)</f>
        <v>9210-07421</v>
      </c>
      <c r="C56" s="255" t="str">
        <f t="shared" ref="C56" si="35">LEFT(B56,4)</f>
        <v>9210</v>
      </c>
      <c r="D56" s="256">
        <f>SUM($F56:K56)</f>
        <v>0</v>
      </c>
      <c r="E56" s="257">
        <f>D56/$D$82</f>
        <v>0</v>
      </c>
      <c r="F56" s="258">
        <f>'Div 2 history'!B56</f>
        <v>0</v>
      </c>
      <c r="G56" s="258">
        <f>'Div 2 history'!C56</f>
        <v>0</v>
      </c>
      <c r="H56" s="258">
        <f>'Div 2 history'!D56</f>
        <v>0</v>
      </c>
      <c r="I56" s="258">
        <f>'Div 2 history'!E56</f>
        <v>0</v>
      </c>
      <c r="J56" s="258">
        <f>'Div 2 history'!F56</f>
        <v>0</v>
      </c>
      <c r="K56" s="258">
        <f>'Div 2 history'!G56</f>
        <v>0</v>
      </c>
      <c r="L56" s="256">
        <f>$E56*L$82</f>
        <v>0</v>
      </c>
      <c r="M56" s="256">
        <f t="shared" ref="M56:Q57" si="36">$E56*M$82</f>
        <v>0</v>
      </c>
      <c r="N56" s="256">
        <f t="shared" si="36"/>
        <v>0</v>
      </c>
      <c r="O56" s="256">
        <f t="shared" si="36"/>
        <v>0</v>
      </c>
      <c r="P56" s="256">
        <f t="shared" si="36"/>
        <v>0</v>
      </c>
      <c r="Q56" s="256">
        <f t="shared" si="36"/>
        <v>0</v>
      </c>
      <c r="R56" s="256">
        <f t="shared" ref="R56:AA72" si="37">$E56*R$82</f>
        <v>0</v>
      </c>
      <c r="S56" s="256">
        <f t="shared" si="37"/>
        <v>0</v>
      </c>
      <c r="T56" s="256">
        <f t="shared" si="37"/>
        <v>0</v>
      </c>
      <c r="U56" s="256">
        <f t="shared" si="37"/>
        <v>0</v>
      </c>
      <c r="V56" s="256">
        <f t="shared" si="37"/>
        <v>0</v>
      </c>
      <c r="W56" s="256">
        <f t="shared" si="37"/>
        <v>0</v>
      </c>
      <c r="X56" s="256">
        <f t="shared" si="37"/>
        <v>0</v>
      </c>
      <c r="Y56" s="256">
        <f t="shared" si="37"/>
        <v>0</v>
      </c>
      <c r="Z56" s="256">
        <f t="shared" si="37"/>
        <v>0</v>
      </c>
      <c r="AA56" s="256">
        <f t="shared" si="37"/>
        <v>0</v>
      </c>
      <c r="AB56" s="256">
        <f t="shared" ref="AB56:AF56" si="38">$E56*AB$82</f>
        <v>0</v>
      </c>
      <c r="AC56" s="256">
        <f t="shared" si="38"/>
        <v>0</v>
      </c>
      <c r="AD56" s="256">
        <f t="shared" si="38"/>
        <v>0</v>
      </c>
      <c r="AE56" s="256">
        <f t="shared" si="38"/>
        <v>0</v>
      </c>
      <c r="AF56" s="256">
        <f t="shared" si="38"/>
        <v>0</v>
      </c>
    </row>
    <row r="57" spans="1:38">
      <c r="A57" s="199" t="s">
        <v>367</v>
      </c>
      <c r="B57" s="125" t="str">
        <f t="shared" ref="B57:B81" si="39">RIGHT(A57,10)</f>
        <v>9260-07421</v>
      </c>
      <c r="C57" s="255" t="str">
        <f t="shared" ref="C57:C81" si="40">LEFT(B57,4)</f>
        <v>9260</v>
      </c>
      <c r="D57" s="256">
        <f>SUM($F57:K57)</f>
        <v>23556.87</v>
      </c>
      <c r="E57" s="257">
        <f t="shared" ref="E57:E81" si="41">D57/$D$82</f>
        <v>1.6996310571737831E-3</v>
      </c>
      <c r="F57" s="258">
        <f>'Div 2 history'!B57</f>
        <v>5203.08</v>
      </c>
      <c r="G57" s="258">
        <f>'Div 2 history'!C57</f>
        <v>3489.09</v>
      </c>
      <c r="H57" s="258">
        <f>'Div 2 history'!D57</f>
        <v>1363.63</v>
      </c>
      <c r="I57" s="258">
        <f>'Div 2 history'!E57</f>
        <v>7254.45</v>
      </c>
      <c r="J57" s="258">
        <f>'Div 2 history'!F57</f>
        <v>4542.18</v>
      </c>
      <c r="K57" s="258">
        <f>'Div 2 history'!G57</f>
        <v>1704.44</v>
      </c>
      <c r="L57" s="256">
        <f>$E57*L$82</f>
        <v>4749.1264191954569</v>
      </c>
      <c r="M57" s="256">
        <f t="shared" si="36"/>
        <v>12656.878740195092</v>
      </c>
      <c r="N57" s="256">
        <f t="shared" si="36"/>
        <v>5038.6589946927752</v>
      </c>
      <c r="O57" s="256">
        <f t="shared" si="36"/>
        <v>8248.9821324589357</v>
      </c>
      <c r="P57" s="256">
        <f t="shared" si="36"/>
        <v>3648.4479809978543</v>
      </c>
      <c r="Q57" s="256">
        <f t="shared" si="36"/>
        <v>3804.9179197080571</v>
      </c>
      <c r="R57" s="256">
        <f t="shared" si="37"/>
        <v>2573.2671359790029</v>
      </c>
      <c r="S57" s="256">
        <f t="shared" si="37"/>
        <v>2628.9202122376223</v>
      </c>
      <c r="T57" s="256">
        <f t="shared" si="37"/>
        <v>2420.2711411718001</v>
      </c>
      <c r="U57" s="256">
        <f t="shared" si="37"/>
        <v>4417.2684073780374</v>
      </c>
      <c r="V57" s="256">
        <f t="shared" si="37"/>
        <v>4118.4729106043624</v>
      </c>
      <c r="W57" s="256">
        <f t="shared" si="37"/>
        <v>7398.6701926291753</v>
      </c>
      <c r="X57" s="256">
        <f t="shared" si="37"/>
        <v>4749.1264191954569</v>
      </c>
      <c r="Y57" s="256">
        <f t="shared" si="37"/>
        <v>12656.878740195092</v>
      </c>
      <c r="Z57" s="256">
        <f t="shared" si="37"/>
        <v>5038.6589946927752</v>
      </c>
      <c r="AA57" s="256">
        <f t="shared" si="37"/>
        <v>8248.9821324589357</v>
      </c>
      <c r="AB57" s="256">
        <f t="shared" ref="S57:AF72" si="42">$E57*AB$82</f>
        <v>3648.4479809978543</v>
      </c>
      <c r="AC57" s="256">
        <f t="shared" si="42"/>
        <v>3804.9179197080571</v>
      </c>
      <c r="AD57" s="256">
        <f t="shared" si="42"/>
        <v>2573.2671359790029</v>
      </c>
      <c r="AE57" s="256">
        <f t="shared" si="42"/>
        <v>2628.9202122376223</v>
      </c>
      <c r="AF57" s="256">
        <f t="shared" si="42"/>
        <v>2420.2711411718001</v>
      </c>
    </row>
    <row r="58" spans="1:38">
      <c r="A58" s="145" t="s">
        <v>770</v>
      </c>
      <c r="B58" s="125" t="str">
        <f t="shared" si="39"/>
        <v>9210-07443</v>
      </c>
      <c r="C58" s="255" t="str">
        <f t="shared" si="40"/>
        <v>9210</v>
      </c>
      <c r="D58" s="256">
        <f>SUM($F58:K58)</f>
        <v>155.19999999999999</v>
      </c>
      <c r="E58" s="257">
        <f t="shared" si="41"/>
        <v>1.1197699018306386E-5</v>
      </c>
      <c r="F58" s="258">
        <f>'Div 2 history'!B58</f>
        <v>0</v>
      </c>
      <c r="G58" s="258">
        <f>'Div 2 history'!C58</f>
        <v>155.19999999999999</v>
      </c>
      <c r="H58" s="258">
        <f>'Div 2 history'!D58</f>
        <v>0</v>
      </c>
      <c r="I58" s="258">
        <f>'Div 2 history'!E58</f>
        <v>0</v>
      </c>
      <c r="J58" s="258">
        <f>'Div 2 history'!F58</f>
        <v>0</v>
      </c>
      <c r="K58" s="258">
        <f>'Div 2 history'!G58</f>
        <v>0</v>
      </c>
      <c r="L58" s="256">
        <f t="shared" ref="L58:AA81" si="43">$E58*L$82</f>
        <v>31.288724701504702</v>
      </c>
      <c r="M58" s="256">
        <f t="shared" si="43"/>
        <v>83.387461087923754</v>
      </c>
      <c r="N58" s="256">
        <f t="shared" si="43"/>
        <v>33.196255528697947</v>
      </c>
      <c r="O58" s="256">
        <f t="shared" si="43"/>
        <v>54.346864713250397</v>
      </c>
      <c r="P58" s="256">
        <f t="shared" si="43"/>
        <v>24.037112173682967</v>
      </c>
      <c r="Q58" s="256">
        <f t="shared" si="43"/>
        <v>25.067984886731153</v>
      </c>
      <c r="R58" s="256">
        <f t="shared" si="37"/>
        <v>16.953485734902017</v>
      </c>
      <c r="S58" s="256">
        <f t="shared" si="42"/>
        <v>17.320145543074229</v>
      </c>
      <c r="T58" s="256">
        <f t="shared" si="42"/>
        <v>15.945500446785307</v>
      </c>
      <c r="U58" s="256">
        <f t="shared" si="42"/>
        <v>29.102340711014303</v>
      </c>
      <c r="V58" s="256">
        <f t="shared" si="42"/>
        <v>27.13378287207923</v>
      </c>
      <c r="W58" s="256">
        <f t="shared" si="42"/>
        <v>48.744744692144927</v>
      </c>
      <c r="X58" s="256">
        <f t="shared" si="42"/>
        <v>31.288724701504702</v>
      </c>
      <c r="Y58" s="256">
        <f t="shared" si="42"/>
        <v>83.387461087923754</v>
      </c>
      <c r="Z58" s="256">
        <f t="shared" si="42"/>
        <v>33.196255528697947</v>
      </c>
      <c r="AA58" s="256">
        <f t="shared" si="42"/>
        <v>54.346864713250397</v>
      </c>
      <c r="AB58" s="256">
        <f t="shared" si="42"/>
        <v>24.037112173682967</v>
      </c>
      <c r="AC58" s="256">
        <f t="shared" si="42"/>
        <v>25.067984886731153</v>
      </c>
      <c r="AD58" s="256">
        <f t="shared" si="42"/>
        <v>16.953485734902017</v>
      </c>
      <c r="AE58" s="256">
        <f t="shared" si="42"/>
        <v>17.320145543074229</v>
      </c>
      <c r="AF58" s="256">
        <f t="shared" si="42"/>
        <v>15.945500446785307</v>
      </c>
      <c r="AH58" s="187"/>
      <c r="AI58" s="187"/>
    </row>
    <row r="59" spans="1:38">
      <c r="A59" s="145" t="s">
        <v>771</v>
      </c>
      <c r="B59" s="125" t="str">
        <f t="shared" si="39"/>
        <v>9260-07447</v>
      </c>
      <c r="C59" s="255" t="str">
        <f t="shared" si="40"/>
        <v>9260</v>
      </c>
      <c r="D59" s="256">
        <f>SUM($F59:K59)</f>
        <v>193394.67</v>
      </c>
      <c r="E59" s="257">
        <f t="shared" si="41"/>
        <v>1.3953449139205461E-2</v>
      </c>
      <c r="F59" s="258">
        <f>'Div 2 history'!B59</f>
        <v>17163.11</v>
      </c>
      <c r="G59" s="258">
        <f>'Div 2 history'!C59</f>
        <v>17235.91</v>
      </c>
      <c r="H59" s="258">
        <f>'Div 2 history'!D59</f>
        <v>109315.12</v>
      </c>
      <c r="I59" s="258">
        <f>'Div 2 history'!E59</f>
        <v>13114.05</v>
      </c>
      <c r="J59" s="258">
        <f>'Div 2 history'!F59</f>
        <v>5073</v>
      </c>
      <c r="K59" s="258">
        <f>'Div 2 history'!G59</f>
        <v>31493.48</v>
      </c>
      <c r="L59" s="256">
        <f t="shared" si="43"/>
        <v>38988.869770414625</v>
      </c>
      <c r="M59" s="256">
        <f t="shared" si="43"/>
        <v>103909.08839714469</v>
      </c>
      <c r="N59" s="256">
        <f t="shared" si="43"/>
        <v>41365.84331964056</v>
      </c>
      <c r="O59" s="256">
        <f t="shared" si="43"/>
        <v>67721.610610526448</v>
      </c>
      <c r="P59" s="256">
        <f t="shared" si="43"/>
        <v>29952.637735711342</v>
      </c>
      <c r="Q59" s="256">
        <f t="shared" si="43"/>
        <v>31237.207891329632</v>
      </c>
      <c r="R59" s="256">
        <f t="shared" si="37"/>
        <v>21125.733112442547</v>
      </c>
      <c r="S59" s="256">
        <f t="shared" si="42"/>
        <v>21582.627781281</v>
      </c>
      <c r="T59" s="256">
        <f t="shared" si="42"/>
        <v>19869.682969657839</v>
      </c>
      <c r="U59" s="256">
        <f t="shared" si="42"/>
        <v>36264.417384240827</v>
      </c>
      <c r="V59" s="256">
        <f t="shared" si="42"/>
        <v>33811.398095344171</v>
      </c>
      <c r="W59" s="256">
        <f t="shared" si="42"/>
        <v>60740.810657033631</v>
      </c>
      <c r="X59" s="256">
        <f t="shared" si="42"/>
        <v>38988.869770414625</v>
      </c>
      <c r="Y59" s="256">
        <f t="shared" si="42"/>
        <v>103909.08839714469</v>
      </c>
      <c r="Z59" s="256">
        <f t="shared" si="42"/>
        <v>41365.84331964056</v>
      </c>
      <c r="AA59" s="256">
        <f t="shared" si="42"/>
        <v>67721.610610526448</v>
      </c>
      <c r="AB59" s="256">
        <f t="shared" si="42"/>
        <v>29952.637735711342</v>
      </c>
      <c r="AC59" s="256">
        <f t="shared" si="42"/>
        <v>31237.207891329632</v>
      </c>
      <c r="AD59" s="256">
        <f t="shared" si="42"/>
        <v>21125.733112442547</v>
      </c>
      <c r="AE59" s="256">
        <f t="shared" si="42"/>
        <v>21582.627781281</v>
      </c>
      <c r="AF59" s="256">
        <f t="shared" si="42"/>
        <v>19869.682969657839</v>
      </c>
    </row>
    <row r="60" spans="1:38">
      <c r="A60" s="145" t="s">
        <v>772</v>
      </c>
      <c r="B60" s="125" t="str">
        <f t="shared" si="39"/>
        <v>9210-07449</v>
      </c>
      <c r="C60" s="255" t="str">
        <f t="shared" si="40"/>
        <v>9210</v>
      </c>
      <c r="D60" s="256">
        <f>SUM($F60:K60)</f>
        <v>133.69</v>
      </c>
      <c r="E60" s="257">
        <f t="shared" si="41"/>
        <v>9.6457498824573497E-6</v>
      </c>
      <c r="F60" s="258">
        <f>'Div 2 history'!B60</f>
        <v>86.02</v>
      </c>
      <c r="G60" s="258">
        <f>'Div 2 history'!C60</f>
        <v>3.17</v>
      </c>
      <c r="H60" s="258">
        <f>'Div 2 history'!D60</f>
        <v>0</v>
      </c>
      <c r="I60" s="258">
        <f>'Div 2 history'!E60</f>
        <v>44.5</v>
      </c>
      <c r="J60" s="258">
        <f>'Div 2 history'!F60</f>
        <v>0</v>
      </c>
      <c r="K60" s="258">
        <f>'Div 2 history'!G60</f>
        <v>0</v>
      </c>
      <c r="L60" s="256">
        <f t="shared" si="43"/>
        <v>26.952252611753629</v>
      </c>
      <c r="M60" s="256">
        <f t="shared" si="43"/>
        <v>71.830345830183802</v>
      </c>
      <c r="N60" s="256">
        <f t="shared" si="43"/>
        <v>28.595408515667707</v>
      </c>
      <c r="O60" s="256">
        <f t="shared" si="43"/>
        <v>46.814641388624004</v>
      </c>
      <c r="P60" s="256">
        <f t="shared" si="43"/>
        <v>20.70567993878657</v>
      </c>
      <c r="Q60" s="256">
        <f t="shared" si="43"/>
        <v>21.593678476205461</v>
      </c>
      <c r="R60" s="256">
        <f t="shared" si="37"/>
        <v>14.60381126223615</v>
      </c>
      <c r="S60" s="256">
        <f t="shared" si="42"/>
        <v>14.919653721994804</v>
      </c>
      <c r="T60" s="256">
        <f t="shared" si="42"/>
        <v>13.735528058832006</v>
      </c>
      <c r="U60" s="256">
        <f t="shared" si="42"/>
        <v>25.068891299326687</v>
      </c>
      <c r="V60" s="256">
        <f t="shared" si="42"/>
        <v>23.373166444383195</v>
      </c>
      <c r="W60" s="256">
        <f t="shared" si="42"/>
        <v>41.988949213227158</v>
      </c>
      <c r="X60" s="256">
        <f t="shared" si="42"/>
        <v>26.952252611753629</v>
      </c>
      <c r="Y60" s="256">
        <f t="shared" si="42"/>
        <v>71.830345830183802</v>
      </c>
      <c r="Z60" s="256">
        <f t="shared" si="42"/>
        <v>28.595408515667707</v>
      </c>
      <c r="AA60" s="256">
        <f t="shared" si="42"/>
        <v>46.814641388624004</v>
      </c>
      <c r="AB60" s="256">
        <f t="shared" si="42"/>
        <v>20.70567993878657</v>
      </c>
      <c r="AC60" s="256">
        <f t="shared" si="42"/>
        <v>21.593678476205461</v>
      </c>
      <c r="AD60" s="256">
        <f t="shared" si="42"/>
        <v>14.60381126223615</v>
      </c>
      <c r="AE60" s="256">
        <f t="shared" si="42"/>
        <v>14.919653721994804</v>
      </c>
      <c r="AF60" s="256">
        <f t="shared" si="42"/>
        <v>13.735528058832006</v>
      </c>
    </row>
    <row r="61" spans="1:38">
      <c r="A61" s="200" t="s">
        <v>116</v>
      </c>
      <c r="B61" s="125" t="str">
        <f t="shared" si="39"/>
        <v>9260-07452</v>
      </c>
      <c r="C61" s="255" t="str">
        <f t="shared" si="40"/>
        <v>9260</v>
      </c>
      <c r="D61" s="256">
        <f>SUM($F61:K61)</f>
        <v>7164882.8300000001</v>
      </c>
      <c r="E61" s="257">
        <f t="shared" si="41"/>
        <v>0.516947174173784</v>
      </c>
      <c r="F61" s="258">
        <f>'Div 2 history'!B61</f>
        <v>463528.12000000011</v>
      </c>
      <c r="G61" s="258">
        <f>'Div 2 history'!C61</f>
        <v>-521341.46</v>
      </c>
      <c r="H61" s="258">
        <f>'Div 2 history'!D61</f>
        <v>1374000</v>
      </c>
      <c r="I61" s="258">
        <f>'Div 2 history'!E61</f>
        <v>1419000</v>
      </c>
      <c r="J61" s="258">
        <f>'Div 2 history'!F61</f>
        <v>1282000</v>
      </c>
      <c r="K61" s="258">
        <f>'Div 2 history'!G61</f>
        <v>3147696.17</v>
      </c>
      <c r="L61" s="256">
        <f t="shared" si="43"/>
        <v>1444459.061768092</v>
      </c>
      <c r="M61" s="256">
        <f t="shared" si="43"/>
        <v>3849622.3465602961</v>
      </c>
      <c r="N61" s="256">
        <f t="shared" si="43"/>
        <v>1532521.1421253898</v>
      </c>
      <c r="O61" s="256">
        <f t="shared" si="43"/>
        <v>2508949.2129400815</v>
      </c>
      <c r="P61" s="256">
        <f t="shared" si="43"/>
        <v>1109684.8730412696</v>
      </c>
      <c r="Q61" s="256">
        <f t="shared" si="43"/>
        <v>1157275.6088765434</v>
      </c>
      <c r="R61" s="256">
        <f t="shared" si="37"/>
        <v>782665.84310985426</v>
      </c>
      <c r="S61" s="256">
        <f t="shared" si="42"/>
        <v>799592.86993990699</v>
      </c>
      <c r="T61" s="256">
        <f t="shared" si="42"/>
        <v>736131.7162817613</v>
      </c>
      <c r="U61" s="256">
        <f t="shared" si="42"/>
        <v>1343523.5906775538</v>
      </c>
      <c r="V61" s="256">
        <f t="shared" si="42"/>
        <v>1252644.1688988954</v>
      </c>
      <c r="W61" s="256">
        <f t="shared" si="42"/>
        <v>2250324.6410920285</v>
      </c>
      <c r="X61" s="256">
        <f t="shared" si="42"/>
        <v>1444459.061768092</v>
      </c>
      <c r="Y61" s="256">
        <f t="shared" si="42"/>
        <v>3849622.3465602961</v>
      </c>
      <c r="Z61" s="256">
        <f t="shared" si="42"/>
        <v>1532521.1421253898</v>
      </c>
      <c r="AA61" s="256">
        <f t="shared" si="42"/>
        <v>2508949.2129400815</v>
      </c>
      <c r="AB61" s="256">
        <f t="shared" si="42"/>
        <v>1109684.8730412696</v>
      </c>
      <c r="AC61" s="256">
        <f t="shared" si="42"/>
        <v>1157275.6088765434</v>
      </c>
      <c r="AD61" s="256">
        <f t="shared" si="42"/>
        <v>782665.84310985426</v>
      </c>
      <c r="AE61" s="256">
        <f t="shared" si="42"/>
        <v>799592.86993990699</v>
      </c>
      <c r="AF61" s="256">
        <f t="shared" si="42"/>
        <v>736131.7162817613</v>
      </c>
    </row>
    <row r="62" spans="1:38">
      <c r="A62" s="145" t="s">
        <v>920</v>
      </c>
      <c r="B62" s="125" t="str">
        <f t="shared" si="39"/>
        <v>9260-07453</v>
      </c>
      <c r="C62" s="255" t="str">
        <f t="shared" si="40"/>
        <v>9260</v>
      </c>
      <c r="D62" s="256">
        <f>SUM($F62:K62)</f>
        <v>0</v>
      </c>
      <c r="E62" s="257">
        <f t="shared" si="41"/>
        <v>0</v>
      </c>
      <c r="F62" s="258">
        <f>'Div 2 history'!B62</f>
        <v>0</v>
      </c>
      <c r="G62" s="258">
        <f>'Div 2 history'!C62</f>
        <v>0</v>
      </c>
      <c r="H62" s="258">
        <f>'Div 2 history'!D62</f>
        <v>0</v>
      </c>
      <c r="I62" s="258">
        <f>'Div 2 history'!E62</f>
        <v>0</v>
      </c>
      <c r="J62" s="258">
        <f>'Div 2 history'!F62</f>
        <v>0</v>
      </c>
      <c r="K62" s="258">
        <f>'Div 2 history'!G62</f>
        <v>0</v>
      </c>
      <c r="L62" s="256">
        <f t="shared" si="43"/>
        <v>0</v>
      </c>
      <c r="M62" s="256">
        <f t="shared" si="43"/>
        <v>0</v>
      </c>
      <c r="N62" s="256">
        <f t="shared" si="43"/>
        <v>0</v>
      </c>
      <c r="O62" s="256">
        <f t="shared" si="43"/>
        <v>0</v>
      </c>
      <c r="P62" s="256">
        <f t="shared" si="43"/>
        <v>0</v>
      </c>
      <c r="Q62" s="256">
        <f t="shared" si="43"/>
        <v>0</v>
      </c>
      <c r="R62" s="256">
        <f t="shared" si="37"/>
        <v>0</v>
      </c>
      <c r="S62" s="256">
        <f t="shared" si="42"/>
        <v>0</v>
      </c>
      <c r="T62" s="256">
        <f t="shared" si="42"/>
        <v>0</v>
      </c>
      <c r="U62" s="256">
        <f t="shared" si="42"/>
        <v>0</v>
      </c>
      <c r="V62" s="256">
        <f t="shared" si="42"/>
        <v>0</v>
      </c>
      <c r="W62" s="256">
        <f t="shared" si="42"/>
        <v>0</v>
      </c>
      <c r="X62" s="256">
        <f t="shared" si="42"/>
        <v>0</v>
      </c>
      <c r="Y62" s="256">
        <f t="shared" si="42"/>
        <v>0</v>
      </c>
      <c r="Z62" s="256">
        <f t="shared" si="42"/>
        <v>0</v>
      </c>
      <c r="AA62" s="256">
        <f t="shared" si="42"/>
        <v>0</v>
      </c>
      <c r="AB62" s="256">
        <f t="shared" si="42"/>
        <v>0</v>
      </c>
      <c r="AC62" s="256">
        <f t="shared" si="42"/>
        <v>0</v>
      </c>
      <c r="AD62" s="256">
        <f t="shared" si="42"/>
        <v>0</v>
      </c>
      <c r="AE62" s="256">
        <f t="shared" si="42"/>
        <v>0</v>
      </c>
      <c r="AF62" s="256">
        <f t="shared" si="42"/>
        <v>0</v>
      </c>
    </row>
    <row r="63" spans="1:38">
      <c r="A63" s="200" t="s">
        <v>122</v>
      </c>
      <c r="B63" s="125" t="str">
        <f t="shared" si="39"/>
        <v>9260-07458</v>
      </c>
      <c r="C63" s="255" t="str">
        <f t="shared" si="40"/>
        <v>9260</v>
      </c>
      <c r="D63" s="256">
        <f>SUM($F63:K63)</f>
        <v>2143259.5099999998</v>
      </c>
      <c r="E63" s="257">
        <f t="shared" si="41"/>
        <v>0.15463643628287901</v>
      </c>
      <c r="F63" s="258">
        <f>'Div 2 history'!B63</f>
        <v>180846.13999999998</v>
      </c>
      <c r="G63" s="258">
        <f>'Div 2 history'!C63</f>
        <v>1008206.5099999998</v>
      </c>
      <c r="H63" s="258">
        <f>'Div 2 history'!D63</f>
        <v>-109123.95999999996</v>
      </c>
      <c r="I63" s="258">
        <f>'Div 2 history'!E63</f>
        <v>253950.34999999998</v>
      </c>
      <c r="J63" s="258">
        <f>'Div 2 history'!F63</f>
        <v>230053.47999999998</v>
      </c>
      <c r="K63" s="258">
        <f>'Div 2 history'!G63</f>
        <v>579326.99</v>
      </c>
      <c r="L63" s="256">
        <f t="shared" si="43"/>
        <v>432086.70600690623</v>
      </c>
      <c r="M63" s="256">
        <f t="shared" si="43"/>
        <v>1151552.6352541721</v>
      </c>
      <c r="N63" s="256">
        <f t="shared" si="43"/>
        <v>458429.06158680376</v>
      </c>
      <c r="O63" s="256">
        <f t="shared" si="43"/>
        <v>750511.82110410649</v>
      </c>
      <c r="P63" s="256">
        <f t="shared" si="43"/>
        <v>331944.38955659006</v>
      </c>
      <c r="Q63" s="256">
        <f t="shared" si="43"/>
        <v>346180.3930736006</v>
      </c>
      <c r="R63" s="256">
        <f t="shared" si="37"/>
        <v>234121.9041815598</v>
      </c>
      <c r="S63" s="256">
        <f t="shared" si="42"/>
        <v>239185.35212485795</v>
      </c>
      <c r="T63" s="256">
        <f t="shared" si="42"/>
        <v>220201.96826212533</v>
      </c>
      <c r="U63" s="256">
        <f t="shared" si="42"/>
        <v>401893.48255245847</v>
      </c>
      <c r="V63" s="256">
        <f t="shared" si="42"/>
        <v>374708.36458027654</v>
      </c>
      <c r="W63" s="256">
        <f t="shared" si="42"/>
        <v>673148.4382987218</v>
      </c>
      <c r="X63" s="256">
        <f t="shared" si="42"/>
        <v>432086.70600690623</v>
      </c>
      <c r="Y63" s="256">
        <f t="shared" si="42"/>
        <v>1151552.6352541721</v>
      </c>
      <c r="Z63" s="256">
        <f t="shared" si="42"/>
        <v>458429.06158680376</v>
      </c>
      <c r="AA63" s="256">
        <f t="shared" si="42"/>
        <v>750511.82110410649</v>
      </c>
      <c r="AB63" s="256">
        <f t="shared" si="42"/>
        <v>331944.38955659006</v>
      </c>
      <c r="AC63" s="256">
        <f t="shared" si="42"/>
        <v>346180.3930736006</v>
      </c>
      <c r="AD63" s="256">
        <f t="shared" si="42"/>
        <v>234121.9041815598</v>
      </c>
      <c r="AE63" s="256">
        <f t="shared" si="42"/>
        <v>239185.35212485795</v>
      </c>
      <c r="AF63" s="256">
        <f t="shared" si="42"/>
        <v>220201.96826212533</v>
      </c>
    </row>
    <row r="64" spans="1:38">
      <c r="A64" s="200" t="s">
        <v>119</v>
      </c>
      <c r="B64" s="125" t="str">
        <f t="shared" si="39"/>
        <v>9260-07460</v>
      </c>
      <c r="C64" s="255" t="str">
        <f t="shared" si="40"/>
        <v>9260</v>
      </c>
      <c r="D64" s="256">
        <f>SUM($F64:K64)</f>
        <v>771923.69999999984</v>
      </c>
      <c r="E64" s="257">
        <f t="shared" si="41"/>
        <v>5.5694389547019531E-2</v>
      </c>
      <c r="F64" s="258">
        <f>'Div 2 history'!B64</f>
        <v>160967.44</v>
      </c>
      <c r="G64" s="258">
        <f>'Div 2 history'!C64</f>
        <v>155878.57</v>
      </c>
      <c r="H64" s="258">
        <f>'Div 2 history'!D64</f>
        <v>129765.40999999999</v>
      </c>
      <c r="I64" s="258">
        <f>'Div 2 history'!E64</f>
        <v>157304.5</v>
      </c>
      <c r="J64" s="258">
        <f>'Div 2 history'!F64</f>
        <v>142900.68</v>
      </c>
      <c r="K64" s="258">
        <f>'Div 2 history'!G64</f>
        <v>25107.099999999984</v>
      </c>
      <c r="L64" s="256">
        <f t="shared" si="43"/>
        <v>155621.83079811145</v>
      </c>
      <c r="M64" s="256">
        <f t="shared" si="43"/>
        <v>414747.14881827391</v>
      </c>
      <c r="N64" s="256">
        <f t="shared" si="43"/>
        <v>165109.38398104362</v>
      </c>
      <c r="O64" s="256">
        <f t="shared" si="43"/>
        <v>270306.91296940512</v>
      </c>
      <c r="P64" s="256">
        <f t="shared" si="43"/>
        <v>119554.23045376541</v>
      </c>
      <c r="Q64" s="256">
        <f t="shared" si="43"/>
        <v>124681.51833318034</v>
      </c>
      <c r="R64" s="256">
        <f t="shared" si="37"/>
        <v>84322.148430301429</v>
      </c>
      <c r="S64" s="256">
        <f t="shared" si="42"/>
        <v>86145.817217450807</v>
      </c>
      <c r="T64" s="256">
        <f t="shared" si="42"/>
        <v>79308.696541457233</v>
      </c>
      <c r="U64" s="256">
        <f t="shared" si="42"/>
        <v>144747.33582671898</v>
      </c>
      <c r="V64" s="256">
        <f t="shared" si="42"/>
        <v>134956.25044853106</v>
      </c>
      <c r="W64" s="256">
        <f t="shared" si="42"/>
        <v>242443.45153554034</v>
      </c>
      <c r="X64" s="256">
        <f t="shared" si="42"/>
        <v>155621.83079811145</v>
      </c>
      <c r="Y64" s="256">
        <f t="shared" si="42"/>
        <v>414747.14881827391</v>
      </c>
      <c r="Z64" s="256">
        <f t="shared" si="42"/>
        <v>165109.38398104362</v>
      </c>
      <c r="AA64" s="256">
        <f t="shared" si="42"/>
        <v>270306.91296940512</v>
      </c>
      <c r="AB64" s="256">
        <f t="shared" si="42"/>
        <v>119554.23045376541</v>
      </c>
      <c r="AC64" s="256">
        <f t="shared" si="42"/>
        <v>124681.51833318034</v>
      </c>
      <c r="AD64" s="256">
        <f t="shared" si="42"/>
        <v>84322.148430301429</v>
      </c>
      <c r="AE64" s="256">
        <f t="shared" si="42"/>
        <v>86145.817217450807</v>
      </c>
      <c r="AF64" s="256">
        <f t="shared" si="42"/>
        <v>79308.696541457233</v>
      </c>
    </row>
    <row r="65" spans="1:32">
      <c r="A65" s="200" t="s">
        <v>123</v>
      </c>
      <c r="B65" s="125" t="str">
        <f t="shared" si="39"/>
        <v>9260-07463</v>
      </c>
      <c r="C65" s="255" t="str">
        <f t="shared" si="40"/>
        <v>9260</v>
      </c>
      <c r="D65" s="256">
        <f>SUM($F65:K65)</f>
        <v>200321.53000000003</v>
      </c>
      <c r="E65" s="257">
        <f t="shared" si="41"/>
        <v>1.4453222937027279E-2</v>
      </c>
      <c r="F65" s="258">
        <f>'Div 2 history'!B65</f>
        <v>5872.1299999999992</v>
      </c>
      <c r="G65" s="258">
        <f>'Div 2 history'!C65</f>
        <v>171733.20000000004</v>
      </c>
      <c r="H65" s="258">
        <f>'Div 2 history'!D65</f>
        <v>5819.869999999999</v>
      </c>
      <c r="I65" s="258">
        <f>'Div 2 history'!E65</f>
        <v>5819.83</v>
      </c>
      <c r="J65" s="258">
        <f>'Div 2 history'!F65</f>
        <v>5256.67</v>
      </c>
      <c r="K65" s="258">
        <f>'Div 2 history'!G65</f>
        <v>5819.83</v>
      </c>
      <c r="L65" s="256">
        <f t="shared" si="43"/>
        <v>40385.342808983347</v>
      </c>
      <c r="M65" s="256">
        <f t="shared" si="43"/>
        <v>107630.82337595588</v>
      </c>
      <c r="N65" s="256">
        <f t="shared" si="43"/>
        <v>42847.452949611681</v>
      </c>
      <c r="O65" s="256">
        <f t="shared" si="43"/>
        <v>70147.21063183849</v>
      </c>
      <c r="P65" s="256">
        <f t="shared" si="43"/>
        <v>31025.458037460041</v>
      </c>
      <c r="Q65" s="256">
        <f t="shared" si="43"/>
        <v>32356.037928652462</v>
      </c>
      <c r="R65" s="256">
        <f t="shared" si="37"/>
        <v>21882.398203922337</v>
      </c>
      <c r="S65" s="256">
        <f t="shared" si="42"/>
        <v>22355.65757094917</v>
      </c>
      <c r="T65" s="256">
        <f t="shared" si="42"/>
        <v>20581.359833219823</v>
      </c>
      <c r="U65" s="256">
        <f t="shared" si="42"/>
        <v>37563.308104456664</v>
      </c>
      <c r="V65" s="256">
        <f t="shared" si="42"/>
        <v>35022.42847695043</v>
      </c>
      <c r="W65" s="256">
        <f t="shared" si="42"/>
        <v>62916.377810501624</v>
      </c>
      <c r="X65" s="256">
        <f t="shared" si="42"/>
        <v>40385.342808983347</v>
      </c>
      <c r="Y65" s="256">
        <f t="shared" si="42"/>
        <v>107630.82337595588</v>
      </c>
      <c r="Z65" s="256">
        <f t="shared" si="42"/>
        <v>42847.452949611681</v>
      </c>
      <c r="AA65" s="256">
        <f t="shared" si="42"/>
        <v>70147.21063183849</v>
      </c>
      <c r="AB65" s="256">
        <f t="shared" si="42"/>
        <v>31025.458037460041</v>
      </c>
      <c r="AC65" s="256">
        <f t="shared" si="42"/>
        <v>32356.037928652462</v>
      </c>
      <c r="AD65" s="256">
        <f t="shared" si="42"/>
        <v>21882.398203922337</v>
      </c>
      <c r="AE65" s="256">
        <f t="shared" si="42"/>
        <v>22355.65757094917</v>
      </c>
      <c r="AF65" s="256">
        <f t="shared" si="42"/>
        <v>20581.359833219823</v>
      </c>
    </row>
    <row r="66" spans="1:32">
      <c r="A66" s="145" t="s">
        <v>773</v>
      </c>
      <c r="B66" s="125" t="str">
        <f t="shared" si="39"/>
        <v>9260-07486</v>
      </c>
      <c r="C66" s="255" t="str">
        <f t="shared" si="40"/>
        <v>9260</v>
      </c>
      <c r="D66" s="256">
        <f>SUM($F66:K66)</f>
        <v>-951422.40999999992</v>
      </c>
      <c r="E66" s="257">
        <f t="shared" si="41"/>
        <v>-6.8645243469405259E-2</v>
      </c>
      <c r="F66" s="258">
        <f>'Div 2 history'!B66</f>
        <v>-2660.46</v>
      </c>
      <c r="G66" s="258">
        <f>'Div 2 history'!C66</f>
        <v>-2656.88</v>
      </c>
      <c r="H66" s="258">
        <f>'Div 2 history'!D66</f>
        <v>-792400.56</v>
      </c>
      <c r="I66" s="258">
        <f>'Div 2 history'!E66</f>
        <v>-499.96</v>
      </c>
      <c r="J66" s="258">
        <f>'Div 2 history'!F66</f>
        <v>-18000.75</v>
      </c>
      <c r="K66" s="258">
        <f>'Div 2 history'!G66</f>
        <v>-135203.79999999999</v>
      </c>
      <c r="L66" s="256">
        <f t="shared" si="43"/>
        <v>-191809.23879724313</v>
      </c>
      <c r="M66" s="256">
        <f t="shared" si="43"/>
        <v>-511190.07211374771</v>
      </c>
      <c r="N66" s="256">
        <f t="shared" si="43"/>
        <v>-203502.97318356717</v>
      </c>
      <c r="O66" s="256">
        <f t="shared" si="43"/>
        <v>-333162.53222567431</v>
      </c>
      <c r="P66" s="256">
        <f t="shared" si="43"/>
        <v>-147354.68552658366</v>
      </c>
      <c r="Q66" s="256">
        <f t="shared" si="43"/>
        <v>-153674.24352304981</v>
      </c>
      <c r="R66" s="256">
        <f t="shared" si="37"/>
        <v>-103929.93721521326</v>
      </c>
      <c r="S66" s="256">
        <f t="shared" si="42"/>
        <v>-106177.67148287657</v>
      </c>
      <c r="T66" s="256">
        <f t="shared" si="42"/>
        <v>-97750.68597768397</v>
      </c>
      <c r="U66" s="256">
        <f t="shared" si="42"/>
        <v>-178406.05113346869</v>
      </c>
      <c r="V66" s="256">
        <f t="shared" si="42"/>
        <v>-166338.20291604602</v>
      </c>
      <c r="W66" s="256">
        <f t="shared" si="42"/>
        <v>-298819.86127471155</v>
      </c>
      <c r="X66" s="256">
        <f t="shared" si="42"/>
        <v>-191809.23879724313</v>
      </c>
      <c r="Y66" s="256">
        <f t="shared" si="42"/>
        <v>-511190.07211374771</v>
      </c>
      <c r="Z66" s="256">
        <f t="shared" si="42"/>
        <v>-203502.97318356717</v>
      </c>
      <c r="AA66" s="256">
        <f t="shared" si="42"/>
        <v>-333162.53222567431</v>
      </c>
      <c r="AB66" s="256">
        <f t="shared" si="42"/>
        <v>-147354.68552658366</v>
      </c>
      <c r="AC66" s="256">
        <f t="shared" si="42"/>
        <v>-153674.24352304981</v>
      </c>
      <c r="AD66" s="256">
        <f t="shared" si="42"/>
        <v>-103929.93721521326</v>
      </c>
      <c r="AE66" s="256">
        <f t="shared" si="42"/>
        <v>-106177.67148287657</v>
      </c>
      <c r="AF66" s="256">
        <f t="shared" si="42"/>
        <v>-97750.68597768397</v>
      </c>
    </row>
    <row r="67" spans="1:32">
      <c r="A67" s="145" t="s">
        <v>382</v>
      </c>
      <c r="B67" s="125" t="str">
        <f t="shared" si="39"/>
        <v>9260-07487</v>
      </c>
      <c r="C67" s="255" t="str">
        <f t="shared" si="40"/>
        <v>9260</v>
      </c>
      <c r="D67" s="256">
        <f>SUM($F67:K67)</f>
        <v>-56702.73</v>
      </c>
      <c r="E67" s="257">
        <f t="shared" si="41"/>
        <v>-4.0911089178884801E-3</v>
      </c>
      <c r="F67" s="258">
        <f>'Div 2 history'!B67</f>
        <v>-31594.26</v>
      </c>
      <c r="G67" s="258">
        <f>'Div 2 history'!C67</f>
        <v>-4847.8</v>
      </c>
      <c r="H67" s="258">
        <f>'Div 2 history'!D67</f>
        <v>-4934.46</v>
      </c>
      <c r="I67" s="258">
        <f>'Div 2 history'!E67</f>
        <v>-5021.4399999999996</v>
      </c>
      <c r="J67" s="258">
        <f>'Div 2 history'!F67</f>
        <v>-5108.59</v>
      </c>
      <c r="K67" s="258">
        <f>'Div 2 history'!G67</f>
        <v>-5196.18</v>
      </c>
      <c r="L67" s="256">
        <f t="shared" si="43"/>
        <v>-11431.418226763864</v>
      </c>
      <c r="M67" s="256">
        <f t="shared" si="43"/>
        <v>-30465.829197513191</v>
      </c>
      <c r="N67" s="256">
        <f t="shared" si="43"/>
        <v>-12128.339653703397</v>
      </c>
      <c r="O67" s="256">
        <f t="shared" si="43"/>
        <v>-19855.77059395596</v>
      </c>
      <c r="P67" s="256">
        <f t="shared" si="43"/>
        <v>-8782.0224327581091</v>
      </c>
      <c r="Q67" s="256">
        <f t="shared" si="43"/>
        <v>-9158.6545017809094</v>
      </c>
      <c r="R67" s="256">
        <f t="shared" si="37"/>
        <v>-6194.0008001610868</v>
      </c>
      <c r="S67" s="256">
        <f t="shared" si="42"/>
        <v>-6327.9609297012985</v>
      </c>
      <c r="T67" s="256">
        <f t="shared" si="42"/>
        <v>-5825.7307122999136</v>
      </c>
      <c r="U67" s="256">
        <f t="shared" si="42"/>
        <v>-10632.617059952656</v>
      </c>
      <c r="V67" s="256">
        <f t="shared" si="42"/>
        <v>-9913.3992530549822</v>
      </c>
      <c r="W67" s="256">
        <f t="shared" si="42"/>
        <v>-17809.02124483007</v>
      </c>
      <c r="X67" s="256">
        <f t="shared" si="42"/>
        <v>-11431.418226763864</v>
      </c>
      <c r="Y67" s="256">
        <f t="shared" si="42"/>
        <v>-30465.829197513191</v>
      </c>
      <c r="Z67" s="256">
        <f t="shared" si="42"/>
        <v>-12128.339653703397</v>
      </c>
      <c r="AA67" s="256">
        <f t="shared" si="42"/>
        <v>-19855.77059395596</v>
      </c>
      <c r="AB67" s="256">
        <f t="shared" si="42"/>
        <v>-8782.0224327581091</v>
      </c>
      <c r="AC67" s="256">
        <f t="shared" si="42"/>
        <v>-9158.6545017809094</v>
      </c>
      <c r="AD67" s="256">
        <f t="shared" si="42"/>
        <v>-6194.0008001610868</v>
      </c>
      <c r="AE67" s="256">
        <f t="shared" si="42"/>
        <v>-6327.9609297012985</v>
      </c>
      <c r="AF67" s="256">
        <f t="shared" si="42"/>
        <v>-5825.7307122999136</v>
      </c>
    </row>
    <row r="68" spans="1:32">
      <c r="A68" s="145" t="s">
        <v>774</v>
      </c>
      <c r="B68" s="125" t="str">
        <f t="shared" si="39"/>
        <v>9260-07488</v>
      </c>
      <c r="C68" s="255" t="str">
        <f t="shared" si="40"/>
        <v>9260</v>
      </c>
      <c r="D68" s="256">
        <f>SUM($F68:K68)</f>
        <v>442207.54</v>
      </c>
      <c r="E68" s="257">
        <f t="shared" si="41"/>
        <v>3.1905328199392277E-2</v>
      </c>
      <c r="F68" s="258">
        <f>'Div 2 history'!B68</f>
        <v>73701.259999999995</v>
      </c>
      <c r="G68" s="258">
        <f>'Div 2 history'!C68</f>
        <v>73701.259999999995</v>
      </c>
      <c r="H68" s="258">
        <f>'Div 2 history'!D68</f>
        <v>73701.259999999995</v>
      </c>
      <c r="I68" s="258">
        <f>'Div 2 history'!E68</f>
        <v>73701.259999999995</v>
      </c>
      <c r="J68" s="258">
        <f>'Div 2 history'!F68</f>
        <v>73701.259999999995</v>
      </c>
      <c r="K68" s="258">
        <f>'Div 2 history'!G68</f>
        <v>73701.240000000005</v>
      </c>
      <c r="L68" s="256">
        <f t="shared" si="43"/>
        <v>89150.193170036247</v>
      </c>
      <c r="M68" s="256">
        <f t="shared" si="43"/>
        <v>237593.84042871444</v>
      </c>
      <c r="N68" s="256">
        <f t="shared" si="43"/>
        <v>94585.27380513477</v>
      </c>
      <c r="O68" s="256">
        <f t="shared" si="43"/>
        <v>154849.18396623235</v>
      </c>
      <c r="P68" s="256">
        <f t="shared" si="43"/>
        <v>68488.352081368532</v>
      </c>
      <c r="Q68" s="256">
        <f t="shared" si="43"/>
        <v>71425.592329372172</v>
      </c>
      <c r="R68" s="256">
        <f t="shared" si="37"/>
        <v>48305.14962149557</v>
      </c>
      <c r="S68" s="256">
        <f t="shared" si="42"/>
        <v>49349.864388175374</v>
      </c>
      <c r="T68" s="256">
        <f t="shared" si="42"/>
        <v>45433.121950011795</v>
      </c>
      <c r="U68" s="256">
        <f t="shared" si="42"/>
        <v>82920.583080280179</v>
      </c>
      <c r="V68" s="256">
        <f t="shared" si="42"/>
        <v>77311.619682708057</v>
      </c>
      <c r="W68" s="256">
        <f t="shared" si="42"/>
        <v>138887.201277329</v>
      </c>
      <c r="X68" s="256">
        <f t="shared" si="42"/>
        <v>89150.193170036247</v>
      </c>
      <c r="Y68" s="256">
        <f t="shared" si="42"/>
        <v>237593.84042871444</v>
      </c>
      <c r="Z68" s="256">
        <f t="shared" si="42"/>
        <v>94585.27380513477</v>
      </c>
      <c r="AA68" s="256">
        <f t="shared" si="42"/>
        <v>154849.18396623235</v>
      </c>
      <c r="AB68" s="256">
        <f t="shared" si="42"/>
        <v>68488.352081368532</v>
      </c>
      <c r="AC68" s="256">
        <f t="shared" si="42"/>
        <v>71425.592329372172</v>
      </c>
      <c r="AD68" s="256">
        <f t="shared" si="42"/>
        <v>48305.14962149557</v>
      </c>
      <c r="AE68" s="256">
        <f t="shared" si="42"/>
        <v>49349.864388175374</v>
      </c>
      <c r="AF68" s="256">
        <f t="shared" si="42"/>
        <v>45433.121950011795</v>
      </c>
    </row>
    <row r="69" spans="1:32">
      <c r="A69" s="145" t="s">
        <v>384</v>
      </c>
      <c r="B69" s="125" t="str">
        <f t="shared" si="39"/>
        <v>9260-07489</v>
      </c>
      <c r="C69" s="255" t="str">
        <f t="shared" si="40"/>
        <v>9260</v>
      </c>
      <c r="D69" s="256">
        <f>SUM($F69:K69)</f>
        <v>491523.48000000004</v>
      </c>
      <c r="E69" s="257">
        <f t="shared" si="41"/>
        <v>3.5463479313598834E-2</v>
      </c>
      <c r="F69" s="258">
        <f>'Div 2 history'!B69</f>
        <v>81920.58</v>
      </c>
      <c r="G69" s="258">
        <f>'Div 2 history'!C69</f>
        <v>81920.58</v>
      </c>
      <c r="H69" s="258">
        <f>'Div 2 history'!D69</f>
        <v>81920.58</v>
      </c>
      <c r="I69" s="258">
        <f>'Div 2 history'!E69</f>
        <v>81920.58</v>
      </c>
      <c r="J69" s="258">
        <f>'Div 2 history'!F69</f>
        <v>81920.58</v>
      </c>
      <c r="K69" s="258">
        <f>'Div 2 history'!G69</f>
        <v>81920.58</v>
      </c>
      <c r="L69" s="256">
        <f t="shared" si="43"/>
        <v>99092.415270912068</v>
      </c>
      <c r="M69" s="256">
        <f t="shared" si="43"/>
        <v>264090.81870039221</v>
      </c>
      <c r="N69" s="256">
        <f t="shared" si="43"/>
        <v>105133.62783785345</v>
      </c>
      <c r="O69" s="256">
        <f t="shared" si="43"/>
        <v>172118.2994261987</v>
      </c>
      <c r="P69" s="256">
        <f t="shared" si="43"/>
        <v>76126.321035818401</v>
      </c>
      <c r="Q69" s="256">
        <f t="shared" si="43"/>
        <v>79391.128660525152</v>
      </c>
      <c r="R69" s="256">
        <f t="shared" si="37"/>
        <v>53692.244243230656</v>
      </c>
      <c r="S69" s="256">
        <f t="shared" si="42"/>
        <v>54853.467857205775</v>
      </c>
      <c r="T69" s="256">
        <f t="shared" si="42"/>
        <v>50499.921842432144</v>
      </c>
      <c r="U69" s="256">
        <f t="shared" si="42"/>
        <v>92168.065608398363</v>
      </c>
      <c r="V69" s="256">
        <f t="shared" si="42"/>
        <v>85933.578497736977</v>
      </c>
      <c r="W69" s="256">
        <f t="shared" si="42"/>
        <v>154376.20195099615</v>
      </c>
      <c r="X69" s="256">
        <f t="shared" si="42"/>
        <v>99092.415270912068</v>
      </c>
      <c r="Y69" s="256">
        <f t="shared" si="42"/>
        <v>264090.81870039221</v>
      </c>
      <c r="Z69" s="256">
        <f t="shared" si="42"/>
        <v>105133.62783785345</v>
      </c>
      <c r="AA69" s="256">
        <f t="shared" si="42"/>
        <v>172118.2994261987</v>
      </c>
      <c r="AB69" s="256">
        <f t="shared" si="42"/>
        <v>76126.321035818401</v>
      </c>
      <c r="AC69" s="256">
        <f t="shared" si="42"/>
        <v>79391.128660525152</v>
      </c>
      <c r="AD69" s="256">
        <f t="shared" si="42"/>
        <v>53692.244243230656</v>
      </c>
      <c r="AE69" s="256">
        <f t="shared" si="42"/>
        <v>54853.467857205775</v>
      </c>
      <c r="AF69" s="256">
        <f t="shared" si="42"/>
        <v>50499.921842432144</v>
      </c>
    </row>
    <row r="70" spans="1:32">
      <c r="A70" s="145" t="s">
        <v>921</v>
      </c>
      <c r="B70" s="125" t="str">
        <f t="shared" si="39"/>
        <v>9210-07490</v>
      </c>
      <c r="C70" s="255" t="str">
        <f t="shared" si="40"/>
        <v>9210</v>
      </c>
      <c r="D70" s="256">
        <f>SUM($F70:K70)</f>
        <v>0</v>
      </c>
      <c r="E70" s="257">
        <f t="shared" si="41"/>
        <v>0</v>
      </c>
      <c r="F70" s="258">
        <f>'Div 2 history'!B70</f>
        <v>0</v>
      </c>
      <c r="G70" s="258">
        <f>'Div 2 history'!C70</f>
        <v>0</v>
      </c>
      <c r="H70" s="258">
        <f>'Div 2 history'!D70</f>
        <v>0</v>
      </c>
      <c r="I70" s="258">
        <f>'Div 2 history'!E70</f>
        <v>0</v>
      </c>
      <c r="J70" s="258">
        <f>'Div 2 history'!F70</f>
        <v>0</v>
      </c>
      <c r="K70" s="258">
        <f>'Div 2 history'!G70</f>
        <v>0</v>
      </c>
      <c r="L70" s="256">
        <f t="shared" si="43"/>
        <v>0</v>
      </c>
      <c r="M70" s="256">
        <f t="shared" si="43"/>
        <v>0</v>
      </c>
      <c r="N70" s="256">
        <f t="shared" si="43"/>
        <v>0</v>
      </c>
      <c r="O70" s="256">
        <f t="shared" si="43"/>
        <v>0</v>
      </c>
      <c r="P70" s="256">
        <f t="shared" si="43"/>
        <v>0</v>
      </c>
      <c r="Q70" s="256">
        <f t="shared" si="43"/>
        <v>0</v>
      </c>
      <c r="R70" s="256">
        <f t="shared" si="37"/>
        <v>0</v>
      </c>
      <c r="S70" s="256">
        <f t="shared" si="42"/>
        <v>0</v>
      </c>
      <c r="T70" s="256">
        <f t="shared" si="42"/>
        <v>0</v>
      </c>
      <c r="U70" s="256">
        <f t="shared" si="42"/>
        <v>0</v>
      </c>
      <c r="V70" s="256">
        <f t="shared" si="42"/>
        <v>0</v>
      </c>
      <c r="W70" s="256">
        <f t="shared" si="42"/>
        <v>0</v>
      </c>
      <c r="X70" s="256">
        <f t="shared" si="42"/>
        <v>0</v>
      </c>
      <c r="Y70" s="256">
        <f t="shared" si="42"/>
        <v>0</v>
      </c>
      <c r="Z70" s="256">
        <f t="shared" si="42"/>
        <v>0</v>
      </c>
      <c r="AA70" s="256">
        <f t="shared" si="42"/>
        <v>0</v>
      </c>
      <c r="AB70" s="256">
        <f t="shared" si="42"/>
        <v>0</v>
      </c>
      <c r="AC70" s="256">
        <f t="shared" si="42"/>
        <v>0</v>
      </c>
      <c r="AD70" s="256">
        <f t="shared" si="42"/>
        <v>0</v>
      </c>
      <c r="AE70" s="256">
        <f t="shared" si="42"/>
        <v>0</v>
      </c>
      <c r="AF70" s="256">
        <f t="shared" si="42"/>
        <v>0</v>
      </c>
    </row>
    <row r="71" spans="1:32">
      <c r="A71" s="145" t="s">
        <v>391</v>
      </c>
      <c r="B71" s="125" t="str">
        <f t="shared" si="39"/>
        <v>9260-07492</v>
      </c>
      <c r="C71" s="255" t="str">
        <f t="shared" si="40"/>
        <v>9260</v>
      </c>
      <c r="D71" s="256">
        <f>SUM($F71:K71)</f>
        <v>3213638.52</v>
      </c>
      <c r="E71" s="257">
        <f t="shared" si="41"/>
        <v>0.23186441301930147</v>
      </c>
      <c r="F71" s="258">
        <f>'Div 2 history'!B71</f>
        <v>535606.42000000004</v>
      </c>
      <c r="G71" s="258">
        <f>'Div 2 history'!C71</f>
        <v>535606.42000000004</v>
      </c>
      <c r="H71" s="258">
        <f>'Div 2 history'!D71</f>
        <v>535606.42000000004</v>
      </c>
      <c r="I71" s="258">
        <f>'Div 2 history'!E71</f>
        <v>535606.42000000004</v>
      </c>
      <c r="J71" s="258">
        <f>'Div 2 history'!F71</f>
        <v>535606.42000000004</v>
      </c>
      <c r="K71" s="258">
        <f>'Div 2 history'!G71</f>
        <v>535606.42000000004</v>
      </c>
      <c r="L71" s="256">
        <f t="shared" si="43"/>
        <v>647877.90555690078</v>
      </c>
      <c r="M71" s="256">
        <f t="shared" si="43"/>
        <v>1726656.9396723767</v>
      </c>
      <c r="N71" s="256">
        <f t="shared" si="43"/>
        <v>687376.06628084206</v>
      </c>
      <c r="O71" s="256">
        <f t="shared" si="43"/>
        <v>1125329.7544054782</v>
      </c>
      <c r="P71" s="256">
        <f t="shared" si="43"/>
        <v>497722.87107544142</v>
      </c>
      <c r="Q71" s="256">
        <f t="shared" si="43"/>
        <v>519068.56862614094</v>
      </c>
      <c r="R71" s="256">
        <f t="shared" si="37"/>
        <v>351046.22941979143</v>
      </c>
      <c r="S71" s="256">
        <f t="shared" si="42"/>
        <v>358638.44645122206</v>
      </c>
      <c r="T71" s="256">
        <f t="shared" si="42"/>
        <v>330174.44881743856</v>
      </c>
      <c r="U71" s="256">
        <f t="shared" si="42"/>
        <v>602605.69027757575</v>
      </c>
      <c r="V71" s="256">
        <f t="shared" si="42"/>
        <v>561843.87777725549</v>
      </c>
      <c r="W71" s="256">
        <f t="shared" si="42"/>
        <v>1009329.827256717</v>
      </c>
      <c r="X71" s="256">
        <f t="shared" si="42"/>
        <v>647877.90555690078</v>
      </c>
      <c r="Y71" s="256">
        <f t="shared" si="42"/>
        <v>1726656.9396723767</v>
      </c>
      <c r="Z71" s="256">
        <f t="shared" si="42"/>
        <v>687376.06628084206</v>
      </c>
      <c r="AA71" s="256">
        <f t="shared" si="42"/>
        <v>1125329.7544054782</v>
      </c>
      <c r="AB71" s="256">
        <f t="shared" si="42"/>
        <v>497722.87107544142</v>
      </c>
      <c r="AC71" s="256">
        <f t="shared" si="42"/>
        <v>519068.56862614094</v>
      </c>
      <c r="AD71" s="256">
        <f t="shared" si="42"/>
        <v>351046.22941979143</v>
      </c>
      <c r="AE71" s="256">
        <f t="shared" si="42"/>
        <v>358638.44645122206</v>
      </c>
      <c r="AF71" s="256">
        <f t="shared" si="42"/>
        <v>330174.44881743856</v>
      </c>
    </row>
    <row r="72" spans="1:32">
      <c r="A72" s="145" t="s">
        <v>775</v>
      </c>
      <c r="B72" s="125" t="str">
        <f t="shared" si="39"/>
        <v>9210-07495</v>
      </c>
      <c r="C72" s="255" t="str">
        <f t="shared" si="40"/>
        <v>9210</v>
      </c>
      <c r="D72" s="256">
        <f>SUM($F72:K72)</f>
        <v>35164.460000000006</v>
      </c>
      <c r="E72" s="257">
        <f t="shared" si="41"/>
        <v>2.5371200980752206E-3</v>
      </c>
      <c r="F72" s="258">
        <f>'Div 2 history'!B72</f>
        <v>6559.45</v>
      </c>
      <c r="G72" s="258">
        <f>'Div 2 history'!C72</f>
        <v>6941.3</v>
      </c>
      <c r="H72" s="258">
        <f>'Div 2 history'!D72</f>
        <v>5995.51</v>
      </c>
      <c r="I72" s="258">
        <f>'Div 2 history'!E72</f>
        <v>7219.29</v>
      </c>
      <c r="J72" s="258">
        <f>'Div 2 history'!F72</f>
        <v>6812.02</v>
      </c>
      <c r="K72" s="258">
        <f>'Div 2 history'!G72</f>
        <v>1636.89</v>
      </c>
      <c r="L72" s="256">
        <f t="shared" si="43"/>
        <v>7089.2468312955807</v>
      </c>
      <c r="M72" s="256">
        <f t="shared" si="43"/>
        <v>18893.524741803169</v>
      </c>
      <c r="N72" s="256">
        <f t="shared" si="43"/>
        <v>7521.4458742827192</v>
      </c>
      <c r="O72" s="256">
        <f t="shared" si="43"/>
        <v>12313.647875866658</v>
      </c>
      <c r="P72" s="256">
        <f t="shared" si="43"/>
        <v>5446.2117883182209</v>
      </c>
      <c r="Q72" s="256">
        <f t="shared" si="43"/>
        <v>5679.781906121535</v>
      </c>
      <c r="R72" s="256">
        <f t="shared" si="37"/>
        <v>3841.2382151129682</v>
      </c>
      <c r="S72" s="256">
        <f t="shared" si="42"/>
        <v>3924.3142083995626</v>
      </c>
      <c r="T72" s="256">
        <f t="shared" si="42"/>
        <v>3612.8538185629131</v>
      </c>
      <c r="U72" s="256">
        <f t="shared" si="42"/>
        <v>6593.8665968997047</v>
      </c>
      <c r="V72" s="256">
        <f t="shared" si="42"/>
        <v>6147.8403508628562</v>
      </c>
      <c r="W72" s="256">
        <f t="shared" si="42"/>
        <v>11044.346810162002</v>
      </c>
      <c r="X72" s="256">
        <f t="shared" si="42"/>
        <v>7089.2468312955807</v>
      </c>
      <c r="Y72" s="256">
        <f t="shared" si="42"/>
        <v>18893.524741803169</v>
      </c>
      <c r="Z72" s="256">
        <f t="shared" si="42"/>
        <v>7521.4458742827192</v>
      </c>
      <c r="AA72" s="256">
        <f t="shared" si="42"/>
        <v>12313.647875866658</v>
      </c>
      <c r="AB72" s="256">
        <f t="shared" si="42"/>
        <v>5446.2117883182209</v>
      </c>
      <c r="AC72" s="256">
        <f t="shared" si="42"/>
        <v>5679.781906121535</v>
      </c>
      <c r="AD72" s="256">
        <f t="shared" si="42"/>
        <v>3841.2382151129682</v>
      </c>
      <c r="AE72" s="256">
        <f t="shared" si="42"/>
        <v>3924.3142083995626</v>
      </c>
      <c r="AF72" s="256">
        <f t="shared" si="42"/>
        <v>3612.8538185629131</v>
      </c>
    </row>
    <row r="73" spans="1:32">
      <c r="A73" s="145" t="s">
        <v>776</v>
      </c>
      <c r="B73" s="125" t="str">
        <f t="shared" si="39"/>
        <v>9230-07497</v>
      </c>
      <c r="C73" s="255" t="str">
        <f t="shared" si="40"/>
        <v>9230</v>
      </c>
      <c r="D73" s="256">
        <f>SUM($F73:K73)</f>
        <v>145786.32</v>
      </c>
      <c r="E73" s="257">
        <f t="shared" si="41"/>
        <v>1.0518500852748072E-2</v>
      </c>
      <c r="F73" s="258">
        <f>'Div 2 history'!B73</f>
        <v>5533.51</v>
      </c>
      <c r="G73" s="258">
        <f>'Div 2 history'!C73</f>
        <v>13674.64</v>
      </c>
      <c r="H73" s="258">
        <f>'Div 2 history'!D73</f>
        <v>272.5</v>
      </c>
      <c r="I73" s="258">
        <f>'Div 2 history'!E73</f>
        <v>45496.95</v>
      </c>
      <c r="J73" s="258">
        <f>'Div 2 history'!F73</f>
        <v>75489.279999999999</v>
      </c>
      <c r="K73" s="258">
        <f>'Div 2 history'!G73</f>
        <v>5319.44</v>
      </c>
      <c r="L73" s="256">
        <f t="shared" si="43"/>
        <v>29390.902266272351</v>
      </c>
      <c r="M73" s="256">
        <f t="shared" si="43"/>
        <v>78329.581740667534</v>
      </c>
      <c r="N73" s="256">
        <f t="shared" si="43"/>
        <v>31182.7315161632</v>
      </c>
      <c r="O73" s="256">
        <f t="shared" si="43"/>
        <v>51050.447229913865</v>
      </c>
      <c r="P73" s="256">
        <f t="shared" si="43"/>
        <v>22579.137417709026</v>
      </c>
      <c r="Q73" s="256">
        <f t="shared" si="43"/>
        <v>23547.482386933967</v>
      </c>
      <c r="R73" s="256">
        <f t="shared" si="43"/>
        <v>15925.169435978483</v>
      </c>
      <c r="S73" s="256">
        <f t="shared" si="43"/>
        <v>16269.58943678604</v>
      </c>
      <c r="T73" s="256">
        <f t="shared" si="43"/>
        <v>14978.323651386505</v>
      </c>
      <c r="U73" s="256">
        <f t="shared" si="43"/>
        <v>27337.133734825766</v>
      </c>
      <c r="V73" s="256">
        <f t="shared" si="43"/>
        <v>25487.979076027459</v>
      </c>
      <c r="W73" s="256">
        <f t="shared" si="43"/>
        <v>45788.124664995761</v>
      </c>
      <c r="X73" s="256">
        <f t="shared" si="43"/>
        <v>29390.902266272351</v>
      </c>
      <c r="Y73" s="256">
        <f t="shared" si="43"/>
        <v>78329.581740667534</v>
      </c>
      <c r="Z73" s="256">
        <f t="shared" si="43"/>
        <v>31182.7315161632</v>
      </c>
      <c r="AA73" s="256">
        <f t="shared" si="43"/>
        <v>51050.447229913865</v>
      </c>
      <c r="AB73" s="256">
        <f t="shared" ref="S73:AF81" si="44">$E73*AB$82</f>
        <v>22579.137417709026</v>
      </c>
      <c r="AC73" s="256">
        <f t="shared" si="44"/>
        <v>23547.482386933967</v>
      </c>
      <c r="AD73" s="256">
        <f t="shared" si="44"/>
        <v>15925.169435978483</v>
      </c>
      <c r="AE73" s="256">
        <f t="shared" si="44"/>
        <v>16269.58943678604</v>
      </c>
      <c r="AF73" s="256">
        <f t="shared" si="44"/>
        <v>14978.323651386505</v>
      </c>
    </row>
    <row r="74" spans="1:32">
      <c r="A74" s="145" t="s">
        <v>726</v>
      </c>
      <c r="B74" s="125" t="str">
        <f t="shared" si="39"/>
        <v>9010-07499</v>
      </c>
      <c r="C74" s="255" t="str">
        <f t="shared" si="40"/>
        <v>9010</v>
      </c>
      <c r="D74" s="256">
        <f>SUM($F74:K74)</f>
        <v>0</v>
      </c>
      <c r="E74" s="257">
        <f t="shared" si="41"/>
        <v>0</v>
      </c>
      <c r="F74" s="258">
        <f>'Div 2 history'!B74</f>
        <v>0</v>
      </c>
      <c r="G74" s="258">
        <f>'Div 2 history'!C74</f>
        <v>0</v>
      </c>
      <c r="H74" s="258">
        <f>'Div 2 history'!D74</f>
        <v>0</v>
      </c>
      <c r="I74" s="258">
        <f>'Div 2 history'!E74</f>
        <v>0</v>
      </c>
      <c r="J74" s="258">
        <f>'Div 2 history'!F74</f>
        <v>0</v>
      </c>
      <c r="K74" s="258">
        <f>'Div 2 history'!G74</f>
        <v>0</v>
      </c>
      <c r="L74" s="256">
        <f t="shared" si="43"/>
        <v>0</v>
      </c>
      <c r="M74" s="256">
        <f t="shared" si="43"/>
        <v>0</v>
      </c>
      <c r="N74" s="256">
        <f t="shared" si="43"/>
        <v>0</v>
      </c>
      <c r="O74" s="256">
        <f t="shared" si="43"/>
        <v>0</v>
      </c>
      <c r="P74" s="256">
        <f t="shared" si="43"/>
        <v>0</v>
      </c>
      <c r="Q74" s="256">
        <f t="shared" si="43"/>
        <v>0</v>
      </c>
      <c r="R74" s="256">
        <f t="shared" si="43"/>
        <v>0</v>
      </c>
      <c r="S74" s="256">
        <f t="shared" si="44"/>
        <v>0</v>
      </c>
      <c r="T74" s="256">
        <f t="shared" si="44"/>
        <v>0</v>
      </c>
      <c r="U74" s="256">
        <f t="shared" si="44"/>
        <v>0</v>
      </c>
      <c r="V74" s="256">
        <f t="shared" si="44"/>
        <v>0</v>
      </c>
      <c r="W74" s="256">
        <f t="shared" si="44"/>
        <v>0</v>
      </c>
      <c r="X74" s="256">
        <f t="shared" si="44"/>
        <v>0</v>
      </c>
      <c r="Y74" s="256">
        <f t="shared" si="44"/>
        <v>0</v>
      </c>
      <c r="Z74" s="256">
        <f t="shared" si="44"/>
        <v>0</v>
      </c>
      <c r="AA74" s="256">
        <f t="shared" si="44"/>
        <v>0</v>
      </c>
      <c r="AB74" s="256">
        <f t="shared" si="44"/>
        <v>0</v>
      </c>
      <c r="AC74" s="256">
        <f t="shared" si="44"/>
        <v>0</v>
      </c>
      <c r="AD74" s="256">
        <f t="shared" si="44"/>
        <v>0</v>
      </c>
      <c r="AE74" s="256">
        <f t="shared" si="44"/>
        <v>0</v>
      </c>
      <c r="AF74" s="256">
        <f t="shared" si="44"/>
        <v>0</v>
      </c>
    </row>
    <row r="75" spans="1:32">
      <c r="A75" s="145" t="s">
        <v>393</v>
      </c>
      <c r="B75" s="125" t="str">
        <f t="shared" si="39"/>
        <v>9030-07499</v>
      </c>
      <c r="C75" s="255" t="str">
        <f t="shared" si="40"/>
        <v>9030</v>
      </c>
      <c r="D75" s="256">
        <f>SUM($F75:K75)</f>
        <v>0</v>
      </c>
      <c r="E75" s="257">
        <f t="shared" si="41"/>
        <v>0</v>
      </c>
      <c r="F75" s="258">
        <f>'Div 2 history'!B75</f>
        <v>0</v>
      </c>
      <c r="G75" s="258">
        <f>'Div 2 history'!C75</f>
        <v>0</v>
      </c>
      <c r="H75" s="258">
        <f>'Div 2 history'!D75</f>
        <v>0</v>
      </c>
      <c r="I75" s="258">
        <f>'Div 2 history'!E75</f>
        <v>0</v>
      </c>
      <c r="J75" s="258">
        <f>'Div 2 history'!F75</f>
        <v>0</v>
      </c>
      <c r="K75" s="258">
        <f>'Div 2 history'!G75</f>
        <v>0</v>
      </c>
      <c r="L75" s="256">
        <f t="shared" si="43"/>
        <v>0</v>
      </c>
      <c r="M75" s="256">
        <f t="shared" si="43"/>
        <v>0</v>
      </c>
      <c r="N75" s="256">
        <f t="shared" si="43"/>
        <v>0</v>
      </c>
      <c r="O75" s="256">
        <f t="shared" si="43"/>
        <v>0</v>
      </c>
      <c r="P75" s="256">
        <f t="shared" si="43"/>
        <v>0</v>
      </c>
      <c r="Q75" s="256">
        <f t="shared" si="43"/>
        <v>0</v>
      </c>
      <c r="R75" s="256">
        <f t="shared" si="43"/>
        <v>0</v>
      </c>
      <c r="S75" s="256">
        <f t="shared" si="44"/>
        <v>0</v>
      </c>
      <c r="T75" s="256">
        <f t="shared" si="44"/>
        <v>0</v>
      </c>
      <c r="U75" s="256">
        <f t="shared" si="44"/>
        <v>0</v>
      </c>
      <c r="V75" s="256">
        <f t="shared" si="44"/>
        <v>0</v>
      </c>
      <c r="W75" s="256">
        <f t="shared" si="44"/>
        <v>0</v>
      </c>
      <c r="X75" s="256">
        <f t="shared" si="44"/>
        <v>0</v>
      </c>
      <c r="Y75" s="256">
        <f t="shared" si="44"/>
        <v>0</v>
      </c>
      <c r="Z75" s="256">
        <f t="shared" si="44"/>
        <v>0</v>
      </c>
      <c r="AA75" s="256">
        <f t="shared" si="44"/>
        <v>0</v>
      </c>
      <c r="AB75" s="256">
        <f t="shared" si="44"/>
        <v>0</v>
      </c>
      <c r="AC75" s="256">
        <f t="shared" si="44"/>
        <v>0</v>
      </c>
      <c r="AD75" s="256">
        <f t="shared" si="44"/>
        <v>0</v>
      </c>
      <c r="AE75" s="256">
        <f t="shared" si="44"/>
        <v>0</v>
      </c>
      <c r="AF75" s="256">
        <f t="shared" si="44"/>
        <v>0</v>
      </c>
    </row>
    <row r="76" spans="1:32">
      <c r="A76" s="145" t="s">
        <v>725</v>
      </c>
      <c r="B76" s="125" t="str">
        <f t="shared" si="39"/>
        <v>9210-07499</v>
      </c>
      <c r="C76" s="255" t="str">
        <f t="shared" si="40"/>
        <v>9210</v>
      </c>
      <c r="D76" s="256">
        <f>SUM($F76:K76)</f>
        <v>36853.56</v>
      </c>
      <c r="E76" s="257">
        <f t="shared" si="41"/>
        <v>2.6589888700586047E-3</v>
      </c>
      <c r="F76" s="258">
        <f>'Div 2 history'!B76</f>
        <v>10562.59</v>
      </c>
      <c r="G76" s="258">
        <f>'Div 2 history'!C76</f>
        <v>2520.6299999999997</v>
      </c>
      <c r="H76" s="258">
        <f>'Div 2 history'!D76</f>
        <v>12657.47</v>
      </c>
      <c r="I76" s="258">
        <f>'Div 2 history'!E76</f>
        <v>4046.4399999999996</v>
      </c>
      <c r="J76" s="258">
        <f>'Div 2 history'!F76</f>
        <v>2882.21</v>
      </c>
      <c r="K76" s="258">
        <f>'Div 2 history'!G76</f>
        <v>4184.22</v>
      </c>
      <c r="L76" s="256">
        <f t="shared" si="43"/>
        <v>7429.7737958143389</v>
      </c>
      <c r="M76" s="256">
        <f t="shared" si="43"/>
        <v>19801.061858579014</v>
      </c>
      <c r="N76" s="256">
        <f t="shared" si="43"/>
        <v>7882.7332145760402</v>
      </c>
      <c r="O76" s="256">
        <f t="shared" si="43"/>
        <v>12905.125254649847</v>
      </c>
      <c r="P76" s="256">
        <f t="shared" si="43"/>
        <v>5707.8167249971357</v>
      </c>
      <c r="Q76" s="256">
        <f t="shared" si="43"/>
        <v>5952.6062184422663</v>
      </c>
      <c r="R76" s="256">
        <f t="shared" si="43"/>
        <v>4025.7493797703319</v>
      </c>
      <c r="S76" s="256">
        <f t="shared" si="44"/>
        <v>4112.8158697191921</v>
      </c>
      <c r="T76" s="256">
        <f t="shared" si="44"/>
        <v>3786.3947000362696</v>
      </c>
      <c r="U76" s="256">
        <f t="shared" si="44"/>
        <v>6910.5983217384546</v>
      </c>
      <c r="V76" s="256">
        <f t="shared" si="44"/>
        <v>6443.1475199944853</v>
      </c>
      <c r="W76" s="256">
        <f t="shared" si="44"/>
        <v>11574.854208741264</v>
      </c>
      <c r="X76" s="256">
        <f t="shared" si="44"/>
        <v>7429.7737958143389</v>
      </c>
      <c r="Y76" s="256">
        <f t="shared" si="44"/>
        <v>19801.061858579014</v>
      </c>
      <c r="Z76" s="256">
        <f t="shared" si="44"/>
        <v>7882.7332145760402</v>
      </c>
      <c r="AA76" s="256">
        <f t="shared" si="44"/>
        <v>12905.125254649847</v>
      </c>
      <c r="AB76" s="256">
        <f t="shared" si="44"/>
        <v>5707.8167249971357</v>
      </c>
      <c r="AC76" s="256">
        <f t="shared" si="44"/>
        <v>5952.6062184422663</v>
      </c>
      <c r="AD76" s="256">
        <f t="shared" si="44"/>
        <v>4025.7493797703319</v>
      </c>
      <c r="AE76" s="256">
        <f t="shared" si="44"/>
        <v>4112.8158697191921</v>
      </c>
      <c r="AF76" s="256">
        <f t="shared" si="44"/>
        <v>3786.3947000362696</v>
      </c>
    </row>
    <row r="77" spans="1:32">
      <c r="A77" s="145" t="s">
        <v>388</v>
      </c>
      <c r="B77" s="125" t="str">
        <f t="shared" si="39"/>
        <v>9260-07499</v>
      </c>
      <c r="C77" s="255" t="str">
        <f t="shared" si="40"/>
        <v>9260</v>
      </c>
      <c r="D77" s="256">
        <f>SUM($F77:K77)</f>
        <v>4539</v>
      </c>
      <c r="E77" s="257">
        <f t="shared" si="41"/>
        <v>3.2748940621193744E-4</v>
      </c>
      <c r="F77" s="258">
        <f>'Div 2 history'!B77</f>
        <v>0</v>
      </c>
      <c r="G77" s="258">
        <f>'Div 2 history'!C77</f>
        <v>4539</v>
      </c>
      <c r="H77" s="258">
        <f>'Div 2 history'!D77</f>
        <v>0</v>
      </c>
      <c r="I77" s="258">
        <f>'Div 2 history'!E77</f>
        <v>0</v>
      </c>
      <c r="J77" s="258">
        <f>'Div 2 history'!F77</f>
        <v>0</v>
      </c>
      <c r="K77" s="258">
        <f>'Div 2 history'!G77</f>
        <v>0</v>
      </c>
      <c r="L77" s="256">
        <f t="shared" si="43"/>
        <v>915.07423595444493</v>
      </c>
      <c r="M77" s="256">
        <f t="shared" si="43"/>
        <v>2438.7608626165334</v>
      </c>
      <c r="N77" s="256">
        <f t="shared" si="43"/>
        <v>970.86213817499993</v>
      </c>
      <c r="O77" s="256">
        <f t="shared" si="43"/>
        <v>1589.4356890041468</v>
      </c>
      <c r="P77" s="256">
        <f t="shared" si="43"/>
        <v>702.99260410017393</v>
      </c>
      <c r="Q77" s="256">
        <f t="shared" si="43"/>
        <v>733.14164562417989</v>
      </c>
      <c r="R77" s="256">
        <f t="shared" si="43"/>
        <v>495.8239159195893</v>
      </c>
      <c r="S77" s="256">
        <f t="shared" si="44"/>
        <v>506.5472978093681</v>
      </c>
      <c r="T77" s="256">
        <f t="shared" si="44"/>
        <v>466.34424309251614</v>
      </c>
      <c r="U77" s="256">
        <f t="shared" si="44"/>
        <v>851.13095674802787</v>
      </c>
      <c r="V77" s="256">
        <f t="shared" si="44"/>
        <v>793.55825036319357</v>
      </c>
      <c r="W77" s="256">
        <f t="shared" si="44"/>
        <v>1425.5953360673057</v>
      </c>
      <c r="X77" s="256">
        <f t="shared" si="44"/>
        <v>915.07423595444493</v>
      </c>
      <c r="Y77" s="256">
        <f t="shared" si="44"/>
        <v>2438.7608626165334</v>
      </c>
      <c r="Z77" s="256">
        <f t="shared" si="44"/>
        <v>970.86213817499993</v>
      </c>
      <c r="AA77" s="256">
        <f t="shared" si="44"/>
        <v>1589.4356890041468</v>
      </c>
      <c r="AB77" s="256">
        <f t="shared" si="44"/>
        <v>702.99260410017393</v>
      </c>
      <c r="AC77" s="256">
        <f t="shared" si="44"/>
        <v>733.14164562417989</v>
      </c>
      <c r="AD77" s="256">
        <f t="shared" si="44"/>
        <v>495.8239159195893</v>
      </c>
      <c r="AE77" s="256">
        <f t="shared" si="44"/>
        <v>506.5472978093681</v>
      </c>
      <c r="AF77" s="256">
        <f t="shared" si="44"/>
        <v>466.34424309251614</v>
      </c>
    </row>
    <row r="78" spans="1:32">
      <c r="A78" s="145" t="s">
        <v>922</v>
      </c>
      <c r="B78" s="125" t="str">
        <f t="shared" si="39"/>
        <v>9302-07499</v>
      </c>
      <c r="C78" s="255" t="str">
        <f t="shared" si="40"/>
        <v>9302</v>
      </c>
      <c r="D78" s="256">
        <f>SUM($F78:K78)</f>
        <v>0</v>
      </c>
      <c r="E78" s="257">
        <f t="shared" si="41"/>
        <v>0</v>
      </c>
      <c r="F78" s="258">
        <f>'Div 2 history'!B78</f>
        <v>0</v>
      </c>
      <c r="G78" s="258">
        <f>'Div 2 history'!C78</f>
        <v>0</v>
      </c>
      <c r="H78" s="258">
        <f>'Div 2 history'!D78</f>
        <v>0</v>
      </c>
      <c r="I78" s="258">
        <f>'Div 2 history'!E78</f>
        <v>0</v>
      </c>
      <c r="J78" s="258">
        <f>'Div 2 history'!F78</f>
        <v>0</v>
      </c>
      <c r="K78" s="258">
        <f>'Div 2 history'!G78</f>
        <v>0</v>
      </c>
      <c r="L78" s="256">
        <f t="shared" si="43"/>
        <v>0</v>
      </c>
      <c r="M78" s="256">
        <f t="shared" si="43"/>
        <v>0</v>
      </c>
      <c r="N78" s="256">
        <f t="shared" si="43"/>
        <v>0</v>
      </c>
      <c r="O78" s="256">
        <f t="shared" si="43"/>
        <v>0</v>
      </c>
      <c r="P78" s="256">
        <f t="shared" si="43"/>
        <v>0</v>
      </c>
      <c r="Q78" s="256">
        <f t="shared" si="43"/>
        <v>0</v>
      </c>
      <c r="R78" s="256">
        <f t="shared" si="43"/>
        <v>0</v>
      </c>
      <c r="S78" s="256">
        <f t="shared" si="44"/>
        <v>0</v>
      </c>
      <c r="T78" s="256">
        <f t="shared" si="44"/>
        <v>0</v>
      </c>
      <c r="U78" s="256">
        <f t="shared" si="44"/>
        <v>0</v>
      </c>
      <c r="V78" s="256">
        <f t="shared" si="44"/>
        <v>0</v>
      </c>
      <c r="W78" s="256">
        <f t="shared" si="44"/>
        <v>0</v>
      </c>
      <c r="X78" s="256">
        <f t="shared" si="44"/>
        <v>0</v>
      </c>
      <c r="Y78" s="256">
        <f t="shared" si="44"/>
        <v>0</v>
      </c>
      <c r="Z78" s="256">
        <f t="shared" si="44"/>
        <v>0</v>
      </c>
      <c r="AA78" s="256">
        <f t="shared" si="44"/>
        <v>0</v>
      </c>
      <c r="AB78" s="256">
        <f t="shared" si="44"/>
        <v>0</v>
      </c>
      <c r="AC78" s="256">
        <f t="shared" si="44"/>
        <v>0</v>
      </c>
      <c r="AD78" s="256">
        <f t="shared" si="44"/>
        <v>0</v>
      </c>
      <c r="AE78" s="256">
        <f t="shared" si="44"/>
        <v>0</v>
      </c>
      <c r="AF78" s="256">
        <f t="shared" si="44"/>
        <v>0</v>
      </c>
    </row>
    <row r="79" spans="1:32">
      <c r="A79" s="145" t="s">
        <v>777</v>
      </c>
      <c r="B79" s="125" t="str">
        <f t="shared" si="39"/>
        <v>9310-07499</v>
      </c>
      <c r="C79" s="255" t="str">
        <f t="shared" si="40"/>
        <v>9310</v>
      </c>
      <c r="D79" s="256">
        <f>SUM($F79:K79)</f>
        <v>54.579999999999991</v>
      </c>
      <c r="E79" s="257">
        <f t="shared" si="41"/>
        <v>3.9379536882677996E-6</v>
      </c>
      <c r="F79" s="258">
        <f>'Div 2 history'!B79</f>
        <v>0</v>
      </c>
      <c r="G79" s="258">
        <f>'Div 2 history'!C79</f>
        <v>0</v>
      </c>
      <c r="H79" s="258">
        <f>'Div 2 history'!D79</f>
        <v>39.159999999999997</v>
      </c>
      <c r="I79" s="258">
        <f>'Div 2 history'!E79</f>
        <v>0</v>
      </c>
      <c r="J79" s="258">
        <f>'Div 2 history'!F79</f>
        <v>28.57</v>
      </c>
      <c r="K79" s="258">
        <f>'Div 2 history'!G79</f>
        <v>-13.15</v>
      </c>
      <c r="L79" s="256">
        <f t="shared" si="43"/>
        <v>11.003470323505969</v>
      </c>
      <c r="M79" s="256">
        <f t="shared" si="43"/>
        <v>29.325306869709266</v>
      </c>
      <c r="N79" s="256">
        <f t="shared" si="43"/>
        <v>11.67430171879081</v>
      </c>
      <c r="O79" s="256">
        <f t="shared" si="43"/>
        <v>19.112447654956227</v>
      </c>
      <c r="P79" s="256">
        <f t="shared" si="43"/>
        <v>8.4532576188119606</v>
      </c>
      <c r="Q79" s="256">
        <f t="shared" si="43"/>
        <v>8.8157900458620251</v>
      </c>
      <c r="R79" s="256">
        <f t="shared" si="43"/>
        <v>5.9621214652767529</v>
      </c>
      <c r="S79" s="256">
        <f t="shared" si="44"/>
        <v>6.0910666478156656</v>
      </c>
      <c r="T79" s="256">
        <f t="shared" si="44"/>
        <v>5.6076379792882856</v>
      </c>
      <c r="U79" s="256">
        <f t="shared" si="44"/>
        <v>10.234573170149229</v>
      </c>
      <c r="V79" s="256">
        <f t="shared" si="44"/>
        <v>9.5422800847814706</v>
      </c>
      <c r="W79" s="256">
        <f t="shared" si="44"/>
        <v>17.142320652688593</v>
      </c>
      <c r="X79" s="256">
        <f t="shared" si="44"/>
        <v>11.003470323505969</v>
      </c>
      <c r="Y79" s="256">
        <f t="shared" si="44"/>
        <v>29.325306869709266</v>
      </c>
      <c r="Z79" s="256">
        <f t="shared" si="44"/>
        <v>11.67430171879081</v>
      </c>
      <c r="AA79" s="256">
        <f t="shared" si="44"/>
        <v>19.112447654956227</v>
      </c>
      <c r="AB79" s="256">
        <f t="shared" si="44"/>
        <v>8.4532576188119606</v>
      </c>
      <c r="AC79" s="256">
        <f t="shared" si="44"/>
        <v>8.8157900458620251</v>
      </c>
      <c r="AD79" s="256">
        <f t="shared" si="44"/>
        <v>5.9621214652767529</v>
      </c>
      <c r="AE79" s="256">
        <f t="shared" si="44"/>
        <v>6.0910666478156656</v>
      </c>
      <c r="AF79" s="256">
        <f t="shared" si="44"/>
        <v>5.6076379792882856</v>
      </c>
    </row>
    <row r="80" spans="1:32">
      <c r="A80" s="145" t="s">
        <v>389</v>
      </c>
      <c r="B80" s="125" t="str">
        <f t="shared" si="39"/>
        <v>8700-07499</v>
      </c>
      <c r="C80" s="255" t="str">
        <f t="shared" si="40"/>
        <v>8700</v>
      </c>
      <c r="D80" s="256">
        <f>SUM($F80:K80)</f>
        <v>0</v>
      </c>
      <c r="E80" s="257">
        <f t="shared" si="41"/>
        <v>0</v>
      </c>
      <c r="F80" s="258">
        <f>'Div 2 history'!B80</f>
        <v>0</v>
      </c>
      <c r="G80" s="258">
        <f>'Div 2 history'!C80</f>
        <v>0</v>
      </c>
      <c r="H80" s="258">
        <f>'Div 2 history'!D80</f>
        <v>0</v>
      </c>
      <c r="I80" s="258">
        <f>'Div 2 history'!E80</f>
        <v>0</v>
      </c>
      <c r="J80" s="258">
        <f>'Div 2 history'!F80</f>
        <v>0</v>
      </c>
      <c r="K80" s="258">
        <f>'Div 2 history'!G80</f>
        <v>0</v>
      </c>
      <c r="L80" s="256">
        <f t="shared" si="43"/>
        <v>0</v>
      </c>
      <c r="M80" s="256">
        <f t="shared" si="43"/>
        <v>0</v>
      </c>
      <c r="N80" s="256">
        <f t="shared" si="43"/>
        <v>0</v>
      </c>
      <c r="O80" s="256">
        <f t="shared" si="43"/>
        <v>0</v>
      </c>
      <c r="P80" s="256">
        <f t="shared" si="43"/>
        <v>0</v>
      </c>
      <c r="Q80" s="256">
        <f t="shared" si="43"/>
        <v>0</v>
      </c>
      <c r="R80" s="256">
        <f t="shared" si="43"/>
        <v>0</v>
      </c>
      <c r="S80" s="256">
        <f t="shared" si="44"/>
        <v>0</v>
      </c>
      <c r="T80" s="256">
        <f t="shared" si="44"/>
        <v>0</v>
      </c>
      <c r="U80" s="256">
        <f t="shared" si="44"/>
        <v>0</v>
      </c>
      <c r="V80" s="256">
        <f t="shared" si="44"/>
        <v>0</v>
      </c>
      <c r="W80" s="256">
        <f t="shared" si="44"/>
        <v>0</v>
      </c>
      <c r="X80" s="256">
        <f t="shared" si="44"/>
        <v>0</v>
      </c>
      <c r="Y80" s="256">
        <f t="shared" si="44"/>
        <v>0</v>
      </c>
      <c r="Z80" s="256">
        <f t="shared" si="44"/>
        <v>0</v>
      </c>
      <c r="AA80" s="256">
        <f t="shared" si="44"/>
        <v>0</v>
      </c>
      <c r="AB80" s="256">
        <f t="shared" si="44"/>
        <v>0</v>
      </c>
      <c r="AC80" s="256">
        <f t="shared" si="44"/>
        <v>0</v>
      </c>
      <c r="AD80" s="256">
        <f t="shared" si="44"/>
        <v>0</v>
      </c>
      <c r="AE80" s="256">
        <f t="shared" si="44"/>
        <v>0</v>
      </c>
      <c r="AF80" s="256">
        <f t="shared" si="44"/>
        <v>0</v>
      </c>
    </row>
    <row r="81" spans="1:38">
      <c r="A81" s="145" t="s">
        <v>390</v>
      </c>
      <c r="B81" s="125" t="str">
        <f t="shared" si="39"/>
        <v>8740-07499</v>
      </c>
      <c r="C81" s="255" t="str">
        <f t="shared" si="40"/>
        <v>8740</v>
      </c>
      <c r="D81" s="256">
        <f>SUM($F81:K81)</f>
        <v>720</v>
      </c>
      <c r="E81" s="257">
        <f t="shared" si="41"/>
        <v>5.1948088229256432E-5</v>
      </c>
      <c r="F81" s="258">
        <f>'Div 2 history'!B81</f>
        <v>720</v>
      </c>
      <c r="G81" s="258">
        <f>'Div 2 history'!C81</f>
        <v>0</v>
      </c>
      <c r="H81" s="258">
        <f>'Div 2 history'!D81</f>
        <v>0</v>
      </c>
      <c r="I81" s="258">
        <f>'Div 2 history'!E81</f>
        <v>0</v>
      </c>
      <c r="J81" s="258">
        <f>'Div 2 history'!F81</f>
        <v>0</v>
      </c>
      <c r="K81" s="258">
        <f>'Div 2 history'!G81</f>
        <v>0</v>
      </c>
      <c r="L81" s="256">
        <f t="shared" si="43"/>
        <v>145.15387748120739</v>
      </c>
      <c r="M81" s="256">
        <f t="shared" si="43"/>
        <v>386.84904628418235</v>
      </c>
      <c r="N81" s="256">
        <f t="shared" si="43"/>
        <v>154.00324729808327</v>
      </c>
      <c r="O81" s="256">
        <f t="shared" si="43"/>
        <v>252.12463011301733</v>
      </c>
      <c r="P81" s="256">
        <f t="shared" si="43"/>
        <v>111.51237606347767</v>
      </c>
      <c r="Q81" s="256">
        <f t="shared" si="43"/>
        <v>116.29477524772184</v>
      </c>
      <c r="R81" s="256">
        <f t="shared" si="43"/>
        <v>78.65019155366916</v>
      </c>
      <c r="S81" s="256">
        <f t="shared" si="44"/>
        <v>80.351190663746422</v>
      </c>
      <c r="T81" s="256">
        <f t="shared" si="44"/>
        <v>73.973971144880281</v>
      </c>
      <c r="U81" s="256">
        <f t="shared" si="44"/>
        <v>135.01085896862304</v>
      </c>
      <c r="V81" s="256">
        <f t="shared" si="44"/>
        <v>125.87837414882118</v>
      </c>
      <c r="W81" s="256">
        <f t="shared" si="44"/>
        <v>226.13541352025996</v>
      </c>
      <c r="X81" s="256">
        <f t="shared" si="44"/>
        <v>145.15387748120739</v>
      </c>
      <c r="Y81" s="256">
        <f t="shared" si="44"/>
        <v>386.84904628418235</v>
      </c>
      <c r="Z81" s="256">
        <f t="shared" si="44"/>
        <v>154.00324729808327</v>
      </c>
      <c r="AA81" s="256">
        <f t="shared" si="44"/>
        <v>252.12463011301733</v>
      </c>
      <c r="AB81" s="256">
        <f t="shared" si="44"/>
        <v>111.51237606347767</v>
      </c>
      <c r="AC81" s="256">
        <f t="shared" si="44"/>
        <v>116.29477524772184</v>
      </c>
      <c r="AD81" s="256">
        <f t="shared" si="44"/>
        <v>78.65019155366916</v>
      </c>
      <c r="AE81" s="256">
        <f t="shared" si="44"/>
        <v>80.351190663746422</v>
      </c>
      <c r="AF81" s="256">
        <f t="shared" si="44"/>
        <v>73.973971144880281</v>
      </c>
    </row>
    <row r="82" spans="1:38">
      <c r="A82" s="133" t="s">
        <v>17</v>
      </c>
      <c r="B82" s="171"/>
      <c r="C82" s="182"/>
      <c r="D82" s="259">
        <f>SUM(D56:D81)</f>
        <v>13859990.319999998</v>
      </c>
      <c r="E82" s="260">
        <f>SUM(E56:E81)</f>
        <v>1.0000000000000002</v>
      </c>
      <c r="F82" s="259">
        <f t="shared" ref="F82:J82" si="45">SUM(F56:F81)</f>
        <v>1514015.1300000001</v>
      </c>
      <c r="G82" s="259">
        <f t="shared" si="45"/>
        <v>1546759.3399999996</v>
      </c>
      <c r="H82" s="259">
        <f t="shared" si="45"/>
        <v>1423997.95</v>
      </c>
      <c r="I82" s="259">
        <f t="shared" si="45"/>
        <v>2598957.2200000007</v>
      </c>
      <c r="J82" s="259">
        <f t="shared" si="45"/>
        <v>2423157.0099999993</v>
      </c>
      <c r="K82" s="259">
        <f>SUM(K56:K81)</f>
        <v>4353103.67</v>
      </c>
      <c r="L82" s="262">
        <f>'FY21 OM Budget'!AH48</f>
        <v>2794210.19</v>
      </c>
      <c r="M82" s="262">
        <f>'FY21 OM Budget'!AI48</f>
        <v>7446838.9399999985</v>
      </c>
      <c r="N82" s="262">
        <f>'FY21 OM Budget'!AJ48</f>
        <v>2964560.44</v>
      </c>
      <c r="O82" s="262">
        <f>'FY21 OM Budget'!AK48</f>
        <v>4853395.74</v>
      </c>
      <c r="P82" s="262">
        <f>'FY21 OM Budget'!AL48</f>
        <v>2146611.7400000002</v>
      </c>
      <c r="Q82" s="262">
        <f>'FY21 OM Budget'!AM48</f>
        <v>2238672.8600000003</v>
      </c>
      <c r="R82" s="263">
        <f t="shared" ref="R82:T82" si="46">F82*(1+R$4)</f>
        <v>1514015.1300000001</v>
      </c>
      <c r="S82" s="263">
        <f t="shared" si="46"/>
        <v>1546759.3399999996</v>
      </c>
      <c r="T82" s="263">
        <f t="shared" si="46"/>
        <v>1423997.95</v>
      </c>
      <c r="U82" s="263">
        <f>I82*(1+U$4)</f>
        <v>2598957.2200000007</v>
      </c>
      <c r="V82" s="263">
        <f t="shared" ref="V82:AF82" si="47">J82*(1+V$4)</f>
        <v>2423157.0099999993</v>
      </c>
      <c r="W82" s="263">
        <f t="shared" si="47"/>
        <v>4353103.67</v>
      </c>
      <c r="X82" s="263">
        <f t="shared" si="47"/>
        <v>2794210.19</v>
      </c>
      <c r="Y82" s="263">
        <f t="shared" si="47"/>
        <v>7446838.9399999985</v>
      </c>
      <c r="Z82" s="263">
        <f t="shared" si="47"/>
        <v>2964560.44</v>
      </c>
      <c r="AA82" s="263">
        <f t="shared" si="47"/>
        <v>4853395.74</v>
      </c>
      <c r="AB82" s="263">
        <f t="shared" si="47"/>
        <v>2146611.7400000002</v>
      </c>
      <c r="AC82" s="263">
        <f t="shared" si="47"/>
        <v>2238672.8600000003</v>
      </c>
      <c r="AD82" s="263">
        <f t="shared" si="47"/>
        <v>1514015.1300000001</v>
      </c>
      <c r="AE82" s="263">
        <f t="shared" si="47"/>
        <v>1546759.3399999996</v>
      </c>
      <c r="AF82" s="263">
        <f t="shared" si="47"/>
        <v>1423997.95</v>
      </c>
      <c r="AG82" s="51"/>
      <c r="AH82" s="264">
        <f>SUM(F82:Q82)</f>
        <v>36304280.230000004</v>
      </c>
      <c r="AI82" s="264">
        <f>SUM(U82:AF82)</f>
        <v>36304280.230000004</v>
      </c>
      <c r="AK82" s="264">
        <f>AH82*$AK$7</f>
        <v>1816347.7991634579</v>
      </c>
      <c r="AL82" s="264">
        <f>AI82*$AL$7</f>
        <v>1804835.3438678475</v>
      </c>
    </row>
    <row r="83" spans="1:38">
      <c r="A83" s="145"/>
      <c r="B83" s="125" t="str">
        <f t="shared" si="15"/>
        <v/>
      </c>
      <c r="C83" s="182" t="s">
        <v>847</v>
      </c>
      <c r="D83" s="256">
        <f>D82-SUM(F82:K82)</f>
        <v>0</v>
      </c>
      <c r="F83" s="256">
        <f>F82-'Div 2 history'!B82</f>
        <v>0</v>
      </c>
      <c r="G83" s="256">
        <f>G82-'Div 2 history'!C82</f>
        <v>0</v>
      </c>
      <c r="H83" s="256">
        <f>H82-'Div 2 history'!D82</f>
        <v>0</v>
      </c>
      <c r="I83" s="256">
        <f>I82-'Div 2 history'!E82</f>
        <v>0</v>
      </c>
      <c r="J83" s="256">
        <f>J82-'Div 2 history'!F82</f>
        <v>0</v>
      </c>
      <c r="K83" s="256">
        <f>K82-'Div 2 history'!G82</f>
        <v>0</v>
      </c>
      <c r="L83" s="256">
        <f>L82-SUM(L56:L81)</f>
        <v>0</v>
      </c>
      <c r="M83" s="256">
        <f t="shared" ref="M83:Q83" si="48">M82-SUM(M56:M81)</f>
        <v>0</v>
      </c>
      <c r="N83" s="256">
        <f t="shared" si="48"/>
        <v>0</v>
      </c>
      <c r="O83" s="256">
        <f t="shared" si="48"/>
        <v>0</v>
      </c>
      <c r="P83" s="256">
        <f t="shared" si="48"/>
        <v>0</v>
      </c>
      <c r="Q83" s="256">
        <f t="shared" si="48"/>
        <v>0</v>
      </c>
      <c r="R83" s="256">
        <f>R82-SUM(R56:R81)</f>
        <v>0</v>
      </c>
      <c r="S83" s="256">
        <f t="shared" ref="S83:AF83" si="49">S82-SUM(S56:S81)</f>
        <v>0</v>
      </c>
      <c r="T83" s="256">
        <f t="shared" si="49"/>
        <v>0</v>
      </c>
      <c r="U83" s="256">
        <f t="shared" si="49"/>
        <v>0</v>
      </c>
      <c r="V83" s="256">
        <f t="shared" si="49"/>
        <v>0</v>
      </c>
      <c r="W83" s="256">
        <f t="shared" si="49"/>
        <v>0</v>
      </c>
      <c r="X83" s="256">
        <f t="shared" si="49"/>
        <v>0</v>
      </c>
      <c r="Y83" s="256">
        <f t="shared" si="49"/>
        <v>0</v>
      </c>
      <c r="Z83" s="256">
        <f t="shared" si="49"/>
        <v>0</v>
      </c>
      <c r="AA83" s="256">
        <f t="shared" si="49"/>
        <v>0</v>
      </c>
      <c r="AB83" s="256">
        <f t="shared" si="49"/>
        <v>0</v>
      </c>
      <c r="AC83" s="256">
        <f t="shared" si="49"/>
        <v>0</v>
      </c>
      <c r="AD83" s="256">
        <f t="shared" si="49"/>
        <v>0</v>
      </c>
      <c r="AE83" s="256">
        <f t="shared" si="49"/>
        <v>0</v>
      </c>
      <c r="AF83" s="256">
        <f t="shared" si="49"/>
        <v>0</v>
      </c>
    </row>
    <row r="84" spans="1:38">
      <c r="A84" s="145" t="s">
        <v>394</v>
      </c>
      <c r="B84" s="125" t="str">
        <f t="shared" ref="B84:B149" si="50">RIGHT(A84,10)</f>
        <v>9240-04069</v>
      </c>
      <c r="C84" s="255" t="str">
        <f t="shared" ref="C84" si="51">LEFT(B84,4)</f>
        <v>9240</v>
      </c>
      <c r="D84" s="256">
        <f>SUM($F84:K84)</f>
        <v>54845.090000000004</v>
      </c>
      <c r="E84" s="257">
        <f>D84/($D$91)</f>
        <v>4.0750172827964427E-3</v>
      </c>
      <c r="F84" s="258">
        <f>'Div 2 history'!B84</f>
        <v>9023.86</v>
      </c>
      <c r="G84" s="258">
        <f>'Div 2 history'!C84</f>
        <v>9023.86</v>
      </c>
      <c r="H84" s="258">
        <f>'Div 2 history'!D84</f>
        <v>9032.4599999999991</v>
      </c>
      <c r="I84" s="258">
        <f>'Div 2 history'!E84</f>
        <v>9023.86</v>
      </c>
      <c r="J84" s="258">
        <f>'Div 2 history'!F84</f>
        <v>9023.86</v>
      </c>
      <c r="K84" s="258">
        <f>'Div 2 history'!G84</f>
        <v>9717.19</v>
      </c>
      <c r="L84" s="256">
        <f t="shared" ref="L84:AA90" si="52">$E84*L$91</f>
        <v>10825.165236247549</v>
      </c>
      <c r="M84" s="256">
        <f t="shared" si="52"/>
        <v>10825.165236247549</v>
      </c>
      <c r="N84" s="256">
        <f t="shared" si="52"/>
        <v>10825.165236247549</v>
      </c>
      <c r="O84" s="256">
        <f t="shared" si="52"/>
        <v>10825.165236247549</v>
      </c>
      <c r="P84" s="256">
        <f t="shared" si="52"/>
        <v>10900.039603801652</v>
      </c>
      <c r="Q84" s="256">
        <f t="shared" si="52"/>
        <v>10825.165236247549</v>
      </c>
      <c r="R84" s="256">
        <f t="shared" si="52"/>
        <v>11247.030218694039</v>
      </c>
      <c r="S84" s="256">
        <f t="shared" si="52"/>
        <v>9323.1554309850635</v>
      </c>
      <c r="T84" s="256">
        <f t="shared" si="52"/>
        <v>11272.295366597551</v>
      </c>
      <c r="U84" s="256">
        <f t="shared" si="52"/>
        <v>11272.559386967303</v>
      </c>
      <c r="V84" s="256">
        <f t="shared" si="52"/>
        <v>11272.260321448917</v>
      </c>
      <c r="W84" s="256">
        <f t="shared" si="52"/>
        <v>457.78927530713037</v>
      </c>
      <c r="X84" s="256">
        <f t="shared" si="52"/>
        <v>10825.165236247549</v>
      </c>
      <c r="Y84" s="256">
        <f t="shared" si="52"/>
        <v>10825.165236247549</v>
      </c>
      <c r="Z84" s="256">
        <f t="shared" si="52"/>
        <v>10825.165236247549</v>
      </c>
      <c r="AA84" s="256">
        <f t="shared" si="52"/>
        <v>10825.165236247549</v>
      </c>
      <c r="AB84" s="256">
        <f t="shared" ref="S84:AF90" si="53">$E84*AB$91</f>
        <v>10900.039603801652</v>
      </c>
      <c r="AC84" s="256">
        <f t="shared" si="53"/>
        <v>10825.165236247549</v>
      </c>
      <c r="AD84" s="256">
        <f t="shared" si="53"/>
        <v>11247.030218694039</v>
      </c>
      <c r="AE84" s="256">
        <f t="shared" si="53"/>
        <v>9323.1554309850635</v>
      </c>
      <c r="AF84" s="256">
        <f t="shared" si="53"/>
        <v>11272.295366597551</v>
      </c>
    </row>
    <row r="85" spans="1:38">
      <c r="A85" s="145" t="s">
        <v>591</v>
      </c>
      <c r="B85" s="125" t="str">
        <f t="shared" ref="B85:B90" si="54">RIGHT(A85,10)</f>
        <v>9210-04070</v>
      </c>
      <c r="C85" s="255" t="str">
        <f t="shared" ref="C85:C90" si="55">LEFT(B85,4)</f>
        <v>9210</v>
      </c>
      <c r="D85" s="256">
        <f>SUM($F85:K85)</f>
        <v>-51.47</v>
      </c>
      <c r="E85" s="257">
        <f t="shared" ref="E85:E90" si="56">D85/($D$91)</f>
        <v>-3.8242464283590903E-6</v>
      </c>
      <c r="F85" s="258">
        <f>'Div 2 history'!B85</f>
        <v>-51.47</v>
      </c>
      <c r="G85" s="258">
        <f>'Div 2 history'!C85</f>
        <v>0</v>
      </c>
      <c r="H85" s="258">
        <f>'Div 2 history'!D85</f>
        <v>0</v>
      </c>
      <c r="I85" s="258">
        <f>'Div 2 history'!E85</f>
        <v>0</v>
      </c>
      <c r="J85" s="258">
        <f>'Div 2 history'!F85</f>
        <v>0</v>
      </c>
      <c r="K85" s="258">
        <f>'Div 2 history'!G85</f>
        <v>0</v>
      </c>
      <c r="L85" s="256">
        <f t="shared" si="52"/>
        <v>-10.158999733789502</v>
      </c>
      <c r="M85" s="256">
        <f t="shared" si="52"/>
        <v>-10.158999733789502</v>
      </c>
      <c r="N85" s="256">
        <f t="shared" si="52"/>
        <v>-10.158999733789502</v>
      </c>
      <c r="O85" s="256">
        <f t="shared" si="52"/>
        <v>-10.158999733789502</v>
      </c>
      <c r="P85" s="256">
        <f t="shared" si="52"/>
        <v>-10.229266437664171</v>
      </c>
      <c r="Q85" s="256">
        <f t="shared" si="52"/>
        <v>-10.158999733789502</v>
      </c>
      <c r="R85" s="256">
        <f t="shared" si="52"/>
        <v>-10.554903736253911</v>
      </c>
      <c r="S85" s="256">
        <f t="shared" si="53"/>
        <v>-8.7494215076099078</v>
      </c>
      <c r="T85" s="256">
        <f t="shared" si="53"/>
        <v>-10.578614102352203</v>
      </c>
      <c r="U85" s="256">
        <f t="shared" si="53"/>
        <v>-10.578861875278296</v>
      </c>
      <c r="V85" s="256">
        <f t="shared" si="53"/>
        <v>-10.578581213832919</v>
      </c>
      <c r="W85" s="256">
        <f t="shared" si="53"/>
        <v>-0.42961756467275369</v>
      </c>
      <c r="X85" s="256">
        <f t="shared" si="53"/>
        <v>-10.158999733789502</v>
      </c>
      <c r="Y85" s="256">
        <f t="shared" si="53"/>
        <v>-10.158999733789502</v>
      </c>
      <c r="Z85" s="256">
        <f t="shared" si="53"/>
        <v>-10.158999733789502</v>
      </c>
      <c r="AA85" s="256">
        <f t="shared" si="53"/>
        <v>-10.158999733789502</v>
      </c>
      <c r="AB85" s="256">
        <f t="shared" si="53"/>
        <v>-10.229266437664171</v>
      </c>
      <c r="AC85" s="256">
        <f t="shared" si="53"/>
        <v>-10.158999733789502</v>
      </c>
      <c r="AD85" s="256">
        <f t="shared" si="53"/>
        <v>-10.554903736253911</v>
      </c>
      <c r="AE85" s="256">
        <f t="shared" si="53"/>
        <v>-8.7494215076099078</v>
      </c>
      <c r="AF85" s="256">
        <f t="shared" si="53"/>
        <v>-10.578614102352203</v>
      </c>
    </row>
    <row r="86" spans="1:38">
      <c r="A86" s="145" t="s">
        <v>395</v>
      </c>
      <c r="B86" s="125" t="str">
        <f t="shared" si="54"/>
        <v>9250-04070</v>
      </c>
      <c r="C86" s="255" t="str">
        <f t="shared" si="55"/>
        <v>9250</v>
      </c>
      <c r="D86" s="256">
        <f>SUM($F86:K86)</f>
        <v>69040.409999999989</v>
      </c>
      <c r="E86" s="257">
        <f t="shared" si="56"/>
        <v>5.1297365718855105E-3</v>
      </c>
      <c r="F86" s="258">
        <f>'Div 2 history'!B86</f>
        <v>8432.17</v>
      </c>
      <c r="G86" s="258">
        <f>'Div 2 history'!C86</f>
        <v>26806.17</v>
      </c>
      <c r="H86" s="258">
        <f>'Div 2 history'!D86</f>
        <v>8432.17</v>
      </c>
      <c r="I86" s="258">
        <f>'Div 2 history'!E86</f>
        <v>8505.56</v>
      </c>
      <c r="J86" s="258">
        <f>'Div 2 history'!F86</f>
        <v>8432.17</v>
      </c>
      <c r="K86" s="258">
        <f>'Div 2 history'!G86</f>
        <v>8432.17</v>
      </c>
      <c r="L86" s="256">
        <f t="shared" si="52"/>
        <v>13626.996440853274</v>
      </c>
      <c r="M86" s="256">
        <f t="shared" si="52"/>
        <v>13626.996440853274</v>
      </c>
      <c r="N86" s="256">
        <f t="shared" si="52"/>
        <v>13626.996440853274</v>
      </c>
      <c r="O86" s="256">
        <f t="shared" si="52"/>
        <v>13626.996440853274</v>
      </c>
      <c r="P86" s="256">
        <f t="shared" si="52"/>
        <v>13721.250220625097</v>
      </c>
      <c r="Q86" s="256">
        <f t="shared" si="52"/>
        <v>13626.996440853274</v>
      </c>
      <c r="R86" s="256">
        <f t="shared" si="52"/>
        <v>14158.050931834116</v>
      </c>
      <c r="S86" s="256">
        <f t="shared" si="53"/>
        <v>11736.227863769307</v>
      </c>
      <c r="T86" s="256">
        <f t="shared" si="53"/>
        <v>14189.855349877173</v>
      </c>
      <c r="U86" s="256">
        <f t="shared" si="53"/>
        <v>14190.187705509665</v>
      </c>
      <c r="V86" s="256">
        <f t="shared" si="53"/>
        <v>14189.811234142653</v>
      </c>
      <c r="W86" s="256">
        <f t="shared" si="53"/>
        <v>576.27691486707658</v>
      </c>
      <c r="X86" s="256">
        <f t="shared" si="53"/>
        <v>13626.996440853274</v>
      </c>
      <c r="Y86" s="256">
        <f t="shared" si="53"/>
        <v>13626.996440853274</v>
      </c>
      <c r="Z86" s="256">
        <f t="shared" si="53"/>
        <v>13626.996440853274</v>
      </c>
      <c r="AA86" s="256">
        <f t="shared" si="53"/>
        <v>13626.996440853274</v>
      </c>
      <c r="AB86" s="256">
        <f t="shared" si="53"/>
        <v>13721.250220625097</v>
      </c>
      <c r="AC86" s="256">
        <f t="shared" si="53"/>
        <v>13626.996440853274</v>
      </c>
      <c r="AD86" s="256">
        <f t="shared" si="53"/>
        <v>14158.050931834116</v>
      </c>
      <c r="AE86" s="256">
        <f t="shared" si="53"/>
        <v>11736.227863769307</v>
      </c>
      <c r="AF86" s="256">
        <f t="shared" si="53"/>
        <v>14189.855349877173</v>
      </c>
    </row>
    <row r="87" spans="1:38">
      <c r="A87" s="145" t="s">
        <v>778</v>
      </c>
      <c r="B87" s="125" t="str">
        <f t="shared" si="54"/>
        <v>9250-07115</v>
      </c>
      <c r="C87" s="255" t="str">
        <f t="shared" si="55"/>
        <v>9250</v>
      </c>
      <c r="D87" s="256">
        <f>SUM($F87:K87)</f>
        <v>-2900000</v>
      </c>
      <c r="E87" s="257">
        <f t="shared" si="56"/>
        <v>-0.21547143272277761</v>
      </c>
      <c r="F87" s="258">
        <f>'Div 2 history'!B87</f>
        <v>0</v>
      </c>
      <c r="G87" s="258">
        <f>'Div 2 history'!C87</f>
        <v>-500000</v>
      </c>
      <c r="H87" s="258">
        <f>'Div 2 history'!D87</f>
        <v>0</v>
      </c>
      <c r="I87" s="258">
        <f>'Div 2 history'!E87</f>
        <v>0</v>
      </c>
      <c r="J87" s="258">
        <f>'Div 2 history'!F87</f>
        <v>0</v>
      </c>
      <c r="K87" s="258">
        <f>'Div 2 history'!G87</f>
        <v>-2400000</v>
      </c>
      <c r="L87" s="256">
        <f t="shared" si="52"/>
        <v>-572393.61235650978</v>
      </c>
      <c r="M87" s="256">
        <f t="shared" si="52"/>
        <v>-572393.61235650978</v>
      </c>
      <c r="N87" s="256">
        <f t="shared" si="52"/>
        <v>-572393.61235650978</v>
      </c>
      <c r="O87" s="256">
        <f t="shared" si="52"/>
        <v>-572393.61235650978</v>
      </c>
      <c r="P87" s="256">
        <f t="shared" si="52"/>
        <v>-576352.68446135812</v>
      </c>
      <c r="Q87" s="256">
        <f t="shared" si="52"/>
        <v>-572393.61235650978</v>
      </c>
      <c r="R87" s="256">
        <f t="shared" si="52"/>
        <v>-594700.2299424198</v>
      </c>
      <c r="S87" s="256">
        <f t="shared" si="53"/>
        <v>-492973.04006350762</v>
      </c>
      <c r="T87" s="256">
        <f t="shared" si="53"/>
        <v>-596036.15498001536</v>
      </c>
      <c r="U87" s="256">
        <f t="shared" si="53"/>
        <v>-596050.11537414149</v>
      </c>
      <c r="V87" s="256">
        <f t="shared" si="53"/>
        <v>-596034.30192569399</v>
      </c>
      <c r="W87" s="256">
        <f t="shared" si="53"/>
        <v>-24206.157714221601</v>
      </c>
      <c r="X87" s="256">
        <f t="shared" si="53"/>
        <v>-572393.61235650978</v>
      </c>
      <c r="Y87" s="256">
        <f t="shared" si="53"/>
        <v>-572393.61235650978</v>
      </c>
      <c r="Z87" s="256">
        <f t="shared" si="53"/>
        <v>-572393.61235650978</v>
      </c>
      <c r="AA87" s="256">
        <f t="shared" si="53"/>
        <v>-572393.61235650978</v>
      </c>
      <c r="AB87" s="256">
        <f t="shared" si="53"/>
        <v>-576352.68446135812</v>
      </c>
      <c r="AC87" s="256">
        <f t="shared" si="53"/>
        <v>-572393.61235650978</v>
      </c>
      <c r="AD87" s="256">
        <f t="shared" si="53"/>
        <v>-594700.2299424198</v>
      </c>
      <c r="AE87" s="256">
        <f t="shared" si="53"/>
        <v>-492973.04006350762</v>
      </c>
      <c r="AF87" s="256">
        <f t="shared" si="53"/>
        <v>-596036.15498001536</v>
      </c>
    </row>
    <row r="88" spans="1:38">
      <c r="A88" s="145" t="s">
        <v>779</v>
      </c>
      <c r="B88" s="125" t="str">
        <f t="shared" si="54"/>
        <v>9250-07119</v>
      </c>
      <c r="C88" s="255" t="str">
        <f t="shared" si="55"/>
        <v>9250</v>
      </c>
      <c r="D88" s="256">
        <f>SUM($F88:K88)</f>
        <v>1297404.8400000003</v>
      </c>
      <c r="E88" s="257">
        <f t="shared" si="56"/>
        <v>9.6397820584919344E-2</v>
      </c>
      <c r="F88" s="258">
        <f>'Div 2 history'!B88</f>
        <v>216234.14</v>
      </c>
      <c r="G88" s="258">
        <f>'Div 2 history'!C88</f>
        <v>216234.14</v>
      </c>
      <c r="H88" s="258">
        <f>'Div 2 history'!D88</f>
        <v>216234.14</v>
      </c>
      <c r="I88" s="258">
        <f>'Div 2 history'!E88</f>
        <v>216234.14</v>
      </c>
      <c r="J88" s="258">
        <f>'Div 2 history'!F88</f>
        <v>216234.14</v>
      </c>
      <c r="K88" s="258">
        <f>'Div 2 history'!G88</f>
        <v>216234.14</v>
      </c>
      <c r="L88" s="256">
        <f t="shared" si="52"/>
        <v>256078.01484704128</v>
      </c>
      <c r="M88" s="256">
        <f t="shared" si="52"/>
        <v>256078.01484704128</v>
      </c>
      <c r="N88" s="256">
        <f t="shared" si="52"/>
        <v>256078.01484704128</v>
      </c>
      <c r="O88" s="256">
        <f t="shared" si="52"/>
        <v>256078.01484704128</v>
      </c>
      <c r="P88" s="256">
        <f t="shared" si="52"/>
        <v>257849.22840246858</v>
      </c>
      <c r="Q88" s="256">
        <f t="shared" si="52"/>
        <v>256078.01484704128</v>
      </c>
      <c r="R88" s="256">
        <f t="shared" si="52"/>
        <v>266057.57126772706</v>
      </c>
      <c r="S88" s="256">
        <f t="shared" si="53"/>
        <v>220546.76143720993</v>
      </c>
      <c r="T88" s="256">
        <f t="shared" si="53"/>
        <v>266655.2387193318</v>
      </c>
      <c r="U88" s="256">
        <f t="shared" si="53"/>
        <v>266661.48433412751</v>
      </c>
      <c r="V88" s="256">
        <f t="shared" si="53"/>
        <v>266654.40969807474</v>
      </c>
      <c r="W88" s="256">
        <f t="shared" si="53"/>
        <v>10829.37454352912</v>
      </c>
      <c r="X88" s="256">
        <f t="shared" si="53"/>
        <v>256078.01484704128</v>
      </c>
      <c r="Y88" s="256">
        <f t="shared" si="53"/>
        <v>256078.01484704128</v>
      </c>
      <c r="Z88" s="256">
        <f t="shared" si="53"/>
        <v>256078.01484704128</v>
      </c>
      <c r="AA88" s="256">
        <f t="shared" si="53"/>
        <v>256078.01484704128</v>
      </c>
      <c r="AB88" s="256">
        <f t="shared" si="53"/>
        <v>257849.22840246858</v>
      </c>
      <c r="AC88" s="256">
        <f t="shared" si="53"/>
        <v>256078.01484704128</v>
      </c>
      <c r="AD88" s="256">
        <f t="shared" si="53"/>
        <v>266057.57126772706</v>
      </c>
      <c r="AE88" s="256">
        <f t="shared" si="53"/>
        <v>220546.76143720993</v>
      </c>
      <c r="AF88" s="256">
        <f t="shared" si="53"/>
        <v>266655.2387193318</v>
      </c>
      <c r="AG88" s="51"/>
    </row>
    <row r="89" spans="1:38">
      <c r="A89" s="145" t="s">
        <v>886</v>
      </c>
      <c r="B89" s="125" t="str">
        <f t="shared" si="54"/>
        <v>9210-07120</v>
      </c>
      <c r="C89" s="255" t="str">
        <f t="shared" si="55"/>
        <v>9210</v>
      </c>
      <c r="D89" s="256">
        <f>SUM($F89:K89)</f>
        <v>0</v>
      </c>
      <c r="E89" s="257">
        <f t="shared" si="56"/>
        <v>0</v>
      </c>
      <c r="F89" s="258">
        <f>'Div 2 history'!B89</f>
        <v>0</v>
      </c>
      <c r="G89" s="258">
        <f>'Div 2 history'!C89</f>
        <v>0</v>
      </c>
      <c r="H89" s="258">
        <f>'Div 2 history'!D89</f>
        <v>0</v>
      </c>
      <c r="I89" s="258">
        <f>'Div 2 history'!E89</f>
        <v>0</v>
      </c>
      <c r="J89" s="258">
        <f>'Div 2 history'!F89</f>
        <v>0</v>
      </c>
      <c r="K89" s="258">
        <f>'Div 2 history'!G89</f>
        <v>0</v>
      </c>
      <c r="L89" s="256">
        <f t="shared" si="52"/>
        <v>0</v>
      </c>
      <c r="M89" s="256">
        <f t="shared" si="52"/>
        <v>0</v>
      </c>
      <c r="N89" s="256">
        <f t="shared" si="52"/>
        <v>0</v>
      </c>
      <c r="O89" s="256">
        <f t="shared" si="52"/>
        <v>0</v>
      </c>
      <c r="P89" s="256">
        <f t="shared" si="52"/>
        <v>0</v>
      </c>
      <c r="Q89" s="256">
        <f t="shared" si="52"/>
        <v>0</v>
      </c>
      <c r="R89" s="256">
        <f t="shared" si="52"/>
        <v>0</v>
      </c>
      <c r="S89" s="256">
        <f t="shared" si="53"/>
        <v>0</v>
      </c>
      <c r="T89" s="256">
        <f t="shared" si="53"/>
        <v>0</v>
      </c>
      <c r="U89" s="256">
        <f t="shared" si="53"/>
        <v>0</v>
      </c>
      <c r="V89" s="256">
        <f t="shared" si="53"/>
        <v>0</v>
      </c>
      <c r="W89" s="256">
        <f t="shared" si="53"/>
        <v>0</v>
      </c>
      <c r="X89" s="256">
        <f t="shared" si="53"/>
        <v>0</v>
      </c>
      <c r="Y89" s="256">
        <f t="shared" si="53"/>
        <v>0</v>
      </c>
      <c r="Z89" s="256">
        <f t="shared" si="53"/>
        <v>0</v>
      </c>
      <c r="AA89" s="256">
        <f t="shared" si="53"/>
        <v>0</v>
      </c>
      <c r="AB89" s="256">
        <f t="shared" si="53"/>
        <v>0</v>
      </c>
      <c r="AC89" s="256">
        <f t="shared" si="53"/>
        <v>0</v>
      </c>
      <c r="AD89" s="256">
        <f t="shared" si="53"/>
        <v>0</v>
      </c>
      <c r="AE89" s="256">
        <f t="shared" si="53"/>
        <v>0</v>
      </c>
      <c r="AF89" s="256">
        <f t="shared" si="53"/>
        <v>0</v>
      </c>
    </row>
    <row r="90" spans="1:38">
      <c r="A90" s="145" t="s">
        <v>780</v>
      </c>
      <c r="B90" s="125" t="str">
        <f t="shared" si="54"/>
        <v>9250-07121</v>
      </c>
      <c r="C90" s="255" t="str">
        <f t="shared" si="55"/>
        <v>9250</v>
      </c>
      <c r="D90" s="256">
        <f>SUM($F90:K90)</f>
        <v>14937621.84</v>
      </c>
      <c r="E90" s="257">
        <f t="shared" si="56"/>
        <v>1.1098726825296046</v>
      </c>
      <c r="F90" s="258">
        <f>'Div 2 history'!B90</f>
        <v>2526357.0099999998</v>
      </c>
      <c r="G90" s="258">
        <f>'Div 2 history'!C90</f>
        <v>2535817.0299999998</v>
      </c>
      <c r="H90" s="258">
        <f>'Div 2 history'!D90</f>
        <v>2532496.9500000002</v>
      </c>
      <c r="I90" s="258">
        <f>'Div 2 history'!E90</f>
        <v>2532496.9500000002</v>
      </c>
      <c r="J90" s="258">
        <f>'Div 2 history'!F90</f>
        <v>2532496.9500000002</v>
      </c>
      <c r="K90" s="258">
        <f>'Div 2 history'!G90</f>
        <v>2277956.9500000002</v>
      </c>
      <c r="L90" s="256">
        <f t="shared" si="52"/>
        <v>2948344.5948321014</v>
      </c>
      <c r="M90" s="256">
        <f t="shared" si="52"/>
        <v>2948344.5948321014</v>
      </c>
      <c r="N90" s="256">
        <f t="shared" si="52"/>
        <v>2948344.5948321014</v>
      </c>
      <c r="O90" s="256">
        <f t="shared" si="52"/>
        <v>2948344.5948321014</v>
      </c>
      <c r="P90" s="256">
        <f t="shared" si="52"/>
        <v>2968737.3955009002</v>
      </c>
      <c r="Q90" s="256">
        <f t="shared" si="52"/>
        <v>2948344.5948321014</v>
      </c>
      <c r="R90" s="256">
        <f t="shared" si="52"/>
        <v>3063243.8424279005</v>
      </c>
      <c r="S90" s="256">
        <f t="shared" si="53"/>
        <v>2539256.8447530502</v>
      </c>
      <c r="T90" s="256">
        <f t="shared" si="53"/>
        <v>3070125.0641583111</v>
      </c>
      <c r="U90" s="256">
        <f t="shared" si="53"/>
        <v>3070196.9728094125</v>
      </c>
      <c r="V90" s="256">
        <f t="shared" si="53"/>
        <v>3070115.5192532414</v>
      </c>
      <c r="W90" s="256">
        <f t="shared" si="53"/>
        <v>124683.59659808312</v>
      </c>
      <c r="X90" s="256">
        <f t="shared" si="53"/>
        <v>2948344.5948321014</v>
      </c>
      <c r="Y90" s="256">
        <f t="shared" si="53"/>
        <v>2948344.5948321014</v>
      </c>
      <c r="Z90" s="256">
        <f t="shared" si="53"/>
        <v>2948344.5948321014</v>
      </c>
      <c r="AA90" s="256">
        <f t="shared" si="53"/>
        <v>2948344.5948321014</v>
      </c>
      <c r="AB90" s="256">
        <f t="shared" si="53"/>
        <v>2968737.3955009002</v>
      </c>
      <c r="AC90" s="256">
        <f t="shared" si="53"/>
        <v>2948344.5948321014</v>
      </c>
      <c r="AD90" s="256">
        <f t="shared" si="53"/>
        <v>3063243.8424279005</v>
      </c>
      <c r="AE90" s="256">
        <f t="shared" si="53"/>
        <v>2539256.8447530502</v>
      </c>
      <c r="AF90" s="256">
        <f t="shared" si="53"/>
        <v>3070125.0641583111</v>
      </c>
    </row>
    <row r="91" spans="1:38">
      <c r="A91" s="133" t="s">
        <v>18</v>
      </c>
      <c r="B91" s="171"/>
      <c r="C91" s="182"/>
      <c r="D91" s="259">
        <f t="shared" ref="D91:F91" si="57">SUM(D84:D90)</f>
        <v>13458860.710000001</v>
      </c>
      <c r="E91" s="260">
        <f t="shared" si="57"/>
        <v>0.99999999999999989</v>
      </c>
      <c r="F91" s="259">
        <f t="shared" si="57"/>
        <v>2759995.71</v>
      </c>
      <c r="G91" s="259">
        <f t="shared" ref="G91:K91" si="58">SUM(G84:G90)</f>
        <v>2287881.1999999997</v>
      </c>
      <c r="H91" s="259">
        <f t="shared" si="58"/>
        <v>2766195.72</v>
      </c>
      <c r="I91" s="259">
        <f t="shared" si="58"/>
        <v>2766260.5100000002</v>
      </c>
      <c r="J91" s="259">
        <f t="shared" si="58"/>
        <v>2766187.12</v>
      </c>
      <c r="K91" s="259">
        <f t="shared" si="58"/>
        <v>112340.45000000019</v>
      </c>
      <c r="L91" s="262">
        <f>'FY21 OM Budget'!AH55</f>
        <v>2656471</v>
      </c>
      <c r="M91" s="262">
        <f>'FY21 OM Budget'!AI55</f>
        <v>2656471</v>
      </c>
      <c r="N91" s="262">
        <f>'FY21 OM Budget'!AJ55</f>
        <v>2656471</v>
      </c>
      <c r="O91" s="262">
        <f>'FY21 OM Budget'!AK55</f>
        <v>2656471</v>
      </c>
      <c r="P91" s="262">
        <f>'FY21 OM Budget'!AL55</f>
        <v>2674845</v>
      </c>
      <c r="Q91" s="262">
        <f>'FY21 OM Budget'!AM55</f>
        <v>2656471</v>
      </c>
      <c r="R91" s="263">
        <f t="shared" ref="R91" si="59">F91*(1+R$4)</f>
        <v>2759995.71</v>
      </c>
      <c r="S91" s="263">
        <f t="shared" ref="S91" si="60">G91*(1+S$4)</f>
        <v>2287881.1999999997</v>
      </c>
      <c r="T91" s="263">
        <f t="shared" ref="T91" si="61">H91*(1+T$4)</f>
        <v>2766195.72</v>
      </c>
      <c r="U91" s="263">
        <f t="shared" ref="U91:AF91" si="62">I91*(1+U$4)</f>
        <v>2766260.5100000002</v>
      </c>
      <c r="V91" s="263">
        <f t="shared" si="62"/>
        <v>2766187.12</v>
      </c>
      <c r="W91" s="263">
        <f t="shared" si="62"/>
        <v>112340.45000000019</v>
      </c>
      <c r="X91" s="263">
        <f t="shared" si="62"/>
        <v>2656471</v>
      </c>
      <c r="Y91" s="263">
        <f t="shared" si="62"/>
        <v>2656471</v>
      </c>
      <c r="Z91" s="263">
        <f t="shared" si="62"/>
        <v>2656471</v>
      </c>
      <c r="AA91" s="263">
        <f t="shared" si="62"/>
        <v>2656471</v>
      </c>
      <c r="AB91" s="263">
        <f t="shared" si="62"/>
        <v>2674845</v>
      </c>
      <c r="AC91" s="263">
        <f t="shared" si="62"/>
        <v>2656471</v>
      </c>
      <c r="AD91" s="263">
        <f t="shared" si="62"/>
        <v>2759995.71</v>
      </c>
      <c r="AE91" s="263">
        <f t="shared" si="62"/>
        <v>2287881.1999999997</v>
      </c>
      <c r="AF91" s="263">
        <f t="shared" si="62"/>
        <v>2766195.72</v>
      </c>
      <c r="AH91" s="264">
        <f>SUM(F91:Q91)</f>
        <v>29416060.710000001</v>
      </c>
      <c r="AI91" s="264">
        <f>SUM(U91:AF91)</f>
        <v>29416060.710000001</v>
      </c>
      <c r="AK91" s="264">
        <f>AH91*$AK$7</f>
        <v>1471721.703120711</v>
      </c>
      <c r="AL91" s="264">
        <f>AI91*$AL$7</f>
        <v>1462393.5720642251</v>
      </c>
    </row>
    <row r="92" spans="1:38">
      <c r="A92" s="145"/>
      <c r="B92" s="125" t="str">
        <f t="shared" si="50"/>
        <v/>
      </c>
      <c r="C92" s="182" t="s">
        <v>847</v>
      </c>
      <c r="D92" s="256">
        <f>D91-SUM(F91:K91)</f>
        <v>0</v>
      </c>
      <c r="F92" s="256">
        <f>F91-'Div 2 history'!B91</f>
        <v>0</v>
      </c>
      <c r="G92" s="256">
        <f>G91-'Div 2 history'!C91</f>
        <v>0</v>
      </c>
      <c r="H92" s="256">
        <f>H91-'Div 2 history'!D91</f>
        <v>0</v>
      </c>
      <c r="I92" s="256">
        <f>I91-'Div 2 history'!E91</f>
        <v>0</v>
      </c>
      <c r="J92" s="256">
        <f>J91-'Div 2 history'!F91</f>
        <v>0</v>
      </c>
      <c r="K92" s="256">
        <f>K91-'Div 2 history'!G91</f>
        <v>0</v>
      </c>
      <c r="L92" s="256">
        <f t="shared" ref="L92:AF92" si="63">L91-SUM(L84:L90)</f>
        <v>0</v>
      </c>
      <c r="M92" s="256">
        <f t="shared" ref="M92:Q92" si="64">M91-SUM(M84:M90)</f>
        <v>0</v>
      </c>
      <c r="N92" s="256">
        <f t="shared" si="64"/>
        <v>0</v>
      </c>
      <c r="O92" s="256">
        <f t="shared" si="64"/>
        <v>0</v>
      </c>
      <c r="P92" s="256">
        <f t="shared" si="64"/>
        <v>0</v>
      </c>
      <c r="Q92" s="256">
        <f t="shared" si="64"/>
        <v>0</v>
      </c>
      <c r="R92" s="256">
        <f t="shared" si="63"/>
        <v>0</v>
      </c>
      <c r="S92" s="256">
        <f t="shared" si="63"/>
        <v>0</v>
      </c>
      <c r="T92" s="256">
        <f t="shared" si="63"/>
        <v>0</v>
      </c>
      <c r="U92" s="256">
        <f t="shared" si="63"/>
        <v>0</v>
      </c>
      <c r="V92" s="256">
        <f t="shared" si="63"/>
        <v>0</v>
      </c>
      <c r="W92" s="256">
        <f t="shared" si="63"/>
        <v>0</v>
      </c>
      <c r="X92" s="256">
        <f t="shared" si="63"/>
        <v>0</v>
      </c>
      <c r="Y92" s="256">
        <f t="shared" si="63"/>
        <v>0</v>
      </c>
      <c r="Z92" s="256">
        <f t="shared" si="63"/>
        <v>0</v>
      </c>
      <c r="AA92" s="256">
        <f t="shared" si="63"/>
        <v>0</v>
      </c>
      <c r="AB92" s="256">
        <f t="shared" si="63"/>
        <v>0</v>
      </c>
      <c r="AC92" s="256">
        <f t="shared" si="63"/>
        <v>0</v>
      </c>
      <c r="AD92" s="256">
        <f t="shared" si="63"/>
        <v>0</v>
      </c>
      <c r="AE92" s="256">
        <f t="shared" si="63"/>
        <v>0</v>
      </c>
      <c r="AF92" s="256">
        <f t="shared" si="63"/>
        <v>0</v>
      </c>
    </row>
    <row r="93" spans="1:38">
      <c r="A93" s="145" t="s">
        <v>401</v>
      </c>
      <c r="B93" s="125" t="str">
        <f t="shared" si="50"/>
        <v>8810-04308</v>
      </c>
      <c r="C93" s="255" t="str">
        <f t="shared" ref="C93" si="65">LEFT(B93,4)</f>
        <v>8810</v>
      </c>
      <c r="D93" s="256">
        <f>SUM($F93:K93)</f>
        <v>-10921.66</v>
      </c>
      <c r="E93" s="257">
        <f>D93/$D$107</f>
        <v>-4.1184424291361319E-3</v>
      </c>
      <c r="F93" s="258">
        <f>'Div 2 history'!B93</f>
        <v>1681.68</v>
      </c>
      <c r="G93" s="258">
        <f>'Div 2 history'!C93</f>
        <v>1681.66</v>
      </c>
      <c r="H93" s="258">
        <f>'Div 2 history'!D93</f>
        <v>1681.66</v>
      </c>
      <c r="I93" s="258">
        <f>'Div 2 history'!E93</f>
        <v>-15966.66</v>
      </c>
      <c r="J93" s="258">
        <f>'Div 2 history'!F93</f>
        <v>0</v>
      </c>
      <c r="K93" s="258">
        <f>'Div 2 history'!G93</f>
        <v>0</v>
      </c>
      <c r="L93" s="256">
        <f t="shared" ref="L93:AA106" si="66">$E93*L$107</f>
        <v>-2100.3356253381321</v>
      </c>
      <c r="M93" s="256">
        <f t="shared" si="66"/>
        <v>-2100.3356253381321</v>
      </c>
      <c r="N93" s="256">
        <f t="shared" si="66"/>
        <v>-2102.3948465527001</v>
      </c>
      <c r="O93" s="256">
        <f t="shared" si="66"/>
        <v>-2100.3356253381321</v>
      </c>
      <c r="P93" s="256">
        <f t="shared" si="66"/>
        <v>-2100.3356253381321</v>
      </c>
      <c r="Q93" s="256">
        <f t="shared" si="66"/>
        <v>-2100.3520991078485</v>
      </c>
      <c r="R93" s="256">
        <f t="shared" si="66"/>
        <v>-1909.5751378399473</v>
      </c>
      <c r="S93" s="256">
        <f t="shared" si="66"/>
        <v>-1846.9830909863604</v>
      </c>
      <c r="T93" s="256">
        <f t="shared" si="66"/>
        <v>-1876.1136579761262</v>
      </c>
      <c r="U93" s="256">
        <f t="shared" si="66"/>
        <v>-1786.5704414974239</v>
      </c>
      <c r="V93" s="256">
        <f t="shared" si="66"/>
        <v>-1827.9785795815362</v>
      </c>
      <c r="W93" s="256">
        <f t="shared" si="66"/>
        <v>-1674.4390921186084</v>
      </c>
      <c r="X93" s="256">
        <f t="shared" si="66"/>
        <v>-2100.3356253381321</v>
      </c>
      <c r="Y93" s="256">
        <f t="shared" si="66"/>
        <v>-2100.3356253381321</v>
      </c>
      <c r="Z93" s="256">
        <f t="shared" si="66"/>
        <v>-2102.3948465527001</v>
      </c>
      <c r="AA93" s="256">
        <f t="shared" si="66"/>
        <v>-2100.3356253381321</v>
      </c>
      <c r="AB93" s="256">
        <f t="shared" ref="S93:AF106" si="67">$E93*AB$107</f>
        <v>-2100.3356253381321</v>
      </c>
      <c r="AC93" s="256">
        <f t="shared" si="67"/>
        <v>-2100.3520991078485</v>
      </c>
      <c r="AD93" s="256">
        <f t="shared" si="67"/>
        <v>-1909.5751378399473</v>
      </c>
      <c r="AE93" s="256">
        <f t="shared" si="67"/>
        <v>-1846.9830909863604</v>
      </c>
      <c r="AF93" s="256">
        <f t="shared" si="67"/>
        <v>-1876.1136579761262</v>
      </c>
    </row>
    <row r="94" spans="1:38">
      <c r="A94" s="145" t="s">
        <v>402</v>
      </c>
      <c r="B94" s="125" t="str">
        <f t="shared" ref="B94:B105" si="68">RIGHT(A94,10)</f>
        <v>8810-04561</v>
      </c>
      <c r="C94" s="255" t="str">
        <f t="shared" ref="C94:C105" si="69">LEFT(B94,4)</f>
        <v>8810</v>
      </c>
      <c r="D94" s="256">
        <f>SUM($F94:K94)</f>
        <v>-3662.54</v>
      </c>
      <c r="E94" s="257">
        <f t="shared" ref="E94:E106" si="70">D94/$D$107</f>
        <v>-1.3811050824149669E-3</v>
      </c>
      <c r="F94" s="258">
        <f>'Div 2 history'!B94</f>
        <v>-843.27</v>
      </c>
      <c r="G94" s="258">
        <f>'Div 2 history'!C94</f>
        <v>0</v>
      </c>
      <c r="H94" s="258">
        <f>'Div 2 history'!D94</f>
        <v>-1480.52</v>
      </c>
      <c r="I94" s="258">
        <f>'Div 2 history'!E94</f>
        <v>-384.25</v>
      </c>
      <c r="J94" s="258">
        <f>'Div 2 history'!F94</f>
        <v>-592.26</v>
      </c>
      <c r="K94" s="258">
        <f>'Div 2 history'!G94</f>
        <v>-362.24</v>
      </c>
      <c r="L94" s="256">
        <f t="shared" si="66"/>
        <v>-704.34011324523203</v>
      </c>
      <c r="M94" s="256">
        <f t="shared" si="66"/>
        <v>-704.34011324523203</v>
      </c>
      <c r="N94" s="256">
        <f t="shared" si="66"/>
        <v>-705.0306657864395</v>
      </c>
      <c r="O94" s="256">
        <f t="shared" si="66"/>
        <v>-704.34011324523203</v>
      </c>
      <c r="P94" s="256">
        <f t="shared" si="66"/>
        <v>-704.34011324523203</v>
      </c>
      <c r="Q94" s="256">
        <f t="shared" si="66"/>
        <v>-704.34563766556175</v>
      </c>
      <c r="R94" s="256">
        <f t="shared" si="66"/>
        <v>-640.36925937488616</v>
      </c>
      <c r="S94" s="256">
        <f t="shared" si="67"/>
        <v>-619.37923814339433</v>
      </c>
      <c r="T94" s="256">
        <f t="shared" si="67"/>
        <v>-629.14807061233182</v>
      </c>
      <c r="U94" s="256">
        <f t="shared" si="67"/>
        <v>-599.12007009941476</v>
      </c>
      <c r="V94" s="256">
        <f t="shared" si="67"/>
        <v>-613.00614255164135</v>
      </c>
      <c r="W94" s="256">
        <f t="shared" si="67"/>
        <v>-561.517219218332</v>
      </c>
      <c r="X94" s="256">
        <f t="shared" si="67"/>
        <v>-704.34011324523203</v>
      </c>
      <c r="Y94" s="256">
        <f t="shared" si="67"/>
        <v>-704.34011324523203</v>
      </c>
      <c r="Z94" s="256">
        <f t="shared" si="67"/>
        <v>-705.0306657864395</v>
      </c>
      <c r="AA94" s="256">
        <f t="shared" si="67"/>
        <v>-704.34011324523203</v>
      </c>
      <c r="AB94" s="256">
        <f t="shared" si="67"/>
        <v>-704.34011324523203</v>
      </c>
      <c r="AC94" s="256">
        <f t="shared" si="67"/>
        <v>-704.34563766556175</v>
      </c>
      <c r="AD94" s="256">
        <f t="shared" si="67"/>
        <v>-640.36925937488616</v>
      </c>
      <c r="AE94" s="256">
        <f t="shared" si="67"/>
        <v>-619.37923814339433</v>
      </c>
      <c r="AF94" s="256">
        <f t="shared" si="67"/>
        <v>-629.14807061233182</v>
      </c>
    </row>
    <row r="95" spans="1:38">
      <c r="A95" s="145" t="s">
        <v>727</v>
      </c>
      <c r="B95" s="125" t="str">
        <f t="shared" si="68"/>
        <v>9310-04561</v>
      </c>
      <c r="C95" s="255" t="str">
        <f t="shared" si="69"/>
        <v>9310</v>
      </c>
      <c r="D95" s="256">
        <f>SUM($F95:K95)</f>
        <v>247489.79</v>
      </c>
      <c r="E95" s="257">
        <f t="shared" si="70"/>
        <v>9.3325781237833E-2</v>
      </c>
      <c r="F95" s="258">
        <f>'Div 2 history'!B95</f>
        <v>50135.14</v>
      </c>
      <c r="G95" s="258">
        <f>'Div 2 history'!C95</f>
        <v>44793.93</v>
      </c>
      <c r="H95" s="258">
        <f>'Div 2 history'!D95</f>
        <v>51369.02</v>
      </c>
      <c r="I95" s="258">
        <f>'Div 2 history'!E95</f>
        <v>46667.25</v>
      </c>
      <c r="J95" s="258">
        <f>'Div 2 history'!F95</f>
        <v>50841.48</v>
      </c>
      <c r="K95" s="258">
        <f>'Div 2 history'!G95</f>
        <v>3682.97</v>
      </c>
      <c r="L95" s="256">
        <f t="shared" si="66"/>
        <v>47594.561893013786</v>
      </c>
      <c r="M95" s="256">
        <f t="shared" si="66"/>
        <v>47594.561893013786</v>
      </c>
      <c r="N95" s="256">
        <f t="shared" si="66"/>
        <v>47641.224783632701</v>
      </c>
      <c r="O95" s="256">
        <f t="shared" si="66"/>
        <v>47594.561893013786</v>
      </c>
      <c r="P95" s="256">
        <f t="shared" si="66"/>
        <v>47594.561893013786</v>
      </c>
      <c r="Q95" s="256">
        <f t="shared" si="66"/>
        <v>47594.935196138737</v>
      </c>
      <c r="R95" s="256">
        <f t="shared" si="66"/>
        <v>43271.842362171097</v>
      </c>
      <c r="S95" s="256">
        <f t="shared" si="67"/>
        <v>41853.478072176316</v>
      </c>
      <c r="T95" s="256">
        <f t="shared" si="67"/>
        <v>42513.589988027757</v>
      </c>
      <c r="U95" s="256">
        <f t="shared" si="67"/>
        <v>40484.499919096976</v>
      </c>
      <c r="V95" s="256">
        <f t="shared" si="67"/>
        <v>41422.82718791216</v>
      </c>
      <c r="W95" s="256">
        <f t="shared" si="67"/>
        <v>37943.552470615738</v>
      </c>
      <c r="X95" s="256">
        <f t="shared" si="67"/>
        <v>47594.561893013786</v>
      </c>
      <c r="Y95" s="256">
        <f t="shared" si="67"/>
        <v>47594.561893013786</v>
      </c>
      <c r="Z95" s="256">
        <f t="shared" si="67"/>
        <v>47641.224783632701</v>
      </c>
      <c r="AA95" s="256">
        <f t="shared" si="67"/>
        <v>47594.561893013786</v>
      </c>
      <c r="AB95" s="256">
        <f t="shared" si="67"/>
        <v>47594.561893013786</v>
      </c>
      <c r="AC95" s="256">
        <f t="shared" si="67"/>
        <v>47594.935196138737</v>
      </c>
      <c r="AD95" s="256">
        <f t="shared" si="67"/>
        <v>43271.842362171097</v>
      </c>
      <c r="AE95" s="256">
        <f t="shared" si="67"/>
        <v>41853.478072176316</v>
      </c>
      <c r="AF95" s="256">
        <f t="shared" si="67"/>
        <v>42513.589988027757</v>
      </c>
    </row>
    <row r="96" spans="1:38">
      <c r="A96" s="145" t="s">
        <v>923</v>
      </c>
      <c r="B96" s="125" t="str">
        <f t="shared" si="68"/>
        <v>9210-04564</v>
      </c>
      <c r="C96" s="255" t="str">
        <f t="shared" si="69"/>
        <v>9210</v>
      </c>
      <c r="D96" s="256">
        <f>SUM($F96:K96)</f>
        <v>0</v>
      </c>
      <c r="E96" s="257">
        <f t="shared" si="70"/>
        <v>0</v>
      </c>
      <c r="F96" s="258">
        <f>'Div 2 history'!B96</f>
        <v>0</v>
      </c>
      <c r="G96" s="258">
        <f>'Div 2 history'!C96</f>
        <v>0</v>
      </c>
      <c r="H96" s="258">
        <f>'Div 2 history'!D96</f>
        <v>0</v>
      </c>
      <c r="I96" s="258">
        <f>'Div 2 history'!E96</f>
        <v>0</v>
      </c>
      <c r="J96" s="258">
        <f>'Div 2 history'!F96</f>
        <v>0</v>
      </c>
      <c r="K96" s="258">
        <f>'Div 2 history'!G96</f>
        <v>0</v>
      </c>
      <c r="L96" s="256">
        <f t="shared" si="66"/>
        <v>0</v>
      </c>
      <c r="M96" s="256">
        <f t="shared" si="66"/>
        <v>0</v>
      </c>
      <c r="N96" s="256">
        <f t="shared" si="66"/>
        <v>0</v>
      </c>
      <c r="O96" s="256">
        <f t="shared" si="66"/>
        <v>0</v>
      </c>
      <c r="P96" s="256">
        <f t="shared" si="66"/>
        <v>0</v>
      </c>
      <c r="Q96" s="256">
        <f t="shared" si="66"/>
        <v>0</v>
      </c>
      <c r="R96" s="256">
        <f t="shared" si="66"/>
        <v>0</v>
      </c>
      <c r="S96" s="256">
        <f t="shared" si="67"/>
        <v>0</v>
      </c>
      <c r="T96" s="256">
        <f t="shared" si="67"/>
        <v>0</v>
      </c>
      <c r="U96" s="256">
        <f t="shared" si="67"/>
        <v>0</v>
      </c>
      <c r="V96" s="256">
        <f t="shared" si="67"/>
        <v>0</v>
      </c>
      <c r="W96" s="256">
        <f t="shared" si="67"/>
        <v>0</v>
      </c>
      <c r="X96" s="256">
        <f t="shared" si="67"/>
        <v>0</v>
      </c>
      <c r="Y96" s="256">
        <f t="shared" si="67"/>
        <v>0</v>
      </c>
      <c r="Z96" s="256">
        <f t="shared" si="67"/>
        <v>0</v>
      </c>
      <c r="AA96" s="256">
        <f t="shared" si="67"/>
        <v>0</v>
      </c>
      <c r="AB96" s="256">
        <f t="shared" si="67"/>
        <v>0</v>
      </c>
      <c r="AC96" s="256">
        <f t="shared" si="67"/>
        <v>0</v>
      </c>
      <c r="AD96" s="256">
        <f t="shared" si="67"/>
        <v>0</v>
      </c>
      <c r="AE96" s="256">
        <f t="shared" si="67"/>
        <v>0</v>
      </c>
      <c r="AF96" s="256">
        <f t="shared" si="67"/>
        <v>0</v>
      </c>
    </row>
    <row r="97" spans="1:38">
      <c r="A97" s="145" t="s">
        <v>905</v>
      </c>
      <c r="B97" s="125" t="str">
        <f t="shared" si="68"/>
        <v>9210-04575</v>
      </c>
      <c r="C97" s="255" t="str">
        <f t="shared" si="69"/>
        <v>9210</v>
      </c>
      <c r="D97" s="256">
        <f>SUM($F97:K97)</f>
        <v>0</v>
      </c>
      <c r="E97" s="257">
        <f t="shared" si="70"/>
        <v>0</v>
      </c>
      <c r="F97" s="258">
        <f>'Div 2 history'!B97</f>
        <v>0</v>
      </c>
      <c r="G97" s="258">
        <f>'Div 2 history'!C97</f>
        <v>0</v>
      </c>
      <c r="H97" s="258">
        <f>'Div 2 history'!D97</f>
        <v>0</v>
      </c>
      <c r="I97" s="258">
        <f>'Div 2 history'!E97</f>
        <v>0</v>
      </c>
      <c r="J97" s="258">
        <f>'Div 2 history'!F97</f>
        <v>0</v>
      </c>
      <c r="K97" s="258">
        <f>'Div 2 history'!G97</f>
        <v>0</v>
      </c>
      <c r="L97" s="256">
        <f t="shared" si="66"/>
        <v>0</v>
      </c>
      <c r="M97" s="256">
        <f t="shared" si="66"/>
        <v>0</v>
      </c>
      <c r="N97" s="256">
        <f t="shared" si="66"/>
        <v>0</v>
      </c>
      <c r="O97" s="256">
        <f t="shared" si="66"/>
        <v>0</v>
      </c>
      <c r="P97" s="256">
        <f t="shared" si="66"/>
        <v>0</v>
      </c>
      <c r="Q97" s="256">
        <f t="shared" si="66"/>
        <v>0</v>
      </c>
      <c r="R97" s="256">
        <f t="shared" si="66"/>
        <v>0</v>
      </c>
      <c r="S97" s="256">
        <f t="shared" si="67"/>
        <v>0</v>
      </c>
      <c r="T97" s="256">
        <f t="shared" si="67"/>
        <v>0</v>
      </c>
      <c r="U97" s="256">
        <f t="shared" si="67"/>
        <v>0</v>
      </c>
      <c r="V97" s="256">
        <f t="shared" si="67"/>
        <v>0</v>
      </c>
      <c r="W97" s="256">
        <f t="shared" si="67"/>
        <v>0</v>
      </c>
      <c r="X97" s="256">
        <f t="shared" si="67"/>
        <v>0</v>
      </c>
      <c r="Y97" s="256">
        <f t="shared" si="67"/>
        <v>0</v>
      </c>
      <c r="Z97" s="256">
        <f t="shared" si="67"/>
        <v>0</v>
      </c>
      <c r="AA97" s="256">
        <f t="shared" si="67"/>
        <v>0</v>
      </c>
      <c r="AB97" s="256">
        <f t="shared" si="67"/>
        <v>0</v>
      </c>
      <c r="AC97" s="256">
        <f t="shared" si="67"/>
        <v>0</v>
      </c>
      <c r="AD97" s="256">
        <f t="shared" si="67"/>
        <v>0</v>
      </c>
      <c r="AE97" s="256">
        <f t="shared" si="67"/>
        <v>0</v>
      </c>
      <c r="AF97" s="256">
        <f t="shared" si="67"/>
        <v>0</v>
      </c>
    </row>
    <row r="98" spans="1:38">
      <c r="A98" s="145" t="s">
        <v>728</v>
      </c>
      <c r="B98" s="125" t="str">
        <f t="shared" si="68"/>
        <v>9310-04578</v>
      </c>
      <c r="C98" s="255" t="str">
        <f t="shared" si="69"/>
        <v>9310</v>
      </c>
      <c r="D98" s="256">
        <f>SUM($F98:K98)</f>
        <v>2124513.36</v>
      </c>
      <c r="E98" s="257">
        <f t="shared" si="70"/>
        <v>0.80113150959566259</v>
      </c>
      <c r="F98" s="258">
        <f>'Div 2 history'!B98</f>
        <v>354085.55000000005</v>
      </c>
      <c r="G98" s="258">
        <f>'Div 2 history'!C98</f>
        <v>354085.56999999995</v>
      </c>
      <c r="H98" s="258">
        <f>'Div 2 history'!D98</f>
        <v>354085.56</v>
      </c>
      <c r="I98" s="258">
        <f>'Div 2 history'!E98</f>
        <v>354085.56</v>
      </c>
      <c r="J98" s="258">
        <f>'Div 2 history'!F98</f>
        <v>354085.55000000005</v>
      </c>
      <c r="K98" s="258">
        <f>'Div 2 history'!G98</f>
        <v>354085.56999999995</v>
      </c>
      <c r="L98" s="256">
        <f t="shared" si="66"/>
        <v>408563.45065812481</v>
      </c>
      <c r="M98" s="256">
        <f t="shared" si="66"/>
        <v>408563.45065812481</v>
      </c>
      <c r="N98" s="256">
        <f t="shared" si="66"/>
        <v>408964.01641292265</v>
      </c>
      <c r="O98" s="256">
        <f t="shared" si="66"/>
        <v>408563.45065812481</v>
      </c>
      <c r="P98" s="256">
        <f t="shared" si="66"/>
        <v>408563.45065812481</v>
      </c>
      <c r="Q98" s="256">
        <f t="shared" si="66"/>
        <v>408566.65518416319</v>
      </c>
      <c r="R98" s="256">
        <f t="shared" si="66"/>
        <v>371456.16071776714</v>
      </c>
      <c r="S98" s="256">
        <f t="shared" si="67"/>
        <v>359280.57204624731</v>
      </c>
      <c r="T98" s="256">
        <f t="shared" si="67"/>
        <v>364947.13543991937</v>
      </c>
      <c r="U98" s="256">
        <f t="shared" si="67"/>
        <v>347528.92614697531</v>
      </c>
      <c r="V98" s="256">
        <f t="shared" si="67"/>
        <v>355583.75870653329</v>
      </c>
      <c r="W98" s="256">
        <f t="shared" si="67"/>
        <v>325716.80694255763</v>
      </c>
      <c r="X98" s="256">
        <f t="shared" si="67"/>
        <v>408563.45065812481</v>
      </c>
      <c r="Y98" s="256">
        <f t="shared" si="67"/>
        <v>408563.45065812481</v>
      </c>
      <c r="Z98" s="256">
        <f t="shared" si="67"/>
        <v>408964.01641292265</v>
      </c>
      <c r="AA98" s="256">
        <f t="shared" si="67"/>
        <v>408563.45065812481</v>
      </c>
      <c r="AB98" s="256">
        <f t="shared" si="67"/>
        <v>408563.45065812481</v>
      </c>
      <c r="AC98" s="256">
        <f t="shared" si="67"/>
        <v>408566.65518416319</v>
      </c>
      <c r="AD98" s="256">
        <f t="shared" si="67"/>
        <v>371456.16071776714</v>
      </c>
      <c r="AE98" s="256">
        <f t="shared" si="67"/>
        <v>359280.57204624731</v>
      </c>
      <c r="AF98" s="256">
        <f t="shared" si="67"/>
        <v>364947.13543991937</v>
      </c>
    </row>
    <row r="99" spans="1:38">
      <c r="A99" s="145" t="s">
        <v>906</v>
      </c>
      <c r="B99" s="125" t="str">
        <f t="shared" si="68"/>
        <v>9310-04581</v>
      </c>
      <c r="C99" s="255" t="str">
        <f t="shared" si="69"/>
        <v>9310</v>
      </c>
      <c r="D99" s="256">
        <f>SUM($F99:K99)</f>
        <v>0</v>
      </c>
      <c r="E99" s="257">
        <f t="shared" si="70"/>
        <v>0</v>
      </c>
      <c r="F99" s="258">
        <f>'Div 2 history'!B99</f>
        <v>0</v>
      </c>
      <c r="G99" s="258">
        <f>'Div 2 history'!C99</f>
        <v>0</v>
      </c>
      <c r="H99" s="258">
        <f>'Div 2 history'!D99</f>
        <v>0</v>
      </c>
      <c r="I99" s="258">
        <f>'Div 2 history'!E99</f>
        <v>0</v>
      </c>
      <c r="J99" s="258">
        <f>'Div 2 history'!F99</f>
        <v>0</v>
      </c>
      <c r="K99" s="258">
        <f>'Div 2 history'!G99</f>
        <v>0</v>
      </c>
      <c r="L99" s="256">
        <f t="shared" si="66"/>
        <v>0</v>
      </c>
      <c r="M99" s="256">
        <f t="shared" si="66"/>
        <v>0</v>
      </c>
      <c r="N99" s="256">
        <f t="shared" si="66"/>
        <v>0</v>
      </c>
      <c r="O99" s="256">
        <f t="shared" si="66"/>
        <v>0</v>
      </c>
      <c r="P99" s="256">
        <f t="shared" si="66"/>
        <v>0</v>
      </c>
      <c r="Q99" s="256">
        <f t="shared" si="66"/>
        <v>0</v>
      </c>
      <c r="R99" s="256">
        <f t="shared" si="66"/>
        <v>0</v>
      </c>
      <c r="S99" s="256">
        <f t="shared" si="67"/>
        <v>0</v>
      </c>
      <c r="T99" s="256">
        <f t="shared" si="67"/>
        <v>0</v>
      </c>
      <c r="U99" s="256">
        <f t="shared" si="67"/>
        <v>0</v>
      </c>
      <c r="V99" s="256">
        <f t="shared" si="67"/>
        <v>0</v>
      </c>
      <c r="W99" s="256">
        <f t="shared" si="67"/>
        <v>0</v>
      </c>
      <c r="X99" s="256">
        <f t="shared" si="67"/>
        <v>0</v>
      </c>
      <c r="Y99" s="256">
        <f t="shared" si="67"/>
        <v>0</v>
      </c>
      <c r="Z99" s="256">
        <f t="shared" si="67"/>
        <v>0</v>
      </c>
      <c r="AA99" s="256">
        <f t="shared" si="67"/>
        <v>0</v>
      </c>
      <c r="AB99" s="256">
        <f t="shared" si="67"/>
        <v>0</v>
      </c>
      <c r="AC99" s="256">
        <f t="shared" si="67"/>
        <v>0</v>
      </c>
      <c r="AD99" s="256">
        <f t="shared" si="67"/>
        <v>0</v>
      </c>
      <c r="AE99" s="256">
        <f t="shared" si="67"/>
        <v>0</v>
      </c>
      <c r="AF99" s="256">
        <f t="shared" si="67"/>
        <v>0</v>
      </c>
    </row>
    <row r="100" spans="1:38">
      <c r="A100" s="145" t="s">
        <v>924</v>
      </c>
      <c r="B100" s="125" t="str">
        <f t="shared" si="68"/>
        <v>9210-04581</v>
      </c>
      <c r="C100" s="255" t="str">
        <f t="shared" si="69"/>
        <v>9210</v>
      </c>
      <c r="D100" s="256">
        <f>SUM($F100:K100)</f>
        <v>-5.13</v>
      </c>
      <c r="E100" s="257">
        <f t="shared" si="70"/>
        <v>-1.9344687219221578E-6</v>
      </c>
      <c r="F100" s="258">
        <f>'Div 2 history'!B100</f>
        <v>0</v>
      </c>
      <c r="G100" s="258">
        <f>'Div 2 history'!C100</f>
        <v>0</v>
      </c>
      <c r="H100" s="258">
        <f>'Div 2 history'!D100</f>
        <v>0</v>
      </c>
      <c r="I100" s="258">
        <f>'Div 2 history'!E100</f>
        <v>0</v>
      </c>
      <c r="J100" s="258">
        <f>'Div 2 history'!F100</f>
        <v>0</v>
      </c>
      <c r="K100" s="258">
        <f>'Div 2 history'!G100</f>
        <v>-5.13</v>
      </c>
      <c r="L100" s="256">
        <f t="shared" si="66"/>
        <v>-0.98654616221202784</v>
      </c>
      <c r="M100" s="256">
        <f t="shared" si="66"/>
        <v>-0.98654616221202784</v>
      </c>
      <c r="N100" s="256">
        <f t="shared" si="66"/>
        <v>-0.98751339657298887</v>
      </c>
      <c r="O100" s="256">
        <f t="shared" si="66"/>
        <v>-0.98654616221202784</v>
      </c>
      <c r="P100" s="256">
        <f t="shared" si="66"/>
        <v>-0.98654616221202784</v>
      </c>
      <c r="Q100" s="256">
        <f t="shared" si="66"/>
        <v>-0.98655390008691546</v>
      </c>
      <c r="R100" s="256">
        <f t="shared" si="66"/>
        <v>-0.89694427926880416</v>
      </c>
      <c r="S100" s="256">
        <f t="shared" si="67"/>
        <v>-0.86754424297771837</v>
      </c>
      <c r="T100" s="256">
        <f t="shared" si="67"/>
        <v>-0.88122712714161822</v>
      </c>
      <c r="U100" s="256">
        <f t="shared" si="67"/>
        <v>-0.83916788884489923</v>
      </c>
      <c r="V100" s="256">
        <f t="shared" si="67"/>
        <v>-0.85861765640509591</v>
      </c>
      <c r="W100" s="256">
        <f t="shared" si="67"/>
        <v>-0.78649880536186445</v>
      </c>
      <c r="X100" s="256">
        <f t="shared" si="67"/>
        <v>-0.98654616221202784</v>
      </c>
      <c r="Y100" s="256">
        <f t="shared" si="67"/>
        <v>-0.98654616221202784</v>
      </c>
      <c r="Z100" s="256">
        <f t="shared" si="67"/>
        <v>-0.98751339657298887</v>
      </c>
      <c r="AA100" s="256">
        <f t="shared" si="67"/>
        <v>-0.98654616221202784</v>
      </c>
      <c r="AB100" s="256">
        <f t="shared" si="67"/>
        <v>-0.98654616221202784</v>
      </c>
      <c r="AC100" s="256">
        <f t="shared" si="67"/>
        <v>-0.98655390008691546</v>
      </c>
      <c r="AD100" s="256">
        <f t="shared" si="67"/>
        <v>-0.89694427926880416</v>
      </c>
      <c r="AE100" s="256">
        <f t="shared" si="67"/>
        <v>-0.86754424297771837</v>
      </c>
      <c r="AF100" s="256">
        <f t="shared" si="67"/>
        <v>-0.88122712714161822</v>
      </c>
    </row>
    <row r="101" spans="1:38">
      <c r="A101" s="145" t="s">
        <v>403</v>
      </c>
      <c r="B101" s="125" t="str">
        <f t="shared" si="68"/>
        <v>9310-04582</v>
      </c>
      <c r="C101" s="255" t="str">
        <f t="shared" si="69"/>
        <v>9310</v>
      </c>
      <c r="D101" s="256">
        <f>SUM($F101:K101)</f>
        <v>45992.53</v>
      </c>
      <c r="E101" s="257">
        <f t="shared" si="70"/>
        <v>1.7343296438024659E-2</v>
      </c>
      <c r="F101" s="258">
        <f>'Div 2 history'!B101</f>
        <v>11237.51</v>
      </c>
      <c r="G101" s="258">
        <f>'Div 2 history'!C101</f>
        <v>1307.3500000000001</v>
      </c>
      <c r="H101" s="258">
        <f>'Div 2 history'!D101</f>
        <v>1744.3700000000001</v>
      </c>
      <c r="I101" s="258">
        <f>'Div 2 history'!E101</f>
        <v>1616.04</v>
      </c>
      <c r="J101" s="258">
        <f>'Div 2 history'!F101</f>
        <v>23261.579999999998</v>
      </c>
      <c r="K101" s="258">
        <f>'Div 2 history'!G101</f>
        <v>6825.68</v>
      </c>
      <c r="L101" s="256">
        <f t="shared" si="66"/>
        <v>8844.7863473531306</v>
      </c>
      <c r="M101" s="256">
        <f t="shared" si="66"/>
        <v>8844.7863473531306</v>
      </c>
      <c r="N101" s="256">
        <f t="shared" si="66"/>
        <v>8853.457995572142</v>
      </c>
      <c r="O101" s="256">
        <f t="shared" si="66"/>
        <v>8844.7863473531306</v>
      </c>
      <c r="P101" s="256">
        <f t="shared" si="66"/>
        <v>8844.7863473531306</v>
      </c>
      <c r="Q101" s="256">
        <f t="shared" si="66"/>
        <v>8844.8557205388825</v>
      </c>
      <c r="R101" s="256">
        <f t="shared" si="66"/>
        <v>8041.4691369588409</v>
      </c>
      <c r="S101" s="256">
        <f t="shared" si="67"/>
        <v>7777.8858911267062</v>
      </c>
      <c r="T101" s="256">
        <f t="shared" si="67"/>
        <v>7900.5584954921424</v>
      </c>
      <c r="U101" s="256">
        <f t="shared" si="67"/>
        <v>7523.4803709036441</v>
      </c>
      <c r="V101" s="256">
        <f t="shared" si="67"/>
        <v>7697.8554231464068</v>
      </c>
      <c r="W101" s="256">
        <f t="shared" si="67"/>
        <v>7051.280682372264</v>
      </c>
      <c r="X101" s="256">
        <f t="shared" si="67"/>
        <v>8844.7863473531306</v>
      </c>
      <c r="Y101" s="256">
        <f t="shared" si="67"/>
        <v>8844.7863473531306</v>
      </c>
      <c r="Z101" s="256">
        <f t="shared" si="67"/>
        <v>8853.457995572142</v>
      </c>
      <c r="AA101" s="256">
        <f t="shared" si="67"/>
        <v>8844.7863473531306</v>
      </c>
      <c r="AB101" s="256">
        <f t="shared" si="67"/>
        <v>8844.7863473531306</v>
      </c>
      <c r="AC101" s="256">
        <f t="shared" si="67"/>
        <v>8844.8557205388825</v>
      </c>
      <c r="AD101" s="256">
        <f t="shared" si="67"/>
        <v>8041.4691369588409</v>
      </c>
      <c r="AE101" s="256">
        <f t="shared" si="67"/>
        <v>7777.8858911267062</v>
      </c>
      <c r="AF101" s="256">
        <f t="shared" si="67"/>
        <v>7900.5584954921424</v>
      </c>
    </row>
    <row r="102" spans="1:38">
      <c r="A102" s="145" t="s">
        <v>781</v>
      </c>
      <c r="B102" s="125" t="str">
        <f t="shared" si="68"/>
        <v>9320-04582</v>
      </c>
      <c r="C102" s="255" t="str">
        <f t="shared" si="69"/>
        <v>9320</v>
      </c>
      <c r="D102" s="256">
        <f>SUM($F102:K102)</f>
        <v>4550.38</v>
      </c>
      <c r="E102" s="257">
        <f t="shared" si="70"/>
        <v>1.7159001526043177E-3</v>
      </c>
      <c r="F102" s="258">
        <f>'Div 2 history'!B102</f>
        <v>46.38</v>
      </c>
      <c r="G102" s="258">
        <f>'Div 2 history'!C102</f>
        <v>0</v>
      </c>
      <c r="H102" s="258">
        <f>'Div 2 history'!D102</f>
        <v>1801.6</v>
      </c>
      <c r="I102" s="258">
        <f>'Div 2 history'!E102</f>
        <v>15064.23</v>
      </c>
      <c r="J102" s="258">
        <f>'Div 2 history'!F102</f>
        <v>-13262.63</v>
      </c>
      <c r="K102" s="258">
        <f>'Div 2 history'!G102</f>
        <v>900.8</v>
      </c>
      <c r="L102" s="256">
        <f t="shared" si="66"/>
        <v>875.07990752560772</v>
      </c>
      <c r="M102" s="256">
        <f t="shared" si="66"/>
        <v>875.07990752560772</v>
      </c>
      <c r="N102" s="256">
        <f t="shared" si="66"/>
        <v>875.93785760190985</v>
      </c>
      <c r="O102" s="256">
        <f t="shared" si="66"/>
        <v>875.07990752560772</v>
      </c>
      <c r="P102" s="256">
        <f t="shared" si="66"/>
        <v>875.07990752560772</v>
      </c>
      <c r="Q102" s="256">
        <f t="shared" si="66"/>
        <v>875.0867711262182</v>
      </c>
      <c r="R102" s="256">
        <f t="shared" si="66"/>
        <v>795.60181471718943</v>
      </c>
      <c r="S102" s="256">
        <f t="shared" si="67"/>
        <v>769.52358135691043</v>
      </c>
      <c r="T102" s="256">
        <f t="shared" si="67"/>
        <v>781.66048631631134</v>
      </c>
      <c r="U102" s="256">
        <f t="shared" si="67"/>
        <v>744.35336803938662</v>
      </c>
      <c r="V102" s="256">
        <f t="shared" si="67"/>
        <v>761.60557726171942</v>
      </c>
      <c r="W102" s="256">
        <f t="shared" si="67"/>
        <v>697.63517230848367</v>
      </c>
      <c r="X102" s="256">
        <f t="shared" si="67"/>
        <v>875.07990752560772</v>
      </c>
      <c r="Y102" s="256">
        <f t="shared" si="67"/>
        <v>875.07990752560772</v>
      </c>
      <c r="Z102" s="256">
        <f t="shared" si="67"/>
        <v>875.93785760190985</v>
      </c>
      <c r="AA102" s="256">
        <f t="shared" si="67"/>
        <v>875.07990752560772</v>
      </c>
      <c r="AB102" s="256">
        <f t="shared" si="67"/>
        <v>875.07990752560772</v>
      </c>
      <c r="AC102" s="256">
        <f t="shared" si="67"/>
        <v>875.0867711262182</v>
      </c>
      <c r="AD102" s="256">
        <f t="shared" si="67"/>
        <v>795.60181471718943</v>
      </c>
      <c r="AE102" s="256">
        <f t="shared" si="67"/>
        <v>769.52358135691043</v>
      </c>
      <c r="AF102" s="256">
        <f t="shared" si="67"/>
        <v>781.66048631631134</v>
      </c>
    </row>
    <row r="103" spans="1:38">
      <c r="A103" s="145" t="s">
        <v>729</v>
      </c>
      <c r="B103" s="125" t="str">
        <f t="shared" si="68"/>
        <v>9210-04582</v>
      </c>
      <c r="C103" s="255" t="str">
        <f t="shared" si="69"/>
        <v>9210</v>
      </c>
      <c r="D103" s="256">
        <f>SUM($F103:K103)</f>
        <v>208390.27000000002</v>
      </c>
      <c r="E103" s="257">
        <f t="shared" si="70"/>
        <v>7.8581765939164411E-2</v>
      </c>
      <c r="F103" s="258">
        <f>'Div 2 history'!B103</f>
        <v>41082.910000000003</v>
      </c>
      <c r="G103" s="258">
        <f>'Div 2 history'!C103</f>
        <v>39480.25</v>
      </c>
      <c r="H103" s="258">
        <f>'Div 2 history'!D103</f>
        <v>42626.33</v>
      </c>
      <c r="I103" s="258">
        <f>'Div 2 history'!E103</f>
        <v>28773.66</v>
      </c>
      <c r="J103" s="258">
        <f>'Div 2 history'!F103</f>
        <v>20234.509999999998</v>
      </c>
      <c r="K103" s="258">
        <f>'Div 2 history'!G103</f>
        <v>36192.61</v>
      </c>
      <c r="L103" s="256">
        <f t="shared" si="66"/>
        <v>40075.364738952885</v>
      </c>
      <c r="M103" s="256">
        <f t="shared" si="66"/>
        <v>40075.364738952885</v>
      </c>
      <c r="N103" s="256">
        <f t="shared" si="66"/>
        <v>40114.655621922466</v>
      </c>
      <c r="O103" s="256">
        <f t="shared" si="66"/>
        <v>40075.364738952885</v>
      </c>
      <c r="P103" s="256">
        <f t="shared" si="66"/>
        <v>40075.364738952885</v>
      </c>
      <c r="Q103" s="256">
        <f t="shared" si="66"/>
        <v>40075.679066016637</v>
      </c>
      <c r="R103" s="256">
        <f t="shared" si="66"/>
        <v>36435.567355123108</v>
      </c>
      <c r="S103" s="256">
        <f t="shared" si="67"/>
        <v>35241.282462197341</v>
      </c>
      <c r="T103" s="256">
        <f t="shared" si="67"/>
        <v>35797.107009038242</v>
      </c>
      <c r="U103" s="256">
        <f t="shared" si="67"/>
        <v>34088.581468171258</v>
      </c>
      <c r="V103" s="256">
        <f t="shared" si="67"/>
        <v>34878.667689088732</v>
      </c>
      <c r="W103" s="256">
        <f t="shared" si="67"/>
        <v>31949.064016381362</v>
      </c>
      <c r="X103" s="256">
        <f t="shared" si="67"/>
        <v>40075.364738952885</v>
      </c>
      <c r="Y103" s="256">
        <f t="shared" si="67"/>
        <v>40075.364738952885</v>
      </c>
      <c r="Z103" s="256">
        <f t="shared" si="67"/>
        <v>40114.655621922466</v>
      </c>
      <c r="AA103" s="256">
        <f t="shared" si="67"/>
        <v>40075.364738952885</v>
      </c>
      <c r="AB103" s="256">
        <f t="shared" si="67"/>
        <v>40075.364738952885</v>
      </c>
      <c r="AC103" s="256">
        <f t="shared" si="67"/>
        <v>40075.679066016637</v>
      </c>
      <c r="AD103" s="256">
        <f t="shared" si="67"/>
        <v>36435.567355123108</v>
      </c>
      <c r="AE103" s="256">
        <f t="shared" si="67"/>
        <v>35241.282462197341</v>
      </c>
      <c r="AF103" s="256">
        <f t="shared" si="67"/>
        <v>35797.107009038242</v>
      </c>
    </row>
    <row r="104" spans="1:38">
      <c r="A104" s="145" t="s">
        <v>414</v>
      </c>
      <c r="B104" s="125" t="str">
        <f t="shared" si="68"/>
        <v>9030-04582</v>
      </c>
      <c r="C104" s="255" t="str">
        <f t="shared" si="69"/>
        <v>9030</v>
      </c>
      <c r="D104" s="256">
        <f>SUM($F104:K104)</f>
        <v>0</v>
      </c>
      <c r="E104" s="257">
        <f t="shared" si="70"/>
        <v>0</v>
      </c>
      <c r="F104" s="258">
        <f>'Div 2 history'!B104</f>
        <v>0</v>
      </c>
      <c r="G104" s="258">
        <f>'Div 2 history'!C104</f>
        <v>0</v>
      </c>
      <c r="H104" s="258">
        <f>'Div 2 history'!D104</f>
        <v>0</v>
      </c>
      <c r="I104" s="258">
        <f>'Div 2 history'!E104</f>
        <v>0</v>
      </c>
      <c r="J104" s="258">
        <f>'Div 2 history'!F104</f>
        <v>0</v>
      </c>
      <c r="K104" s="258">
        <f>'Div 2 history'!G104</f>
        <v>0</v>
      </c>
      <c r="L104" s="256">
        <f t="shared" si="66"/>
        <v>0</v>
      </c>
      <c r="M104" s="256">
        <f t="shared" si="66"/>
        <v>0</v>
      </c>
      <c r="N104" s="256">
        <f t="shared" si="66"/>
        <v>0</v>
      </c>
      <c r="O104" s="256">
        <f t="shared" si="66"/>
        <v>0</v>
      </c>
      <c r="P104" s="256">
        <f t="shared" si="66"/>
        <v>0</v>
      </c>
      <c r="Q104" s="256">
        <f t="shared" si="66"/>
        <v>0</v>
      </c>
      <c r="R104" s="256">
        <f t="shared" si="66"/>
        <v>0</v>
      </c>
      <c r="S104" s="256">
        <f t="shared" si="67"/>
        <v>0</v>
      </c>
      <c r="T104" s="256">
        <f t="shared" si="67"/>
        <v>0</v>
      </c>
      <c r="U104" s="256">
        <f t="shared" si="67"/>
        <v>0</v>
      </c>
      <c r="V104" s="256">
        <f t="shared" si="67"/>
        <v>0</v>
      </c>
      <c r="W104" s="256">
        <f t="shared" si="67"/>
        <v>0</v>
      </c>
      <c r="X104" s="256">
        <f t="shared" si="67"/>
        <v>0</v>
      </c>
      <c r="Y104" s="256">
        <f t="shared" si="67"/>
        <v>0</v>
      </c>
      <c r="Z104" s="256">
        <f t="shared" si="67"/>
        <v>0</v>
      </c>
      <c r="AA104" s="256">
        <f t="shared" si="67"/>
        <v>0</v>
      </c>
      <c r="AB104" s="256">
        <f t="shared" si="67"/>
        <v>0</v>
      </c>
      <c r="AC104" s="256">
        <f t="shared" si="67"/>
        <v>0</v>
      </c>
      <c r="AD104" s="256">
        <f t="shared" si="67"/>
        <v>0</v>
      </c>
      <c r="AE104" s="256">
        <f t="shared" si="67"/>
        <v>0</v>
      </c>
      <c r="AF104" s="256">
        <f t="shared" si="67"/>
        <v>0</v>
      </c>
    </row>
    <row r="105" spans="1:38">
      <c r="A105" s="145" t="s">
        <v>730</v>
      </c>
      <c r="B105" s="125" t="str">
        <f t="shared" si="68"/>
        <v>9210-04590</v>
      </c>
      <c r="C105" s="255" t="str">
        <f t="shared" si="69"/>
        <v>9210</v>
      </c>
      <c r="D105" s="256">
        <f>SUM($F105:K105)</f>
        <v>22507.140000000003</v>
      </c>
      <c r="E105" s="257">
        <f t="shared" si="70"/>
        <v>8.4872043567101527E-3</v>
      </c>
      <c r="F105" s="258">
        <f>'Div 2 history'!B105</f>
        <v>3871.52</v>
      </c>
      <c r="G105" s="258">
        <f>'Div 2 history'!C105</f>
        <v>4806.62</v>
      </c>
      <c r="H105" s="258">
        <f>'Div 2 history'!D105</f>
        <v>1778.03</v>
      </c>
      <c r="I105" s="258">
        <f>'Div 2 history'!E105</f>
        <v>1723.5500000000002</v>
      </c>
      <c r="J105" s="258">
        <f>'Div 2 history'!F105</f>
        <v>7015.2</v>
      </c>
      <c r="K105" s="258">
        <f>'Div 2 history'!G105</f>
        <v>3312.2200000000003</v>
      </c>
      <c r="L105" s="256">
        <f t="shared" si="66"/>
        <v>4328.3299394481137</v>
      </c>
      <c r="M105" s="256">
        <f t="shared" si="66"/>
        <v>4328.3299394481137</v>
      </c>
      <c r="N105" s="256">
        <f t="shared" si="66"/>
        <v>4332.5735416264688</v>
      </c>
      <c r="O105" s="256">
        <f t="shared" si="66"/>
        <v>4328.3299394481137</v>
      </c>
      <c r="P105" s="256">
        <f t="shared" si="66"/>
        <v>4328.3299394481137</v>
      </c>
      <c r="Q105" s="256">
        <f t="shared" si="66"/>
        <v>4328.3638882655405</v>
      </c>
      <c r="R105" s="256">
        <f t="shared" si="66"/>
        <v>3935.2145157313989</v>
      </c>
      <c r="S105" s="256">
        <f t="shared" si="67"/>
        <v>3806.2260687901612</v>
      </c>
      <c r="T105" s="256">
        <f t="shared" si="67"/>
        <v>3866.2577626460438</v>
      </c>
      <c r="U105" s="256">
        <f t="shared" si="67"/>
        <v>3681.7288806504075</v>
      </c>
      <c r="V105" s="256">
        <f t="shared" si="67"/>
        <v>3767.0619491581665</v>
      </c>
      <c r="W105" s="256">
        <f t="shared" si="67"/>
        <v>3450.6508230238278</v>
      </c>
      <c r="X105" s="256">
        <f t="shared" si="67"/>
        <v>4328.3299394481137</v>
      </c>
      <c r="Y105" s="256">
        <f t="shared" si="67"/>
        <v>4328.3299394481137</v>
      </c>
      <c r="Z105" s="256">
        <f t="shared" si="67"/>
        <v>4332.5735416264688</v>
      </c>
      <c r="AA105" s="256">
        <f t="shared" si="67"/>
        <v>4328.3299394481137</v>
      </c>
      <c r="AB105" s="256">
        <f t="shared" si="67"/>
        <v>4328.3299394481137</v>
      </c>
      <c r="AC105" s="256">
        <f t="shared" si="67"/>
        <v>4328.3638882655405</v>
      </c>
      <c r="AD105" s="256">
        <f t="shared" si="67"/>
        <v>3935.2145157313989</v>
      </c>
      <c r="AE105" s="256">
        <f t="shared" si="67"/>
        <v>3806.2260687901612</v>
      </c>
      <c r="AF105" s="256">
        <f t="shared" si="67"/>
        <v>3866.2577626460438</v>
      </c>
    </row>
    <row r="106" spans="1:38">
      <c r="A106" s="145" t="s">
        <v>731</v>
      </c>
      <c r="B106" s="125" t="str">
        <f t="shared" ref="B106" si="71">RIGHT(A106,10)</f>
        <v>9310-04590</v>
      </c>
      <c r="C106" s="255" t="str">
        <f t="shared" ref="C106" si="72">LEFT(B106,4)</f>
        <v>9310</v>
      </c>
      <c r="D106" s="256">
        <f>SUM($F106:K106)</f>
        <v>13036.759999999998</v>
      </c>
      <c r="E106" s="257">
        <f t="shared" si="70"/>
        <v>4.9160242602740564E-3</v>
      </c>
      <c r="F106" s="258">
        <f>'Div 2 history'!B106</f>
        <v>2366.98</v>
      </c>
      <c r="G106" s="258">
        <f>'Div 2 history'!C106</f>
        <v>2311.0300000000002</v>
      </c>
      <c r="H106" s="258">
        <f>'Div 2 history'!D106</f>
        <v>1933.56</v>
      </c>
      <c r="I106" s="258">
        <f>'Div 2 history'!E106</f>
        <v>2218.2199999999998</v>
      </c>
      <c r="J106" s="258">
        <f>'Div 2 history'!F106</f>
        <v>2268.4899999999998</v>
      </c>
      <c r="K106" s="258">
        <f>'Div 2 history'!G106</f>
        <v>1938.48</v>
      </c>
      <c r="L106" s="256">
        <f t="shared" si="66"/>
        <v>2507.088800327344</v>
      </c>
      <c r="M106" s="256">
        <f t="shared" si="66"/>
        <v>2507.088800327344</v>
      </c>
      <c r="N106" s="256">
        <f t="shared" si="66"/>
        <v>2509.5468124574813</v>
      </c>
      <c r="O106" s="256">
        <f t="shared" si="66"/>
        <v>2507.088800327344</v>
      </c>
      <c r="P106" s="256">
        <f t="shared" si="66"/>
        <v>2507.088800327344</v>
      </c>
      <c r="Q106" s="256">
        <f t="shared" si="66"/>
        <v>2507.1084644243851</v>
      </c>
      <c r="R106" s="256">
        <f t="shared" si="66"/>
        <v>2279.3854390254141</v>
      </c>
      <c r="S106" s="256">
        <f t="shared" si="67"/>
        <v>2204.6717514780116</v>
      </c>
      <c r="T106" s="256">
        <f t="shared" si="67"/>
        <v>2239.4437742757823</v>
      </c>
      <c r="U106" s="256">
        <f t="shared" si="67"/>
        <v>2132.5595256486604</v>
      </c>
      <c r="V106" s="256">
        <f t="shared" si="67"/>
        <v>2181.98680668922</v>
      </c>
      <c r="W106" s="256">
        <f t="shared" si="67"/>
        <v>1998.7127028829123</v>
      </c>
      <c r="X106" s="256">
        <f t="shared" si="67"/>
        <v>2507.088800327344</v>
      </c>
      <c r="Y106" s="256">
        <f t="shared" si="67"/>
        <v>2507.088800327344</v>
      </c>
      <c r="Z106" s="256">
        <f t="shared" si="67"/>
        <v>2509.5468124574813</v>
      </c>
      <c r="AA106" s="256">
        <f t="shared" si="67"/>
        <v>2507.088800327344</v>
      </c>
      <c r="AB106" s="256">
        <f t="shared" si="67"/>
        <v>2507.088800327344</v>
      </c>
      <c r="AC106" s="256">
        <f t="shared" si="67"/>
        <v>2507.1084644243851</v>
      </c>
      <c r="AD106" s="256">
        <f t="shared" si="67"/>
        <v>2279.3854390254141</v>
      </c>
      <c r="AE106" s="256">
        <f t="shared" si="67"/>
        <v>2204.6717514780116</v>
      </c>
      <c r="AF106" s="256">
        <f t="shared" si="67"/>
        <v>2239.4437742757823</v>
      </c>
    </row>
    <row r="107" spans="1:38">
      <c r="A107" s="133" t="s">
        <v>19</v>
      </c>
      <c r="B107" s="171"/>
      <c r="C107" s="182"/>
      <c r="D107" s="259">
        <f t="shared" ref="D107:F107" si="73">SUM(D93:D106)</f>
        <v>2651890.8999999994</v>
      </c>
      <c r="E107" s="260">
        <f t="shared" si="73"/>
        <v>1.0000000000000002</v>
      </c>
      <c r="F107" s="259">
        <f t="shared" si="73"/>
        <v>463664.4</v>
      </c>
      <c r="G107" s="259">
        <f t="shared" ref="G107:K107" si="74">SUM(G93:G106)</f>
        <v>448466.41</v>
      </c>
      <c r="H107" s="259">
        <f t="shared" si="74"/>
        <v>455539.61</v>
      </c>
      <c r="I107" s="259">
        <f t="shared" si="74"/>
        <v>433797.59999999992</v>
      </c>
      <c r="J107" s="259">
        <f t="shared" si="74"/>
        <v>443851.92000000004</v>
      </c>
      <c r="K107" s="259">
        <f t="shared" si="74"/>
        <v>406570.95999999985</v>
      </c>
      <c r="L107" s="262">
        <f>'FY21 OM Budget'!AH68</f>
        <v>509983</v>
      </c>
      <c r="M107" s="262">
        <f>'FY21 OM Budget'!AI68</f>
        <v>509983</v>
      </c>
      <c r="N107" s="262">
        <f>'FY21 OM Budget'!AJ68</f>
        <v>510483</v>
      </c>
      <c r="O107" s="262">
        <f>'FY21 OM Budget'!AK68</f>
        <v>509983</v>
      </c>
      <c r="P107" s="262">
        <f>'FY21 OM Budget'!AL68</f>
        <v>509983</v>
      </c>
      <c r="Q107" s="262">
        <f>'FY21 OM Budget'!AM68</f>
        <v>509987</v>
      </c>
      <c r="R107" s="263">
        <f t="shared" ref="R107" si="75">F107</f>
        <v>463664.4</v>
      </c>
      <c r="S107" s="263">
        <f t="shared" ref="S107" si="76">G107</f>
        <v>448466.41</v>
      </c>
      <c r="T107" s="263">
        <f t="shared" ref="T107" si="77">H107</f>
        <v>455539.61</v>
      </c>
      <c r="U107" s="263">
        <f t="shared" ref="U107:AF107" si="78">I107</f>
        <v>433797.59999999992</v>
      </c>
      <c r="V107" s="263">
        <f t="shared" si="78"/>
        <v>443851.92000000004</v>
      </c>
      <c r="W107" s="263">
        <f t="shared" si="78"/>
        <v>406570.95999999985</v>
      </c>
      <c r="X107" s="263">
        <f t="shared" si="78"/>
        <v>509983</v>
      </c>
      <c r="Y107" s="263">
        <f t="shared" si="78"/>
        <v>509983</v>
      </c>
      <c r="Z107" s="263">
        <f t="shared" si="78"/>
        <v>510483</v>
      </c>
      <c r="AA107" s="263">
        <f t="shared" si="78"/>
        <v>509983</v>
      </c>
      <c r="AB107" s="263">
        <f t="shared" si="78"/>
        <v>509983</v>
      </c>
      <c r="AC107" s="263">
        <f t="shared" si="78"/>
        <v>509987</v>
      </c>
      <c r="AD107" s="263">
        <f t="shared" si="78"/>
        <v>463664.4</v>
      </c>
      <c r="AE107" s="263">
        <f t="shared" si="78"/>
        <v>448466.41</v>
      </c>
      <c r="AF107" s="263">
        <f t="shared" si="78"/>
        <v>455539.61</v>
      </c>
      <c r="AH107" s="264">
        <f>SUM(F107:Q107)</f>
        <v>5712292.9000000004</v>
      </c>
      <c r="AI107" s="264">
        <f>SUM(U107:AF107)</f>
        <v>5712292.9000000013</v>
      </c>
      <c r="AK107" s="264">
        <f>AH107*$AK$7</f>
        <v>285793.040692713</v>
      </c>
      <c r="AL107" s="264">
        <f>AI107*$AL$7</f>
        <v>283981.61470574804</v>
      </c>
    </row>
    <row r="108" spans="1:38">
      <c r="A108" s="145"/>
      <c r="B108" s="125" t="str">
        <f t="shared" si="50"/>
        <v/>
      </c>
      <c r="C108" s="182" t="s">
        <v>847</v>
      </c>
      <c r="D108" s="256">
        <f>D107-SUM(F107:K107)</f>
        <v>0</v>
      </c>
      <c r="F108" s="256">
        <f>F107-'Div 2 history'!B107</f>
        <v>0</v>
      </c>
      <c r="G108" s="256">
        <f>G107-'Div 2 history'!C107</f>
        <v>0</v>
      </c>
      <c r="H108" s="256">
        <f>H107-'Div 2 history'!D107</f>
        <v>0</v>
      </c>
      <c r="I108" s="256">
        <f>I107-'Div 2 history'!E107</f>
        <v>0</v>
      </c>
      <c r="J108" s="256">
        <f>J107-'Div 2 history'!F107</f>
        <v>0</v>
      </c>
      <c r="K108" s="256">
        <f>K107-'Div 2 history'!G107</f>
        <v>0</v>
      </c>
      <c r="L108" s="256">
        <f t="shared" ref="L108:AF108" si="79">L107-SUM(L93:L106)</f>
        <v>0</v>
      </c>
      <c r="M108" s="256">
        <f t="shared" ref="M108:Q108" si="80">M107-SUM(M93:M106)</f>
        <v>0</v>
      </c>
      <c r="N108" s="256">
        <f t="shared" si="80"/>
        <v>0</v>
      </c>
      <c r="O108" s="256">
        <f t="shared" si="80"/>
        <v>0</v>
      </c>
      <c r="P108" s="256">
        <f t="shared" si="80"/>
        <v>0</v>
      </c>
      <c r="Q108" s="256">
        <f t="shared" si="80"/>
        <v>0</v>
      </c>
      <c r="R108" s="256">
        <f t="shared" si="79"/>
        <v>0</v>
      </c>
      <c r="S108" s="256">
        <f t="shared" si="79"/>
        <v>0</v>
      </c>
      <c r="T108" s="256">
        <f t="shared" si="79"/>
        <v>0</v>
      </c>
      <c r="U108" s="256">
        <f t="shared" si="79"/>
        <v>0</v>
      </c>
      <c r="V108" s="256">
        <f t="shared" si="79"/>
        <v>0</v>
      </c>
      <c r="W108" s="256">
        <f t="shared" si="79"/>
        <v>0</v>
      </c>
      <c r="X108" s="256">
        <f t="shared" si="79"/>
        <v>0</v>
      </c>
      <c r="Y108" s="256">
        <f t="shared" si="79"/>
        <v>0</v>
      </c>
      <c r="Z108" s="256">
        <f t="shared" si="79"/>
        <v>0</v>
      </c>
      <c r="AA108" s="256">
        <f t="shared" si="79"/>
        <v>0</v>
      </c>
      <c r="AB108" s="256">
        <f t="shared" si="79"/>
        <v>0</v>
      </c>
      <c r="AC108" s="256">
        <f t="shared" si="79"/>
        <v>0</v>
      </c>
      <c r="AD108" s="256">
        <f t="shared" si="79"/>
        <v>0</v>
      </c>
      <c r="AE108" s="256">
        <f t="shared" si="79"/>
        <v>0</v>
      </c>
      <c r="AF108" s="256">
        <f t="shared" si="79"/>
        <v>0</v>
      </c>
    </row>
    <row r="109" spans="1:38">
      <c r="A109" s="145" t="s">
        <v>426</v>
      </c>
      <c r="B109" s="125" t="str">
        <f t="shared" si="50"/>
        <v>8740-03002</v>
      </c>
      <c r="C109" s="255" t="str">
        <f t="shared" ref="C109:C118" si="81">LEFT(B109,4)</f>
        <v>8740</v>
      </c>
      <c r="D109" s="256">
        <f>SUM($F109:K109)</f>
        <v>21342</v>
      </c>
      <c r="E109" s="257">
        <f>D109/$D$119</f>
        <v>-13.85385359393965</v>
      </c>
      <c r="F109" s="258">
        <f>'Div 2 history'!B109</f>
        <v>3557</v>
      </c>
      <c r="G109" s="258">
        <f>'Div 2 history'!C109</f>
        <v>3807</v>
      </c>
      <c r="H109" s="258">
        <f>'Div 2 history'!D109</f>
        <v>3307</v>
      </c>
      <c r="I109" s="258">
        <f>'Div 2 history'!E109</f>
        <v>3557</v>
      </c>
      <c r="J109" s="258">
        <f>'Div 2 history'!F109</f>
        <v>3557</v>
      </c>
      <c r="K109" s="258">
        <f>'Div 2 history'!G109</f>
        <v>3557</v>
      </c>
      <c r="L109" s="256">
        <f t="shared" ref="L109:AA118" si="82">$E109*L$119</f>
        <v>-140838.27563599049</v>
      </c>
      <c r="M109" s="256">
        <f t="shared" si="82"/>
        <v>-140838.27563599049</v>
      </c>
      <c r="N109" s="256">
        <f t="shared" si="82"/>
        <v>-142570.00733523295</v>
      </c>
      <c r="O109" s="256">
        <f t="shared" si="82"/>
        <v>-140838.27563599049</v>
      </c>
      <c r="P109" s="256">
        <f t="shared" si="82"/>
        <v>-140838.27563599049</v>
      </c>
      <c r="Q109" s="256">
        <f t="shared" si="82"/>
        <v>-142611.56889601477</v>
      </c>
      <c r="R109" s="256">
        <f t="shared" si="82"/>
        <v>-149535.86346080175</v>
      </c>
      <c r="S109" s="256">
        <f t="shared" si="82"/>
        <v>-145227.3149930865</v>
      </c>
      <c r="T109" s="256">
        <f t="shared" si="82"/>
        <v>71202.98885434035</v>
      </c>
      <c r="U109" s="256">
        <f t="shared" si="82"/>
        <v>-151479.55912003148</v>
      </c>
      <c r="V109" s="256">
        <f t="shared" si="82"/>
        <v>-68409.220738586475</v>
      </c>
      <c r="W109" s="256">
        <f t="shared" si="82"/>
        <v>464790.96945816581</v>
      </c>
      <c r="X109" s="256">
        <f t="shared" si="82"/>
        <v>-140838.27563599049</v>
      </c>
      <c r="Y109" s="256">
        <f t="shared" si="82"/>
        <v>-140838.27563599049</v>
      </c>
      <c r="Z109" s="256">
        <f t="shared" si="82"/>
        <v>-142570.00733523295</v>
      </c>
      <c r="AA109" s="256">
        <f t="shared" si="82"/>
        <v>-140838.27563599049</v>
      </c>
      <c r="AB109" s="256">
        <f t="shared" ref="S109:AF118" si="83">$E109*AB$119</f>
        <v>-140838.27563599049</v>
      </c>
      <c r="AC109" s="256">
        <f t="shared" si="83"/>
        <v>-142611.56889601477</v>
      </c>
      <c r="AD109" s="256">
        <f t="shared" si="83"/>
        <v>-149535.86346080175</v>
      </c>
      <c r="AE109" s="256">
        <f t="shared" si="83"/>
        <v>-145227.3149930865</v>
      </c>
      <c r="AF109" s="256">
        <f t="shared" si="83"/>
        <v>71202.98885434035</v>
      </c>
    </row>
    <row r="110" spans="1:38">
      <c r="A110" s="145" t="s">
        <v>431</v>
      </c>
      <c r="B110" s="125" t="str">
        <f t="shared" si="50"/>
        <v>8740-03004</v>
      </c>
      <c r="C110" s="255" t="str">
        <f t="shared" si="81"/>
        <v>8740</v>
      </c>
      <c r="D110" s="256">
        <f>SUM($F110:K110)</f>
        <v>-14293.080000000002</v>
      </c>
      <c r="E110" s="257">
        <f>D110/$D$119</f>
        <v>9.2781481457439305</v>
      </c>
      <c r="F110" s="258">
        <f>'Div 2 history'!B110</f>
        <v>573.84999999999991</v>
      </c>
      <c r="G110" s="258">
        <f>'Div 2 history'!C110</f>
        <v>3204.96</v>
      </c>
      <c r="H110" s="258">
        <f>'Div 2 history'!D110</f>
        <v>662.39</v>
      </c>
      <c r="I110" s="258">
        <f>'Div 2 history'!E110</f>
        <v>2689.84</v>
      </c>
      <c r="J110" s="258">
        <f>'Div 2 history'!F110</f>
        <v>463.78</v>
      </c>
      <c r="K110" s="258">
        <f>'Div 2 history'!G110</f>
        <v>-21887.9</v>
      </c>
      <c r="L110" s="256">
        <f t="shared" si="82"/>
        <v>94321.654049632794</v>
      </c>
      <c r="M110" s="256">
        <f t="shared" si="82"/>
        <v>94321.654049632794</v>
      </c>
      <c r="N110" s="256">
        <f t="shared" si="82"/>
        <v>95481.422567850794</v>
      </c>
      <c r="O110" s="256">
        <f t="shared" si="82"/>
        <v>94321.654049632794</v>
      </c>
      <c r="P110" s="256">
        <f t="shared" si="82"/>
        <v>94321.654049632794</v>
      </c>
      <c r="Q110" s="256">
        <f t="shared" si="82"/>
        <v>95509.257012288028</v>
      </c>
      <c r="R110" s="256">
        <f t="shared" si="82"/>
        <v>100146.56823701231</v>
      </c>
      <c r="S110" s="256">
        <f t="shared" si="83"/>
        <v>97261.064163685922</v>
      </c>
      <c r="T110" s="256">
        <f t="shared" si="83"/>
        <v>-47685.78464690259</v>
      </c>
      <c r="U110" s="256">
        <f t="shared" si="83"/>
        <v>101448.29242186017</v>
      </c>
      <c r="V110" s="256">
        <f t="shared" si="83"/>
        <v>45814.753291831868</v>
      </c>
      <c r="W110" s="256">
        <f t="shared" si="83"/>
        <v>-311277.97346748767</v>
      </c>
      <c r="X110" s="256">
        <f t="shared" si="83"/>
        <v>94321.654049632794</v>
      </c>
      <c r="Y110" s="256">
        <f t="shared" si="83"/>
        <v>94321.654049632794</v>
      </c>
      <c r="Z110" s="256">
        <f t="shared" si="83"/>
        <v>95481.422567850794</v>
      </c>
      <c r="AA110" s="256">
        <f t="shared" si="83"/>
        <v>94321.654049632794</v>
      </c>
      <c r="AB110" s="256">
        <f t="shared" si="83"/>
        <v>94321.654049632794</v>
      </c>
      <c r="AC110" s="256">
        <f t="shared" si="83"/>
        <v>95509.257012288028</v>
      </c>
      <c r="AD110" s="256">
        <f t="shared" si="83"/>
        <v>100146.56823701231</v>
      </c>
      <c r="AE110" s="256">
        <f t="shared" si="83"/>
        <v>97261.064163685922</v>
      </c>
      <c r="AF110" s="256">
        <f t="shared" si="83"/>
        <v>-47685.78464690259</v>
      </c>
    </row>
    <row r="111" spans="1:38">
      <c r="A111" s="145" t="s">
        <v>733</v>
      </c>
      <c r="B111" s="125" t="str">
        <f t="shared" ref="B111:B113" si="84">RIGHT(A111,10)</f>
        <v>9210-03004</v>
      </c>
      <c r="C111" s="255" t="str">
        <f t="shared" ref="C111:C113" si="85">LEFT(B111,4)</f>
        <v>9210</v>
      </c>
      <c r="D111" s="256">
        <f>SUM($F111:K111)</f>
        <v>409.26000000000005</v>
      </c>
      <c r="E111" s="257">
        <f t="shared" ref="E111:E113" si="86">D111/$D$119</f>
        <v>-0.2656652666973921</v>
      </c>
      <c r="F111" s="258">
        <f>'Div 2 history'!B111</f>
        <v>258.16000000000003</v>
      </c>
      <c r="G111" s="258">
        <f>'Div 2 history'!C111</f>
        <v>23.99</v>
      </c>
      <c r="H111" s="258">
        <f>'Div 2 history'!D111</f>
        <v>85.25</v>
      </c>
      <c r="I111" s="258">
        <f>'Div 2 history'!E111</f>
        <v>0</v>
      </c>
      <c r="J111" s="258">
        <f>'Div 2 history'!F111</f>
        <v>0</v>
      </c>
      <c r="K111" s="258">
        <f>'Div 2 history'!G111</f>
        <v>41.86</v>
      </c>
      <c r="L111" s="256">
        <f t="shared" si="82"/>
        <v>-2700.753101245688</v>
      </c>
      <c r="M111" s="256">
        <f t="shared" si="82"/>
        <v>-2700.753101245688</v>
      </c>
      <c r="N111" s="256">
        <f t="shared" si="82"/>
        <v>-2733.9612595828621</v>
      </c>
      <c r="O111" s="256">
        <f t="shared" si="82"/>
        <v>-2700.753101245688</v>
      </c>
      <c r="P111" s="256">
        <f t="shared" si="82"/>
        <v>-2700.753101245688</v>
      </c>
      <c r="Q111" s="256">
        <f t="shared" si="82"/>
        <v>-2734.7582553829543</v>
      </c>
      <c r="R111" s="256">
        <f t="shared" si="82"/>
        <v>-2867.5404123309781</v>
      </c>
      <c r="S111" s="256">
        <f t="shared" si="83"/>
        <v>-2784.9185143880886</v>
      </c>
      <c r="T111" s="256">
        <f t="shared" si="83"/>
        <v>1365.4078914125826</v>
      </c>
      <c r="U111" s="256">
        <f t="shared" si="83"/>
        <v>-2904.813249248622</v>
      </c>
      <c r="V111" s="256">
        <f t="shared" si="83"/>
        <v>-1311.8338337303865</v>
      </c>
      <c r="W111" s="256">
        <f t="shared" si="83"/>
        <v>8912.9581182854927</v>
      </c>
      <c r="X111" s="256">
        <f t="shared" si="83"/>
        <v>-2700.753101245688</v>
      </c>
      <c r="Y111" s="256">
        <f t="shared" si="83"/>
        <v>-2700.753101245688</v>
      </c>
      <c r="Z111" s="256">
        <f t="shared" si="83"/>
        <v>-2733.9612595828621</v>
      </c>
      <c r="AA111" s="256">
        <f t="shared" si="83"/>
        <v>-2700.753101245688</v>
      </c>
      <c r="AB111" s="256">
        <f t="shared" si="83"/>
        <v>-2700.753101245688</v>
      </c>
      <c r="AC111" s="256">
        <f t="shared" si="83"/>
        <v>-2734.7582553829543</v>
      </c>
      <c r="AD111" s="256">
        <f t="shared" si="83"/>
        <v>-2867.5404123309781</v>
      </c>
      <c r="AE111" s="256">
        <f t="shared" si="83"/>
        <v>-2784.9185143880886</v>
      </c>
      <c r="AF111" s="256">
        <f t="shared" si="83"/>
        <v>1365.4078914125826</v>
      </c>
    </row>
    <row r="112" spans="1:38">
      <c r="A112" s="145" t="s">
        <v>624</v>
      </c>
      <c r="B112" s="125" t="str">
        <f t="shared" si="84"/>
        <v>8740-03009</v>
      </c>
      <c r="C112" s="255" t="str">
        <f t="shared" si="85"/>
        <v>8740</v>
      </c>
      <c r="D112" s="256">
        <f>SUM($F112:K112)</f>
        <v>171.08</v>
      </c>
      <c r="E112" s="257">
        <f t="shared" si="86"/>
        <v>-0.11105413142400879</v>
      </c>
      <c r="F112" s="258">
        <f>'Div 2 history'!B112</f>
        <v>42.77</v>
      </c>
      <c r="G112" s="258">
        <f>'Div 2 history'!C112</f>
        <v>0</v>
      </c>
      <c r="H112" s="258">
        <f>'Div 2 history'!D112</f>
        <v>42.77</v>
      </c>
      <c r="I112" s="258">
        <f>'Div 2 history'!E112</f>
        <v>0</v>
      </c>
      <c r="J112" s="258">
        <f>'Div 2 history'!F112</f>
        <v>42.77</v>
      </c>
      <c r="K112" s="258">
        <f>'Div 2 history'!G112</f>
        <v>42.77</v>
      </c>
      <c r="L112" s="256">
        <f t="shared" si="82"/>
        <v>-1128.9763000564733</v>
      </c>
      <c r="M112" s="256">
        <f t="shared" si="82"/>
        <v>-1128.9763000564733</v>
      </c>
      <c r="N112" s="256">
        <f t="shared" si="82"/>
        <v>-1142.8580664844744</v>
      </c>
      <c r="O112" s="256">
        <f t="shared" si="82"/>
        <v>-1128.9763000564733</v>
      </c>
      <c r="P112" s="256">
        <f t="shared" si="82"/>
        <v>-1128.9763000564733</v>
      </c>
      <c r="Q112" s="256">
        <f t="shared" si="82"/>
        <v>-1143.1912288787464</v>
      </c>
      <c r="R112" s="256">
        <f t="shared" si="82"/>
        <v>-1198.6971943057804</v>
      </c>
      <c r="S112" s="256">
        <f t="shared" si="83"/>
        <v>-1164.1593594329136</v>
      </c>
      <c r="T112" s="256">
        <f t="shared" si="83"/>
        <v>570.77159278420709</v>
      </c>
      <c r="U112" s="256">
        <f t="shared" si="83"/>
        <v>-1214.2780889445687</v>
      </c>
      <c r="V112" s="256">
        <f t="shared" si="83"/>
        <v>-548.37641664124146</v>
      </c>
      <c r="W112" s="256">
        <f t="shared" si="83"/>
        <v>3725.8194665402971</v>
      </c>
      <c r="X112" s="256">
        <f t="shared" si="83"/>
        <v>-1128.9763000564733</v>
      </c>
      <c r="Y112" s="256">
        <f t="shared" si="83"/>
        <v>-1128.9763000564733</v>
      </c>
      <c r="Z112" s="256">
        <f t="shared" si="83"/>
        <v>-1142.8580664844744</v>
      </c>
      <c r="AA112" s="256">
        <f t="shared" si="83"/>
        <v>-1128.9763000564733</v>
      </c>
      <c r="AB112" s="256">
        <f t="shared" si="83"/>
        <v>-1128.9763000564733</v>
      </c>
      <c r="AC112" s="256">
        <f t="shared" si="83"/>
        <v>-1143.1912288787464</v>
      </c>
      <c r="AD112" s="256">
        <f t="shared" si="83"/>
        <v>-1198.6971943057804</v>
      </c>
      <c r="AE112" s="256">
        <f t="shared" si="83"/>
        <v>-1164.1593594329136</v>
      </c>
      <c r="AF112" s="256">
        <f t="shared" si="83"/>
        <v>570.77159278420709</v>
      </c>
    </row>
    <row r="113" spans="1:38">
      <c r="A113" s="145" t="s">
        <v>432</v>
      </c>
      <c r="B113" s="125" t="str">
        <f t="shared" si="84"/>
        <v>8740-04301</v>
      </c>
      <c r="C113" s="255" t="str">
        <f t="shared" si="85"/>
        <v>8740</v>
      </c>
      <c r="D113" s="256">
        <f>SUM($F113:K113)</f>
        <v>5217.13</v>
      </c>
      <c r="E113" s="257">
        <f t="shared" si="86"/>
        <v>-3.3866252085348316</v>
      </c>
      <c r="F113" s="258">
        <f>'Div 2 history'!B113</f>
        <v>687.85</v>
      </c>
      <c r="G113" s="258">
        <f>'Div 2 history'!C113</f>
        <v>1735.11</v>
      </c>
      <c r="H113" s="258">
        <f>'Div 2 history'!D113</f>
        <v>687.85</v>
      </c>
      <c r="I113" s="258">
        <f>'Div 2 history'!E113</f>
        <v>730.62</v>
      </c>
      <c r="J113" s="258">
        <f>'Div 2 history'!F113</f>
        <v>687.85</v>
      </c>
      <c r="K113" s="258">
        <f>'Div 2 history'!G113</f>
        <v>687.85</v>
      </c>
      <c r="L113" s="256">
        <f t="shared" si="82"/>
        <v>-34428.431869965098</v>
      </c>
      <c r="M113" s="256">
        <f t="shared" si="82"/>
        <v>-34428.431869965098</v>
      </c>
      <c r="N113" s="256">
        <f t="shared" si="82"/>
        <v>-34851.760021031951</v>
      </c>
      <c r="O113" s="256">
        <f t="shared" si="82"/>
        <v>-34428.431869965098</v>
      </c>
      <c r="P113" s="256">
        <f t="shared" si="82"/>
        <v>-34428.431869965098</v>
      </c>
      <c r="Q113" s="256">
        <f t="shared" si="82"/>
        <v>-34861.919896657557</v>
      </c>
      <c r="R113" s="256">
        <f t="shared" si="82"/>
        <v>-36554.589042135354</v>
      </c>
      <c r="S113" s="256">
        <f t="shared" si="83"/>
        <v>-35501.348602281018</v>
      </c>
      <c r="T113" s="256">
        <f t="shared" si="83"/>
        <v>17405.831189281449</v>
      </c>
      <c r="U113" s="256">
        <f t="shared" si="83"/>
        <v>-37029.732558892792</v>
      </c>
      <c r="V113" s="256">
        <f t="shared" si="83"/>
        <v>-16722.884349728316</v>
      </c>
      <c r="W113" s="256">
        <f t="shared" si="83"/>
        <v>113619.85336375602</v>
      </c>
      <c r="X113" s="256">
        <f t="shared" si="83"/>
        <v>-34428.431869965098</v>
      </c>
      <c r="Y113" s="256">
        <f t="shared" si="83"/>
        <v>-34428.431869965098</v>
      </c>
      <c r="Z113" s="256">
        <f t="shared" si="83"/>
        <v>-34851.760021031951</v>
      </c>
      <c r="AA113" s="256">
        <f t="shared" si="83"/>
        <v>-34428.431869965098</v>
      </c>
      <c r="AB113" s="256">
        <f t="shared" si="83"/>
        <v>-34428.431869965098</v>
      </c>
      <c r="AC113" s="256">
        <f t="shared" si="83"/>
        <v>-34861.919896657557</v>
      </c>
      <c r="AD113" s="256">
        <f t="shared" si="83"/>
        <v>-36554.589042135354</v>
      </c>
      <c r="AE113" s="256">
        <f t="shared" si="83"/>
        <v>-35501.348602281018</v>
      </c>
      <c r="AF113" s="256">
        <f t="shared" si="83"/>
        <v>17405.831189281449</v>
      </c>
    </row>
    <row r="114" spans="1:38">
      <c r="A114" s="145" t="s">
        <v>782</v>
      </c>
      <c r="B114" s="125" t="str">
        <f t="shared" si="50"/>
        <v>9210-04302</v>
      </c>
      <c r="C114" s="255" t="str">
        <f t="shared" si="81"/>
        <v>9210</v>
      </c>
      <c r="D114" s="256">
        <f>SUM($F114:K114)</f>
        <v>8372.24</v>
      </c>
      <c r="E114" s="257">
        <f>D114/$D$119</f>
        <v>-5.434719670758378</v>
      </c>
      <c r="F114" s="258">
        <f>'Div 2 history'!B114</f>
        <v>5392.68</v>
      </c>
      <c r="G114" s="258">
        <f>'Div 2 history'!C114</f>
        <v>0</v>
      </c>
      <c r="H114" s="258">
        <f>'Div 2 history'!D114</f>
        <v>0</v>
      </c>
      <c r="I114" s="258">
        <f>'Div 2 history'!E114</f>
        <v>2979.56</v>
      </c>
      <c r="J114" s="258">
        <f>'Div 2 history'!F114</f>
        <v>0</v>
      </c>
      <c r="K114" s="258">
        <f>'Div 2 history'!G114</f>
        <v>0</v>
      </c>
      <c r="L114" s="256">
        <f t="shared" si="82"/>
        <v>-55249.360172929672</v>
      </c>
      <c r="M114" s="256">
        <f t="shared" si="82"/>
        <v>-55249.360172929672</v>
      </c>
      <c r="N114" s="256">
        <f t="shared" si="82"/>
        <v>-55928.700131774465</v>
      </c>
      <c r="O114" s="256">
        <f t="shared" si="82"/>
        <v>-55249.360172929672</v>
      </c>
      <c r="P114" s="256">
        <f t="shared" si="82"/>
        <v>-55249.360172929672</v>
      </c>
      <c r="Q114" s="256">
        <f t="shared" si="82"/>
        <v>-55945.004290786746</v>
      </c>
      <c r="R114" s="256">
        <f t="shared" si="82"/>
        <v>-58661.331529428498</v>
      </c>
      <c r="S114" s="256">
        <f t="shared" si="83"/>
        <v>-56971.133711822629</v>
      </c>
      <c r="T114" s="256">
        <f t="shared" si="83"/>
        <v>27932.176525436345</v>
      </c>
      <c r="U114" s="256">
        <f t="shared" si="83"/>
        <v>-59423.82269923589</v>
      </c>
      <c r="V114" s="256">
        <f t="shared" si="83"/>
        <v>-26836.21095663121</v>
      </c>
      <c r="W114" s="256">
        <f t="shared" si="83"/>
        <v>182332.56237168188</v>
      </c>
      <c r="X114" s="256">
        <f t="shared" si="83"/>
        <v>-55249.360172929672</v>
      </c>
      <c r="Y114" s="256">
        <f t="shared" si="83"/>
        <v>-55249.360172929672</v>
      </c>
      <c r="Z114" s="256">
        <f t="shared" si="83"/>
        <v>-55928.700131774465</v>
      </c>
      <c r="AA114" s="256">
        <f t="shared" si="83"/>
        <v>-55249.360172929672</v>
      </c>
      <c r="AB114" s="256">
        <f t="shared" si="83"/>
        <v>-55249.360172929672</v>
      </c>
      <c r="AC114" s="256">
        <f t="shared" si="83"/>
        <v>-55945.004290786746</v>
      </c>
      <c r="AD114" s="256">
        <f t="shared" si="83"/>
        <v>-58661.331529428498</v>
      </c>
      <c r="AE114" s="256">
        <f t="shared" si="83"/>
        <v>-56971.133711822629</v>
      </c>
      <c r="AF114" s="256">
        <f t="shared" si="83"/>
        <v>27932.176525436345</v>
      </c>
    </row>
    <row r="115" spans="1:38">
      <c r="A115" s="145" t="s">
        <v>434</v>
      </c>
      <c r="B115" s="125" t="str">
        <f t="shared" si="50"/>
        <v>8740-04302</v>
      </c>
      <c r="C115" s="255" t="str">
        <f t="shared" si="81"/>
        <v>8740</v>
      </c>
      <c r="D115" s="256">
        <f>SUM($F115:K115)</f>
        <v>2929.6800000000003</v>
      </c>
      <c r="E115" s="257">
        <f>D115/$D$119</f>
        <v>-1.9017598068172206</v>
      </c>
      <c r="F115" s="258">
        <f>'Div 2 history'!B115</f>
        <v>31.5</v>
      </c>
      <c r="G115" s="258">
        <f>'Div 2 history'!C115</f>
        <v>1711.75</v>
      </c>
      <c r="H115" s="258">
        <f>'Div 2 history'!D115</f>
        <v>255.16</v>
      </c>
      <c r="I115" s="258">
        <f>'Div 2 history'!E115</f>
        <v>741.41</v>
      </c>
      <c r="J115" s="258">
        <f>'Div 2 history'!F115</f>
        <v>36.519999999999996</v>
      </c>
      <c r="K115" s="258">
        <f>'Div 2 history'!G115</f>
        <v>153.34</v>
      </c>
      <c r="L115" s="256">
        <f t="shared" si="82"/>
        <v>-19333.290196103866</v>
      </c>
      <c r="M115" s="256">
        <f t="shared" si="82"/>
        <v>-19333.290196103866</v>
      </c>
      <c r="N115" s="256">
        <f t="shared" si="82"/>
        <v>-19571.010171956015</v>
      </c>
      <c r="O115" s="256">
        <f t="shared" si="82"/>
        <v>-19333.290196103866</v>
      </c>
      <c r="P115" s="256">
        <f t="shared" si="82"/>
        <v>-19333.290196103866</v>
      </c>
      <c r="Q115" s="256">
        <f t="shared" si="82"/>
        <v>-19576.715451376469</v>
      </c>
      <c r="R115" s="256">
        <f t="shared" si="82"/>
        <v>-20527.234020421787</v>
      </c>
      <c r="S115" s="256">
        <f t="shared" si="83"/>
        <v>-19935.786720501626</v>
      </c>
      <c r="T115" s="256">
        <f t="shared" si="83"/>
        <v>9774.2466679216504</v>
      </c>
      <c r="U115" s="256">
        <f t="shared" si="83"/>
        <v>-20794.050921318241</v>
      </c>
      <c r="V115" s="256">
        <f t="shared" si="83"/>
        <v>-9390.7377852788904</v>
      </c>
      <c r="W115" s="256">
        <f t="shared" si="83"/>
        <v>63803.242779598892</v>
      </c>
      <c r="X115" s="256">
        <f t="shared" si="83"/>
        <v>-19333.290196103866</v>
      </c>
      <c r="Y115" s="256">
        <f t="shared" si="83"/>
        <v>-19333.290196103866</v>
      </c>
      <c r="Z115" s="256">
        <f t="shared" si="83"/>
        <v>-19571.010171956015</v>
      </c>
      <c r="AA115" s="256">
        <f t="shared" si="83"/>
        <v>-19333.290196103866</v>
      </c>
      <c r="AB115" s="256">
        <f t="shared" si="83"/>
        <v>-19333.290196103866</v>
      </c>
      <c r="AC115" s="256">
        <f t="shared" si="83"/>
        <v>-19576.715451376469</v>
      </c>
      <c r="AD115" s="256">
        <f t="shared" si="83"/>
        <v>-20527.234020421787</v>
      </c>
      <c r="AE115" s="256">
        <f t="shared" si="83"/>
        <v>-19935.786720501626</v>
      </c>
      <c r="AF115" s="256">
        <f t="shared" si="83"/>
        <v>9774.2466679216504</v>
      </c>
    </row>
    <row r="116" spans="1:38">
      <c r="A116" s="145" t="s">
        <v>446</v>
      </c>
      <c r="B116" s="125" t="str">
        <f t="shared" si="50"/>
        <v>8810-04309</v>
      </c>
      <c r="C116" s="255" t="str">
        <f t="shared" si="81"/>
        <v>8810</v>
      </c>
      <c r="D116" s="256">
        <f>SUM($F116:K116)</f>
        <v>35.68</v>
      </c>
      <c r="E116" s="257">
        <f>D116/$D$119</f>
        <v>-2.3161160914242654E-2</v>
      </c>
      <c r="F116" s="258">
        <f>'Div 2 history'!B116</f>
        <v>0</v>
      </c>
      <c r="G116" s="258">
        <f>'Div 2 history'!C116</f>
        <v>0</v>
      </c>
      <c r="H116" s="258">
        <f>'Div 2 history'!D116</f>
        <v>0</v>
      </c>
      <c r="I116" s="258">
        <f>'Div 2 history'!E116</f>
        <v>35.68</v>
      </c>
      <c r="J116" s="258">
        <f>'Div 2 history'!F116</f>
        <v>0</v>
      </c>
      <c r="K116" s="258">
        <f>'Div 2 history'!G116</f>
        <v>0</v>
      </c>
      <c r="L116" s="256">
        <f t="shared" si="82"/>
        <v>-235.45636185419082</v>
      </c>
      <c r="M116" s="256">
        <f t="shared" si="82"/>
        <v>-235.45636185419082</v>
      </c>
      <c r="N116" s="256">
        <f t="shared" si="82"/>
        <v>-238.35150696847114</v>
      </c>
      <c r="O116" s="256">
        <f t="shared" si="82"/>
        <v>-235.45636185419082</v>
      </c>
      <c r="P116" s="256">
        <f t="shared" si="82"/>
        <v>-235.45636185419082</v>
      </c>
      <c r="Q116" s="256">
        <f t="shared" si="82"/>
        <v>-238.42099045121387</v>
      </c>
      <c r="R116" s="256">
        <f t="shared" si="82"/>
        <v>-249.99717028776152</v>
      </c>
      <c r="S116" s="256">
        <f t="shared" si="83"/>
        <v>-242.79404924343203</v>
      </c>
      <c r="T116" s="256">
        <f t="shared" si="83"/>
        <v>119.03863941162325</v>
      </c>
      <c r="U116" s="256">
        <f t="shared" si="83"/>
        <v>-253.24668116402975</v>
      </c>
      <c r="V116" s="256">
        <f t="shared" si="83"/>
        <v>-114.36795970165709</v>
      </c>
      <c r="W116" s="256">
        <f t="shared" si="83"/>
        <v>777.04722098525713</v>
      </c>
      <c r="X116" s="256">
        <f t="shared" si="83"/>
        <v>-235.45636185419082</v>
      </c>
      <c r="Y116" s="256">
        <f t="shared" si="83"/>
        <v>-235.45636185419082</v>
      </c>
      <c r="Z116" s="256">
        <f t="shared" si="83"/>
        <v>-238.35150696847114</v>
      </c>
      <c r="AA116" s="256">
        <f t="shared" si="83"/>
        <v>-235.45636185419082</v>
      </c>
      <c r="AB116" s="256">
        <f t="shared" si="83"/>
        <v>-235.45636185419082</v>
      </c>
      <c r="AC116" s="256">
        <f t="shared" si="83"/>
        <v>-238.42099045121387</v>
      </c>
      <c r="AD116" s="256">
        <f t="shared" si="83"/>
        <v>-249.99717028776152</v>
      </c>
      <c r="AE116" s="256">
        <f t="shared" si="83"/>
        <v>-242.79404924343203</v>
      </c>
      <c r="AF116" s="256">
        <f t="shared" si="83"/>
        <v>119.03863941162325</v>
      </c>
    </row>
    <row r="117" spans="1:38">
      <c r="A117" s="145" t="s">
        <v>447</v>
      </c>
      <c r="B117" s="125" t="str">
        <f t="shared" si="50"/>
        <v>8740-04560</v>
      </c>
      <c r="C117" s="255" t="str">
        <f t="shared" si="81"/>
        <v>8740</v>
      </c>
      <c r="D117" s="256">
        <f>SUM($F117:K117)</f>
        <v>-9480</v>
      </c>
      <c r="E117" s="257">
        <f>D117/$D$119</f>
        <v>6.1538062070353243</v>
      </c>
      <c r="F117" s="258">
        <f>'Div 2 history'!B117</f>
        <v>250</v>
      </c>
      <c r="G117" s="258">
        <f>'Div 2 history'!C117</f>
        <v>0</v>
      </c>
      <c r="H117" s="258">
        <f>'Div 2 history'!D117</f>
        <v>-10180</v>
      </c>
      <c r="I117" s="258">
        <f>'Div 2 history'!E117</f>
        <v>150</v>
      </c>
      <c r="J117" s="258">
        <f>'Div 2 history'!F117</f>
        <v>150</v>
      </c>
      <c r="K117" s="258">
        <f>'Div 2 history'!G117</f>
        <v>150</v>
      </c>
      <c r="L117" s="256">
        <f t="shared" si="82"/>
        <v>62559.593900721105</v>
      </c>
      <c r="M117" s="256">
        <f t="shared" si="82"/>
        <v>62559.593900721105</v>
      </c>
      <c r="N117" s="256">
        <f t="shared" si="82"/>
        <v>63328.81967660052</v>
      </c>
      <c r="O117" s="256">
        <f t="shared" si="82"/>
        <v>62559.593900721105</v>
      </c>
      <c r="P117" s="256">
        <f t="shared" si="82"/>
        <v>62559.593900721105</v>
      </c>
      <c r="Q117" s="256">
        <f t="shared" si="82"/>
        <v>63347.281095221631</v>
      </c>
      <c r="R117" s="256">
        <f t="shared" si="82"/>
        <v>66423.014975559956</v>
      </c>
      <c r="S117" s="256">
        <f t="shared" si="83"/>
        <v>64509.181245171967</v>
      </c>
      <c r="T117" s="256">
        <f t="shared" si="83"/>
        <v>-31627.979305554611</v>
      </c>
      <c r="U117" s="256">
        <f t="shared" si="83"/>
        <v>67286.393986407013</v>
      </c>
      <c r="V117" s="256">
        <f t="shared" si="83"/>
        <v>30387.002745843871</v>
      </c>
      <c r="W117" s="256">
        <f t="shared" si="83"/>
        <v>-206457.6136474282</v>
      </c>
      <c r="X117" s="256">
        <f t="shared" si="83"/>
        <v>62559.593900721105</v>
      </c>
      <c r="Y117" s="256">
        <f t="shared" si="83"/>
        <v>62559.593900721105</v>
      </c>
      <c r="Z117" s="256">
        <f t="shared" si="83"/>
        <v>63328.81967660052</v>
      </c>
      <c r="AA117" s="256">
        <f t="shared" si="83"/>
        <v>62559.593900721105</v>
      </c>
      <c r="AB117" s="256">
        <f t="shared" si="83"/>
        <v>62559.593900721105</v>
      </c>
      <c r="AC117" s="256">
        <f t="shared" si="83"/>
        <v>63347.281095221631</v>
      </c>
      <c r="AD117" s="256">
        <f t="shared" si="83"/>
        <v>66423.014975559956</v>
      </c>
      <c r="AE117" s="256">
        <f t="shared" si="83"/>
        <v>64509.181245171967</v>
      </c>
      <c r="AF117" s="256">
        <f t="shared" si="83"/>
        <v>-31627.979305554611</v>
      </c>
    </row>
    <row r="118" spans="1:38">
      <c r="A118" s="145" t="s">
        <v>448</v>
      </c>
      <c r="B118" s="125" t="str">
        <f t="shared" si="50"/>
        <v>8740-04563</v>
      </c>
      <c r="C118" s="255" t="str">
        <f t="shared" si="81"/>
        <v>8740</v>
      </c>
      <c r="D118" s="256">
        <f>SUM($F118:K118)</f>
        <v>-16244.5</v>
      </c>
      <c r="E118" s="257">
        <f>D118/$D$119</f>
        <v>10.544884486306469</v>
      </c>
      <c r="F118" s="258">
        <f>'Div 2 history'!B118</f>
        <v>0</v>
      </c>
      <c r="G118" s="258">
        <f>'Div 2 history'!C118</f>
        <v>0</v>
      </c>
      <c r="H118" s="258">
        <f>'Div 2 history'!D118</f>
        <v>0</v>
      </c>
      <c r="I118" s="258">
        <f>'Div 2 history'!E118</f>
        <v>50</v>
      </c>
      <c r="J118" s="258">
        <f>'Div 2 history'!F118</f>
        <v>0</v>
      </c>
      <c r="K118" s="258">
        <f>'Div 2 history'!G118</f>
        <v>-16294.5</v>
      </c>
      <c r="L118" s="256">
        <f t="shared" si="82"/>
        <v>107199.29568779156</v>
      </c>
      <c r="M118" s="256">
        <f t="shared" si="82"/>
        <v>107199.29568779156</v>
      </c>
      <c r="N118" s="256">
        <f t="shared" si="82"/>
        <v>108517.40624857986</v>
      </c>
      <c r="O118" s="256">
        <f t="shared" si="82"/>
        <v>107199.29568779156</v>
      </c>
      <c r="P118" s="256">
        <f t="shared" si="82"/>
        <v>107199.29568779156</v>
      </c>
      <c r="Q118" s="256">
        <f t="shared" si="82"/>
        <v>108549.04090203879</v>
      </c>
      <c r="R118" s="256">
        <f t="shared" si="82"/>
        <v>113819.47961713963</v>
      </c>
      <c r="S118" s="256">
        <f t="shared" si="83"/>
        <v>110540.02054189831</v>
      </c>
      <c r="T118" s="256">
        <f t="shared" si="83"/>
        <v>-54196.277408130998</v>
      </c>
      <c r="U118" s="256">
        <f t="shared" si="83"/>
        <v>115298.92691056842</v>
      </c>
      <c r="V118" s="256">
        <f t="shared" si="83"/>
        <v>52069.796002622439</v>
      </c>
      <c r="W118" s="256">
        <f t="shared" si="83"/>
        <v>-353776.44566409779</v>
      </c>
      <c r="X118" s="256">
        <f t="shared" si="83"/>
        <v>107199.29568779156</v>
      </c>
      <c r="Y118" s="256">
        <f t="shared" si="83"/>
        <v>107199.29568779156</v>
      </c>
      <c r="Z118" s="256">
        <f t="shared" si="83"/>
        <v>108517.40624857986</v>
      </c>
      <c r="AA118" s="256">
        <f t="shared" si="83"/>
        <v>107199.29568779156</v>
      </c>
      <c r="AB118" s="256">
        <f t="shared" si="83"/>
        <v>107199.29568779156</v>
      </c>
      <c r="AC118" s="256">
        <f t="shared" si="83"/>
        <v>108549.04090203879</v>
      </c>
      <c r="AD118" s="256">
        <f t="shared" si="83"/>
        <v>113819.47961713963</v>
      </c>
      <c r="AE118" s="256">
        <f t="shared" si="83"/>
        <v>110540.02054189831</v>
      </c>
      <c r="AF118" s="256">
        <f t="shared" si="83"/>
        <v>-54196.277408130998</v>
      </c>
    </row>
    <row r="119" spans="1:38">
      <c r="A119" s="133" t="s">
        <v>20</v>
      </c>
      <c r="B119" s="171"/>
      <c r="C119" s="182"/>
      <c r="D119" s="259">
        <f>SUM(D109:D118)</f>
        <v>-1540.510000000002</v>
      </c>
      <c r="E119" s="260">
        <f>SUM(E109:E118)</f>
        <v>1</v>
      </c>
      <c r="F119" s="259">
        <f>SUM(F109:F118)</f>
        <v>10793.810000000001</v>
      </c>
      <c r="G119" s="259">
        <f t="shared" ref="G119:K119" si="87">SUM(G109:G118)</f>
        <v>10482.81</v>
      </c>
      <c r="H119" s="259">
        <f t="shared" si="87"/>
        <v>-5139.58</v>
      </c>
      <c r="I119" s="259">
        <f t="shared" si="87"/>
        <v>10934.11</v>
      </c>
      <c r="J119" s="259">
        <f t="shared" si="87"/>
        <v>4937.92</v>
      </c>
      <c r="K119" s="259">
        <f t="shared" si="87"/>
        <v>-33549.58</v>
      </c>
      <c r="L119" s="262">
        <f>'FY21 OM Budget'!AH75</f>
        <v>10166</v>
      </c>
      <c r="M119" s="262">
        <f>'FY21 OM Budget'!AI75</f>
        <v>10166</v>
      </c>
      <c r="N119" s="262">
        <f>'FY21 OM Budget'!AJ75</f>
        <v>10291</v>
      </c>
      <c r="O119" s="262">
        <f>'FY21 OM Budget'!AK75</f>
        <v>10166</v>
      </c>
      <c r="P119" s="262">
        <f>'FY21 OM Budget'!AL75</f>
        <v>10166</v>
      </c>
      <c r="Q119" s="262">
        <f>'FY21 OM Budget'!AM75</f>
        <v>10294</v>
      </c>
      <c r="R119" s="263">
        <f t="shared" ref="R119:T119" si="88">F119*(1+R$4)</f>
        <v>10793.810000000001</v>
      </c>
      <c r="S119" s="263">
        <f t="shared" si="88"/>
        <v>10482.81</v>
      </c>
      <c r="T119" s="263">
        <f t="shared" si="88"/>
        <v>-5139.58</v>
      </c>
      <c r="U119" s="263">
        <f>I119*(1+U$4)</f>
        <v>10934.11</v>
      </c>
      <c r="V119" s="263">
        <f t="shared" ref="V119:AF119" si="89">J119*(1+V$4)</f>
        <v>4937.92</v>
      </c>
      <c r="W119" s="263">
        <f t="shared" si="89"/>
        <v>-33549.58</v>
      </c>
      <c r="X119" s="263">
        <f t="shared" si="89"/>
        <v>10166</v>
      </c>
      <c r="Y119" s="263">
        <f t="shared" si="89"/>
        <v>10166</v>
      </c>
      <c r="Z119" s="263">
        <f t="shared" si="89"/>
        <v>10291</v>
      </c>
      <c r="AA119" s="263">
        <f t="shared" si="89"/>
        <v>10166</v>
      </c>
      <c r="AB119" s="263">
        <f t="shared" si="89"/>
        <v>10166</v>
      </c>
      <c r="AC119" s="263">
        <f t="shared" si="89"/>
        <v>10294</v>
      </c>
      <c r="AD119" s="263">
        <f t="shared" si="89"/>
        <v>10793.810000000001</v>
      </c>
      <c r="AE119" s="263">
        <f t="shared" si="89"/>
        <v>10482.81</v>
      </c>
      <c r="AF119" s="263">
        <f t="shared" si="89"/>
        <v>-5139.58</v>
      </c>
      <c r="AH119" s="264">
        <f>SUM(F119:Q119)</f>
        <v>59708.49</v>
      </c>
      <c r="AI119" s="264">
        <f>SUM(U119:AF119)</f>
        <v>59708.489999999991</v>
      </c>
      <c r="AK119" s="264">
        <f>AH119*$AK$7</f>
        <v>2987.2892043526767</v>
      </c>
      <c r="AL119" s="264">
        <f>AI119*$AL$7</f>
        <v>2968.3550368787992</v>
      </c>
    </row>
    <row r="120" spans="1:38">
      <c r="A120" s="145"/>
      <c r="B120" s="125" t="str">
        <f t="shared" si="50"/>
        <v/>
      </c>
      <c r="C120" s="182" t="s">
        <v>847</v>
      </c>
      <c r="D120" s="256">
        <f>D119-SUM(F119:K119)</f>
        <v>0</v>
      </c>
      <c r="F120" s="256">
        <f>F119-'Div 2 history'!B119</f>
        <v>0</v>
      </c>
      <c r="G120" s="256">
        <f>G119-'Div 2 history'!C119</f>
        <v>0</v>
      </c>
      <c r="H120" s="256">
        <f>H119-'Div 2 history'!D119</f>
        <v>0</v>
      </c>
      <c r="I120" s="256">
        <f>I119-'Div 2 history'!E119</f>
        <v>0</v>
      </c>
      <c r="J120" s="256">
        <f>J119-'Div 2 history'!F119</f>
        <v>0</v>
      </c>
      <c r="K120" s="256">
        <f>K119-'Div 2 history'!G119</f>
        <v>0</v>
      </c>
      <c r="L120" s="256">
        <f t="shared" ref="L120:AF120" si="90">L119-SUM(L109:L118)</f>
        <v>1.4551915228366852E-11</v>
      </c>
      <c r="M120" s="256">
        <f t="shared" ref="M120:Q120" si="91">M119-SUM(M109:M118)</f>
        <v>1.4551915228366852E-11</v>
      </c>
      <c r="N120" s="256">
        <f t="shared" si="91"/>
        <v>1.4551915228366852E-11</v>
      </c>
      <c r="O120" s="256">
        <f t="shared" si="91"/>
        <v>1.4551915228366852E-11</v>
      </c>
      <c r="P120" s="256">
        <f t="shared" si="91"/>
        <v>1.4551915228366852E-11</v>
      </c>
      <c r="Q120" s="256">
        <f t="shared" si="91"/>
        <v>-1.4551915228366852E-11</v>
      </c>
      <c r="R120" s="256">
        <f t="shared" si="90"/>
        <v>1.8189894035458565E-11</v>
      </c>
      <c r="S120" s="256">
        <f t="shared" si="90"/>
        <v>4.5474735088646412E-11</v>
      </c>
      <c r="T120" s="256">
        <f t="shared" si="90"/>
        <v>0</v>
      </c>
      <c r="U120" s="256">
        <f t="shared" si="90"/>
        <v>1.4551915228366852E-11</v>
      </c>
      <c r="V120" s="256">
        <f t="shared" si="90"/>
        <v>9.0949470177292824E-12</v>
      </c>
      <c r="W120" s="256">
        <f t="shared" si="90"/>
        <v>0</v>
      </c>
      <c r="X120" s="256">
        <f t="shared" si="90"/>
        <v>1.4551915228366852E-11</v>
      </c>
      <c r="Y120" s="256">
        <f t="shared" si="90"/>
        <v>1.4551915228366852E-11</v>
      </c>
      <c r="Z120" s="256">
        <f t="shared" si="90"/>
        <v>1.4551915228366852E-11</v>
      </c>
      <c r="AA120" s="256">
        <f t="shared" si="90"/>
        <v>1.4551915228366852E-11</v>
      </c>
      <c r="AB120" s="256">
        <f t="shared" si="90"/>
        <v>1.4551915228366852E-11</v>
      </c>
      <c r="AC120" s="256">
        <f t="shared" si="90"/>
        <v>-1.4551915228366852E-11</v>
      </c>
      <c r="AD120" s="256">
        <f t="shared" si="90"/>
        <v>1.8189894035458565E-11</v>
      </c>
      <c r="AE120" s="256">
        <f t="shared" si="90"/>
        <v>4.5474735088646412E-11</v>
      </c>
      <c r="AF120" s="256">
        <f t="shared" si="90"/>
        <v>0</v>
      </c>
    </row>
    <row r="121" spans="1:38">
      <c r="A121" s="145" t="s">
        <v>783</v>
      </c>
      <c r="B121" s="125" t="str">
        <f t="shared" si="50"/>
        <v>9210-02001</v>
      </c>
      <c r="C121" s="255" t="str">
        <f t="shared" ref="C121" si="92">LEFT(B121,4)</f>
        <v>9210</v>
      </c>
      <c r="D121" s="256">
        <f>SUM($F121:K121)</f>
        <v>31078.69</v>
      </c>
      <c r="E121" s="257">
        <f>D121/$D$133</f>
        <v>6.5851016178251037E-2</v>
      </c>
      <c r="F121" s="258">
        <f>'Div 2 history'!B121</f>
        <v>-1298</v>
      </c>
      <c r="G121" s="258">
        <f>'Div 2 history'!C121</f>
        <v>21630.6</v>
      </c>
      <c r="H121" s="258">
        <f>'Div 2 history'!D121</f>
        <v>1168.08</v>
      </c>
      <c r="I121" s="258">
        <f>'Div 2 history'!E121</f>
        <v>693.37</v>
      </c>
      <c r="J121" s="258">
        <f>'Div 2 history'!F121</f>
        <v>0</v>
      </c>
      <c r="K121" s="258">
        <f>'Div 2 history'!G121</f>
        <v>8884.64</v>
      </c>
      <c r="L121" s="256">
        <f t="shared" ref="L121:AA132" si="93">$E121*L$133</f>
        <v>6608.7691315497295</v>
      </c>
      <c r="M121" s="256">
        <f t="shared" si="93"/>
        <v>6284.5187278880212</v>
      </c>
      <c r="N121" s="256">
        <f t="shared" si="93"/>
        <v>6320.7367867860594</v>
      </c>
      <c r="O121" s="256">
        <f t="shared" si="93"/>
        <v>6361.8278208812881</v>
      </c>
      <c r="P121" s="256">
        <f t="shared" si="93"/>
        <v>6380.0027013464851</v>
      </c>
      <c r="Q121" s="256">
        <f t="shared" si="93"/>
        <v>6258.9685336108596</v>
      </c>
      <c r="R121" s="256">
        <f t="shared" si="93"/>
        <v>4378.7857101183035</v>
      </c>
      <c r="S121" s="256">
        <f t="shared" si="93"/>
        <v>5164.804511547085</v>
      </c>
      <c r="T121" s="256">
        <f t="shared" si="93"/>
        <v>2228.2976354172624</v>
      </c>
      <c r="U121" s="256">
        <f t="shared" si="93"/>
        <v>4901.0112673284675</v>
      </c>
      <c r="V121" s="256">
        <f t="shared" si="93"/>
        <v>4388.34925319787</v>
      </c>
      <c r="W121" s="256">
        <f t="shared" si="93"/>
        <v>10017.441622391008</v>
      </c>
      <c r="X121" s="256">
        <f t="shared" si="93"/>
        <v>6608.7691315497295</v>
      </c>
      <c r="Y121" s="256">
        <f t="shared" si="93"/>
        <v>6284.5187278880212</v>
      </c>
      <c r="Z121" s="256">
        <f t="shared" si="93"/>
        <v>6320.7367867860594</v>
      </c>
      <c r="AA121" s="256">
        <f t="shared" si="93"/>
        <v>6361.8278208812881</v>
      </c>
      <c r="AB121" s="256">
        <f t="shared" ref="S121:AF132" si="94">$E121*AB$133</f>
        <v>6380.0027013464851</v>
      </c>
      <c r="AC121" s="256">
        <f t="shared" si="94"/>
        <v>6258.9685336108596</v>
      </c>
      <c r="AD121" s="256">
        <f t="shared" si="94"/>
        <v>4378.7857101183035</v>
      </c>
      <c r="AE121" s="256">
        <f t="shared" si="94"/>
        <v>5164.804511547085</v>
      </c>
      <c r="AF121" s="256">
        <f t="shared" si="94"/>
        <v>2228.2976354172624</v>
      </c>
    </row>
    <row r="122" spans="1:38">
      <c r="A122" s="145" t="s">
        <v>887</v>
      </c>
      <c r="B122" s="125" t="str">
        <f t="shared" ref="B122:B132" si="95">RIGHT(A122,10)</f>
        <v>9230-02001</v>
      </c>
      <c r="C122" s="255" t="str">
        <f t="shared" ref="C122:C132" si="96">LEFT(B122,4)</f>
        <v>9230</v>
      </c>
      <c r="D122" s="256">
        <f>SUM($F122:K122)</f>
        <v>26473.74</v>
      </c>
      <c r="E122" s="257">
        <f t="shared" ref="E122:E132" si="97">D122/$D$133</f>
        <v>5.6093827669017313E-2</v>
      </c>
      <c r="F122" s="258">
        <f>'Div 2 history'!B122</f>
        <v>19672.900000000001</v>
      </c>
      <c r="G122" s="258">
        <f>'Div 2 history'!C122</f>
        <v>-242.68</v>
      </c>
      <c r="H122" s="258">
        <f>'Div 2 history'!D122</f>
        <v>6581.22</v>
      </c>
      <c r="I122" s="258">
        <f>'Div 2 history'!E122</f>
        <v>131.88999999999999</v>
      </c>
      <c r="J122" s="258">
        <f>'Div 2 history'!F122</f>
        <v>322.94</v>
      </c>
      <c r="K122" s="258">
        <f>'Div 2 history'!G122</f>
        <v>7.47</v>
      </c>
      <c r="L122" s="256">
        <f t="shared" si="93"/>
        <v>5629.5434495042527</v>
      </c>
      <c r="M122" s="256">
        <f t="shared" si="93"/>
        <v>5353.3374420620121</v>
      </c>
      <c r="N122" s="256">
        <f t="shared" si="93"/>
        <v>5384.1890472799714</v>
      </c>
      <c r="O122" s="256">
        <f t="shared" si="93"/>
        <v>5419.1915957454385</v>
      </c>
      <c r="P122" s="256">
        <f t="shared" si="93"/>
        <v>5434.6734921820871</v>
      </c>
      <c r="Q122" s="256">
        <f t="shared" si="93"/>
        <v>5331.5730369264329</v>
      </c>
      <c r="R122" s="256">
        <f t="shared" si="93"/>
        <v>3729.9781427527137</v>
      </c>
      <c r="S122" s="256">
        <f t="shared" si="94"/>
        <v>4399.5320198349582</v>
      </c>
      <c r="T122" s="256">
        <f t="shared" si="94"/>
        <v>1898.1293047632123</v>
      </c>
      <c r="U122" s="256">
        <f t="shared" si="94"/>
        <v>4174.8251946373657</v>
      </c>
      <c r="V122" s="256">
        <f t="shared" si="94"/>
        <v>3738.1246493450844</v>
      </c>
      <c r="W122" s="256">
        <f t="shared" si="94"/>
        <v>8533.150688666663</v>
      </c>
      <c r="X122" s="256">
        <f t="shared" si="94"/>
        <v>5629.5434495042527</v>
      </c>
      <c r="Y122" s="256">
        <f t="shared" si="94"/>
        <v>5353.3374420620121</v>
      </c>
      <c r="Z122" s="256">
        <f t="shared" si="94"/>
        <v>5384.1890472799714</v>
      </c>
      <c r="AA122" s="256">
        <f t="shared" si="94"/>
        <v>5419.1915957454385</v>
      </c>
      <c r="AB122" s="256">
        <f t="shared" si="94"/>
        <v>5434.6734921820871</v>
      </c>
      <c r="AC122" s="256">
        <f t="shared" si="94"/>
        <v>5331.5730369264329</v>
      </c>
      <c r="AD122" s="256">
        <f t="shared" si="94"/>
        <v>3729.9781427527137</v>
      </c>
      <c r="AE122" s="256">
        <f t="shared" si="94"/>
        <v>4399.5320198349582</v>
      </c>
      <c r="AF122" s="256">
        <f t="shared" si="94"/>
        <v>1898.1293047632123</v>
      </c>
    </row>
    <row r="123" spans="1:38">
      <c r="A123" s="145" t="s">
        <v>736</v>
      </c>
      <c r="B123" s="125" t="str">
        <f t="shared" si="95"/>
        <v>9210-02005</v>
      </c>
      <c r="C123" s="255" t="str">
        <f t="shared" si="96"/>
        <v>9210</v>
      </c>
      <c r="D123" s="256">
        <f>SUM($F123:K123)</f>
        <v>356129.27</v>
      </c>
      <c r="E123" s="257">
        <f t="shared" si="97"/>
        <v>0.75458374597895639</v>
      </c>
      <c r="F123" s="258">
        <f>'Div 2 history'!B123</f>
        <v>40589.61</v>
      </c>
      <c r="G123" s="258">
        <f>'Div 2 history'!C123</f>
        <v>47226.159999999996</v>
      </c>
      <c r="H123" s="258">
        <f>'Div 2 history'!D123</f>
        <v>17553.670000000002</v>
      </c>
      <c r="I123" s="258">
        <f>'Div 2 history'!E123</f>
        <v>61218.5</v>
      </c>
      <c r="J123" s="258">
        <f>'Div 2 history'!F123</f>
        <v>58859.24</v>
      </c>
      <c r="K123" s="258">
        <f>'Div 2 history'!G123</f>
        <v>130682.09</v>
      </c>
      <c r="L123" s="256">
        <f t="shared" si="93"/>
        <v>75729.579542037944</v>
      </c>
      <c r="M123" s="256">
        <f t="shared" si="93"/>
        <v>72014.009176837557</v>
      </c>
      <c r="N123" s="256">
        <f t="shared" si="93"/>
        <v>72429.03023712599</v>
      </c>
      <c r="O123" s="256">
        <f t="shared" si="93"/>
        <v>72899.890494616848</v>
      </c>
      <c r="P123" s="256">
        <f t="shared" si="93"/>
        <v>73108.155608507048</v>
      </c>
      <c r="Q123" s="256">
        <f t="shared" si="93"/>
        <v>71721.23068339772</v>
      </c>
      <c r="R123" s="256">
        <f t="shared" si="93"/>
        <v>50176.302747344336</v>
      </c>
      <c r="S123" s="256">
        <f t="shared" si="94"/>
        <v>59183.255806147878</v>
      </c>
      <c r="T123" s="256">
        <f t="shared" si="94"/>
        <v>25533.959450796538</v>
      </c>
      <c r="U123" s="256">
        <f t="shared" si="94"/>
        <v>56160.46123229331</v>
      </c>
      <c r="V123" s="256">
        <f t="shared" si="94"/>
        <v>50285.890944772858</v>
      </c>
      <c r="W123" s="256">
        <f t="shared" si="94"/>
        <v>114789.39981864505</v>
      </c>
      <c r="X123" s="256">
        <f t="shared" si="94"/>
        <v>75729.579542037944</v>
      </c>
      <c r="Y123" s="256">
        <f t="shared" si="94"/>
        <v>72014.009176837557</v>
      </c>
      <c r="Z123" s="256">
        <f t="shared" si="94"/>
        <v>72429.03023712599</v>
      </c>
      <c r="AA123" s="256">
        <f t="shared" si="94"/>
        <v>72899.890494616848</v>
      </c>
      <c r="AB123" s="256">
        <f t="shared" si="94"/>
        <v>73108.155608507048</v>
      </c>
      <c r="AC123" s="256">
        <f t="shared" si="94"/>
        <v>71721.23068339772</v>
      </c>
      <c r="AD123" s="256">
        <f t="shared" si="94"/>
        <v>50176.302747344336</v>
      </c>
      <c r="AE123" s="256">
        <f t="shared" si="94"/>
        <v>59183.255806147878</v>
      </c>
      <c r="AF123" s="256">
        <f t="shared" si="94"/>
        <v>25533.959450796538</v>
      </c>
    </row>
    <row r="124" spans="1:38">
      <c r="A124" s="145" t="s">
        <v>735</v>
      </c>
      <c r="B124" s="125" t="str">
        <f t="shared" si="95"/>
        <v>9310-02005</v>
      </c>
      <c r="C124" s="255" t="str">
        <f t="shared" si="96"/>
        <v>9310</v>
      </c>
      <c r="D124" s="256">
        <f>SUM($F124:K124)</f>
        <v>48.24</v>
      </c>
      <c r="E124" s="257">
        <f t="shared" si="97"/>
        <v>1.0221322135646098E-4</v>
      </c>
      <c r="F124" s="258">
        <f>'Div 2 history'!B124</f>
        <v>2.73</v>
      </c>
      <c r="G124" s="258">
        <f>'Div 2 history'!C124</f>
        <v>15.57</v>
      </c>
      <c r="H124" s="258">
        <f>'Div 2 history'!D124</f>
        <v>0.46</v>
      </c>
      <c r="I124" s="258">
        <f>'Div 2 history'!E124</f>
        <v>0</v>
      </c>
      <c r="J124" s="258">
        <f>'Div 2 history'!F124</f>
        <v>0</v>
      </c>
      <c r="K124" s="258">
        <f>'Div 2 history'!G124</f>
        <v>29.48</v>
      </c>
      <c r="L124" s="256">
        <f t="shared" si="93"/>
        <v>10.258058589533825</v>
      </c>
      <c r="M124" s="256">
        <f t="shared" si="93"/>
        <v>9.7547606875746098</v>
      </c>
      <c r="N124" s="256">
        <f t="shared" si="93"/>
        <v>9.810977959320665</v>
      </c>
      <c r="O124" s="256">
        <f t="shared" si="93"/>
        <v>9.8747590094470965</v>
      </c>
      <c r="P124" s="256">
        <f t="shared" si="93"/>
        <v>9.9029698585414785</v>
      </c>
      <c r="Q124" s="256">
        <f t="shared" si="93"/>
        <v>9.7151019576883044</v>
      </c>
      <c r="R124" s="256">
        <f t="shared" si="93"/>
        <v>6.7967029065931337</v>
      </c>
      <c r="S124" s="256">
        <f t="shared" si="94"/>
        <v>8.0167526249346874</v>
      </c>
      <c r="T124" s="256">
        <f t="shared" si="94"/>
        <v>3.4587390244739646</v>
      </c>
      <c r="U124" s="256">
        <f t="shared" si="94"/>
        <v>7.6072956593706262</v>
      </c>
      <c r="V124" s="256">
        <f t="shared" si="94"/>
        <v>6.8115473327307328</v>
      </c>
      <c r="W124" s="256">
        <f t="shared" si="94"/>
        <v>15.548962451896857</v>
      </c>
      <c r="X124" s="256">
        <f t="shared" si="94"/>
        <v>10.258058589533825</v>
      </c>
      <c r="Y124" s="256">
        <f t="shared" si="94"/>
        <v>9.7547606875746098</v>
      </c>
      <c r="Z124" s="256">
        <f t="shared" si="94"/>
        <v>9.810977959320665</v>
      </c>
      <c r="AA124" s="256">
        <f t="shared" si="94"/>
        <v>9.8747590094470965</v>
      </c>
      <c r="AB124" s="256">
        <f t="shared" si="94"/>
        <v>9.9029698585414785</v>
      </c>
      <c r="AC124" s="256">
        <f t="shared" si="94"/>
        <v>9.7151019576883044</v>
      </c>
      <c r="AD124" s="256">
        <f t="shared" si="94"/>
        <v>6.7967029065931337</v>
      </c>
      <c r="AE124" s="256">
        <f t="shared" si="94"/>
        <v>8.0167526249346874</v>
      </c>
      <c r="AF124" s="256">
        <f t="shared" si="94"/>
        <v>3.4587390244739646</v>
      </c>
    </row>
    <row r="125" spans="1:38">
      <c r="A125" s="145" t="s">
        <v>786</v>
      </c>
      <c r="B125" s="125" t="str">
        <f t="shared" si="95"/>
        <v>9210-02006</v>
      </c>
      <c r="C125" s="255" t="str">
        <f t="shared" si="96"/>
        <v>9210</v>
      </c>
      <c r="D125" s="256">
        <f>SUM($F125:K125)</f>
        <v>-570.79999999999995</v>
      </c>
      <c r="E125" s="257">
        <f t="shared" si="97"/>
        <v>-1.2094383654698989E-3</v>
      </c>
      <c r="F125" s="258">
        <f>'Div 2 history'!B125</f>
        <v>-570.79999999999995</v>
      </c>
      <c r="G125" s="258">
        <f>'Div 2 history'!C125</f>
        <v>0</v>
      </c>
      <c r="H125" s="258">
        <f>'Div 2 history'!D125</f>
        <v>0</v>
      </c>
      <c r="I125" s="258">
        <f>'Div 2 history'!E125</f>
        <v>0</v>
      </c>
      <c r="J125" s="258">
        <f>'Div 2 history'!F125</f>
        <v>0</v>
      </c>
      <c r="K125" s="258">
        <f>'Div 2 history'!G125</f>
        <v>0</v>
      </c>
      <c r="L125" s="256">
        <f t="shared" si="93"/>
        <v>-121.37852078992343</v>
      </c>
      <c r="M125" s="256">
        <f t="shared" si="93"/>
        <v>-115.42324627834965</v>
      </c>
      <c r="N125" s="256">
        <f t="shared" si="93"/>
        <v>-116.0884373793581</v>
      </c>
      <c r="O125" s="256">
        <f t="shared" si="93"/>
        <v>-116.8431269194113</v>
      </c>
      <c r="P125" s="256">
        <f t="shared" si="93"/>
        <v>-117.17693190828101</v>
      </c>
      <c r="Q125" s="256">
        <f t="shared" si="93"/>
        <v>-114.95398419254732</v>
      </c>
      <c r="R125" s="256">
        <f t="shared" si="93"/>
        <v>-80.422015320965187</v>
      </c>
      <c r="S125" s="256">
        <f t="shared" si="94"/>
        <v>-94.858258671490859</v>
      </c>
      <c r="T125" s="256">
        <f t="shared" si="94"/>
        <v>-40.925543846802213</v>
      </c>
      <c r="U125" s="256">
        <f t="shared" si="94"/>
        <v>-90.013357428871331</v>
      </c>
      <c r="V125" s="256">
        <f t="shared" si="94"/>
        <v>-80.597662054782376</v>
      </c>
      <c r="W125" s="256">
        <f t="shared" si="94"/>
        <v>-183.98316267708799</v>
      </c>
      <c r="X125" s="256">
        <f t="shared" si="94"/>
        <v>-121.37852078992343</v>
      </c>
      <c r="Y125" s="256">
        <f t="shared" si="94"/>
        <v>-115.42324627834965</v>
      </c>
      <c r="Z125" s="256">
        <f t="shared" si="94"/>
        <v>-116.0884373793581</v>
      </c>
      <c r="AA125" s="256">
        <f t="shared" si="94"/>
        <v>-116.8431269194113</v>
      </c>
      <c r="AB125" s="256">
        <f t="shared" si="94"/>
        <v>-117.17693190828101</v>
      </c>
      <c r="AC125" s="256">
        <f t="shared" si="94"/>
        <v>-114.95398419254732</v>
      </c>
      <c r="AD125" s="256">
        <f t="shared" si="94"/>
        <v>-80.422015320965187</v>
      </c>
      <c r="AE125" s="256">
        <f t="shared" si="94"/>
        <v>-94.858258671490859</v>
      </c>
      <c r="AF125" s="256">
        <f t="shared" si="94"/>
        <v>-40.925543846802213</v>
      </c>
    </row>
    <row r="126" spans="1:38">
      <c r="A126" s="145" t="s">
        <v>925</v>
      </c>
      <c r="B126" s="125" t="str">
        <f t="shared" si="95"/>
        <v>9210-04306</v>
      </c>
      <c r="C126" s="255" t="str">
        <f t="shared" si="96"/>
        <v>9210</v>
      </c>
      <c r="D126" s="256">
        <f>SUM($F126:K126)</f>
        <v>0</v>
      </c>
      <c r="E126" s="257">
        <f t="shared" si="97"/>
        <v>0</v>
      </c>
      <c r="F126" s="258">
        <f>'Div 2 history'!B126</f>
        <v>0</v>
      </c>
      <c r="G126" s="258">
        <f>'Div 2 history'!C126</f>
        <v>0</v>
      </c>
      <c r="H126" s="258">
        <f>'Div 2 history'!D126</f>
        <v>0</v>
      </c>
      <c r="I126" s="258">
        <f>'Div 2 history'!E126</f>
        <v>0</v>
      </c>
      <c r="J126" s="258">
        <f>'Div 2 history'!F126</f>
        <v>0</v>
      </c>
      <c r="K126" s="258">
        <f>'Div 2 history'!G126</f>
        <v>0</v>
      </c>
      <c r="L126" s="256">
        <f t="shared" si="93"/>
        <v>0</v>
      </c>
      <c r="M126" s="256">
        <f t="shared" si="93"/>
        <v>0</v>
      </c>
      <c r="N126" s="256">
        <f t="shared" si="93"/>
        <v>0</v>
      </c>
      <c r="O126" s="256">
        <f t="shared" si="93"/>
        <v>0</v>
      </c>
      <c r="P126" s="256">
        <f t="shared" si="93"/>
        <v>0</v>
      </c>
      <c r="Q126" s="256">
        <f t="shared" si="93"/>
        <v>0</v>
      </c>
      <c r="R126" s="256">
        <f t="shared" si="93"/>
        <v>0</v>
      </c>
      <c r="S126" s="256">
        <f t="shared" si="94"/>
        <v>0</v>
      </c>
      <c r="T126" s="256">
        <f t="shared" si="94"/>
        <v>0</v>
      </c>
      <c r="U126" s="256">
        <f t="shared" si="94"/>
        <v>0</v>
      </c>
      <c r="V126" s="256">
        <f t="shared" si="94"/>
        <v>0</v>
      </c>
      <c r="W126" s="256">
        <f t="shared" si="94"/>
        <v>0</v>
      </c>
      <c r="X126" s="256">
        <f t="shared" si="94"/>
        <v>0</v>
      </c>
      <c r="Y126" s="256">
        <f t="shared" si="94"/>
        <v>0</v>
      </c>
      <c r="Z126" s="256">
        <f t="shared" si="94"/>
        <v>0</v>
      </c>
      <c r="AA126" s="256">
        <f t="shared" si="94"/>
        <v>0</v>
      </c>
      <c r="AB126" s="256">
        <f t="shared" si="94"/>
        <v>0</v>
      </c>
      <c r="AC126" s="256">
        <f t="shared" si="94"/>
        <v>0</v>
      </c>
      <c r="AD126" s="256">
        <f t="shared" si="94"/>
        <v>0</v>
      </c>
      <c r="AE126" s="256">
        <f t="shared" si="94"/>
        <v>0</v>
      </c>
      <c r="AF126" s="256">
        <f t="shared" si="94"/>
        <v>0</v>
      </c>
    </row>
    <row r="127" spans="1:38">
      <c r="A127" s="145" t="s">
        <v>926</v>
      </c>
      <c r="B127" s="125" t="str">
        <f t="shared" si="95"/>
        <v>9100-05010</v>
      </c>
      <c r="C127" s="255" t="str">
        <f t="shared" si="96"/>
        <v>9100</v>
      </c>
      <c r="D127" s="256">
        <f>SUM($F127:K127)</f>
        <v>0</v>
      </c>
      <c r="E127" s="257">
        <f t="shared" si="97"/>
        <v>0</v>
      </c>
      <c r="F127" s="258">
        <f>'Div 2 history'!B127</f>
        <v>0</v>
      </c>
      <c r="G127" s="258">
        <f>'Div 2 history'!C127</f>
        <v>0</v>
      </c>
      <c r="H127" s="258">
        <f>'Div 2 history'!D127</f>
        <v>0</v>
      </c>
      <c r="I127" s="258">
        <f>'Div 2 history'!E127</f>
        <v>0</v>
      </c>
      <c r="J127" s="258">
        <f>'Div 2 history'!F127</f>
        <v>0</v>
      </c>
      <c r="K127" s="258">
        <f>'Div 2 history'!G127</f>
        <v>0</v>
      </c>
      <c r="L127" s="256">
        <f t="shared" si="93"/>
        <v>0</v>
      </c>
      <c r="M127" s="256">
        <f t="shared" si="93"/>
        <v>0</v>
      </c>
      <c r="N127" s="256">
        <f t="shared" si="93"/>
        <v>0</v>
      </c>
      <c r="O127" s="256">
        <f t="shared" si="93"/>
        <v>0</v>
      </c>
      <c r="P127" s="256">
        <f t="shared" si="93"/>
        <v>0</v>
      </c>
      <c r="Q127" s="256">
        <f t="shared" si="93"/>
        <v>0</v>
      </c>
      <c r="R127" s="256">
        <f t="shared" si="93"/>
        <v>0</v>
      </c>
      <c r="S127" s="256">
        <f t="shared" si="94"/>
        <v>0</v>
      </c>
      <c r="T127" s="256">
        <f t="shared" si="94"/>
        <v>0</v>
      </c>
      <c r="U127" s="256">
        <f t="shared" si="94"/>
        <v>0</v>
      </c>
      <c r="V127" s="256">
        <f t="shared" si="94"/>
        <v>0</v>
      </c>
      <c r="W127" s="256">
        <f t="shared" si="94"/>
        <v>0</v>
      </c>
      <c r="X127" s="256">
        <f t="shared" si="94"/>
        <v>0</v>
      </c>
      <c r="Y127" s="256">
        <f t="shared" si="94"/>
        <v>0</v>
      </c>
      <c r="Z127" s="256">
        <f t="shared" si="94"/>
        <v>0</v>
      </c>
      <c r="AA127" s="256">
        <f t="shared" si="94"/>
        <v>0</v>
      </c>
      <c r="AB127" s="256">
        <f t="shared" si="94"/>
        <v>0</v>
      </c>
      <c r="AC127" s="256">
        <f t="shared" si="94"/>
        <v>0</v>
      </c>
      <c r="AD127" s="256">
        <f t="shared" si="94"/>
        <v>0</v>
      </c>
      <c r="AE127" s="256">
        <f t="shared" si="94"/>
        <v>0</v>
      </c>
      <c r="AF127" s="256">
        <f t="shared" si="94"/>
        <v>0</v>
      </c>
    </row>
    <row r="128" spans="1:38">
      <c r="A128" s="145" t="s">
        <v>888</v>
      </c>
      <c r="B128" s="125" t="str">
        <f t="shared" si="95"/>
        <v>9200-05010</v>
      </c>
      <c r="C128" s="255" t="str">
        <f t="shared" si="96"/>
        <v>9200</v>
      </c>
      <c r="D128" s="256">
        <f>SUM($F128:K128)</f>
        <v>603.38</v>
      </c>
      <c r="E128" s="257">
        <f t="shared" si="97"/>
        <v>1.2784704291472103E-3</v>
      </c>
      <c r="F128" s="258">
        <f>'Div 2 history'!B128</f>
        <v>624.09</v>
      </c>
      <c r="G128" s="258">
        <f>'Div 2 history'!C128</f>
        <v>0</v>
      </c>
      <c r="H128" s="258">
        <f>'Div 2 history'!D128</f>
        <v>-20.71</v>
      </c>
      <c r="I128" s="258">
        <f>'Div 2 history'!E128</f>
        <v>0</v>
      </c>
      <c r="J128" s="258">
        <f>'Div 2 history'!F128</f>
        <v>0</v>
      </c>
      <c r="K128" s="258">
        <f>'Div 2 history'!G128</f>
        <v>0</v>
      </c>
      <c r="L128" s="256">
        <f t="shared" si="93"/>
        <v>128.30653797166082</v>
      </c>
      <c r="M128" s="256">
        <f t="shared" si="93"/>
        <v>122.01134957853996</v>
      </c>
      <c r="N128" s="256">
        <f t="shared" si="93"/>
        <v>122.71450831457093</v>
      </c>
      <c r="O128" s="256">
        <f t="shared" si="93"/>
        <v>123.5122738623588</v>
      </c>
      <c r="P128" s="256">
        <f t="shared" si="93"/>
        <v>123.86513170080342</v>
      </c>
      <c r="Q128" s="256">
        <f t="shared" si="93"/>
        <v>121.51530305203084</v>
      </c>
      <c r="R128" s="256">
        <f t="shared" si="93"/>
        <v>85.012325866089654</v>
      </c>
      <c r="S128" s="256">
        <f t="shared" si="94"/>
        <v>100.27255801892809</v>
      </c>
      <c r="T128" s="256">
        <f t="shared" si="94"/>
        <v>43.261483262585003</v>
      </c>
      <c r="U128" s="256">
        <f t="shared" si="94"/>
        <v>95.151120542102987</v>
      </c>
      <c r="V128" s="256">
        <f t="shared" si="94"/>
        <v>85.19799812651469</v>
      </c>
      <c r="W128" s="256">
        <f t="shared" si="94"/>
        <v>194.48451418377954</v>
      </c>
      <c r="X128" s="256">
        <f t="shared" si="94"/>
        <v>128.30653797166082</v>
      </c>
      <c r="Y128" s="256">
        <f t="shared" si="94"/>
        <v>122.01134957853996</v>
      </c>
      <c r="Z128" s="256">
        <f t="shared" si="94"/>
        <v>122.71450831457093</v>
      </c>
      <c r="AA128" s="256">
        <f t="shared" si="94"/>
        <v>123.5122738623588</v>
      </c>
      <c r="AB128" s="256">
        <f t="shared" si="94"/>
        <v>123.86513170080342</v>
      </c>
      <c r="AC128" s="256">
        <f t="shared" si="94"/>
        <v>121.51530305203084</v>
      </c>
      <c r="AD128" s="256">
        <f t="shared" si="94"/>
        <v>85.012325866089654</v>
      </c>
      <c r="AE128" s="256">
        <f t="shared" si="94"/>
        <v>100.27255801892809</v>
      </c>
      <c r="AF128" s="256">
        <f t="shared" si="94"/>
        <v>43.261483262585003</v>
      </c>
    </row>
    <row r="129" spans="1:38">
      <c r="A129" s="145" t="s">
        <v>737</v>
      </c>
      <c r="B129" s="125" t="str">
        <f t="shared" si="95"/>
        <v>9210-05010</v>
      </c>
      <c r="C129" s="255" t="str">
        <f t="shared" si="96"/>
        <v>9210</v>
      </c>
      <c r="D129" s="256">
        <f>SUM($F129:K129)</f>
        <v>52628.57</v>
      </c>
      <c r="E129" s="257">
        <f t="shared" si="97"/>
        <v>0.11151193356310118</v>
      </c>
      <c r="F129" s="258">
        <f>'Div 2 history'!B129</f>
        <v>5820.42</v>
      </c>
      <c r="G129" s="258">
        <f>'Div 2 history'!C129</f>
        <v>7702.1900000000005</v>
      </c>
      <c r="H129" s="258">
        <f>'Div 2 history'!D129</f>
        <v>8009.54</v>
      </c>
      <c r="I129" s="258">
        <f>'Div 2 history'!E129</f>
        <v>12203.43</v>
      </c>
      <c r="J129" s="258">
        <f>'Div 2 history'!F129</f>
        <v>7006.2699999999995</v>
      </c>
      <c r="K129" s="258">
        <f>'Div 2 history'!G129</f>
        <v>11886.72</v>
      </c>
      <c r="L129" s="256">
        <f t="shared" si="93"/>
        <v>11191.271860352033</v>
      </c>
      <c r="M129" s="256">
        <f t="shared" si="93"/>
        <v>10642.187099487322</v>
      </c>
      <c r="N129" s="256">
        <f t="shared" si="93"/>
        <v>10703.518662947028</v>
      </c>
      <c r="O129" s="256">
        <f t="shared" si="93"/>
        <v>10773.102109490404</v>
      </c>
      <c r="P129" s="256">
        <f t="shared" si="93"/>
        <v>10803.87940315382</v>
      </c>
      <c r="Q129" s="256">
        <f t="shared" si="93"/>
        <v>10598.92046926484</v>
      </c>
      <c r="R129" s="256">
        <f t="shared" si="93"/>
        <v>7415.0239363358241</v>
      </c>
      <c r="S129" s="256">
        <f t="shared" si="94"/>
        <v>8746.0660591637406</v>
      </c>
      <c r="T129" s="256">
        <f t="shared" si="94"/>
        <v>3773.3932185169929</v>
      </c>
      <c r="U129" s="256">
        <f t="shared" si="94"/>
        <v>8299.3592893839777</v>
      </c>
      <c r="V129" s="256">
        <f t="shared" si="94"/>
        <v>7431.2188144471929</v>
      </c>
      <c r="W129" s="256">
        <f t="shared" si="94"/>
        <v>16963.508682152264</v>
      </c>
      <c r="X129" s="256">
        <f t="shared" si="94"/>
        <v>11191.271860352033</v>
      </c>
      <c r="Y129" s="256">
        <f t="shared" si="94"/>
        <v>10642.187099487322</v>
      </c>
      <c r="Z129" s="256">
        <f t="shared" si="94"/>
        <v>10703.518662947028</v>
      </c>
      <c r="AA129" s="256">
        <f t="shared" si="94"/>
        <v>10773.102109490404</v>
      </c>
      <c r="AB129" s="256">
        <f t="shared" si="94"/>
        <v>10803.87940315382</v>
      </c>
      <c r="AC129" s="256">
        <f t="shared" si="94"/>
        <v>10598.92046926484</v>
      </c>
      <c r="AD129" s="256">
        <f t="shared" si="94"/>
        <v>7415.0239363358241</v>
      </c>
      <c r="AE129" s="256">
        <f t="shared" si="94"/>
        <v>8746.0660591637406</v>
      </c>
      <c r="AF129" s="256">
        <f t="shared" si="94"/>
        <v>3773.3932185169929</v>
      </c>
    </row>
    <row r="130" spans="1:38">
      <c r="A130" s="145" t="s">
        <v>889</v>
      </c>
      <c r="B130" s="125" t="str">
        <f t="shared" si="95"/>
        <v>9230-05010</v>
      </c>
      <c r="C130" s="255" t="str">
        <f t="shared" si="96"/>
        <v>9230</v>
      </c>
      <c r="D130" s="256">
        <f>SUM($F130:K130)</f>
        <v>5373.7300000000005</v>
      </c>
      <c r="E130" s="257">
        <f t="shared" si="97"/>
        <v>1.1386116376448074E-2</v>
      </c>
      <c r="F130" s="258">
        <f>'Div 2 history'!B130</f>
        <v>1654.39</v>
      </c>
      <c r="G130" s="258">
        <f>'Div 2 history'!C130</f>
        <v>2099.8200000000002</v>
      </c>
      <c r="H130" s="258">
        <f>'Div 2 history'!D130</f>
        <v>546.21</v>
      </c>
      <c r="I130" s="258">
        <f>'Div 2 history'!E130</f>
        <v>178.56</v>
      </c>
      <c r="J130" s="258">
        <f>'Div 2 history'!F130</f>
        <v>262.33999999999997</v>
      </c>
      <c r="K130" s="258">
        <f>'Div 2 history'!G130</f>
        <v>632.41</v>
      </c>
      <c r="L130" s="256">
        <f t="shared" si="93"/>
        <v>1142.7039217316667</v>
      </c>
      <c r="M130" s="256">
        <f t="shared" si="93"/>
        <v>1086.6386846940363</v>
      </c>
      <c r="N130" s="256">
        <f t="shared" si="93"/>
        <v>1092.9010487010828</v>
      </c>
      <c r="O130" s="256">
        <f t="shared" si="93"/>
        <v>1100.0059853199864</v>
      </c>
      <c r="P130" s="256">
        <f t="shared" si="93"/>
        <v>1103.148553439886</v>
      </c>
      <c r="Q130" s="256">
        <f t="shared" si="93"/>
        <v>1082.2208715399745</v>
      </c>
      <c r="R130" s="256">
        <f t="shared" si="93"/>
        <v>757.12367973148264</v>
      </c>
      <c r="S130" s="256">
        <f t="shared" si="94"/>
        <v>893.03200835800737</v>
      </c>
      <c r="T130" s="256">
        <f t="shared" si="94"/>
        <v>385.28875742094687</v>
      </c>
      <c r="U130" s="256">
        <f t="shared" si="94"/>
        <v>847.42025090443019</v>
      </c>
      <c r="V130" s="256">
        <f t="shared" si="94"/>
        <v>758.77728541283409</v>
      </c>
      <c r="W130" s="256">
        <f t="shared" si="94"/>
        <v>1732.0880181722989</v>
      </c>
      <c r="X130" s="256">
        <f t="shared" si="94"/>
        <v>1142.7039217316667</v>
      </c>
      <c r="Y130" s="256">
        <f t="shared" si="94"/>
        <v>1086.6386846940363</v>
      </c>
      <c r="Z130" s="256">
        <f t="shared" si="94"/>
        <v>1092.9010487010828</v>
      </c>
      <c r="AA130" s="256">
        <f t="shared" si="94"/>
        <v>1100.0059853199864</v>
      </c>
      <c r="AB130" s="256">
        <f t="shared" si="94"/>
        <v>1103.148553439886</v>
      </c>
      <c r="AC130" s="256">
        <f t="shared" si="94"/>
        <v>1082.2208715399745</v>
      </c>
      <c r="AD130" s="256">
        <f t="shared" si="94"/>
        <v>757.12367973148264</v>
      </c>
      <c r="AE130" s="256">
        <f t="shared" si="94"/>
        <v>893.03200835800737</v>
      </c>
      <c r="AF130" s="256">
        <f t="shared" si="94"/>
        <v>385.28875742094687</v>
      </c>
    </row>
    <row r="131" spans="1:38">
      <c r="A131" s="145" t="s">
        <v>927</v>
      </c>
      <c r="B131" s="125" t="str">
        <f t="shared" si="95"/>
        <v>9302-05010</v>
      </c>
      <c r="C131" s="255" t="str">
        <f t="shared" si="96"/>
        <v>9302</v>
      </c>
      <c r="D131" s="256">
        <f>SUM($F131:K131)</f>
        <v>189.78</v>
      </c>
      <c r="E131" s="257">
        <f t="shared" si="97"/>
        <v>4.0211494919214683E-4</v>
      </c>
      <c r="F131" s="258">
        <f>'Div 2 history'!B131</f>
        <v>0</v>
      </c>
      <c r="G131" s="258">
        <f>'Div 2 history'!C131</f>
        <v>0</v>
      </c>
      <c r="H131" s="258">
        <f>'Div 2 history'!D131</f>
        <v>0</v>
      </c>
      <c r="I131" s="258">
        <f>'Div 2 history'!E131</f>
        <v>0</v>
      </c>
      <c r="J131" s="258">
        <f>'Div 2 history'!F131</f>
        <v>189.78</v>
      </c>
      <c r="K131" s="258">
        <f>'Div 2 history'!G131</f>
        <v>0</v>
      </c>
      <c r="L131" s="256">
        <f t="shared" si="93"/>
        <v>40.356019053103836</v>
      </c>
      <c r="M131" s="256">
        <f t="shared" si="93"/>
        <v>38.376005043281701</v>
      </c>
      <c r="N131" s="256">
        <f t="shared" si="93"/>
        <v>38.59716826533738</v>
      </c>
      <c r="O131" s="256">
        <f t="shared" si="93"/>
        <v>38.848087993633285</v>
      </c>
      <c r="P131" s="256">
        <f t="shared" si="93"/>
        <v>38.959071719610314</v>
      </c>
      <c r="Q131" s="256">
        <f t="shared" si="93"/>
        <v>38.219984442995148</v>
      </c>
      <c r="R131" s="256">
        <f t="shared" si="93"/>
        <v>26.738770265614527</v>
      </c>
      <c r="S131" s="256">
        <f t="shared" si="94"/>
        <v>31.538542975955735</v>
      </c>
      <c r="T131" s="256">
        <f t="shared" si="94"/>
        <v>13.606954644789985</v>
      </c>
      <c r="U131" s="256">
        <f t="shared" si="94"/>
        <v>29.927706679837421</v>
      </c>
      <c r="V131" s="256">
        <f t="shared" si="94"/>
        <v>26.797169419685702</v>
      </c>
      <c r="W131" s="256">
        <f t="shared" si="94"/>
        <v>61.170856014116602</v>
      </c>
      <c r="X131" s="256">
        <f t="shared" si="94"/>
        <v>40.356019053103836</v>
      </c>
      <c r="Y131" s="256">
        <f t="shared" si="94"/>
        <v>38.376005043281701</v>
      </c>
      <c r="Z131" s="256">
        <f t="shared" si="94"/>
        <v>38.59716826533738</v>
      </c>
      <c r="AA131" s="256">
        <f t="shared" si="94"/>
        <v>38.848087993633285</v>
      </c>
      <c r="AB131" s="256">
        <f t="shared" si="94"/>
        <v>38.959071719610314</v>
      </c>
      <c r="AC131" s="256">
        <f t="shared" si="94"/>
        <v>38.219984442995148</v>
      </c>
      <c r="AD131" s="256">
        <f t="shared" si="94"/>
        <v>26.738770265614527</v>
      </c>
      <c r="AE131" s="256">
        <f t="shared" si="94"/>
        <v>31.538542975955735</v>
      </c>
      <c r="AF131" s="256">
        <f t="shared" si="94"/>
        <v>13.606954644789985</v>
      </c>
    </row>
    <row r="132" spans="1:38">
      <c r="A132" s="145" t="s">
        <v>928</v>
      </c>
      <c r="B132" s="125" t="str">
        <f t="shared" si="95"/>
        <v>9310-05010</v>
      </c>
      <c r="C132" s="255" t="str">
        <f t="shared" si="96"/>
        <v>9310</v>
      </c>
      <c r="D132" s="256">
        <f>SUM($F132:K132)</f>
        <v>0</v>
      </c>
      <c r="E132" s="257">
        <f t="shared" si="97"/>
        <v>0</v>
      </c>
      <c r="F132" s="258">
        <f>'Div 2 history'!B132</f>
        <v>0</v>
      </c>
      <c r="G132" s="258">
        <f>'Div 2 history'!C132</f>
        <v>0</v>
      </c>
      <c r="H132" s="258">
        <f>'Div 2 history'!D132</f>
        <v>0</v>
      </c>
      <c r="I132" s="258">
        <f>'Div 2 history'!E132</f>
        <v>0</v>
      </c>
      <c r="J132" s="258">
        <f>'Div 2 history'!F132</f>
        <v>0</v>
      </c>
      <c r="K132" s="258">
        <f>'Div 2 history'!G132</f>
        <v>0</v>
      </c>
      <c r="L132" s="256">
        <f t="shared" si="93"/>
        <v>0</v>
      </c>
      <c r="M132" s="256">
        <f t="shared" si="93"/>
        <v>0</v>
      </c>
      <c r="N132" s="256">
        <f t="shared" si="93"/>
        <v>0</v>
      </c>
      <c r="O132" s="256">
        <f t="shared" si="93"/>
        <v>0</v>
      </c>
      <c r="P132" s="256">
        <f t="shared" si="93"/>
        <v>0</v>
      </c>
      <c r="Q132" s="256">
        <f t="shared" si="93"/>
        <v>0</v>
      </c>
      <c r="R132" s="256">
        <f t="shared" si="93"/>
        <v>0</v>
      </c>
      <c r="S132" s="256">
        <f t="shared" si="94"/>
        <v>0</v>
      </c>
      <c r="T132" s="256">
        <f t="shared" si="94"/>
        <v>0</v>
      </c>
      <c r="U132" s="256">
        <f t="shared" si="94"/>
        <v>0</v>
      </c>
      <c r="V132" s="256">
        <f t="shared" si="94"/>
        <v>0</v>
      </c>
      <c r="W132" s="256">
        <f t="shared" si="94"/>
        <v>0</v>
      </c>
      <c r="X132" s="256">
        <f t="shared" si="94"/>
        <v>0</v>
      </c>
      <c r="Y132" s="256">
        <f t="shared" si="94"/>
        <v>0</v>
      </c>
      <c r="Z132" s="256">
        <f t="shared" si="94"/>
        <v>0</v>
      </c>
      <c r="AA132" s="256">
        <f t="shared" si="94"/>
        <v>0</v>
      </c>
      <c r="AB132" s="256">
        <f t="shared" si="94"/>
        <v>0</v>
      </c>
      <c r="AC132" s="256">
        <f t="shared" si="94"/>
        <v>0</v>
      </c>
      <c r="AD132" s="256">
        <f t="shared" si="94"/>
        <v>0</v>
      </c>
      <c r="AE132" s="256">
        <f t="shared" si="94"/>
        <v>0</v>
      </c>
      <c r="AF132" s="256">
        <f t="shared" si="94"/>
        <v>0</v>
      </c>
    </row>
    <row r="133" spans="1:38">
      <c r="A133" s="133" t="s">
        <v>21</v>
      </c>
      <c r="B133" s="171"/>
      <c r="C133" s="182"/>
      <c r="D133" s="259">
        <f t="shared" ref="D133:F133" si="98">SUM(D121:D132)</f>
        <v>471954.60000000003</v>
      </c>
      <c r="E133" s="260">
        <f t="shared" si="98"/>
        <v>0.99999999999999989</v>
      </c>
      <c r="F133" s="259">
        <f t="shared" si="98"/>
        <v>66495.34</v>
      </c>
      <c r="G133" s="259">
        <f t="shared" ref="G133:K133" si="99">SUM(G121:G132)</f>
        <v>78431.66</v>
      </c>
      <c r="H133" s="259">
        <f t="shared" si="99"/>
        <v>33838.47</v>
      </c>
      <c r="I133" s="259">
        <f t="shared" si="99"/>
        <v>74425.75</v>
      </c>
      <c r="J133" s="259">
        <f t="shared" si="99"/>
        <v>66640.569999999992</v>
      </c>
      <c r="K133" s="259">
        <f t="shared" si="99"/>
        <v>152122.81</v>
      </c>
      <c r="L133" s="262">
        <f>'FY21 OM Budget'!AH80</f>
        <v>100359.41</v>
      </c>
      <c r="M133" s="262">
        <f>'FY21 OM Budget'!AI80</f>
        <v>95435.41</v>
      </c>
      <c r="N133" s="262">
        <f>'FY21 OM Budget'!AJ80</f>
        <v>95985.41</v>
      </c>
      <c r="O133" s="262">
        <f>'FY21 OM Budget'!AK80</f>
        <v>96609.41</v>
      </c>
      <c r="P133" s="262">
        <f>'FY21 OM Budget'!AL80</f>
        <v>96885.41</v>
      </c>
      <c r="Q133" s="262">
        <f>'FY21 OM Budget'!AM80</f>
        <v>95047.41</v>
      </c>
      <c r="R133" s="263">
        <f t="shared" ref="R133" si="100">F133*(1+R$4)</f>
        <v>66495.34</v>
      </c>
      <c r="S133" s="263">
        <f t="shared" ref="S133" si="101">G133*(1+S$4)</f>
        <v>78431.66</v>
      </c>
      <c r="T133" s="263">
        <f t="shared" ref="T133" si="102">H133*(1+T$4)</f>
        <v>33838.47</v>
      </c>
      <c r="U133" s="263">
        <f t="shared" ref="U133:AF133" si="103">I133*(1+U$4)</f>
        <v>74425.75</v>
      </c>
      <c r="V133" s="263">
        <f t="shared" si="103"/>
        <v>66640.569999999992</v>
      </c>
      <c r="W133" s="263">
        <f t="shared" si="103"/>
        <v>152122.81</v>
      </c>
      <c r="X133" s="263">
        <f t="shared" si="103"/>
        <v>100359.41</v>
      </c>
      <c r="Y133" s="263">
        <f t="shared" si="103"/>
        <v>95435.41</v>
      </c>
      <c r="Z133" s="263">
        <f t="shared" si="103"/>
        <v>95985.41</v>
      </c>
      <c r="AA133" s="263">
        <f t="shared" si="103"/>
        <v>96609.41</v>
      </c>
      <c r="AB133" s="263">
        <f t="shared" si="103"/>
        <v>96885.41</v>
      </c>
      <c r="AC133" s="263">
        <f t="shared" si="103"/>
        <v>95047.41</v>
      </c>
      <c r="AD133" s="263">
        <f t="shared" si="103"/>
        <v>66495.34</v>
      </c>
      <c r="AE133" s="263">
        <f t="shared" si="103"/>
        <v>78431.66</v>
      </c>
      <c r="AF133" s="263">
        <f t="shared" si="103"/>
        <v>33838.47</v>
      </c>
      <c r="AH133" s="264">
        <f>SUM(F133:Q133)</f>
        <v>1052277.06</v>
      </c>
      <c r="AI133" s="264">
        <f>SUM(U133:AF133)</f>
        <v>1052277.0600000003</v>
      </c>
      <c r="AK133" s="264">
        <f>AH133*$AK$7</f>
        <v>52646.715757272948</v>
      </c>
      <c r="AL133" s="264">
        <f>AI133*$AL$7</f>
        <v>52313.028034087205</v>
      </c>
    </row>
    <row r="134" spans="1:38">
      <c r="A134" s="145"/>
      <c r="B134" s="125" t="str">
        <f t="shared" si="50"/>
        <v/>
      </c>
      <c r="C134" s="182" t="s">
        <v>847</v>
      </c>
      <c r="D134" s="256">
        <f>D133-SUM(F133:K133)</f>
        <v>0</v>
      </c>
      <c r="F134" s="256">
        <f>F133-'Div 2 history'!B133</f>
        <v>0</v>
      </c>
      <c r="G134" s="256">
        <f>G133-'Div 2 history'!C133</f>
        <v>0</v>
      </c>
      <c r="H134" s="256">
        <f>H133-'Div 2 history'!D133</f>
        <v>0</v>
      </c>
      <c r="I134" s="256">
        <f>I133-'Div 2 history'!E133</f>
        <v>0</v>
      </c>
      <c r="J134" s="256">
        <f>J133-'Div 2 history'!F133</f>
        <v>0</v>
      </c>
      <c r="K134" s="256">
        <f>K133-'Div 2 history'!G133</f>
        <v>0</v>
      </c>
      <c r="L134" s="256">
        <f t="shared" ref="L134:AF134" si="104">L133-SUM(L121:L132)</f>
        <v>0</v>
      </c>
      <c r="M134" s="256">
        <f t="shared" ref="M134:Q134" si="105">M133-SUM(M121:M132)</f>
        <v>0</v>
      </c>
      <c r="N134" s="256">
        <f t="shared" si="105"/>
        <v>0</v>
      </c>
      <c r="O134" s="256">
        <f t="shared" si="105"/>
        <v>0</v>
      </c>
      <c r="P134" s="256">
        <f t="shared" si="105"/>
        <v>0</v>
      </c>
      <c r="Q134" s="256">
        <f t="shared" si="105"/>
        <v>0</v>
      </c>
      <c r="R134" s="256">
        <f t="shared" si="104"/>
        <v>0</v>
      </c>
      <c r="S134" s="256">
        <f t="shared" si="104"/>
        <v>0</v>
      </c>
      <c r="T134" s="256">
        <f t="shared" si="104"/>
        <v>0</v>
      </c>
      <c r="U134" s="256">
        <f t="shared" si="104"/>
        <v>0</v>
      </c>
      <c r="V134" s="256">
        <f t="shared" si="104"/>
        <v>0</v>
      </c>
      <c r="W134" s="256">
        <f t="shared" si="104"/>
        <v>0</v>
      </c>
      <c r="X134" s="256">
        <f t="shared" si="104"/>
        <v>0</v>
      </c>
      <c r="Y134" s="256">
        <f t="shared" si="104"/>
        <v>0</v>
      </c>
      <c r="Z134" s="256">
        <f t="shared" si="104"/>
        <v>0</v>
      </c>
      <c r="AA134" s="256">
        <f t="shared" si="104"/>
        <v>0</v>
      </c>
      <c r="AB134" s="256">
        <f t="shared" si="104"/>
        <v>0</v>
      </c>
      <c r="AC134" s="256">
        <f t="shared" si="104"/>
        <v>0</v>
      </c>
      <c r="AD134" s="256">
        <f t="shared" si="104"/>
        <v>0</v>
      </c>
      <c r="AE134" s="256">
        <f t="shared" si="104"/>
        <v>0</v>
      </c>
      <c r="AF134" s="256">
        <f t="shared" si="104"/>
        <v>0</v>
      </c>
    </row>
    <row r="135" spans="1:38">
      <c r="A135" s="145" t="s">
        <v>787</v>
      </c>
      <c r="B135" s="125" t="str">
        <f t="shared" si="50"/>
        <v>9320-04065</v>
      </c>
      <c r="C135" s="255" t="str">
        <f t="shared" ref="C135" si="106">LEFT(B135,4)</f>
        <v>9320</v>
      </c>
      <c r="D135" s="256">
        <f>SUM($F135:K135)</f>
        <v>83238.89</v>
      </c>
      <c r="E135" s="257">
        <f>D135/$D$147</f>
        <v>6.5081488050992026E-3</v>
      </c>
      <c r="F135" s="258">
        <f>'Div 2 history'!B135</f>
        <v>13769.72</v>
      </c>
      <c r="G135" s="258">
        <f>'Div 2 history'!C135</f>
        <v>13915.13</v>
      </c>
      <c r="H135" s="258">
        <f>'Div 2 history'!D135</f>
        <v>27439.52</v>
      </c>
      <c r="I135" s="258">
        <f>'Div 2 history'!E135</f>
        <v>396.23</v>
      </c>
      <c r="J135" s="258">
        <f>'Div 2 history'!F135</f>
        <v>13885.55</v>
      </c>
      <c r="K135" s="258">
        <f>'Div 2 history'!G135</f>
        <v>13832.74</v>
      </c>
      <c r="L135" s="256">
        <f t="shared" ref="L135:AA146" si="107">$E135*L$147</f>
        <v>17782.230144159268</v>
      </c>
      <c r="M135" s="256">
        <f t="shared" si="107"/>
        <v>17069.63340704254</v>
      </c>
      <c r="N135" s="256">
        <f t="shared" si="107"/>
        <v>17369.67859140403</v>
      </c>
      <c r="O135" s="256">
        <f t="shared" si="107"/>
        <v>17449.429446861715</v>
      </c>
      <c r="P135" s="256">
        <f t="shared" si="107"/>
        <v>17088.526563023745</v>
      </c>
      <c r="Q135" s="256">
        <f t="shared" si="107"/>
        <v>17093.238462758636</v>
      </c>
      <c r="R135" s="256">
        <f t="shared" si="107"/>
        <v>14260.992848922966</v>
      </c>
      <c r="S135" s="256">
        <f t="shared" si="107"/>
        <v>13668.815738332109</v>
      </c>
      <c r="T135" s="256">
        <f t="shared" si="107"/>
        <v>13962.519122171956</v>
      </c>
      <c r="U135" s="256">
        <f t="shared" si="107"/>
        <v>13651.723582369739</v>
      </c>
      <c r="V135" s="256">
        <f t="shared" si="107"/>
        <v>13827.233517063991</v>
      </c>
      <c r="W135" s="256">
        <f t="shared" si="107"/>
        <v>13867.605191139222</v>
      </c>
      <c r="X135" s="256">
        <f t="shared" si="107"/>
        <v>17782.230144159268</v>
      </c>
      <c r="Y135" s="256">
        <f t="shared" si="107"/>
        <v>17069.63340704254</v>
      </c>
      <c r="Z135" s="256">
        <f t="shared" si="107"/>
        <v>17369.67859140403</v>
      </c>
      <c r="AA135" s="256">
        <f t="shared" si="107"/>
        <v>17449.429446861715</v>
      </c>
      <c r="AB135" s="256">
        <f t="shared" ref="S135:AF146" si="108">$E135*AB$147</f>
        <v>17088.526563023745</v>
      </c>
      <c r="AC135" s="256">
        <f t="shared" si="108"/>
        <v>17093.238462758636</v>
      </c>
      <c r="AD135" s="256">
        <f t="shared" si="108"/>
        <v>14260.992848922966</v>
      </c>
      <c r="AE135" s="256">
        <f t="shared" si="108"/>
        <v>13668.815738332109</v>
      </c>
      <c r="AF135" s="256">
        <f t="shared" si="108"/>
        <v>13962.519122171956</v>
      </c>
    </row>
    <row r="136" spans="1:38">
      <c r="A136" s="145" t="s">
        <v>460</v>
      </c>
      <c r="B136" s="125" t="str">
        <f t="shared" ref="B136:B146" si="109">RIGHT(A136,10)</f>
        <v>8700-04201</v>
      </c>
      <c r="C136" s="255" t="str">
        <f t="shared" ref="C136:C146" si="110">LEFT(B136,4)</f>
        <v>8700</v>
      </c>
      <c r="D136" s="256">
        <f>SUM($F136:K136)</f>
        <v>0</v>
      </c>
      <c r="E136" s="257">
        <f t="shared" ref="E136:E146" si="111">D136/$D$147</f>
        <v>0</v>
      </c>
      <c r="F136" s="258">
        <f>'Div 2 history'!B136</f>
        <v>0</v>
      </c>
      <c r="G136" s="258">
        <f>'Div 2 history'!C136</f>
        <v>0</v>
      </c>
      <c r="H136" s="258">
        <f>'Div 2 history'!D136</f>
        <v>0</v>
      </c>
      <c r="I136" s="258">
        <f>'Div 2 history'!E136</f>
        <v>0</v>
      </c>
      <c r="J136" s="258">
        <f>'Div 2 history'!F136</f>
        <v>0</v>
      </c>
      <c r="K136" s="258">
        <f>'Div 2 history'!G136</f>
        <v>0</v>
      </c>
      <c r="L136" s="256">
        <f t="shared" si="107"/>
        <v>0</v>
      </c>
      <c r="M136" s="256">
        <f t="shared" si="107"/>
        <v>0</v>
      </c>
      <c r="N136" s="256">
        <f t="shared" si="107"/>
        <v>0</v>
      </c>
      <c r="O136" s="256">
        <f t="shared" si="107"/>
        <v>0</v>
      </c>
      <c r="P136" s="256">
        <f t="shared" si="107"/>
        <v>0</v>
      </c>
      <c r="Q136" s="256">
        <f t="shared" si="107"/>
        <v>0</v>
      </c>
      <c r="R136" s="256">
        <f t="shared" si="107"/>
        <v>0</v>
      </c>
      <c r="S136" s="256">
        <f t="shared" si="108"/>
        <v>0</v>
      </c>
      <c r="T136" s="256">
        <f t="shared" si="108"/>
        <v>0</v>
      </c>
      <c r="U136" s="256">
        <f t="shared" si="108"/>
        <v>0</v>
      </c>
      <c r="V136" s="256">
        <f t="shared" si="108"/>
        <v>0</v>
      </c>
      <c r="W136" s="256">
        <f t="shared" si="108"/>
        <v>0</v>
      </c>
      <c r="X136" s="256">
        <f t="shared" si="108"/>
        <v>0</v>
      </c>
      <c r="Y136" s="256">
        <f t="shared" si="108"/>
        <v>0</v>
      </c>
      <c r="Z136" s="256">
        <f t="shared" si="108"/>
        <v>0</v>
      </c>
      <c r="AA136" s="256">
        <f t="shared" si="108"/>
        <v>0</v>
      </c>
      <c r="AB136" s="256">
        <f t="shared" si="108"/>
        <v>0</v>
      </c>
      <c r="AC136" s="256">
        <f t="shared" si="108"/>
        <v>0</v>
      </c>
      <c r="AD136" s="256">
        <f t="shared" si="108"/>
        <v>0</v>
      </c>
      <c r="AE136" s="256">
        <f t="shared" si="108"/>
        <v>0</v>
      </c>
      <c r="AF136" s="256">
        <f t="shared" si="108"/>
        <v>0</v>
      </c>
    </row>
    <row r="137" spans="1:38">
      <c r="A137" s="145" t="s">
        <v>890</v>
      </c>
      <c r="B137" s="125" t="str">
        <f t="shared" si="109"/>
        <v>8800-04201</v>
      </c>
      <c r="C137" s="255" t="str">
        <f t="shared" si="110"/>
        <v>8800</v>
      </c>
      <c r="D137" s="256">
        <f>SUM($F137:K137)</f>
        <v>1024.3399999999999</v>
      </c>
      <c r="E137" s="257">
        <f t="shared" si="111"/>
        <v>8.0089452742766236E-5</v>
      </c>
      <c r="F137" s="258">
        <f>'Div 2 history'!B137</f>
        <v>995</v>
      </c>
      <c r="G137" s="258">
        <f>'Div 2 history'!C137</f>
        <v>29.34</v>
      </c>
      <c r="H137" s="258">
        <f>'Div 2 history'!D137</f>
        <v>0</v>
      </c>
      <c r="I137" s="258">
        <f>'Div 2 history'!E137</f>
        <v>0</v>
      </c>
      <c r="J137" s="258">
        <f>'Div 2 history'!F137</f>
        <v>0</v>
      </c>
      <c r="K137" s="258">
        <f>'Div 2 history'!G137</f>
        <v>0</v>
      </c>
      <c r="L137" s="256">
        <f t="shared" si="107"/>
        <v>218.82859833748509</v>
      </c>
      <c r="M137" s="256">
        <f t="shared" si="107"/>
        <v>210.05936388832137</v>
      </c>
      <c r="N137" s="256">
        <f t="shared" si="107"/>
        <v>213.75172792812114</v>
      </c>
      <c r="O137" s="256">
        <f t="shared" si="107"/>
        <v>214.73314408203098</v>
      </c>
      <c r="P137" s="256">
        <f t="shared" si="107"/>
        <v>210.29186356963362</v>
      </c>
      <c r="Q137" s="256">
        <f t="shared" si="107"/>
        <v>210.3498483334194</v>
      </c>
      <c r="R137" s="256">
        <f t="shared" si="107"/>
        <v>175.49615828449598</v>
      </c>
      <c r="S137" s="256">
        <f t="shared" si="108"/>
        <v>168.20881097048641</v>
      </c>
      <c r="T137" s="256">
        <f t="shared" si="108"/>
        <v>171.82313264395549</v>
      </c>
      <c r="U137" s="256">
        <f t="shared" si="108"/>
        <v>167.99847444343166</v>
      </c>
      <c r="V137" s="256">
        <f t="shared" si="108"/>
        <v>170.15830437995183</v>
      </c>
      <c r="W137" s="256">
        <f t="shared" si="108"/>
        <v>170.65511927767838</v>
      </c>
      <c r="X137" s="256">
        <f t="shared" si="108"/>
        <v>218.82859833748509</v>
      </c>
      <c r="Y137" s="256">
        <f t="shared" si="108"/>
        <v>210.05936388832137</v>
      </c>
      <c r="Z137" s="256">
        <f t="shared" si="108"/>
        <v>213.75172792812114</v>
      </c>
      <c r="AA137" s="256">
        <f t="shared" si="108"/>
        <v>214.73314408203098</v>
      </c>
      <c r="AB137" s="256">
        <f t="shared" si="108"/>
        <v>210.29186356963362</v>
      </c>
      <c r="AC137" s="256">
        <f t="shared" si="108"/>
        <v>210.3498483334194</v>
      </c>
      <c r="AD137" s="256">
        <f t="shared" si="108"/>
        <v>175.49615828449598</v>
      </c>
      <c r="AE137" s="256">
        <f t="shared" si="108"/>
        <v>168.20881097048641</v>
      </c>
      <c r="AF137" s="256">
        <f t="shared" si="108"/>
        <v>171.82313264395549</v>
      </c>
    </row>
    <row r="138" spans="1:38">
      <c r="A138" s="145" t="s">
        <v>929</v>
      </c>
      <c r="B138" s="125" t="str">
        <f t="shared" si="109"/>
        <v>9120-04201</v>
      </c>
      <c r="C138" s="255" t="str">
        <f t="shared" si="110"/>
        <v>9120</v>
      </c>
      <c r="D138" s="256">
        <f>SUM($F138:K138)</f>
        <v>0</v>
      </c>
      <c r="E138" s="257">
        <f t="shared" si="111"/>
        <v>0</v>
      </c>
      <c r="F138" s="258">
        <f>'Div 2 history'!B138</f>
        <v>0</v>
      </c>
      <c r="G138" s="258">
        <f>'Div 2 history'!C138</f>
        <v>0</v>
      </c>
      <c r="H138" s="258">
        <f>'Div 2 history'!D138</f>
        <v>0</v>
      </c>
      <c r="I138" s="258">
        <f>'Div 2 history'!E138</f>
        <v>0</v>
      </c>
      <c r="J138" s="258">
        <f>'Div 2 history'!F138</f>
        <v>0</v>
      </c>
      <c r="K138" s="258">
        <f>'Div 2 history'!G138</f>
        <v>0</v>
      </c>
      <c r="L138" s="256">
        <f t="shared" si="107"/>
        <v>0</v>
      </c>
      <c r="M138" s="256">
        <f t="shared" si="107"/>
        <v>0</v>
      </c>
      <c r="N138" s="256">
        <f t="shared" si="107"/>
        <v>0</v>
      </c>
      <c r="O138" s="256">
        <f t="shared" si="107"/>
        <v>0</v>
      </c>
      <c r="P138" s="256">
        <f t="shared" si="107"/>
        <v>0</v>
      </c>
      <c r="Q138" s="256">
        <f t="shared" si="107"/>
        <v>0</v>
      </c>
      <c r="R138" s="256">
        <f t="shared" si="107"/>
        <v>0</v>
      </c>
      <c r="S138" s="256">
        <f t="shared" si="108"/>
        <v>0</v>
      </c>
      <c r="T138" s="256">
        <f t="shared" si="108"/>
        <v>0</v>
      </c>
      <c r="U138" s="256">
        <f t="shared" si="108"/>
        <v>0</v>
      </c>
      <c r="V138" s="256">
        <f t="shared" si="108"/>
        <v>0</v>
      </c>
      <c r="W138" s="256">
        <f t="shared" si="108"/>
        <v>0</v>
      </c>
      <c r="X138" s="256">
        <f t="shared" si="108"/>
        <v>0</v>
      </c>
      <c r="Y138" s="256">
        <f t="shared" si="108"/>
        <v>0</v>
      </c>
      <c r="Z138" s="256">
        <f t="shared" si="108"/>
        <v>0</v>
      </c>
      <c r="AA138" s="256">
        <f t="shared" si="108"/>
        <v>0</v>
      </c>
      <c r="AB138" s="256">
        <f t="shared" si="108"/>
        <v>0</v>
      </c>
      <c r="AC138" s="256">
        <f t="shared" si="108"/>
        <v>0</v>
      </c>
      <c r="AD138" s="256">
        <f t="shared" si="108"/>
        <v>0</v>
      </c>
      <c r="AE138" s="256">
        <f t="shared" si="108"/>
        <v>0</v>
      </c>
      <c r="AF138" s="256">
        <f t="shared" si="108"/>
        <v>0</v>
      </c>
    </row>
    <row r="139" spans="1:38">
      <c r="A139" s="145" t="s">
        <v>738</v>
      </c>
      <c r="B139" s="125" t="str">
        <f t="shared" si="109"/>
        <v>9210-04201</v>
      </c>
      <c r="C139" s="255" t="str">
        <f t="shared" si="110"/>
        <v>9210</v>
      </c>
      <c r="D139" s="256">
        <f>SUM($F139:K139)</f>
        <v>10233637.76</v>
      </c>
      <c r="E139" s="257">
        <f t="shared" si="111"/>
        <v>0.80013125306647026</v>
      </c>
      <c r="F139" s="258">
        <f>'Div 2 history'!B139</f>
        <v>1801840.77</v>
      </c>
      <c r="G139" s="258">
        <f>'Div 2 history'!C139</f>
        <v>1672558.51</v>
      </c>
      <c r="H139" s="258">
        <f>'Div 2 history'!D139</f>
        <v>1725695.4699999997</v>
      </c>
      <c r="I139" s="258">
        <f>'Div 2 history'!E139</f>
        <v>1666946.66</v>
      </c>
      <c r="J139" s="258">
        <f>'Div 2 history'!F139</f>
        <v>1675086.03</v>
      </c>
      <c r="K139" s="258">
        <f>'Div 2 history'!G139</f>
        <v>1691510.32</v>
      </c>
      <c r="L139" s="256">
        <f t="shared" si="107"/>
        <v>2186200.4870593366</v>
      </c>
      <c r="M139" s="256">
        <f t="shared" si="107"/>
        <v>2098591.7157673296</v>
      </c>
      <c r="N139" s="256">
        <f t="shared" si="107"/>
        <v>2135480.1669274527</v>
      </c>
      <c r="O139" s="256">
        <f t="shared" si="107"/>
        <v>2145284.9753025295</v>
      </c>
      <c r="P139" s="256">
        <f t="shared" si="107"/>
        <v>2100914.4967949814</v>
      </c>
      <c r="Q139" s="256">
        <f t="shared" si="107"/>
        <v>2101493.7918222016</v>
      </c>
      <c r="R139" s="256">
        <f t="shared" si="107"/>
        <v>1753289.0565194711</v>
      </c>
      <c r="S139" s="256">
        <f t="shared" si="108"/>
        <v>1680485.0337898275</v>
      </c>
      <c r="T139" s="256">
        <f t="shared" si="108"/>
        <v>1716593.805051713</v>
      </c>
      <c r="U139" s="256">
        <f t="shared" si="108"/>
        <v>1678383.6730838367</v>
      </c>
      <c r="V139" s="256">
        <f t="shared" si="108"/>
        <v>1699961.3886797826</v>
      </c>
      <c r="W139" s="256">
        <f t="shared" si="108"/>
        <v>1704924.802875367</v>
      </c>
      <c r="X139" s="256">
        <f t="shared" si="108"/>
        <v>2186200.4870593366</v>
      </c>
      <c r="Y139" s="256">
        <f t="shared" si="108"/>
        <v>2098591.7157673296</v>
      </c>
      <c r="Z139" s="256">
        <f t="shared" si="108"/>
        <v>2135480.1669274527</v>
      </c>
      <c r="AA139" s="256">
        <f t="shared" si="108"/>
        <v>2145284.9753025295</v>
      </c>
      <c r="AB139" s="256">
        <f t="shared" si="108"/>
        <v>2100914.4967949814</v>
      </c>
      <c r="AC139" s="256">
        <f t="shared" si="108"/>
        <v>2101493.7918222016</v>
      </c>
      <c r="AD139" s="256">
        <f t="shared" si="108"/>
        <v>1753289.0565194711</v>
      </c>
      <c r="AE139" s="256">
        <f t="shared" si="108"/>
        <v>1680485.0337898275</v>
      </c>
      <c r="AF139" s="256">
        <f t="shared" si="108"/>
        <v>1716593.805051713</v>
      </c>
    </row>
    <row r="140" spans="1:38">
      <c r="A140" s="145" t="s">
        <v>789</v>
      </c>
      <c r="B140" s="125" t="str">
        <f t="shared" si="109"/>
        <v>9230-04201</v>
      </c>
      <c r="C140" s="255" t="str">
        <f t="shared" si="110"/>
        <v>9230</v>
      </c>
      <c r="D140" s="256">
        <f>SUM($F140:K140)</f>
        <v>0</v>
      </c>
      <c r="E140" s="257">
        <f t="shared" si="111"/>
        <v>0</v>
      </c>
      <c r="F140" s="258">
        <f>'Div 2 history'!B140</f>
        <v>0</v>
      </c>
      <c r="G140" s="258">
        <f>'Div 2 history'!C140</f>
        <v>0</v>
      </c>
      <c r="H140" s="258">
        <f>'Div 2 history'!D140</f>
        <v>0</v>
      </c>
      <c r="I140" s="258">
        <f>'Div 2 history'!E140</f>
        <v>0</v>
      </c>
      <c r="J140" s="258">
        <f>'Div 2 history'!F140</f>
        <v>0</v>
      </c>
      <c r="K140" s="258">
        <f>'Div 2 history'!G140</f>
        <v>0</v>
      </c>
      <c r="L140" s="256">
        <f t="shared" si="107"/>
        <v>0</v>
      </c>
      <c r="M140" s="256">
        <f t="shared" si="107"/>
        <v>0</v>
      </c>
      <c r="N140" s="256">
        <f t="shared" si="107"/>
        <v>0</v>
      </c>
      <c r="O140" s="256">
        <f t="shared" si="107"/>
        <v>0</v>
      </c>
      <c r="P140" s="256">
        <f t="shared" si="107"/>
        <v>0</v>
      </c>
      <c r="Q140" s="256">
        <f t="shared" si="107"/>
        <v>0</v>
      </c>
      <c r="R140" s="256">
        <f t="shared" si="107"/>
        <v>0</v>
      </c>
      <c r="S140" s="256">
        <f t="shared" si="108"/>
        <v>0</v>
      </c>
      <c r="T140" s="256">
        <f t="shared" si="108"/>
        <v>0</v>
      </c>
      <c r="U140" s="256">
        <f t="shared" si="108"/>
        <v>0</v>
      </c>
      <c r="V140" s="256">
        <f t="shared" si="108"/>
        <v>0</v>
      </c>
      <c r="W140" s="256">
        <f t="shared" si="108"/>
        <v>0</v>
      </c>
      <c r="X140" s="256">
        <f t="shared" si="108"/>
        <v>0</v>
      </c>
      <c r="Y140" s="256">
        <f t="shared" si="108"/>
        <v>0</v>
      </c>
      <c r="Z140" s="256">
        <f t="shared" si="108"/>
        <v>0</v>
      </c>
      <c r="AA140" s="256">
        <f t="shared" si="108"/>
        <v>0</v>
      </c>
      <c r="AB140" s="256">
        <f t="shared" si="108"/>
        <v>0</v>
      </c>
      <c r="AC140" s="256">
        <f t="shared" si="108"/>
        <v>0</v>
      </c>
      <c r="AD140" s="256">
        <f t="shared" si="108"/>
        <v>0</v>
      </c>
      <c r="AE140" s="256">
        <f t="shared" si="108"/>
        <v>0</v>
      </c>
      <c r="AF140" s="256">
        <f t="shared" si="108"/>
        <v>0</v>
      </c>
    </row>
    <row r="141" spans="1:38">
      <c r="A141" s="145" t="s">
        <v>788</v>
      </c>
      <c r="B141" s="125" t="str">
        <f t="shared" si="109"/>
        <v>9302-04201</v>
      </c>
      <c r="C141" s="255" t="str">
        <f t="shared" si="110"/>
        <v>9302</v>
      </c>
      <c r="D141" s="256">
        <f>SUM($F141:K141)</f>
        <v>134015.04999999999</v>
      </c>
      <c r="E141" s="257">
        <f t="shared" si="111"/>
        <v>1.047815375148335E-2</v>
      </c>
      <c r="F141" s="258">
        <f>'Div 2 history'!B141</f>
        <v>0</v>
      </c>
      <c r="G141" s="258">
        <f>'Div 2 history'!C141</f>
        <v>5534.42</v>
      </c>
      <c r="H141" s="258">
        <f>'Div 2 history'!D141</f>
        <v>2887.84</v>
      </c>
      <c r="I141" s="258">
        <f>'Div 2 history'!E141</f>
        <v>38125.569999999992</v>
      </c>
      <c r="J141" s="258">
        <f>'Div 2 history'!F141</f>
        <v>49261.229999999996</v>
      </c>
      <c r="K141" s="258">
        <f>'Div 2 history'!G141</f>
        <v>38205.989999999991</v>
      </c>
      <c r="L141" s="256">
        <f t="shared" si="107"/>
        <v>28629.483909276198</v>
      </c>
      <c r="M141" s="256">
        <f t="shared" si="107"/>
        <v>27482.199420565034</v>
      </c>
      <c r="N141" s="256">
        <f t="shared" si="107"/>
        <v>27965.273742969668</v>
      </c>
      <c r="O141" s="256">
        <f t="shared" si="107"/>
        <v>28093.673039040346</v>
      </c>
      <c r="P141" s="256">
        <f t="shared" si="107"/>
        <v>27512.617500905588</v>
      </c>
      <c r="Q141" s="256">
        <f t="shared" si="107"/>
        <v>27520.203684221662</v>
      </c>
      <c r="R141" s="256">
        <f t="shared" si="107"/>
        <v>22960.273373396183</v>
      </c>
      <c r="S141" s="256">
        <f t="shared" si="108"/>
        <v>22006.865115733337</v>
      </c>
      <c r="T141" s="256">
        <f t="shared" si="108"/>
        <v>22479.729105996379</v>
      </c>
      <c r="U141" s="256">
        <f t="shared" si="108"/>
        <v>21979.346654880428</v>
      </c>
      <c r="V141" s="256">
        <f t="shared" si="108"/>
        <v>22261.918571367383</v>
      </c>
      <c r="W141" s="256">
        <f t="shared" si="108"/>
        <v>22326.91717862627</v>
      </c>
      <c r="X141" s="256">
        <f t="shared" si="108"/>
        <v>28629.483909276198</v>
      </c>
      <c r="Y141" s="256">
        <f t="shared" si="108"/>
        <v>27482.199420565034</v>
      </c>
      <c r="Z141" s="256">
        <f t="shared" si="108"/>
        <v>27965.273742969668</v>
      </c>
      <c r="AA141" s="256">
        <f t="shared" si="108"/>
        <v>28093.673039040346</v>
      </c>
      <c r="AB141" s="256">
        <f t="shared" si="108"/>
        <v>27512.617500905588</v>
      </c>
      <c r="AC141" s="256">
        <f t="shared" si="108"/>
        <v>27520.203684221662</v>
      </c>
      <c r="AD141" s="256">
        <f t="shared" si="108"/>
        <v>22960.273373396183</v>
      </c>
      <c r="AE141" s="256">
        <f t="shared" si="108"/>
        <v>22006.865115733337</v>
      </c>
      <c r="AF141" s="256">
        <f t="shared" si="108"/>
        <v>22479.729105996379</v>
      </c>
    </row>
    <row r="142" spans="1:38">
      <c r="A142" s="145" t="s">
        <v>930</v>
      </c>
      <c r="B142" s="125" t="str">
        <f t="shared" si="109"/>
        <v>9310-04201</v>
      </c>
      <c r="C142" s="255" t="str">
        <f t="shared" si="110"/>
        <v>9310</v>
      </c>
      <c r="D142" s="256">
        <f>SUM($F142:K142)</f>
        <v>0</v>
      </c>
      <c r="E142" s="257">
        <f t="shared" si="111"/>
        <v>0</v>
      </c>
      <c r="F142" s="258">
        <f>'Div 2 history'!B142</f>
        <v>0</v>
      </c>
      <c r="G142" s="258">
        <f>'Div 2 history'!C142</f>
        <v>0</v>
      </c>
      <c r="H142" s="258">
        <f>'Div 2 history'!D142</f>
        <v>0</v>
      </c>
      <c r="I142" s="258">
        <f>'Div 2 history'!E142</f>
        <v>0</v>
      </c>
      <c r="J142" s="258">
        <f>'Div 2 history'!F142</f>
        <v>0</v>
      </c>
      <c r="K142" s="258">
        <f>'Div 2 history'!G142</f>
        <v>0</v>
      </c>
      <c r="L142" s="256">
        <f t="shared" si="107"/>
        <v>0</v>
      </c>
      <c r="M142" s="256">
        <f t="shared" si="107"/>
        <v>0</v>
      </c>
      <c r="N142" s="256">
        <f t="shared" si="107"/>
        <v>0</v>
      </c>
      <c r="O142" s="256">
        <f t="shared" si="107"/>
        <v>0</v>
      </c>
      <c r="P142" s="256">
        <f t="shared" si="107"/>
        <v>0</v>
      </c>
      <c r="Q142" s="256">
        <f t="shared" si="107"/>
        <v>0</v>
      </c>
      <c r="R142" s="256">
        <f t="shared" si="107"/>
        <v>0</v>
      </c>
      <c r="S142" s="256">
        <f t="shared" si="108"/>
        <v>0</v>
      </c>
      <c r="T142" s="256">
        <f t="shared" si="108"/>
        <v>0</v>
      </c>
      <c r="U142" s="256">
        <f t="shared" si="108"/>
        <v>0</v>
      </c>
      <c r="V142" s="256">
        <f t="shared" si="108"/>
        <v>0</v>
      </c>
      <c r="W142" s="256">
        <f t="shared" si="108"/>
        <v>0</v>
      </c>
      <c r="X142" s="256">
        <f t="shared" si="108"/>
        <v>0</v>
      </c>
      <c r="Y142" s="256">
        <f t="shared" si="108"/>
        <v>0</v>
      </c>
      <c r="Z142" s="256">
        <f t="shared" si="108"/>
        <v>0</v>
      </c>
      <c r="AA142" s="256">
        <f t="shared" si="108"/>
        <v>0</v>
      </c>
      <c r="AB142" s="256">
        <f t="shared" si="108"/>
        <v>0</v>
      </c>
      <c r="AC142" s="256">
        <f t="shared" si="108"/>
        <v>0</v>
      </c>
      <c r="AD142" s="256">
        <f t="shared" si="108"/>
        <v>0</v>
      </c>
      <c r="AE142" s="256">
        <f t="shared" si="108"/>
        <v>0</v>
      </c>
      <c r="AF142" s="256">
        <f t="shared" si="108"/>
        <v>0</v>
      </c>
    </row>
    <row r="143" spans="1:38">
      <c r="A143" s="145" t="s">
        <v>739</v>
      </c>
      <c r="B143" s="125" t="str">
        <f t="shared" si="109"/>
        <v>9320-04201</v>
      </c>
      <c r="C143" s="255" t="str">
        <f t="shared" si="110"/>
        <v>9320</v>
      </c>
      <c r="D143" s="256">
        <f>SUM($F143:K143)</f>
        <v>9279.56</v>
      </c>
      <c r="E143" s="257">
        <f t="shared" si="111"/>
        <v>7.2553535163487109E-4</v>
      </c>
      <c r="F143" s="258">
        <f>'Div 2 history'!B143</f>
        <v>1462.95</v>
      </c>
      <c r="G143" s="258">
        <f>'Div 2 history'!C143</f>
        <v>1680.9300000000003</v>
      </c>
      <c r="H143" s="258">
        <f>'Div 2 history'!D143</f>
        <v>2030.0299999999997</v>
      </c>
      <c r="I143" s="258">
        <f>'Div 2 history'!E143</f>
        <v>709.42000000000007</v>
      </c>
      <c r="J143" s="258">
        <f>'Div 2 history'!F143</f>
        <v>2089.56</v>
      </c>
      <c r="K143" s="258">
        <f>'Div 2 history'!G143</f>
        <v>1306.67</v>
      </c>
      <c r="L143" s="256">
        <f t="shared" si="107"/>
        <v>1982.3819317693276</v>
      </c>
      <c r="M143" s="256">
        <f t="shared" si="107"/>
        <v>1902.9408895127708</v>
      </c>
      <c r="N143" s="256">
        <f t="shared" si="107"/>
        <v>1936.3902458291932</v>
      </c>
      <c r="O143" s="256">
        <f t="shared" si="107"/>
        <v>1945.2809560281269</v>
      </c>
      <c r="P143" s="256">
        <f t="shared" si="107"/>
        <v>1905.0471186385666</v>
      </c>
      <c r="Q143" s="256">
        <f t="shared" si="107"/>
        <v>1905.5724062331503</v>
      </c>
      <c r="R143" s="256">
        <f t="shared" si="107"/>
        <v>1589.8306524888978</v>
      </c>
      <c r="S143" s="256">
        <f t="shared" si="108"/>
        <v>1523.8141182901056</v>
      </c>
      <c r="T143" s="256">
        <f t="shared" si="108"/>
        <v>1556.5564839384811</v>
      </c>
      <c r="U143" s="256">
        <f t="shared" si="108"/>
        <v>1521.9086665621676</v>
      </c>
      <c r="V143" s="256">
        <f t="shared" si="108"/>
        <v>1541.4747007751585</v>
      </c>
      <c r="W143" s="256">
        <f t="shared" si="108"/>
        <v>1545.9753779451873</v>
      </c>
      <c r="X143" s="256">
        <f t="shared" si="108"/>
        <v>1982.3819317693276</v>
      </c>
      <c r="Y143" s="256">
        <f t="shared" si="108"/>
        <v>1902.9408895127708</v>
      </c>
      <c r="Z143" s="256">
        <f t="shared" si="108"/>
        <v>1936.3902458291932</v>
      </c>
      <c r="AA143" s="256">
        <f t="shared" si="108"/>
        <v>1945.2809560281269</v>
      </c>
      <c r="AB143" s="256">
        <f t="shared" si="108"/>
        <v>1905.0471186385666</v>
      </c>
      <c r="AC143" s="256">
        <f t="shared" si="108"/>
        <v>1905.5724062331503</v>
      </c>
      <c r="AD143" s="256">
        <f t="shared" si="108"/>
        <v>1589.8306524888978</v>
      </c>
      <c r="AE143" s="256">
        <f t="shared" si="108"/>
        <v>1523.8141182901056</v>
      </c>
      <c r="AF143" s="256">
        <f t="shared" si="108"/>
        <v>1556.5564839384811</v>
      </c>
    </row>
    <row r="144" spans="1:38">
      <c r="A144" s="145" t="s">
        <v>741</v>
      </c>
      <c r="B144" s="125" t="str">
        <f t="shared" si="109"/>
        <v>9210-04212</v>
      </c>
      <c r="C144" s="255" t="str">
        <f t="shared" si="110"/>
        <v>9210</v>
      </c>
      <c r="D144" s="256">
        <f>SUM($F144:K144)</f>
        <v>2317644.48</v>
      </c>
      <c r="E144" s="257">
        <f t="shared" si="111"/>
        <v>0.18120826879306973</v>
      </c>
      <c r="F144" s="258">
        <f>'Div 2 history'!B144</f>
        <v>372189.83</v>
      </c>
      <c r="G144" s="258">
        <f>'Div 2 history'!C144</f>
        <v>399691.49</v>
      </c>
      <c r="H144" s="258">
        <f>'Div 2 history'!D144</f>
        <v>385848.18000000005</v>
      </c>
      <c r="I144" s="258">
        <f>'Div 2 history'!E144</f>
        <v>389733.39</v>
      </c>
      <c r="J144" s="258">
        <f>'Div 2 history'!F144</f>
        <v>384230.9</v>
      </c>
      <c r="K144" s="258">
        <f>'Div 2 history'!G144</f>
        <v>385950.68999999994</v>
      </c>
      <c r="L144" s="256">
        <f t="shared" si="107"/>
        <v>495115.77503857069</v>
      </c>
      <c r="M144" s="256">
        <f t="shared" si="107"/>
        <v>475274.73806361115</v>
      </c>
      <c r="N144" s="256">
        <f t="shared" si="107"/>
        <v>483628.98287977802</v>
      </c>
      <c r="O144" s="256">
        <f t="shared" si="107"/>
        <v>485849.50900556828</v>
      </c>
      <c r="P144" s="256">
        <f t="shared" si="107"/>
        <v>475800.7856679174</v>
      </c>
      <c r="Q144" s="256">
        <f t="shared" si="107"/>
        <v>475931.98045452358</v>
      </c>
      <c r="R144" s="256">
        <f t="shared" si="107"/>
        <v>397072.94697978057</v>
      </c>
      <c r="S144" s="256">
        <f t="shared" si="108"/>
        <v>380584.78848147223</v>
      </c>
      <c r="T144" s="256">
        <f t="shared" si="108"/>
        <v>388762.45671219646</v>
      </c>
      <c r="U144" s="256">
        <f t="shared" si="108"/>
        <v>380108.88664138905</v>
      </c>
      <c r="V144" s="256">
        <f t="shared" si="108"/>
        <v>384995.66049588536</v>
      </c>
      <c r="W144" s="256">
        <f t="shared" si="108"/>
        <v>386119.74068927596</v>
      </c>
      <c r="X144" s="256">
        <f t="shared" si="108"/>
        <v>495115.77503857069</v>
      </c>
      <c r="Y144" s="256">
        <f t="shared" si="108"/>
        <v>475274.73806361115</v>
      </c>
      <c r="Z144" s="256">
        <f t="shared" si="108"/>
        <v>483628.98287977802</v>
      </c>
      <c r="AA144" s="256">
        <f t="shared" si="108"/>
        <v>485849.50900556828</v>
      </c>
      <c r="AB144" s="256">
        <f t="shared" si="108"/>
        <v>475800.7856679174</v>
      </c>
      <c r="AC144" s="256">
        <f t="shared" si="108"/>
        <v>475931.98045452358</v>
      </c>
      <c r="AD144" s="256">
        <f t="shared" si="108"/>
        <v>397072.94697978057</v>
      </c>
      <c r="AE144" s="256">
        <f t="shared" si="108"/>
        <v>380584.78848147223</v>
      </c>
      <c r="AF144" s="256">
        <f t="shared" si="108"/>
        <v>388762.45671219646</v>
      </c>
    </row>
    <row r="145" spans="1:38">
      <c r="A145" s="145" t="s">
        <v>931</v>
      </c>
      <c r="B145" s="125" t="str">
        <f t="shared" si="109"/>
        <v>9302-04212</v>
      </c>
      <c r="C145" s="255" t="str">
        <f t="shared" si="110"/>
        <v>9302</v>
      </c>
      <c r="D145" s="256">
        <f>SUM($F145:K145)</f>
        <v>0</v>
      </c>
      <c r="E145" s="257">
        <f t="shared" si="111"/>
        <v>0</v>
      </c>
      <c r="F145" s="258">
        <f>'Div 2 history'!B145</f>
        <v>0</v>
      </c>
      <c r="G145" s="258">
        <f>'Div 2 history'!C145</f>
        <v>0</v>
      </c>
      <c r="H145" s="258">
        <f>'Div 2 history'!D145</f>
        <v>0</v>
      </c>
      <c r="I145" s="258">
        <f>'Div 2 history'!E145</f>
        <v>0</v>
      </c>
      <c r="J145" s="258">
        <f>'Div 2 history'!F145</f>
        <v>0</v>
      </c>
      <c r="K145" s="258">
        <f>'Div 2 history'!G145</f>
        <v>0</v>
      </c>
      <c r="L145" s="256">
        <f t="shared" si="107"/>
        <v>0</v>
      </c>
      <c r="M145" s="256">
        <f t="shared" si="107"/>
        <v>0</v>
      </c>
      <c r="N145" s="256">
        <f t="shared" si="107"/>
        <v>0</v>
      </c>
      <c r="O145" s="256">
        <f t="shared" si="107"/>
        <v>0</v>
      </c>
      <c r="P145" s="256">
        <f t="shared" si="107"/>
        <v>0</v>
      </c>
      <c r="Q145" s="256">
        <f t="shared" si="107"/>
        <v>0</v>
      </c>
      <c r="R145" s="256">
        <f t="shared" si="107"/>
        <v>0</v>
      </c>
      <c r="S145" s="256">
        <f t="shared" si="108"/>
        <v>0</v>
      </c>
      <c r="T145" s="256">
        <f t="shared" si="108"/>
        <v>0</v>
      </c>
      <c r="U145" s="256">
        <f t="shared" si="108"/>
        <v>0</v>
      </c>
      <c r="V145" s="256">
        <f t="shared" si="108"/>
        <v>0</v>
      </c>
      <c r="W145" s="256">
        <f t="shared" si="108"/>
        <v>0</v>
      </c>
      <c r="X145" s="256">
        <f t="shared" si="108"/>
        <v>0</v>
      </c>
      <c r="Y145" s="256">
        <f t="shared" si="108"/>
        <v>0</v>
      </c>
      <c r="Z145" s="256">
        <f t="shared" si="108"/>
        <v>0</v>
      </c>
      <c r="AA145" s="256">
        <f t="shared" si="108"/>
        <v>0</v>
      </c>
      <c r="AB145" s="256">
        <f t="shared" si="108"/>
        <v>0</v>
      </c>
      <c r="AC145" s="256">
        <f t="shared" si="108"/>
        <v>0</v>
      </c>
      <c r="AD145" s="256">
        <f t="shared" si="108"/>
        <v>0</v>
      </c>
      <c r="AE145" s="256">
        <f t="shared" si="108"/>
        <v>0</v>
      </c>
      <c r="AF145" s="256">
        <f t="shared" si="108"/>
        <v>0</v>
      </c>
    </row>
    <row r="146" spans="1:38">
      <c r="A146" s="145" t="s">
        <v>742</v>
      </c>
      <c r="B146" s="125" t="str">
        <f t="shared" si="109"/>
        <v>9320-04212</v>
      </c>
      <c r="C146" s="255" t="str">
        <f t="shared" si="110"/>
        <v>9320</v>
      </c>
      <c r="D146" s="256">
        <f>SUM($F146:K146)</f>
        <v>11108.720000000001</v>
      </c>
      <c r="E146" s="257">
        <f t="shared" si="111"/>
        <v>8.6855077949960196E-4</v>
      </c>
      <c r="F146" s="258">
        <f>'Div 2 history'!B146</f>
        <v>993.54</v>
      </c>
      <c r="G146" s="258">
        <f>'Div 2 history'!C146</f>
        <v>6851.8900000000012</v>
      </c>
      <c r="H146" s="258">
        <f>'Div 2 history'!D146</f>
        <v>1489.23</v>
      </c>
      <c r="I146" s="258">
        <f>'Div 2 history'!E146</f>
        <v>1724.17</v>
      </c>
      <c r="J146" s="258">
        <f>'Div 2 history'!F146</f>
        <v>49.89</v>
      </c>
      <c r="K146" s="258">
        <f>'Div 2 history'!G146</f>
        <v>0</v>
      </c>
      <c r="L146" s="256">
        <f t="shared" si="107"/>
        <v>2373.1433185500787</v>
      </c>
      <c r="M146" s="256">
        <f t="shared" si="107"/>
        <v>2278.0430880503286</v>
      </c>
      <c r="N146" s="256">
        <f t="shared" si="107"/>
        <v>2318.0858846375991</v>
      </c>
      <c r="O146" s="256">
        <f t="shared" si="107"/>
        <v>2328.7291058895871</v>
      </c>
      <c r="P146" s="256">
        <f t="shared" si="107"/>
        <v>2280.564490963216</v>
      </c>
      <c r="Q146" s="256">
        <f t="shared" si="107"/>
        <v>2281.1933217275737</v>
      </c>
      <c r="R146" s="256">
        <f t="shared" si="107"/>
        <v>1903.2134676554138</v>
      </c>
      <c r="S146" s="256">
        <f t="shared" si="108"/>
        <v>1824.183945373667</v>
      </c>
      <c r="T146" s="256">
        <f t="shared" si="108"/>
        <v>1863.3803913393615</v>
      </c>
      <c r="U146" s="256">
        <f t="shared" si="108"/>
        <v>1821.9028965179905</v>
      </c>
      <c r="V146" s="256">
        <f t="shared" si="108"/>
        <v>1845.3257307453177</v>
      </c>
      <c r="W146" s="256">
        <f t="shared" si="108"/>
        <v>1850.7135683682486</v>
      </c>
      <c r="X146" s="256">
        <f t="shared" si="108"/>
        <v>2373.1433185500787</v>
      </c>
      <c r="Y146" s="256">
        <f t="shared" si="108"/>
        <v>2278.0430880503286</v>
      </c>
      <c r="Z146" s="256">
        <f t="shared" si="108"/>
        <v>2318.0858846375991</v>
      </c>
      <c r="AA146" s="256">
        <f t="shared" si="108"/>
        <v>2328.7291058895871</v>
      </c>
      <c r="AB146" s="256">
        <f t="shared" si="108"/>
        <v>2280.564490963216</v>
      </c>
      <c r="AC146" s="256">
        <f t="shared" si="108"/>
        <v>2281.1933217275737</v>
      </c>
      <c r="AD146" s="256">
        <f t="shared" si="108"/>
        <v>1903.2134676554138</v>
      </c>
      <c r="AE146" s="256">
        <f t="shared" si="108"/>
        <v>1824.183945373667</v>
      </c>
      <c r="AF146" s="256">
        <f t="shared" si="108"/>
        <v>1863.3803913393615</v>
      </c>
    </row>
    <row r="147" spans="1:38">
      <c r="A147" s="133" t="s">
        <v>22</v>
      </c>
      <c r="B147" s="171"/>
      <c r="C147" s="182"/>
      <c r="D147" s="259">
        <f t="shared" ref="D147:F147" si="112">SUM(D135:D146)</f>
        <v>12789948.800000003</v>
      </c>
      <c r="E147" s="260">
        <f t="shared" si="112"/>
        <v>0.99999999999999978</v>
      </c>
      <c r="F147" s="259">
        <f t="shared" si="112"/>
        <v>2191251.81</v>
      </c>
      <c r="G147" s="259">
        <f t="shared" ref="G147:K147" si="113">SUM(G135:G146)</f>
        <v>2100261.71</v>
      </c>
      <c r="H147" s="259">
        <f t="shared" si="113"/>
        <v>2145390.27</v>
      </c>
      <c r="I147" s="259">
        <f t="shared" si="113"/>
        <v>2097635.44</v>
      </c>
      <c r="J147" s="259">
        <f t="shared" si="113"/>
        <v>2124603.16</v>
      </c>
      <c r="K147" s="259">
        <f t="shared" si="113"/>
        <v>2130806.41</v>
      </c>
      <c r="L147" s="262">
        <f>'FY21 OM Budget'!AH84</f>
        <v>2732302.33</v>
      </c>
      <c r="M147" s="262">
        <f>'FY21 OM Budget'!AI84</f>
        <v>2622809.33</v>
      </c>
      <c r="N147" s="262">
        <f>'FY21 OM Budget'!AJ84</f>
        <v>2668912.33</v>
      </c>
      <c r="O147" s="262">
        <f>'FY21 OM Budget'!AK84</f>
        <v>2681166.33</v>
      </c>
      <c r="P147" s="262">
        <f>'FY21 OM Budget'!AL84</f>
        <v>2625712.33</v>
      </c>
      <c r="Q147" s="262">
        <f>'FY21 OM Budget'!AM84</f>
        <v>2626436.33</v>
      </c>
      <c r="R147" s="263">
        <f t="shared" ref="R147" si="114">F147*(1+R$4)</f>
        <v>2191251.81</v>
      </c>
      <c r="S147" s="263">
        <f t="shared" ref="S147" si="115">G147*(1+S$4)</f>
        <v>2100261.71</v>
      </c>
      <c r="T147" s="263">
        <f t="shared" ref="T147" si="116">H147*(1+T$4)</f>
        <v>2145390.27</v>
      </c>
      <c r="U147" s="263">
        <f t="shared" ref="U147:AF147" si="117">I147*(1+U$4)</f>
        <v>2097635.44</v>
      </c>
      <c r="V147" s="263">
        <f t="shared" si="117"/>
        <v>2124603.16</v>
      </c>
      <c r="W147" s="263">
        <f t="shared" si="117"/>
        <v>2130806.41</v>
      </c>
      <c r="X147" s="263">
        <f t="shared" si="117"/>
        <v>2732302.33</v>
      </c>
      <c r="Y147" s="263">
        <f t="shared" si="117"/>
        <v>2622809.33</v>
      </c>
      <c r="Z147" s="263">
        <f t="shared" si="117"/>
        <v>2668912.33</v>
      </c>
      <c r="AA147" s="263">
        <f t="shared" si="117"/>
        <v>2681166.33</v>
      </c>
      <c r="AB147" s="263">
        <f t="shared" si="117"/>
        <v>2625712.33</v>
      </c>
      <c r="AC147" s="263">
        <f t="shared" si="117"/>
        <v>2626436.33</v>
      </c>
      <c r="AD147" s="263">
        <f t="shared" si="117"/>
        <v>2191251.81</v>
      </c>
      <c r="AE147" s="263">
        <f t="shared" si="117"/>
        <v>2100261.71</v>
      </c>
      <c r="AF147" s="263">
        <f t="shared" si="117"/>
        <v>2145390.27</v>
      </c>
      <c r="AH147" s="264">
        <f>SUM(F147:Q147)</f>
        <v>28747287.779999994</v>
      </c>
      <c r="AI147" s="264">
        <f>SUM(U147:AF147)</f>
        <v>28747287.779999994</v>
      </c>
      <c r="AK147" s="264">
        <f>AH147*$AK$7</f>
        <v>1438262.17075015</v>
      </c>
      <c r="AL147" s="264">
        <f>AI147*$AL$7</f>
        <v>1429146.1143694532</v>
      </c>
    </row>
    <row r="148" spans="1:38">
      <c r="A148" s="145"/>
      <c r="B148" s="125" t="str">
        <f t="shared" si="50"/>
        <v/>
      </c>
      <c r="C148" s="182" t="s">
        <v>847</v>
      </c>
      <c r="D148" s="256">
        <f>D147-SUM(F147:K147)</f>
        <v>0</v>
      </c>
      <c r="F148" s="256">
        <f>F147-'Div 2 history'!B147</f>
        <v>0</v>
      </c>
      <c r="G148" s="256">
        <f>G147-'Div 2 history'!C147</f>
        <v>0</v>
      </c>
      <c r="H148" s="256">
        <f>H147-'Div 2 history'!D147</f>
        <v>0</v>
      </c>
      <c r="I148" s="256">
        <f>I147-'Div 2 history'!E147</f>
        <v>0</v>
      </c>
      <c r="J148" s="256">
        <f>J147-'Div 2 history'!F147</f>
        <v>0</v>
      </c>
      <c r="K148" s="256">
        <f>K147-'Div 2 history'!G147</f>
        <v>0</v>
      </c>
      <c r="L148" s="256">
        <f>L147-SUM(L135:L146)</f>
        <v>0</v>
      </c>
      <c r="M148" s="256">
        <f t="shared" ref="M148:Q148" si="118">M147-SUM(M135:M146)</f>
        <v>0</v>
      </c>
      <c r="N148" s="256">
        <f t="shared" si="118"/>
        <v>0</v>
      </c>
      <c r="O148" s="256">
        <f t="shared" si="118"/>
        <v>0</v>
      </c>
      <c r="P148" s="256">
        <f t="shared" si="118"/>
        <v>0</v>
      </c>
      <c r="Q148" s="256">
        <f t="shared" si="118"/>
        <v>0</v>
      </c>
      <c r="R148" s="256">
        <f>R147-SUM(R135:R146)</f>
        <v>0</v>
      </c>
      <c r="S148" s="256">
        <f t="shared" ref="S148:AF148" si="119">S147-SUM(S135:S146)</f>
        <v>0</v>
      </c>
      <c r="T148" s="256">
        <f t="shared" si="119"/>
        <v>0</v>
      </c>
      <c r="U148" s="256">
        <f t="shared" si="119"/>
        <v>0</v>
      </c>
      <c r="V148" s="256">
        <f t="shared" si="119"/>
        <v>0</v>
      </c>
      <c r="W148" s="256">
        <f t="shared" si="119"/>
        <v>0</v>
      </c>
      <c r="X148" s="256">
        <f t="shared" si="119"/>
        <v>0</v>
      </c>
      <c r="Y148" s="256">
        <f t="shared" si="119"/>
        <v>0</v>
      </c>
      <c r="Z148" s="256">
        <f t="shared" si="119"/>
        <v>0</v>
      </c>
      <c r="AA148" s="256">
        <f t="shared" si="119"/>
        <v>0</v>
      </c>
      <c r="AB148" s="256">
        <f t="shared" si="119"/>
        <v>0</v>
      </c>
      <c r="AC148" s="256">
        <f t="shared" si="119"/>
        <v>0</v>
      </c>
      <c r="AD148" s="256">
        <f t="shared" si="119"/>
        <v>0</v>
      </c>
      <c r="AE148" s="256">
        <f t="shared" si="119"/>
        <v>0</v>
      </c>
      <c r="AF148" s="256">
        <f t="shared" si="119"/>
        <v>0</v>
      </c>
    </row>
    <row r="149" spans="1:38">
      <c r="A149" s="145" t="s">
        <v>743</v>
      </c>
      <c r="B149" s="125" t="str">
        <f t="shared" si="50"/>
        <v>9210-05310</v>
      </c>
      <c r="C149" s="255" t="str">
        <f t="shared" ref="C149" si="120">LEFT(B149,4)</f>
        <v>9210</v>
      </c>
      <c r="D149" s="256">
        <f>SUM($F149:K149)</f>
        <v>90951.650000000009</v>
      </c>
      <c r="E149" s="257">
        <f>D149/$D$161</f>
        <v>0.14717757292030983</v>
      </c>
      <c r="F149" s="258">
        <f>'Div 2 history'!B149</f>
        <v>13525.44</v>
      </c>
      <c r="G149" s="258">
        <f>'Div 2 history'!C149</f>
        <v>15199</v>
      </c>
      <c r="H149" s="258">
        <f>'Div 2 history'!D149</f>
        <v>15070.380000000001</v>
      </c>
      <c r="I149" s="258">
        <f>'Div 2 history'!E149</f>
        <v>15136.18</v>
      </c>
      <c r="J149" s="258">
        <f>'Div 2 history'!F149</f>
        <v>15328.380000000001</v>
      </c>
      <c r="K149" s="258">
        <f>'Div 2 history'!G149</f>
        <v>16692.27</v>
      </c>
      <c r="L149" s="256">
        <f t="shared" ref="L149:AA160" si="121">$E149*L$161</f>
        <v>30591.288289999324</v>
      </c>
      <c r="M149" s="256">
        <f t="shared" si="121"/>
        <v>30275.59239608526</v>
      </c>
      <c r="N149" s="256">
        <f t="shared" si="121"/>
        <v>30469.866792340068</v>
      </c>
      <c r="O149" s="256">
        <f t="shared" si="121"/>
        <v>30517.69950353917</v>
      </c>
      <c r="P149" s="256">
        <f t="shared" si="121"/>
        <v>30275.59239608526</v>
      </c>
      <c r="Q149" s="256">
        <f t="shared" si="121"/>
        <v>30539.334606758453</v>
      </c>
      <c r="R149" s="256">
        <f t="shared" si="121"/>
        <v>14113.724343233009</v>
      </c>
      <c r="S149" s="256">
        <f t="shared" si="121"/>
        <v>13591.254261796013</v>
      </c>
      <c r="T149" s="256">
        <f t="shared" si="121"/>
        <v>18982.63073394676</v>
      </c>
      <c r="U149" s="256">
        <f t="shared" si="121"/>
        <v>12235.039419298488</v>
      </c>
      <c r="V149" s="256">
        <f t="shared" si="121"/>
        <v>15384.153793802481</v>
      </c>
      <c r="W149" s="256">
        <f t="shared" si="121"/>
        <v>16644.847447923268</v>
      </c>
      <c r="X149" s="256">
        <f t="shared" si="121"/>
        <v>30591.288289999324</v>
      </c>
      <c r="Y149" s="256">
        <f t="shared" si="121"/>
        <v>30275.59239608526</v>
      </c>
      <c r="Z149" s="256">
        <f t="shared" si="121"/>
        <v>30469.866792340068</v>
      </c>
      <c r="AA149" s="256">
        <f t="shared" si="121"/>
        <v>30517.69950353917</v>
      </c>
      <c r="AB149" s="256">
        <f t="shared" ref="S149:AF160" si="122">$E149*AB$161</f>
        <v>30275.59239608526</v>
      </c>
      <c r="AC149" s="256">
        <f t="shared" si="122"/>
        <v>30539.334606758453</v>
      </c>
      <c r="AD149" s="256">
        <f t="shared" si="122"/>
        <v>14113.724343233009</v>
      </c>
      <c r="AE149" s="256">
        <f t="shared" si="122"/>
        <v>13591.254261796013</v>
      </c>
      <c r="AF149" s="256">
        <f t="shared" si="122"/>
        <v>18982.63073394676</v>
      </c>
    </row>
    <row r="150" spans="1:38">
      <c r="A150" s="145" t="s">
        <v>744</v>
      </c>
      <c r="B150" s="125" t="str">
        <f t="shared" ref="B150:B160" si="123">RIGHT(A150,10)</f>
        <v>9210-05312</v>
      </c>
      <c r="C150" s="255" t="str">
        <f t="shared" ref="C150:C160" si="124">LEFT(B150,4)</f>
        <v>9210</v>
      </c>
      <c r="D150" s="256">
        <f>SUM($F150:K150)</f>
        <v>11710.32</v>
      </c>
      <c r="E150" s="257">
        <f t="shared" ref="E150:E160" si="125">D150/$D$161</f>
        <v>1.8949589982371538E-2</v>
      </c>
      <c r="F150" s="258">
        <f>'Div 2 history'!B150</f>
        <v>2616.6</v>
      </c>
      <c r="G150" s="258">
        <f>'Div 2 history'!C150</f>
        <v>2087.6999999999998</v>
      </c>
      <c r="H150" s="258">
        <f>'Div 2 history'!D150</f>
        <v>1745.54</v>
      </c>
      <c r="I150" s="258">
        <f>'Div 2 history'!E150</f>
        <v>1771.73</v>
      </c>
      <c r="J150" s="258">
        <f>'Div 2 history'!F150</f>
        <v>1801.06</v>
      </c>
      <c r="K150" s="258">
        <f>'Div 2 history'!G150</f>
        <v>1687.6899999999998</v>
      </c>
      <c r="L150" s="256">
        <f t="shared" si="121"/>
        <v>3938.7276106386721</v>
      </c>
      <c r="M150" s="256">
        <f t="shared" si="121"/>
        <v>3898.0807401264856</v>
      </c>
      <c r="N150" s="256">
        <f t="shared" si="121"/>
        <v>3923.0941989032158</v>
      </c>
      <c r="O150" s="256">
        <f t="shared" si="121"/>
        <v>3929.2528156474864</v>
      </c>
      <c r="P150" s="256">
        <f t="shared" si="121"/>
        <v>3898.0807401264856</v>
      </c>
      <c r="Q150" s="256">
        <f t="shared" si="121"/>
        <v>3932.0384053748953</v>
      </c>
      <c r="R150" s="256">
        <f t="shared" si="121"/>
        <v>1817.1877964946027</v>
      </c>
      <c r="S150" s="256">
        <f t="shared" si="122"/>
        <v>1749.9180785284825</v>
      </c>
      <c r="T150" s="256">
        <f t="shared" si="122"/>
        <v>2444.0752898529204</v>
      </c>
      <c r="U150" s="256">
        <f t="shared" si="122"/>
        <v>1575.301017767126</v>
      </c>
      <c r="V150" s="256">
        <f t="shared" si="122"/>
        <v>1980.759709742935</v>
      </c>
      <c r="W150" s="256">
        <f t="shared" si="122"/>
        <v>2143.0781076139328</v>
      </c>
      <c r="X150" s="256">
        <f t="shared" si="122"/>
        <v>3938.7276106386721</v>
      </c>
      <c r="Y150" s="256">
        <f t="shared" si="122"/>
        <v>3898.0807401264856</v>
      </c>
      <c r="Z150" s="256">
        <f t="shared" si="122"/>
        <v>3923.0941989032158</v>
      </c>
      <c r="AA150" s="256">
        <f t="shared" si="122"/>
        <v>3929.2528156474864</v>
      </c>
      <c r="AB150" s="256">
        <f t="shared" si="122"/>
        <v>3898.0807401264856</v>
      </c>
      <c r="AC150" s="256">
        <f t="shared" si="122"/>
        <v>3932.0384053748953</v>
      </c>
      <c r="AD150" s="256">
        <f t="shared" si="122"/>
        <v>1817.1877964946027</v>
      </c>
      <c r="AE150" s="256">
        <f t="shared" si="122"/>
        <v>1749.9180785284825</v>
      </c>
      <c r="AF150" s="256">
        <f t="shared" si="122"/>
        <v>2444.0752898529204</v>
      </c>
    </row>
    <row r="151" spans="1:38">
      <c r="A151" s="145" t="s">
        <v>745</v>
      </c>
      <c r="B151" s="125" t="str">
        <f t="shared" si="123"/>
        <v>9210-05314</v>
      </c>
      <c r="C151" s="255" t="str">
        <f t="shared" si="124"/>
        <v>9210</v>
      </c>
      <c r="D151" s="256">
        <f>SUM($F151:K151)</f>
        <v>11179.12</v>
      </c>
      <c r="E151" s="257">
        <f t="shared" si="125"/>
        <v>1.809000440327244E-2</v>
      </c>
      <c r="F151" s="258">
        <f>'Div 2 history'!B151</f>
        <v>1857.17</v>
      </c>
      <c r="G151" s="258">
        <f>'Div 2 history'!C151</f>
        <v>1837.3999999999999</v>
      </c>
      <c r="H151" s="258">
        <f>'Div 2 history'!D151</f>
        <v>1822.96</v>
      </c>
      <c r="I151" s="258">
        <f>'Div 2 history'!E151</f>
        <v>1764.0900000000001</v>
      </c>
      <c r="J151" s="258">
        <f>'Div 2 history'!F151</f>
        <v>1855.74</v>
      </c>
      <c r="K151" s="258">
        <f>'Div 2 history'!G151</f>
        <v>2041.76</v>
      </c>
      <c r="L151" s="256">
        <f t="shared" si="121"/>
        <v>3760.0602380330338</v>
      </c>
      <c r="M151" s="256">
        <f t="shared" si="121"/>
        <v>3721.2571785880145</v>
      </c>
      <c r="N151" s="256">
        <f t="shared" si="121"/>
        <v>3745.1359844003341</v>
      </c>
      <c r="O151" s="256">
        <f t="shared" si="121"/>
        <v>3751.0152358313976</v>
      </c>
      <c r="P151" s="256">
        <f t="shared" si="121"/>
        <v>3721.2571785880145</v>
      </c>
      <c r="Q151" s="256">
        <f t="shared" si="121"/>
        <v>3753.6744664786788</v>
      </c>
      <c r="R151" s="256">
        <f t="shared" si="121"/>
        <v>1734.7570723557292</v>
      </c>
      <c r="S151" s="256">
        <f t="shared" si="122"/>
        <v>1670.5388230244205</v>
      </c>
      <c r="T151" s="256">
        <f t="shared" si="122"/>
        <v>2333.2078845241276</v>
      </c>
      <c r="U151" s="256">
        <f t="shared" si="122"/>
        <v>1503.8426886490579</v>
      </c>
      <c r="V151" s="256">
        <f t="shared" si="122"/>
        <v>1890.9090858645573</v>
      </c>
      <c r="W151" s="256">
        <f t="shared" si="122"/>
        <v>2045.8644455821079</v>
      </c>
      <c r="X151" s="256">
        <f t="shared" si="122"/>
        <v>3760.0602380330338</v>
      </c>
      <c r="Y151" s="256">
        <f t="shared" si="122"/>
        <v>3721.2571785880145</v>
      </c>
      <c r="Z151" s="256">
        <f t="shared" si="122"/>
        <v>3745.1359844003341</v>
      </c>
      <c r="AA151" s="256">
        <f t="shared" si="122"/>
        <v>3751.0152358313976</v>
      </c>
      <c r="AB151" s="256">
        <f t="shared" si="122"/>
        <v>3721.2571785880145</v>
      </c>
      <c r="AC151" s="256">
        <f t="shared" si="122"/>
        <v>3753.6744664786788</v>
      </c>
      <c r="AD151" s="256">
        <f t="shared" si="122"/>
        <v>1734.7570723557292</v>
      </c>
      <c r="AE151" s="256">
        <f t="shared" si="122"/>
        <v>1670.5388230244205</v>
      </c>
      <c r="AF151" s="256">
        <f t="shared" si="122"/>
        <v>2333.2078845241276</v>
      </c>
    </row>
    <row r="152" spans="1:38">
      <c r="A152" s="145" t="s">
        <v>746</v>
      </c>
      <c r="B152" s="125" t="str">
        <f t="shared" si="123"/>
        <v>9210-05316</v>
      </c>
      <c r="C152" s="255" t="str">
        <f t="shared" si="124"/>
        <v>9210</v>
      </c>
      <c r="D152" s="256">
        <f>SUM($F152:K152)</f>
        <v>123964.8</v>
      </c>
      <c r="E152" s="257">
        <f t="shared" si="125"/>
        <v>0.20059931173927709</v>
      </c>
      <c r="F152" s="258">
        <f>'Div 2 history'!B152</f>
        <v>18788.41</v>
      </c>
      <c r="G152" s="258">
        <f>'Div 2 history'!C152</f>
        <v>20220.759999999998</v>
      </c>
      <c r="H152" s="258">
        <f>'Div 2 history'!D152</f>
        <v>12252.119999999999</v>
      </c>
      <c r="I152" s="258">
        <f>'Div 2 history'!E152</f>
        <v>31371.100000000002</v>
      </c>
      <c r="J152" s="258">
        <f>'Div 2 history'!F152</f>
        <v>20568.240000000002</v>
      </c>
      <c r="K152" s="258">
        <f>'Div 2 history'!G152</f>
        <v>20764.169999999998</v>
      </c>
      <c r="L152" s="256">
        <f t="shared" si="121"/>
        <v>41695.152694999015</v>
      </c>
      <c r="M152" s="256">
        <f t="shared" si="121"/>
        <v>41264.86717131827</v>
      </c>
      <c r="N152" s="256">
        <f t="shared" si="121"/>
        <v>41529.658262814111</v>
      </c>
      <c r="O152" s="256">
        <f t="shared" si="121"/>
        <v>41594.853039129383</v>
      </c>
      <c r="P152" s="256">
        <f t="shared" si="121"/>
        <v>41264.86717131827</v>
      </c>
      <c r="Q152" s="256">
        <f t="shared" si="121"/>
        <v>41624.341137955053</v>
      </c>
      <c r="R152" s="256">
        <f t="shared" si="121"/>
        <v>19236.649532625423</v>
      </c>
      <c r="S152" s="256">
        <f t="shared" si="122"/>
        <v>18524.53601790281</v>
      </c>
      <c r="T152" s="256">
        <f t="shared" si="122"/>
        <v>25872.845873687427</v>
      </c>
      <c r="U152" s="256">
        <f t="shared" si="122"/>
        <v>16676.04946810149</v>
      </c>
      <c r="V152" s="256">
        <f t="shared" si="122"/>
        <v>20968.21276159328</v>
      </c>
      <c r="W152" s="256">
        <f t="shared" si="122"/>
        <v>22686.506346089573</v>
      </c>
      <c r="X152" s="256">
        <f t="shared" si="122"/>
        <v>41695.152694999015</v>
      </c>
      <c r="Y152" s="256">
        <f t="shared" si="122"/>
        <v>41264.86717131827</v>
      </c>
      <c r="Z152" s="256">
        <f t="shared" si="122"/>
        <v>41529.658262814111</v>
      </c>
      <c r="AA152" s="256">
        <f t="shared" si="122"/>
        <v>41594.853039129383</v>
      </c>
      <c r="AB152" s="256">
        <f t="shared" si="122"/>
        <v>41264.86717131827</v>
      </c>
      <c r="AC152" s="256">
        <f t="shared" si="122"/>
        <v>41624.341137955053</v>
      </c>
      <c r="AD152" s="256">
        <f t="shared" si="122"/>
        <v>19236.649532625423</v>
      </c>
      <c r="AE152" s="256">
        <f t="shared" si="122"/>
        <v>18524.53601790281</v>
      </c>
      <c r="AF152" s="256">
        <f t="shared" si="122"/>
        <v>25872.845873687427</v>
      </c>
    </row>
    <row r="153" spans="1:38">
      <c r="A153" s="145" t="s">
        <v>747</v>
      </c>
      <c r="B153" s="125" t="str">
        <f t="shared" si="123"/>
        <v>9210-05331</v>
      </c>
      <c r="C153" s="255" t="str">
        <f t="shared" si="124"/>
        <v>9210</v>
      </c>
      <c r="D153" s="256">
        <f>SUM($F153:K153)</f>
        <v>206487.56</v>
      </c>
      <c r="E153" s="257">
        <f t="shared" si="125"/>
        <v>0.33413729073674692</v>
      </c>
      <c r="F153" s="258">
        <f>'Div 2 history'!B153</f>
        <v>32669.21</v>
      </c>
      <c r="G153" s="258">
        <f>'Div 2 history'!C153</f>
        <v>21521.82</v>
      </c>
      <c r="H153" s="258">
        <f>'Div 2 history'!D153</f>
        <v>71122.67</v>
      </c>
      <c r="I153" s="258">
        <f>'Div 2 history'!E153</f>
        <v>4781.3900000000003</v>
      </c>
      <c r="J153" s="258">
        <f>'Div 2 history'!F153</f>
        <v>34610.18</v>
      </c>
      <c r="K153" s="258">
        <f>'Div 2 history'!G153</f>
        <v>41782.29</v>
      </c>
      <c r="L153" s="256">
        <f t="shared" si="121"/>
        <v>69451.411560521796</v>
      </c>
      <c r="M153" s="256">
        <f t="shared" si="121"/>
        <v>68734.687071891472</v>
      </c>
      <c r="N153" s="256">
        <f t="shared" si="121"/>
        <v>69175.748295663972</v>
      </c>
      <c r="O153" s="256">
        <f t="shared" si="121"/>
        <v>69284.342915153422</v>
      </c>
      <c r="P153" s="256">
        <f t="shared" si="121"/>
        <v>68734.687071891472</v>
      </c>
      <c r="Q153" s="256">
        <f t="shared" si="121"/>
        <v>69333.461096891726</v>
      </c>
      <c r="R153" s="256">
        <f t="shared" si="121"/>
        <v>32042.392877389095</v>
      </c>
      <c r="S153" s="256">
        <f t="shared" si="122"/>
        <v>30856.228884884</v>
      </c>
      <c r="T153" s="256">
        <f t="shared" si="122"/>
        <v>43096.272608948551</v>
      </c>
      <c r="U153" s="256">
        <f t="shared" si="122"/>
        <v>27777.213895457215</v>
      </c>
      <c r="V153" s="256">
        <f t="shared" si="122"/>
        <v>34926.649264164167</v>
      </c>
      <c r="W153" s="256">
        <f t="shared" si="122"/>
        <v>37788.802469156988</v>
      </c>
      <c r="X153" s="256">
        <f t="shared" si="122"/>
        <v>69451.411560521796</v>
      </c>
      <c r="Y153" s="256">
        <f t="shared" si="122"/>
        <v>68734.687071891472</v>
      </c>
      <c r="Z153" s="256">
        <f t="shared" si="122"/>
        <v>69175.748295663972</v>
      </c>
      <c r="AA153" s="256">
        <f t="shared" si="122"/>
        <v>69284.342915153422</v>
      </c>
      <c r="AB153" s="256">
        <f t="shared" si="122"/>
        <v>68734.687071891472</v>
      </c>
      <c r="AC153" s="256">
        <f t="shared" si="122"/>
        <v>69333.461096891726</v>
      </c>
      <c r="AD153" s="256">
        <f t="shared" si="122"/>
        <v>32042.392877389095</v>
      </c>
      <c r="AE153" s="256">
        <f t="shared" si="122"/>
        <v>30856.228884884</v>
      </c>
      <c r="AF153" s="256">
        <f t="shared" si="122"/>
        <v>43096.272608948551</v>
      </c>
    </row>
    <row r="154" spans="1:38">
      <c r="A154" s="145" t="s">
        <v>473</v>
      </c>
      <c r="B154" s="125" t="str">
        <f t="shared" si="123"/>
        <v>8700-05331</v>
      </c>
      <c r="C154" s="255" t="str">
        <f t="shared" si="124"/>
        <v>8700</v>
      </c>
      <c r="D154" s="256">
        <f>SUM($F154:K154)</f>
        <v>1059</v>
      </c>
      <c r="E154" s="257">
        <f t="shared" si="125"/>
        <v>1.7136692926693258E-3</v>
      </c>
      <c r="F154" s="258">
        <f>'Div 2 history'!B154</f>
        <v>176.5</v>
      </c>
      <c r="G154" s="258">
        <f>'Div 2 history'!C154</f>
        <v>176.5</v>
      </c>
      <c r="H154" s="258">
        <f>'Div 2 history'!D154</f>
        <v>176.5</v>
      </c>
      <c r="I154" s="258">
        <f>'Div 2 history'!E154</f>
        <v>176.5</v>
      </c>
      <c r="J154" s="258">
        <f>'Div 2 history'!F154</f>
        <v>176.5</v>
      </c>
      <c r="K154" s="258">
        <f>'Div 2 history'!G154</f>
        <v>176.5</v>
      </c>
      <c r="L154" s="256">
        <f t="shared" si="121"/>
        <v>356.19116639565391</v>
      </c>
      <c r="M154" s="256">
        <f t="shared" si="121"/>
        <v>352.51534576287821</v>
      </c>
      <c r="N154" s="256">
        <f t="shared" si="121"/>
        <v>354.77738922920173</v>
      </c>
      <c r="O154" s="256">
        <f t="shared" si="121"/>
        <v>355.33433174931923</v>
      </c>
      <c r="P154" s="256">
        <f t="shared" si="121"/>
        <v>352.51534576287821</v>
      </c>
      <c r="Q154" s="256">
        <f t="shared" si="121"/>
        <v>355.58624113534165</v>
      </c>
      <c r="R154" s="256">
        <f t="shared" si="121"/>
        <v>164.33384198619544</v>
      </c>
      <c r="S154" s="256">
        <f t="shared" si="122"/>
        <v>158.25043595406984</v>
      </c>
      <c r="T154" s="256">
        <f t="shared" si="122"/>
        <v>221.02519247588819</v>
      </c>
      <c r="U154" s="256">
        <f t="shared" si="122"/>
        <v>142.45928188259472</v>
      </c>
      <c r="V154" s="256">
        <f t="shared" si="122"/>
        <v>179.12614963705246</v>
      </c>
      <c r="W154" s="256">
        <f t="shared" si="122"/>
        <v>193.80509806419934</v>
      </c>
      <c r="X154" s="256">
        <f t="shared" si="122"/>
        <v>356.19116639565391</v>
      </c>
      <c r="Y154" s="256">
        <f t="shared" si="122"/>
        <v>352.51534576287821</v>
      </c>
      <c r="Z154" s="256">
        <f t="shared" si="122"/>
        <v>354.77738922920173</v>
      </c>
      <c r="AA154" s="256">
        <f t="shared" si="122"/>
        <v>355.33433174931923</v>
      </c>
      <c r="AB154" s="256">
        <f t="shared" si="122"/>
        <v>352.51534576287821</v>
      </c>
      <c r="AC154" s="256">
        <f t="shared" si="122"/>
        <v>355.58624113534165</v>
      </c>
      <c r="AD154" s="256">
        <f t="shared" si="122"/>
        <v>164.33384198619544</v>
      </c>
      <c r="AE154" s="256">
        <f t="shared" si="122"/>
        <v>158.25043595406984</v>
      </c>
      <c r="AF154" s="256">
        <f t="shared" si="122"/>
        <v>221.02519247588819</v>
      </c>
    </row>
    <row r="155" spans="1:38">
      <c r="A155" s="145" t="s">
        <v>749</v>
      </c>
      <c r="B155" s="125" t="str">
        <f t="shared" si="123"/>
        <v>9210-05364</v>
      </c>
      <c r="C155" s="255" t="str">
        <f t="shared" si="124"/>
        <v>9210</v>
      </c>
      <c r="D155" s="256">
        <f>SUM($F155:K155)</f>
        <v>130333.51000000001</v>
      </c>
      <c r="E155" s="257">
        <f t="shared" si="125"/>
        <v>0.21090513115468415</v>
      </c>
      <c r="F155" s="258">
        <f>'Div 2 history'!B155</f>
        <v>21381.62</v>
      </c>
      <c r="G155" s="258">
        <f>'Div 2 history'!C155</f>
        <v>21076.760000000002</v>
      </c>
      <c r="H155" s="258">
        <f>'Div 2 history'!D155</f>
        <v>20826.699999999997</v>
      </c>
      <c r="I155" s="258">
        <f>'Div 2 history'!E155</f>
        <v>24072.020000000004</v>
      </c>
      <c r="J155" s="258">
        <f>'Div 2 history'!F155</f>
        <v>21729.859999999997</v>
      </c>
      <c r="K155" s="258">
        <f>'Div 2 history'!G155</f>
        <v>21246.55</v>
      </c>
      <c r="L155" s="256">
        <f t="shared" si="121"/>
        <v>43837.247353484068</v>
      </c>
      <c r="M155" s="256">
        <f t="shared" si="121"/>
        <v>43384.855847157269</v>
      </c>
      <c r="N155" s="256">
        <f t="shared" si="121"/>
        <v>43663.250620281455</v>
      </c>
      <c r="O155" s="256">
        <f t="shared" si="121"/>
        <v>43731.794787906729</v>
      </c>
      <c r="P155" s="256">
        <f t="shared" si="121"/>
        <v>43384.855847157269</v>
      </c>
      <c r="Q155" s="256">
        <f t="shared" si="121"/>
        <v>43762.797842186468</v>
      </c>
      <c r="R155" s="256">
        <f t="shared" si="121"/>
        <v>20224.93525764516</v>
      </c>
      <c r="S155" s="256">
        <f t="shared" si="122"/>
        <v>19476.236805405213</v>
      </c>
      <c r="T155" s="256">
        <f t="shared" si="122"/>
        <v>27202.06717073475</v>
      </c>
      <c r="U155" s="256">
        <f t="shared" si="122"/>
        <v>17532.783984738413</v>
      </c>
      <c r="V155" s="256">
        <f t="shared" si="122"/>
        <v>22045.457804515841</v>
      </c>
      <c r="W155" s="256">
        <f t="shared" si="122"/>
        <v>23852.028976960632</v>
      </c>
      <c r="X155" s="256">
        <f t="shared" si="122"/>
        <v>43837.247353484068</v>
      </c>
      <c r="Y155" s="256">
        <f t="shared" si="122"/>
        <v>43384.855847157269</v>
      </c>
      <c r="Z155" s="256">
        <f t="shared" si="122"/>
        <v>43663.250620281455</v>
      </c>
      <c r="AA155" s="256">
        <f t="shared" si="122"/>
        <v>43731.794787906729</v>
      </c>
      <c r="AB155" s="256">
        <f t="shared" si="122"/>
        <v>43384.855847157269</v>
      </c>
      <c r="AC155" s="256">
        <f t="shared" si="122"/>
        <v>43762.797842186468</v>
      </c>
      <c r="AD155" s="256">
        <f t="shared" si="122"/>
        <v>20224.93525764516</v>
      </c>
      <c r="AE155" s="256">
        <f t="shared" si="122"/>
        <v>19476.236805405213</v>
      </c>
      <c r="AF155" s="256">
        <f t="shared" si="122"/>
        <v>27202.06717073475</v>
      </c>
    </row>
    <row r="156" spans="1:38">
      <c r="A156" s="145" t="s">
        <v>784</v>
      </c>
      <c r="B156" s="125" t="str">
        <f t="shared" si="123"/>
        <v>9230-05364</v>
      </c>
      <c r="C156" s="255" t="str">
        <f t="shared" si="124"/>
        <v>9230</v>
      </c>
      <c r="D156" s="256">
        <f>SUM($F156:K156)</f>
        <v>291.87</v>
      </c>
      <c r="E156" s="257">
        <f t="shared" si="125"/>
        <v>4.7230279173880653E-4</v>
      </c>
      <c r="F156" s="258">
        <f>'Div 2 history'!B156</f>
        <v>48.82</v>
      </c>
      <c r="G156" s="258">
        <f>'Div 2 history'!C156</f>
        <v>48.01</v>
      </c>
      <c r="H156" s="258">
        <f>'Div 2 history'!D156</f>
        <v>48.51</v>
      </c>
      <c r="I156" s="258">
        <f>'Div 2 history'!E156</f>
        <v>48.19</v>
      </c>
      <c r="J156" s="258">
        <f>'Div 2 history'!F156</f>
        <v>49.55</v>
      </c>
      <c r="K156" s="258">
        <f>'Div 2 history'!G156</f>
        <v>48.79</v>
      </c>
      <c r="L156" s="256">
        <f t="shared" si="121"/>
        <v>98.169514387062804</v>
      </c>
      <c r="M156" s="256">
        <f t="shared" si="121"/>
        <v>97.156424898783072</v>
      </c>
      <c r="N156" s="256">
        <f t="shared" si="121"/>
        <v>97.779864583878293</v>
      </c>
      <c r="O156" s="256">
        <f t="shared" si="121"/>
        <v>97.933362991193405</v>
      </c>
      <c r="P156" s="256">
        <f t="shared" si="121"/>
        <v>97.156424898783072</v>
      </c>
      <c r="Q156" s="256">
        <f t="shared" si="121"/>
        <v>98.002791501579011</v>
      </c>
      <c r="R156" s="256">
        <f t="shared" si="121"/>
        <v>45.29189656327749</v>
      </c>
      <c r="S156" s="256">
        <f t="shared" si="122"/>
        <v>43.615254713800155</v>
      </c>
      <c r="T156" s="256">
        <f t="shared" si="122"/>
        <v>60.916546674161935</v>
      </c>
      <c r="U156" s="256">
        <f t="shared" si="122"/>
        <v>39.263069502429573</v>
      </c>
      <c r="V156" s="256">
        <f t="shared" si="122"/>
        <v>49.3687906464273</v>
      </c>
      <c r="W156" s="256">
        <f t="shared" si="122"/>
        <v>53.414441899903551</v>
      </c>
      <c r="X156" s="256">
        <f t="shared" si="122"/>
        <v>98.169514387062804</v>
      </c>
      <c r="Y156" s="256">
        <f t="shared" si="122"/>
        <v>97.156424898783072</v>
      </c>
      <c r="Z156" s="256">
        <f t="shared" si="122"/>
        <v>97.779864583878293</v>
      </c>
      <c r="AA156" s="256">
        <f t="shared" si="122"/>
        <v>97.933362991193405</v>
      </c>
      <c r="AB156" s="256">
        <f t="shared" si="122"/>
        <v>97.156424898783072</v>
      </c>
      <c r="AC156" s="256">
        <f t="shared" si="122"/>
        <v>98.002791501579011</v>
      </c>
      <c r="AD156" s="256">
        <f t="shared" si="122"/>
        <v>45.29189656327749</v>
      </c>
      <c r="AE156" s="256">
        <f t="shared" si="122"/>
        <v>43.615254713800155</v>
      </c>
      <c r="AF156" s="256">
        <f t="shared" si="122"/>
        <v>60.916546674161935</v>
      </c>
    </row>
    <row r="157" spans="1:38">
      <c r="A157" s="145" t="s">
        <v>750</v>
      </c>
      <c r="B157" s="125" t="str">
        <f t="shared" si="123"/>
        <v>9210-05376</v>
      </c>
      <c r="C157" s="255" t="str">
        <f t="shared" si="124"/>
        <v>9210</v>
      </c>
      <c r="D157" s="256">
        <f>SUM($F157:K157)</f>
        <v>17981.57</v>
      </c>
      <c r="E157" s="257">
        <f t="shared" si="125"/>
        <v>2.9097700040589206E-2</v>
      </c>
      <c r="F157" s="258">
        <f>'Div 2 history'!B157</f>
        <v>3011.8900000000008</v>
      </c>
      <c r="G157" s="258">
        <f>'Div 2 history'!C157</f>
        <v>2940.37</v>
      </c>
      <c r="H157" s="258">
        <f>'Div 2 history'!D157</f>
        <v>3034.39</v>
      </c>
      <c r="I157" s="258">
        <f>'Div 2 history'!E157</f>
        <v>2889.0699999999997</v>
      </c>
      <c r="J157" s="258">
        <f>'Div 2 history'!F157</f>
        <v>3034.3500000000004</v>
      </c>
      <c r="K157" s="258">
        <f>'Div 2 history'!G157</f>
        <v>3071.5</v>
      </c>
      <c r="L157" s="256">
        <f t="shared" si="121"/>
        <v>6048.0419187205844</v>
      </c>
      <c r="M157" s="256">
        <f t="shared" si="121"/>
        <v>5985.6273521335206</v>
      </c>
      <c r="N157" s="256">
        <f t="shared" si="121"/>
        <v>6024.0363161870982</v>
      </c>
      <c r="O157" s="256">
        <f t="shared" si="121"/>
        <v>6033.4930687002898</v>
      </c>
      <c r="P157" s="256">
        <f t="shared" si="121"/>
        <v>5985.6273521335206</v>
      </c>
      <c r="Q157" s="256">
        <f t="shared" si="121"/>
        <v>6037.7704306062569</v>
      </c>
      <c r="R157" s="256">
        <f t="shared" si="121"/>
        <v>2790.3498423453375</v>
      </c>
      <c r="S157" s="256">
        <f t="shared" si="122"/>
        <v>2687.055044040249</v>
      </c>
      <c r="T157" s="256">
        <f t="shared" si="122"/>
        <v>3752.9555904331037</v>
      </c>
      <c r="U157" s="256">
        <f t="shared" si="122"/>
        <v>2418.9249757522275</v>
      </c>
      <c r="V157" s="256">
        <f t="shared" si="122"/>
        <v>3041.5197342107022</v>
      </c>
      <c r="W157" s="256">
        <f t="shared" si="122"/>
        <v>3290.7648132183808</v>
      </c>
      <c r="X157" s="256">
        <f t="shared" si="122"/>
        <v>6048.0419187205844</v>
      </c>
      <c r="Y157" s="256">
        <f t="shared" si="122"/>
        <v>5985.6273521335206</v>
      </c>
      <c r="Z157" s="256">
        <f t="shared" si="122"/>
        <v>6024.0363161870982</v>
      </c>
      <c r="AA157" s="256">
        <f t="shared" si="122"/>
        <v>6033.4930687002898</v>
      </c>
      <c r="AB157" s="256">
        <f t="shared" si="122"/>
        <v>5985.6273521335206</v>
      </c>
      <c r="AC157" s="256">
        <f t="shared" si="122"/>
        <v>6037.7704306062569</v>
      </c>
      <c r="AD157" s="256">
        <f t="shared" si="122"/>
        <v>2790.3498423453375</v>
      </c>
      <c r="AE157" s="256">
        <f t="shared" si="122"/>
        <v>2687.055044040249</v>
      </c>
      <c r="AF157" s="256">
        <f t="shared" si="122"/>
        <v>3752.9555904331037</v>
      </c>
    </row>
    <row r="158" spans="1:38">
      <c r="A158" s="145" t="s">
        <v>668</v>
      </c>
      <c r="B158" s="125" t="str">
        <f t="shared" si="123"/>
        <v>9210-05377</v>
      </c>
      <c r="C158" s="255" t="str">
        <f t="shared" si="124"/>
        <v>9210</v>
      </c>
      <c r="D158" s="256">
        <f>SUM($F158:K158)</f>
        <v>12534.16</v>
      </c>
      <c r="E158" s="257">
        <f t="shared" si="125"/>
        <v>2.0282724363932161E-2</v>
      </c>
      <c r="F158" s="258">
        <f>'Div 2 history'!B158</f>
        <v>591.70000000000005</v>
      </c>
      <c r="G158" s="258">
        <f>'Div 2 history'!C158</f>
        <v>3232.55</v>
      </c>
      <c r="H158" s="258">
        <f>'Div 2 history'!D158</f>
        <v>1979.3200000000004</v>
      </c>
      <c r="I158" s="258">
        <f>'Div 2 history'!E158</f>
        <v>379.61</v>
      </c>
      <c r="J158" s="258">
        <f>'Div 2 history'!F158</f>
        <v>1607.9000000000003</v>
      </c>
      <c r="K158" s="258">
        <f>'Div 2 history'!G158</f>
        <v>4743.08</v>
      </c>
      <c r="L158" s="256">
        <f t="shared" si="121"/>
        <v>4215.8234845984416</v>
      </c>
      <c r="M158" s="256">
        <f t="shared" si="121"/>
        <v>4172.3170408378073</v>
      </c>
      <c r="N158" s="256">
        <f t="shared" si="121"/>
        <v>4199.0902369981977</v>
      </c>
      <c r="O158" s="256">
        <f t="shared" si="121"/>
        <v>4205.682122416476</v>
      </c>
      <c r="P158" s="256">
        <f t="shared" si="121"/>
        <v>4172.3170408378073</v>
      </c>
      <c r="Q158" s="256">
        <f t="shared" si="121"/>
        <v>4208.6636828979736</v>
      </c>
      <c r="R158" s="256">
        <f t="shared" si="121"/>
        <v>1945.0299045039581</v>
      </c>
      <c r="S158" s="256">
        <f t="shared" si="122"/>
        <v>1873.0276528027046</v>
      </c>
      <c r="T158" s="256">
        <f t="shared" si="122"/>
        <v>2616.0199495029074</v>
      </c>
      <c r="U158" s="256">
        <f t="shared" si="122"/>
        <v>1686.1259986794557</v>
      </c>
      <c r="V158" s="256">
        <f t="shared" si="122"/>
        <v>2120.1093670772029</v>
      </c>
      <c r="W158" s="256">
        <f t="shared" si="122"/>
        <v>2293.8471274337726</v>
      </c>
      <c r="X158" s="256">
        <f t="shared" si="122"/>
        <v>4215.8234845984416</v>
      </c>
      <c r="Y158" s="256">
        <f t="shared" si="122"/>
        <v>4172.3170408378073</v>
      </c>
      <c r="Z158" s="256">
        <f t="shared" si="122"/>
        <v>4199.0902369981977</v>
      </c>
      <c r="AA158" s="256">
        <f t="shared" si="122"/>
        <v>4205.682122416476</v>
      </c>
      <c r="AB158" s="256">
        <f t="shared" si="122"/>
        <v>4172.3170408378073</v>
      </c>
      <c r="AC158" s="256">
        <f t="shared" si="122"/>
        <v>4208.6636828979736</v>
      </c>
      <c r="AD158" s="256">
        <f t="shared" si="122"/>
        <v>1945.0299045039581</v>
      </c>
      <c r="AE158" s="256">
        <f t="shared" si="122"/>
        <v>1873.0276528027046</v>
      </c>
      <c r="AF158" s="256">
        <f t="shared" si="122"/>
        <v>2616.0199495029074</v>
      </c>
    </row>
    <row r="159" spans="1:38">
      <c r="A159" s="145" t="s">
        <v>932</v>
      </c>
      <c r="B159" s="125" t="str">
        <f t="shared" si="123"/>
        <v>9230-05377</v>
      </c>
      <c r="C159" s="255" t="str">
        <f t="shared" si="124"/>
        <v>9230</v>
      </c>
      <c r="D159" s="256">
        <f>SUM($F159:K159)</f>
        <v>0</v>
      </c>
      <c r="E159" s="257">
        <f t="shared" si="125"/>
        <v>0</v>
      </c>
      <c r="F159" s="258">
        <f>'Div 2 history'!B159</f>
        <v>0</v>
      </c>
      <c r="G159" s="258">
        <f>'Div 2 history'!C159</f>
        <v>0</v>
      </c>
      <c r="H159" s="258">
        <f>'Div 2 history'!D159</f>
        <v>0</v>
      </c>
      <c r="I159" s="258">
        <f>'Div 2 history'!E159</f>
        <v>0</v>
      </c>
      <c r="J159" s="258">
        <f>'Div 2 history'!F159</f>
        <v>0</v>
      </c>
      <c r="K159" s="258">
        <f>'Div 2 history'!G159</f>
        <v>0</v>
      </c>
      <c r="L159" s="256">
        <f t="shared" si="121"/>
        <v>0</v>
      </c>
      <c r="M159" s="256">
        <f t="shared" si="121"/>
        <v>0</v>
      </c>
      <c r="N159" s="256">
        <f t="shared" si="121"/>
        <v>0</v>
      </c>
      <c r="O159" s="256">
        <f t="shared" si="121"/>
        <v>0</v>
      </c>
      <c r="P159" s="256">
        <f t="shared" si="121"/>
        <v>0</v>
      </c>
      <c r="Q159" s="256">
        <f t="shared" si="121"/>
        <v>0</v>
      </c>
      <c r="R159" s="256">
        <f t="shared" si="121"/>
        <v>0</v>
      </c>
      <c r="S159" s="256">
        <f t="shared" si="122"/>
        <v>0</v>
      </c>
      <c r="T159" s="256">
        <f t="shared" si="122"/>
        <v>0</v>
      </c>
      <c r="U159" s="256">
        <f t="shared" si="122"/>
        <v>0</v>
      </c>
      <c r="V159" s="256">
        <f t="shared" si="122"/>
        <v>0</v>
      </c>
      <c r="W159" s="256">
        <f t="shared" si="122"/>
        <v>0</v>
      </c>
      <c r="X159" s="256">
        <f t="shared" si="122"/>
        <v>0</v>
      </c>
      <c r="Y159" s="256">
        <f t="shared" si="122"/>
        <v>0</v>
      </c>
      <c r="Z159" s="256">
        <f t="shared" si="122"/>
        <v>0</v>
      </c>
      <c r="AA159" s="256">
        <f t="shared" si="122"/>
        <v>0</v>
      </c>
      <c r="AB159" s="256">
        <f t="shared" si="122"/>
        <v>0</v>
      </c>
      <c r="AC159" s="256">
        <f t="shared" si="122"/>
        <v>0</v>
      </c>
      <c r="AD159" s="256">
        <f t="shared" si="122"/>
        <v>0</v>
      </c>
      <c r="AE159" s="256">
        <f t="shared" si="122"/>
        <v>0</v>
      </c>
      <c r="AF159" s="256">
        <f t="shared" si="122"/>
        <v>0</v>
      </c>
    </row>
    <row r="160" spans="1:38">
      <c r="A160" s="145" t="s">
        <v>785</v>
      </c>
      <c r="B160" s="125" t="str">
        <f t="shared" si="123"/>
        <v>9210-05390</v>
      </c>
      <c r="C160" s="255" t="str">
        <f t="shared" si="124"/>
        <v>9210</v>
      </c>
      <c r="D160" s="256">
        <f>SUM($F160:K160)</f>
        <v>11478.650000000001</v>
      </c>
      <c r="E160" s="257">
        <f t="shared" si="125"/>
        <v>1.8574702574408648E-2</v>
      </c>
      <c r="F160" s="258">
        <f>'Div 2 history'!B160</f>
        <v>1228.53</v>
      </c>
      <c r="G160" s="258">
        <f>'Div 2 history'!C160</f>
        <v>4005.09</v>
      </c>
      <c r="H160" s="258">
        <f>'Div 2 history'!D160</f>
        <v>898.65</v>
      </c>
      <c r="I160" s="258">
        <f>'Div 2 history'!E160</f>
        <v>741.26</v>
      </c>
      <c r="J160" s="258">
        <f>'Div 2 history'!F160</f>
        <v>3766.08</v>
      </c>
      <c r="K160" s="258">
        <f>'Div 2 history'!G160</f>
        <v>839.04</v>
      </c>
      <c r="L160" s="256">
        <f t="shared" si="121"/>
        <v>3860.8061682223542</v>
      </c>
      <c r="M160" s="256">
        <f t="shared" si="121"/>
        <v>3820.9634312002477</v>
      </c>
      <c r="N160" s="256">
        <f t="shared" si="121"/>
        <v>3845.4820385984672</v>
      </c>
      <c r="O160" s="256">
        <f t="shared" si="121"/>
        <v>3851.51881693515</v>
      </c>
      <c r="P160" s="256">
        <f t="shared" si="121"/>
        <v>3820.9634312002477</v>
      </c>
      <c r="Q160" s="256">
        <f t="shared" si="121"/>
        <v>3854.2492982135882</v>
      </c>
      <c r="R160" s="256">
        <f t="shared" si="121"/>
        <v>1781.2376348582081</v>
      </c>
      <c r="S160" s="256">
        <f t="shared" si="122"/>
        <v>1715.2987409482378</v>
      </c>
      <c r="T160" s="256">
        <f t="shared" si="122"/>
        <v>2395.7231592194089</v>
      </c>
      <c r="U160" s="256">
        <f t="shared" si="122"/>
        <v>1544.1362001715261</v>
      </c>
      <c r="V160" s="256">
        <f t="shared" si="122"/>
        <v>1941.5735387453753</v>
      </c>
      <c r="W160" s="256">
        <f t="shared" si="122"/>
        <v>2100.6807260572446</v>
      </c>
      <c r="X160" s="256">
        <f t="shared" si="122"/>
        <v>3860.8061682223542</v>
      </c>
      <c r="Y160" s="256">
        <f t="shared" si="122"/>
        <v>3820.9634312002477</v>
      </c>
      <c r="Z160" s="256">
        <f t="shared" si="122"/>
        <v>3845.4820385984672</v>
      </c>
      <c r="AA160" s="256">
        <f t="shared" si="122"/>
        <v>3851.51881693515</v>
      </c>
      <c r="AB160" s="256">
        <f t="shared" si="122"/>
        <v>3820.9634312002477</v>
      </c>
      <c r="AC160" s="256">
        <f t="shared" si="122"/>
        <v>3854.2492982135882</v>
      </c>
      <c r="AD160" s="256">
        <f t="shared" si="122"/>
        <v>1781.2376348582081</v>
      </c>
      <c r="AE160" s="256">
        <f t="shared" si="122"/>
        <v>1715.2987409482378</v>
      </c>
      <c r="AF160" s="256">
        <f t="shared" si="122"/>
        <v>2395.7231592194089</v>
      </c>
    </row>
    <row r="161" spans="1:38">
      <c r="A161" s="133" t="s">
        <v>23</v>
      </c>
      <c r="B161" s="171"/>
      <c r="C161" s="182"/>
      <c r="D161" s="259">
        <f t="shared" ref="D161:F161" si="126">SUM(D149:D160)</f>
        <v>617972.21</v>
      </c>
      <c r="E161" s="260">
        <f t="shared" si="126"/>
        <v>1.0000000000000002</v>
      </c>
      <c r="F161" s="259">
        <f t="shared" si="126"/>
        <v>95895.889999999985</v>
      </c>
      <c r="G161" s="259">
        <f t="shared" ref="G161:K161" si="127">SUM(G149:G160)</f>
        <v>92345.959999999992</v>
      </c>
      <c r="H161" s="259">
        <f t="shared" si="127"/>
        <v>128977.73999999999</v>
      </c>
      <c r="I161" s="259">
        <f t="shared" si="127"/>
        <v>83131.140000000014</v>
      </c>
      <c r="J161" s="259">
        <f t="shared" si="127"/>
        <v>104527.84000000001</v>
      </c>
      <c r="K161" s="259">
        <f t="shared" si="127"/>
        <v>113093.63999999998</v>
      </c>
      <c r="L161" s="262">
        <f>'FY21 OM Budget'!AH97</f>
        <v>207852.91999999998</v>
      </c>
      <c r="M161" s="262">
        <f>'FY21 OM Budget'!AI97</f>
        <v>205707.91999999998</v>
      </c>
      <c r="N161" s="262">
        <f>'FY21 OM Budget'!AJ97</f>
        <v>207027.91999999998</v>
      </c>
      <c r="O161" s="262">
        <f>'FY21 OM Budget'!AK97</f>
        <v>207352.91999999998</v>
      </c>
      <c r="P161" s="262">
        <f>'FY21 OM Budget'!AL97</f>
        <v>205707.91999999998</v>
      </c>
      <c r="Q161" s="262">
        <f>'FY21 OM Budget'!AM97</f>
        <v>207499.91999999998</v>
      </c>
      <c r="R161" s="263">
        <f t="shared" ref="R161" si="128">F161*(1+R$4)</f>
        <v>95895.889999999985</v>
      </c>
      <c r="S161" s="263">
        <f t="shared" ref="S161" si="129">G161*(1+S$4)</f>
        <v>92345.959999999992</v>
      </c>
      <c r="T161" s="263">
        <f t="shared" ref="T161" si="130">H161*(1+T$4)</f>
        <v>128977.73999999999</v>
      </c>
      <c r="U161" s="263">
        <f t="shared" ref="U161:AF161" si="131">I161*(1+U$4)</f>
        <v>83131.140000000014</v>
      </c>
      <c r="V161" s="263">
        <f t="shared" si="131"/>
        <v>104527.84000000001</v>
      </c>
      <c r="W161" s="263">
        <f t="shared" si="131"/>
        <v>113093.63999999998</v>
      </c>
      <c r="X161" s="263">
        <f t="shared" si="131"/>
        <v>207852.91999999998</v>
      </c>
      <c r="Y161" s="263">
        <f t="shared" si="131"/>
        <v>205707.91999999998</v>
      </c>
      <c r="Z161" s="263">
        <f t="shared" si="131"/>
        <v>207027.91999999998</v>
      </c>
      <c r="AA161" s="263">
        <f t="shared" si="131"/>
        <v>207352.91999999998</v>
      </c>
      <c r="AB161" s="263">
        <f t="shared" si="131"/>
        <v>205707.91999999998</v>
      </c>
      <c r="AC161" s="263">
        <f t="shared" si="131"/>
        <v>207499.91999999998</v>
      </c>
      <c r="AD161" s="263">
        <f t="shared" si="131"/>
        <v>95895.889999999985</v>
      </c>
      <c r="AE161" s="263">
        <f t="shared" si="131"/>
        <v>92345.959999999992</v>
      </c>
      <c r="AF161" s="263">
        <f t="shared" si="131"/>
        <v>128977.73999999999</v>
      </c>
      <c r="AH161" s="264">
        <f>SUM(F161:Q161)</f>
        <v>1859121.7299999995</v>
      </c>
      <c r="AI161" s="264">
        <f>SUM(U161:AF161)</f>
        <v>1859121.7299999995</v>
      </c>
      <c r="AK161" s="264">
        <f>AH161*$AK$7</f>
        <v>93014.14712725897</v>
      </c>
      <c r="AL161" s="264">
        <f>AI161*$AL$7</f>
        <v>92424.600779827568</v>
      </c>
    </row>
    <row r="162" spans="1:38">
      <c r="A162" s="145"/>
      <c r="B162" s="125" t="str">
        <f t="shared" ref="B162:B212" si="132">RIGHT(A162,10)</f>
        <v/>
      </c>
      <c r="C162" s="182" t="s">
        <v>847</v>
      </c>
      <c r="D162" s="256">
        <f>D161-SUM(F161:K161)</f>
        <v>0</v>
      </c>
      <c r="F162" s="256">
        <f>F161-'Div 2 history'!B161</f>
        <v>0</v>
      </c>
      <c r="G162" s="256">
        <f>G161-'Div 2 history'!C161</f>
        <v>0</v>
      </c>
      <c r="H162" s="256">
        <f>H161-'Div 2 history'!D161</f>
        <v>0</v>
      </c>
      <c r="I162" s="256">
        <f>I161-'Div 2 history'!E161</f>
        <v>0</v>
      </c>
      <c r="J162" s="256">
        <f>J161-'Div 2 history'!F161</f>
        <v>0</v>
      </c>
      <c r="K162" s="256">
        <f>K161-'Div 2 history'!G161</f>
        <v>0</v>
      </c>
      <c r="L162" s="256">
        <f>L161-SUM(L149:L160)</f>
        <v>0</v>
      </c>
      <c r="M162" s="256">
        <f t="shared" ref="M162:Q162" si="133">M161-SUM(M149:M160)</f>
        <v>0</v>
      </c>
      <c r="N162" s="256">
        <f t="shared" si="133"/>
        <v>0</v>
      </c>
      <c r="O162" s="256">
        <f t="shared" si="133"/>
        <v>0</v>
      </c>
      <c r="P162" s="256">
        <f t="shared" si="133"/>
        <v>0</v>
      </c>
      <c r="Q162" s="256">
        <f t="shared" si="133"/>
        <v>0</v>
      </c>
      <c r="R162" s="256">
        <f t="shared" ref="R162:AF162" si="134">R161-SUM(R149:R160)</f>
        <v>0</v>
      </c>
      <c r="S162" s="256">
        <f t="shared" si="134"/>
        <v>0</v>
      </c>
      <c r="T162" s="256">
        <f t="shared" si="134"/>
        <v>0</v>
      </c>
      <c r="U162" s="256">
        <f t="shared" si="134"/>
        <v>0</v>
      </c>
      <c r="V162" s="256">
        <f t="shared" si="134"/>
        <v>0</v>
      </c>
      <c r="W162" s="256">
        <f t="shared" si="134"/>
        <v>0</v>
      </c>
      <c r="X162" s="256">
        <f t="shared" si="134"/>
        <v>0</v>
      </c>
      <c r="Y162" s="256">
        <f t="shared" si="134"/>
        <v>0</v>
      </c>
      <c r="Z162" s="256">
        <f t="shared" si="134"/>
        <v>0</v>
      </c>
      <c r="AA162" s="256">
        <f t="shared" si="134"/>
        <v>0</v>
      </c>
      <c r="AB162" s="256">
        <f t="shared" si="134"/>
        <v>0</v>
      </c>
      <c r="AC162" s="256">
        <f t="shared" si="134"/>
        <v>0</v>
      </c>
      <c r="AD162" s="256">
        <f t="shared" si="134"/>
        <v>0</v>
      </c>
      <c r="AE162" s="256">
        <f t="shared" si="134"/>
        <v>0</v>
      </c>
      <c r="AF162" s="256">
        <f t="shared" si="134"/>
        <v>0</v>
      </c>
    </row>
    <row r="163" spans="1:38">
      <c r="A163" s="145" t="s">
        <v>483</v>
      </c>
      <c r="B163" s="125" t="str">
        <f t="shared" si="132"/>
        <v>8700-04002</v>
      </c>
      <c r="C163" s="255" t="str">
        <f t="shared" ref="C163" si="135">LEFT(B163,4)</f>
        <v>8700</v>
      </c>
      <c r="D163" s="256">
        <f>SUM($F163:K163)</f>
        <v>0</v>
      </c>
      <c r="E163" s="257">
        <f>D163/$D$173</f>
        <v>0</v>
      </c>
      <c r="F163" s="258">
        <f>'Div 2 history'!B163</f>
        <v>0</v>
      </c>
      <c r="G163" s="258">
        <f>'Div 2 history'!C163</f>
        <v>0</v>
      </c>
      <c r="H163" s="258">
        <f>'Div 2 history'!D163</f>
        <v>0</v>
      </c>
      <c r="I163" s="258">
        <f>'Div 2 history'!E163</f>
        <v>0</v>
      </c>
      <c r="J163" s="258">
        <f>'Div 2 history'!F163</f>
        <v>0</v>
      </c>
      <c r="K163" s="258">
        <f>'Div 2 history'!G163</f>
        <v>0</v>
      </c>
      <c r="L163" s="256">
        <f t="shared" ref="L163:AA172" si="136">$E163*L$173</f>
        <v>0</v>
      </c>
      <c r="M163" s="256">
        <f t="shared" si="136"/>
        <v>0</v>
      </c>
      <c r="N163" s="256">
        <f t="shared" si="136"/>
        <v>0</v>
      </c>
      <c r="O163" s="256">
        <f t="shared" si="136"/>
        <v>0</v>
      </c>
      <c r="P163" s="256">
        <f t="shared" si="136"/>
        <v>0</v>
      </c>
      <c r="Q163" s="256">
        <f t="shared" si="136"/>
        <v>0</v>
      </c>
      <c r="R163" s="256">
        <f t="shared" si="136"/>
        <v>0</v>
      </c>
      <c r="S163" s="256">
        <f t="shared" si="136"/>
        <v>0</v>
      </c>
      <c r="T163" s="256">
        <f t="shared" si="136"/>
        <v>0</v>
      </c>
      <c r="U163" s="256">
        <f t="shared" si="136"/>
        <v>0</v>
      </c>
      <c r="V163" s="256">
        <f t="shared" si="136"/>
        <v>0</v>
      </c>
      <c r="W163" s="256">
        <f t="shared" si="136"/>
        <v>0</v>
      </c>
      <c r="X163" s="256">
        <f t="shared" si="136"/>
        <v>0</v>
      </c>
      <c r="Y163" s="256">
        <f t="shared" si="136"/>
        <v>0</v>
      </c>
      <c r="Z163" s="256">
        <f t="shared" si="136"/>
        <v>0</v>
      </c>
      <c r="AA163" s="256">
        <f t="shared" si="136"/>
        <v>0</v>
      </c>
      <c r="AB163" s="256">
        <f t="shared" ref="S163:AF172" si="137">$E163*AB$173</f>
        <v>0</v>
      </c>
      <c r="AC163" s="256">
        <f t="shared" si="137"/>
        <v>0</v>
      </c>
      <c r="AD163" s="256">
        <f t="shared" si="137"/>
        <v>0</v>
      </c>
      <c r="AE163" s="256">
        <f t="shared" si="137"/>
        <v>0</v>
      </c>
      <c r="AF163" s="256">
        <f t="shared" si="137"/>
        <v>0</v>
      </c>
    </row>
    <row r="164" spans="1:38">
      <c r="A164" s="145" t="s">
        <v>933</v>
      </c>
      <c r="B164" s="125" t="str">
        <f t="shared" ref="B164:B172" si="138">RIGHT(A164,10)</f>
        <v>9210-04018</v>
      </c>
      <c r="C164" s="255" t="str">
        <f t="shared" ref="C164:C172" si="139">LEFT(B164,4)</f>
        <v>9210</v>
      </c>
      <c r="D164" s="256">
        <f>SUM($F164:K164)</f>
        <v>0</v>
      </c>
      <c r="E164" s="257">
        <f t="shared" ref="E164:E172" si="140">D164/$D$173</f>
        <v>0</v>
      </c>
      <c r="F164" s="258">
        <f>'Div 2 history'!B164</f>
        <v>0</v>
      </c>
      <c r="G164" s="258">
        <f>'Div 2 history'!C164</f>
        <v>0</v>
      </c>
      <c r="H164" s="258">
        <f>'Div 2 history'!D164</f>
        <v>0</v>
      </c>
      <c r="I164" s="258">
        <f>'Div 2 history'!E164</f>
        <v>0</v>
      </c>
      <c r="J164" s="258">
        <f>'Div 2 history'!F164</f>
        <v>0</v>
      </c>
      <c r="K164" s="258">
        <f>'Div 2 history'!G164</f>
        <v>0</v>
      </c>
      <c r="L164" s="256">
        <f t="shared" si="136"/>
        <v>0</v>
      </c>
      <c r="M164" s="256">
        <f t="shared" si="136"/>
        <v>0</v>
      </c>
      <c r="N164" s="256">
        <f t="shared" si="136"/>
        <v>0</v>
      </c>
      <c r="O164" s="256">
        <f t="shared" si="136"/>
        <v>0</v>
      </c>
      <c r="P164" s="256">
        <f t="shared" si="136"/>
        <v>0</v>
      </c>
      <c r="Q164" s="256">
        <f t="shared" si="136"/>
        <v>0</v>
      </c>
      <c r="R164" s="256">
        <f t="shared" si="136"/>
        <v>0</v>
      </c>
      <c r="S164" s="256">
        <f t="shared" si="137"/>
        <v>0</v>
      </c>
      <c r="T164" s="256">
        <f t="shared" si="137"/>
        <v>0</v>
      </c>
      <c r="U164" s="256">
        <f t="shared" si="137"/>
        <v>0</v>
      </c>
      <c r="V164" s="256">
        <f t="shared" si="137"/>
        <v>0</v>
      </c>
      <c r="W164" s="256">
        <f t="shared" si="137"/>
        <v>0</v>
      </c>
      <c r="X164" s="256">
        <f t="shared" si="137"/>
        <v>0</v>
      </c>
      <c r="Y164" s="256">
        <f t="shared" si="137"/>
        <v>0</v>
      </c>
      <c r="Z164" s="256">
        <f t="shared" si="137"/>
        <v>0</v>
      </c>
      <c r="AA164" s="256">
        <f t="shared" si="137"/>
        <v>0</v>
      </c>
      <c r="AB164" s="256">
        <f t="shared" si="137"/>
        <v>0</v>
      </c>
      <c r="AC164" s="256">
        <f t="shared" si="137"/>
        <v>0</v>
      </c>
      <c r="AD164" s="256">
        <f t="shared" si="137"/>
        <v>0</v>
      </c>
      <c r="AE164" s="256">
        <f t="shared" si="137"/>
        <v>0</v>
      </c>
      <c r="AF164" s="256">
        <f t="shared" si="137"/>
        <v>0</v>
      </c>
    </row>
    <row r="165" spans="1:38">
      <c r="A165" s="145" t="s">
        <v>934</v>
      </c>
      <c r="B165" s="125" t="str">
        <f t="shared" si="138"/>
        <v>9320-04021</v>
      </c>
      <c r="C165" s="255" t="str">
        <f t="shared" si="139"/>
        <v>9320</v>
      </c>
      <c r="D165" s="256">
        <f>SUM($F165:K165)</f>
        <v>165.74</v>
      </c>
      <c r="E165" s="257">
        <f t="shared" si="140"/>
        <v>1.7774044854208114E-3</v>
      </c>
      <c r="F165" s="258">
        <f>'Div 2 history'!B165</f>
        <v>0</v>
      </c>
      <c r="G165" s="258">
        <f>'Div 2 history'!C165</f>
        <v>0</v>
      </c>
      <c r="H165" s="258">
        <f>'Div 2 history'!D165</f>
        <v>0</v>
      </c>
      <c r="I165" s="258">
        <f>'Div 2 history'!E165</f>
        <v>0</v>
      </c>
      <c r="J165" s="258">
        <f>'Div 2 history'!F165</f>
        <v>160.99</v>
      </c>
      <c r="K165" s="258">
        <f>'Div 2 history'!G165</f>
        <v>4.75</v>
      </c>
      <c r="L165" s="256">
        <f t="shared" si="136"/>
        <v>33.635602482103437</v>
      </c>
      <c r="M165" s="256">
        <f t="shared" si="136"/>
        <v>35.857358088879451</v>
      </c>
      <c r="N165" s="256">
        <f t="shared" si="136"/>
        <v>31.413846875327422</v>
      </c>
      <c r="O165" s="256">
        <f t="shared" si="136"/>
        <v>38.967815938365867</v>
      </c>
      <c r="P165" s="256">
        <f t="shared" si="136"/>
        <v>36.746060331589852</v>
      </c>
      <c r="Q165" s="256">
        <f t="shared" si="136"/>
        <v>36.731841095706486</v>
      </c>
      <c r="R165" s="256">
        <f t="shared" si="136"/>
        <v>45.326818191811057</v>
      </c>
      <c r="S165" s="256">
        <f t="shared" si="137"/>
        <v>26.066454384759492</v>
      </c>
      <c r="T165" s="256">
        <f t="shared" si="137"/>
        <v>39.868231276635207</v>
      </c>
      <c r="U165" s="256">
        <f t="shared" si="137"/>
        <v>18.374327671069285</v>
      </c>
      <c r="V165" s="256">
        <f t="shared" si="137"/>
        <v>18.556902659811708</v>
      </c>
      <c r="W165" s="256">
        <f t="shared" si="137"/>
        <v>17.547265815913274</v>
      </c>
      <c r="X165" s="256">
        <f t="shared" si="137"/>
        <v>33.635602482103437</v>
      </c>
      <c r="Y165" s="256">
        <f t="shared" si="137"/>
        <v>35.857358088879451</v>
      </c>
      <c r="Z165" s="256">
        <f t="shared" si="137"/>
        <v>31.413846875327422</v>
      </c>
      <c r="AA165" s="256">
        <f t="shared" si="137"/>
        <v>38.967815938365867</v>
      </c>
      <c r="AB165" s="256">
        <f t="shared" si="137"/>
        <v>36.746060331589852</v>
      </c>
      <c r="AC165" s="256">
        <f t="shared" si="137"/>
        <v>36.731841095706486</v>
      </c>
      <c r="AD165" s="256">
        <f t="shared" si="137"/>
        <v>45.326818191811057</v>
      </c>
      <c r="AE165" s="256">
        <f t="shared" si="137"/>
        <v>26.066454384759492</v>
      </c>
      <c r="AF165" s="256">
        <f t="shared" si="137"/>
        <v>39.868231276635207</v>
      </c>
    </row>
    <row r="166" spans="1:38">
      <c r="A166" s="145" t="s">
        <v>891</v>
      </c>
      <c r="B166" s="125" t="str">
        <f t="shared" si="138"/>
        <v>9120-04021</v>
      </c>
      <c r="C166" s="255" t="str">
        <f t="shared" si="139"/>
        <v>9120</v>
      </c>
      <c r="D166" s="256">
        <f>SUM($F166:K166)</f>
        <v>4158.12</v>
      </c>
      <c r="E166" s="257">
        <f t="shared" si="140"/>
        <v>4.4591897785193575E-2</v>
      </c>
      <c r="F166" s="258">
        <f>'Div 2 history'!B166</f>
        <v>0</v>
      </c>
      <c r="G166" s="258">
        <f>'Div 2 history'!C166</f>
        <v>4039.01</v>
      </c>
      <c r="H166" s="258">
        <f>'Div 2 history'!D166</f>
        <v>119.11</v>
      </c>
      <c r="I166" s="258">
        <f>'Div 2 history'!E166</f>
        <v>0</v>
      </c>
      <c r="J166" s="258">
        <f>'Div 2 history'!F166</f>
        <v>0</v>
      </c>
      <c r="K166" s="258">
        <f>'Div 2 history'!G166</f>
        <v>0</v>
      </c>
      <c r="L166" s="256">
        <f t="shared" si="136"/>
        <v>843.85707368700321</v>
      </c>
      <c r="M166" s="256">
        <f t="shared" si="136"/>
        <v>899.59694591849518</v>
      </c>
      <c r="N166" s="256">
        <f t="shared" si="136"/>
        <v>788.11720145551124</v>
      </c>
      <c r="O166" s="256">
        <f t="shared" si="136"/>
        <v>977.63276704258396</v>
      </c>
      <c r="P166" s="256">
        <f t="shared" si="136"/>
        <v>921.89289481109199</v>
      </c>
      <c r="Q166" s="256">
        <f t="shared" si="136"/>
        <v>921.53615962881042</v>
      </c>
      <c r="R166" s="256">
        <f t="shared" si="136"/>
        <v>1137.1687538296933</v>
      </c>
      <c r="S166" s="256">
        <f t="shared" si="137"/>
        <v>653.96069329284489</v>
      </c>
      <c r="T166" s="256">
        <f t="shared" si="137"/>
        <v>1000.2225765415853</v>
      </c>
      <c r="U166" s="256">
        <f t="shared" si="137"/>
        <v>460.97899949092914</v>
      </c>
      <c r="V166" s="256">
        <f t="shared" si="137"/>
        <v>465.55947923142423</v>
      </c>
      <c r="W166" s="256">
        <f t="shared" si="137"/>
        <v>440.22949761352288</v>
      </c>
      <c r="X166" s="256">
        <f t="shared" si="137"/>
        <v>843.85707368700321</v>
      </c>
      <c r="Y166" s="256">
        <f t="shared" si="137"/>
        <v>899.59694591849518</v>
      </c>
      <c r="Z166" s="256">
        <f t="shared" si="137"/>
        <v>788.11720145551124</v>
      </c>
      <c r="AA166" s="256">
        <f t="shared" si="137"/>
        <v>977.63276704258396</v>
      </c>
      <c r="AB166" s="256">
        <f t="shared" si="137"/>
        <v>921.89289481109199</v>
      </c>
      <c r="AC166" s="256">
        <f t="shared" si="137"/>
        <v>921.53615962881042</v>
      </c>
      <c r="AD166" s="256">
        <f t="shared" si="137"/>
        <v>1137.1687538296933</v>
      </c>
      <c r="AE166" s="256">
        <f t="shared" si="137"/>
        <v>653.96069329284489</v>
      </c>
      <c r="AF166" s="256">
        <f t="shared" si="137"/>
        <v>1000.2225765415853</v>
      </c>
    </row>
    <row r="167" spans="1:38">
      <c r="A167" s="145" t="s">
        <v>791</v>
      </c>
      <c r="B167" s="125" t="str">
        <f t="shared" si="138"/>
        <v>9210-04021</v>
      </c>
      <c r="C167" s="255" t="str">
        <f t="shared" si="139"/>
        <v>9210</v>
      </c>
      <c r="D167" s="256">
        <f>SUM($F167:K167)</f>
        <v>1905.97</v>
      </c>
      <c r="E167" s="257">
        <f t="shared" si="140"/>
        <v>2.0439722620233521E-2</v>
      </c>
      <c r="F167" s="258">
        <f>'Div 2 history'!B167</f>
        <v>0</v>
      </c>
      <c r="G167" s="258">
        <f>'Div 2 history'!C167</f>
        <v>258.79000000000002</v>
      </c>
      <c r="H167" s="258">
        <f>'Div 2 history'!D167</f>
        <v>1647.18</v>
      </c>
      <c r="I167" s="258">
        <f>'Div 2 history'!E167</f>
        <v>0</v>
      </c>
      <c r="J167" s="258">
        <f>'Div 2 history'!F167</f>
        <v>0</v>
      </c>
      <c r="K167" s="258">
        <f>'Div 2 history'!G167</f>
        <v>0</v>
      </c>
      <c r="L167" s="256">
        <f t="shared" si="136"/>
        <v>386.80131086529917</v>
      </c>
      <c r="M167" s="256">
        <f t="shared" si="136"/>
        <v>412.35096414059103</v>
      </c>
      <c r="N167" s="256">
        <f t="shared" si="136"/>
        <v>361.25165759000726</v>
      </c>
      <c r="O167" s="256">
        <f t="shared" si="136"/>
        <v>448.1204787259997</v>
      </c>
      <c r="P167" s="256">
        <f t="shared" si="136"/>
        <v>422.57082545070784</v>
      </c>
      <c r="Q167" s="256">
        <f t="shared" si="136"/>
        <v>422.40730766974593</v>
      </c>
      <c r="R167" s="256">
        <f t="shared" si="136"/>
        <v>521.24746994718305</v>
      </c>
      <c r="S167" s="256">
        <f t="shared" si="137"/>
        <v>299.75793449812988</v>
      </c>
      <c r="T167" s="256">
        <f t="shared" si="137"/>
        <v>458.47503780818391</v>
      </c>
      <c r="U167" s="256">
        <f t="shared" si="137"/>
        <v>211.30033372286667</v>
      </c>
      <c r="V167" s="256">
        <f t="shared" si="137"/>
        <v>213.39990203041705</v>
      </c>
      <c r="W167" s="256">
        <f t="shared" si="137"/>
        <v>201.7893219932196</v>
      </c>
      <c r="X167" s="256">
        <f t="shared" si="137"/>
        <v>386.80131086529917</v>
      </c>
      <c r="Y167" s="256">
        <f t="shared" si="137"/>
        <v>412.35096414059103</v>
      </c>
      <c r="Z167" s="256">
        <f t="shared" si="137"/>
        <v>361.25165759000726</v>
      </c>
      <c r="AA167" s="256">
        <f t="shared" si="137"/>
        <v>448.1204787259997</v>
      </c>
      <c r="AB167" s="256">
        <f t="shared" si="137"/>
        <v>422.57082545070784</v>
      </c>
      <c r="AC167" s="256">
        <f t="shared" si="137"/>
        <v>422.40730766974593</v>
      </c>
      <c r="AD167" s="256">
        <f t="shared" si="137"/>
        <v>521.24746994718305</v>
      </c>
      <c r="AE167" s="256">
        <f t="shared" si="137"/>
        <v>299.75793449812988</v>
      </c>
      <c r="AF167" s="256">
        <f t="shared" si="137"/>
        <v>458.47503780818391</v>
      </c>
    </row>
    <row r="168" spans="1:38">
      <c r="A168" s="145" t="s">
        <v>751</v>
      </c>
      <c r="B168" s="125" t="str">
        <f t="shared" si="138"/>
        <v>9210-04040</v>
      </c>
      <c r="C168" s="255" t="str">
        <f t="shared" si="139"/>
        <v>9210</v>
      </c>
      <c r="D168" s="256">
        <f>SUM($F168:K168)</f>
        <v>15658.45</v>
      </c>
      <c r="E168" s="257">
        <f t="shared" si="140"/>
        <v>0.16792204214273865</v>
      </c>
      <c r="F168" s="258">
        <f>'Div 2 history'!B168</f>
        <v>15634.03</v>
      </c>
      <c r="G168" s="258">
        <f>'Div 2 history'!C168</f>
        <v>0</v>
      </c>
      <c r="H168" s="258">
        <f>'Div 2 history'!D168</f>
        <v>24.42</v>
      </c>
      <c r="I168" s="258">
        <f>'Div 2 history'!E168</f>
        <v>0</v>
      </c>
      <c r="J168" s="258">
        <f>'Div 2 history'!F168</f>
        <v>0</v>
      </c>
      <c r="K168" s="258">
        <f>'Div 2 history'!G168</f>
        <v>0</v>
      </c>
      <c r="L168" s="256">
        <f t="shared" si="136"/>
        <v>3177.7567255091863</v>
      </c>
      <c r="M168" s="256">
        <f t="shared" si="136"/>
        <v>3387.6592781876093</v>
      </c>
      <c r="N168" s="256">
        <f t="shared" si="136"/>
        <v>2967.8541728307628</v>
      </c>
      <c r="O168" s="256">
        <f t="shared" si="136"/>
        <v>3681.5228519374023</v>
      </c>
      <c r="P168" s="256">
        <f t="shared" si="136"/>
        <v>3471.6202992589788</v>
      </c>
      <c r="Q168" s="256">
        <f t="shared" si="136"/>
        <v>3470.276922921837</v>
      </c>
      <c r="R168" s="256">
        <f t="shared" si="136"/>
        <v>4282.2958628910574</v>
      </c>
      <c r="S168" s="256">
        <f t="shared" si="137"/>
        <v>2462.6539921626477</v>
      </c>
      <c r="T168" s="256">
        <f t="shared" si="137"/>
        <v>3766.5904792664928</v>
      </c>
      <c r="U168" s="256">
        <f t="shared" si="137"/>
        <v>1735.9327327202536</v>
      </c>
      <c r="V168" s="256">
        <f t="shared" si="137"/>
        <v>1753.1816848891556</v>
      </c>
      <c r="W168" s="256">
        <f t="shared" si="137"/>
        <v>1657.7952480703943</v>
      </c>
      <c r="X168" s="256">
        <f t="shared" si="137"/>
        <v>3177.7567255091863</v>
      </c>
      <c r="Y168" s="256">
        <f t="shared" si="137"/>
        <v>3387.6592781876093</v>
      </c>
      <c r="Z168" s="256">
        <f t="shared" si="137"/>
        <v>2967.8541728307628</v>
      </c>
      <c r="AA168" s="256">
        <f t="shared" si="137"/>
        <v>3681.5228519374023</v>
      </c>
      <c r="AB168" s="256">
        <f t="shared" si="137"/>
        <v>3471.6202992589788</v>
      </c>
      <c r="AC168" s="256">
        <f t="shared" si="137"/>
        <v>3470.276922921837</v>
      </c>
      <c r="AD168" s="256">
        <f t="shared" si="137"/>
        <v>4282.2958628910574</v>
      </c>
      <c r="AE168" s="256">
        <f t="shared" si="137"/>
        <v>2462.6539921626477</v>
      </c>
      <c r="AF168" s="256">
        <f t="shared" si="137"/>
        <v>3766.5904792664928</v>
      </c>
    </row>
    <row r="169" spans="1:38">
      <c r="A169" s="145" t="s">
        <v>682</v>
      </c>
      <c r="B169" s="125" t="str">
        <f t="shared" si="138"/>
        <v>9120-04044</v>
      </c>
      <c r="C169" s="255" t="str">
        <f t="shared" si="139"/>
        <v>9120</v>
      </c>
      <c r="D169" s="256">
        <f>SUM($F169:K169)</f>
        <v>68764.790000000008</v>
      </c>
      <c r="E169" s="257">
        <f t="shared" si="140"/>
        <v>0.73743722809834777</v>
      </c>
      <c r="F169" s="258">
        <f>'Div 2 history'!B169</f>
        <v>9867.66</v>
      </c>
      <c r="G169" s="258">
        <f>'Div 2 history'!C169</f>
        <v>8323.43</v>
      </c>
      <c r="H169" s="258">
        <f>'Div 2 history'!D169</f>
        <v>20500.650000000001</v>
      </c>
      <c r="I169" s="258">
        <f>'Div 2 history'!E169</f>
        <v>10106.09</v>
      </c>
      <c r="J169" s="258">
        <f>'Div 2 history'!F169</f>
        <v>10099.299999999999</v>
      </c>
      <c r="K169" s="258">
        <f>'Div 2 history'!G169</f>
        <v>9867.66</v>
      </c>
      <c r="L169" s="256">
        <f t="shared" si="136"/>
        <v>13955.262104533133</v>
      </c>
      <c r="M169" s="256">
        <f t="shared" si="136"/>
        <v>14877.058639656068</v>
      </c>
      <c r="N169" s="256">
        <f t="shared" si="136"/>
        <v>13033.465569410198</v>
      </c>
      <c r="O169" s="256">
        <f t="shared" si="136"/>
        <v>16167.573788828176</v>
      </c>
      <c r="P169" s="256">
        <f t="shared" si="136"/>
        <v>15245.777253705242</v>
      </c>
      <c r="Q169" s="256">
        <f t="shared" si="136"/>
        <v>15239.877755880456</v>
      </c>
      <c r="R169" s="256">
        <f t="shared" si="136"/>
        <v>18805.895585423357</v>
      </c>
      <c r="S169" s="256">
        <f t="shared" si="137"/>
        <v>10814.856171187195</v>
      </c>
      <c r="T169" s="256">
        <f t="shared" si="137"/>
        <v>16541.152114210523</v>
      </c>
      <c r="U169" s="256">
        <f t="shared" si="137"/>
        <v>7623.4269560291323</v>
      </c>
      <c r="V169" s="256">
        <f t="shared" si="137"/>
        <v>7699.1765080993946</v>
      </c>
      <c r="W169" s="256">
        <f t="shared" si="137"/>
        <v>7280.2826650504094</v>
      </c>
      <c r="X169" s="256">
        <f t="shared" si="137"/>
        <v>13955.262104533133</v>
      </c>
      <c r="Y169" s="256">
        <f t="shared" si="137"/>
        <v>14877.058639656068</v>
      </c>
      <c r="Z169" s="256">
        <f t="shared" si="137"/>
        <v>13033.465569410198</v>
      </c>
      <c r="AA169" s="256">
        <f t="shared" si="137"/>
        <v>16167.573788828176</v>
      </c>
      <c r="AB169" s="256">
        <f t="shared" si="137"/>
        <v>15245.777253705242</v>
      </c>
      <c r="AC169" s="256">
        <f t="shared" si="137"/>
        <v>15239.877755880456</v>
      </c>
      <c r="AD169" s="256">
        <f t="shared" si="137"/>
        <v>18805.895585423357</v>
      </c>
      <c r="AE169" s="256">
        <f t="shared" si="137"/>
        <v>10814.856171187195</v>
      </c>
      <c r="AF169" s="256">
        <f t="shared" si="137"/>
        <v>16541.152114210523</v>
      </c>
    </row>
    <row r="170" spans="1:38">
      <c r="A170" s="145" t="s">
        <v>792</v>
      </c>
      <c r="B170" s="125" t="str">
        <f t="shared" si="138"/>
        <v>9210-04044</v>
      </c>
      <c r="C170" s="255" t="str">
        <f t="shared" si="139"/>
        <v>9210</v>
      </c>
      <c r="D170" s="256">
        <f>SUM($F170:K170)</f>
        <v>1668.72</v>
      </c>
      <c r="E170" s="257">
        <f t="shared" si="140"/>
        <v>1.7895441130152144E-2</v>
      </c>
      <c r="F170" s="258">
        <f>'Div 2 history'!B170</f>
        <v>0</v>
      </c>
      <c r="G170" s="258">
        <f>'Div 2 history'!C170</f>
        <v>1544.23</v>
      </c>
      <c r="H170" s="258">
        <f>'Div 2 history'!D170</f>
        <v>124.49</v>
      </c>
      <c r="I170" s="258">
        <f>'Div 2 history'!E170</f>
        <v>0</v>
      </c>
      <c r="J170" s="258">
        <f>'Div 2 history'!F170</f>
        <v>0</v>
      </c>
      <c r="K170" s="258">
        <f>'Div 2 history'!G170</f>
        <v>0</v>
      </c>
      <c r="L170" s="256">
        <f t="shared" si="136"/>
        <v>338.65332794699918</v>
      </c>
      <c r="M170" s="256">
        <f t="shared" si="136"/>
        <v>361.02262935968935</v>
      </c>
      <c r="N170" s="256">
        <f t="shared" si="136"/>
        <v>316.28402653430902</v>
      </c>
      <c r="O170" s="256">
        <f t="shared" si="136"/>
        <v>392.33965133745562</v>
      </c>
      <c r="P170" s="256">
        <f t="shared" si="136"/>
        <v>369.9703499247654</v>
      </c>
      <c r="Q170" s="256">
        <f t="shared" si="136"/>
        <v>369.8271863957242</v>
      </c>
      <c r="R170" s="256">
        <f t="shared" si="136"/>
        <v>456.36399211438965</v>
      </c>
      <c r="S170" s="256">
        <f t="shared" si="137"/>
        <v>262.44487607660102</v>
      </c>
      <c r="T170" s="256">
        <f t="shared" si="137"/>
        <v>401.40530285957942</v>
      </c>
      <c r="U170" s="256">
        <f t="shared" si="137"/>
        <v>184.99823863440773</v>
      </c>
      <c r="V170" s="256">
        <f t="shared" si="137"/>
        <v>186.83645834729694</v>
      </c>
      <c r="W170" s="256">
        <f t="shared" si="137"/>
        <v>176.67113196772533</v>
      </c>
      <c r="X170" s="256">
        <f t="shared" si="137"/>
        <v>338.65332794699918</v>
      </c>
      <c r="Y170" s="256">
        <f t="shared" si="137"/>
        <v>361.02262935968935</v>
      </c>
      <c r="Z170" s="256">
        <f t="shared" si="137"/>
        <v>316.28402653430902</v>
      </c>
      <c r="AA170" s="256">
        <f t="shared" si="137"/>
        <v>392.33965133745562</v>
      </c>
      <c r="AB170" s="256">
        <f t="shared" si="137"/>
        <v>369.9703499247654</v>
      </c>
      <c r="AC170" s="256">
        <f t="shared" si="137"/>
        <v>369.8271863957242</v>
      </c>
      <c r="AD170" s="256">
        <f t="shared" si="137"/>
        <v>456.36399211438965</v>
      </c>
      <c r="AE170" s="256">
        <f t="shared" si="137"/>
        <v>262.44487607660102</v>
      </c>
      <c r="AF170" s="256">
        <f t="shared" si="137"/>
        <v>401.40530285957942</v>
      </c>
    </row>
    <row r="171" spans="1:38">
      <c r="A171" s="145" t="s">
        <v>495</v>
      </c>
      <c r="B171" s="125" t="str">
        <f t="shared" si="138"/>
        <v>9120-04046</v>
      </c>
      <c r="C171" s="255" t="str">
        <f t="shared" si="139"/>
        <v>9120</v>
      </c>
      <c r="D171" s="256">
        <f>SUM($F171:K171)</f>
        <v>694.9</v>
      </c>
      <c r="E171" s="257">
        <f t="shared" si="140"/>
        <v>7.4521441831719663E-3</v>
      </c>
      <c r="F171" s="258">
        <f>'Div 2 history'!B171</f>
        <v>0</v>
      </c>
      <c r="G171" s="258">
        <f>'Div 2 history'!C171</f>
        <v>500</v>
      </c>
      <c r="H171" s="258">
        <f>'Div 2 history'!D171</f>
        <v>14.74</v>
      </c>
      <c r="I171" s="258">
        <f>'Div 2 history'!E171</f>
        <v>0</v>
      </c>
      <c r="J171" s="258">
        <f>'Div 2 history'!F171</f>
        <v>180.16</v>
      </c>
      <c r="K171" s="258">
        <f>'Div 2 history'!G171</f>
        <v>0</v>
      </c>
      <c r="L171" s="256">
        <f t="shared" si="136"/>
        <v>141.0243765223463</v>
      </c>
      <c r="M171" s="256">
        <f t="shared" si="136"/>
        <v>150.33955675131125</v>
      </c>
      <c r="N171" s="256">
        <f t="shared" si="136"/>
        <v>131.70919629338132</v>
      </c>
      <c r="O171" s="256">
        <f t="shared" si="136"/>
        <v>163.38080907186219</v>
      </c>
      <c r="P171" s="256">
        <f t="shared" si="136"/>
        <v>154.06562884289724</v>
      </c>
      <c r="Q171" s="256">
        <f t="shared" si="136"/>
        <v>154.00601168943186</v>
      </c>
      <c r="R171" s="256">
        <f t="shared" si="136"/>
        <v>190.04227079455472</v>
      </c>
      <c r="S171" s="256">
        <f t="shared" si="137"/>
        <v>109.28912243254113</v>
      </c>
      <c r="T171" s="256">
        <f t="shared" si="137"/>
        <v>167.1559907936153</v>
      </c>
      <c r="U171" s="256">
        <f t="shared" si="137"/>
        <v>77.038254486702328</v>
      </c>
      <c r="V171" s="256">
        <f t="shared" si="137"/>
        <v>77.803738737197747</v>
      </c>
      <c r="W171" s="256">
        <f t="shared" si="137"/>
        <v>73.570622755388754</v>
      </c>
      <c r="X171" s="256">
        <f t="shared" si="137"/>
        <v>141.0243765223463</v>
      </c>
      <c r="Y171" s="256">
        <f t="shared" si="137"/>
        <v>150.33955675131125</v>
      </c>
      <c r="Z171" s="256">
        <f t="shared" si="137"/>
        <v>131.70919629338132</v>
      </c>
      <c r="AA171" s="256">
        <f t="shared" si="137"/>
        <v>163.38080907186219</v>
      </c>
      <c r="AB171" s="256">
        <f t="shared" si="137"/>
        <v>154.06562884289724</v>
      </c>
      <c r="AC171" s="256">
        <f t="shared" si="137"/>
        <v>154.00601168943186</v>
      </c>
      <c r="AD171" s="256">
        <f t="shared" si="137"/>
        <v>190.04227079455472</v>
      </c>
      <c r="AE171" s="256">
        <f t="shared" si="137"/>
        <v>109.28912243254113</v>
      </c>
      <c r="AF171" s="256">
        <f t="shared" si="137"/>
        <v>167.1559907936153</v>
      </c>
    </row>
    <row r="172" spans="1:38">
      <c r="A172" s="145" t="s">
        <v>684</v>
      </c>
      <c r="B172" s="125" t="str">
        <f t="shared" si="138"/>
        <v>9210-04046</v>
      </c>
      <c r="C172" s="255" t="str">
        <f t="shared" si="139"/>
        <v>9210</v>
      </c>
      <c r="D172" s="256">
        <f>SUM($F172:K172)</f>
        <v>231.64</v>
      </c>
      <c r="E172" s="257">
        <f t="shared" si="140"/>
        <v>2.4841195547416236E-3</v>
      </c>
      <c r="F172" s="258">
        <f>'Div 2 history'!B172</f>
        <v>0</v>
      </c>
      <c r="G172" s="258">
        <f>'Div 2 history'!C172</f>
        <v>0</v>
      </c>
      <c r="H172" s="258">
        <f>'Div 2 history'!D172</f>
        <v>0</v>
      </c>
      <c r="I172" s="258">
        <f>'Div 2 history'!E172</f>
        <v>231.64</v>
      </c>
      <c r="J172" s="258">
        <f>'Div 2 history'!F172</f>
        <v>0</v>
      </c>
      <c r="K172" s="258">
        <f>'Div 2 history'!G172</f>
        <v>0</v>
      </c>
      <c r="L172" s="256">
        <f t="shared" si="136"/>
        <v>47.009478453930484</v>
      </c>
      <c r="M172" s="256">
        <f t="shared" si="136"/>
        <v>50.114627897357515</v>
      </c>
      <c r="N172" s="256">
        <f t="shared" si="136"/>
        <v>43.904329010503453</v>
      </c>
      <c r="O172" s="256">
        <f t="shared" si="136"/>
        <v>54.461837118155358</v>
      </c>
      <c r="P172" s="256">
        <f t="shared" si="136"/>
        <v>51.356687674728327</v>
      </c>
      <c r="Q172" s="256">
        <f t="shared" si="136"/>
        <v>51.336814718290391</v>
      </c>
      <c r="R172" s="256">
        <f t="shared" si="136"/>
        <v>63.34924680795892</v>
      </c>
      <c r="S172" s="256">
        <f t="shared" si="137"/>
        <v>36.430755965281087</v>
      </c>
      <c r="T172" s="256">
        <f t="shared" si="137"/>
        <v>55.720267243391923</v>
      </c>
      <c r="U172" s="256">
        <f t="shared" si="137"/>
        <v>25.680157244639123</v>
      </c>
      <c r="V172" s="256">
        <f t="shared" si="137"/>
        <v>25.935326005302183</v>
      </c>
      <c r="W172" s="256">
        <f t="shared" si="137"/>
        <v>24.524246733426754</v>
      </c>
      <c r="X172" s="256">
        <f t="shared" si="137"/>
        <v>47.009478453930484</v>
      </c>
      <c r="Y172" s="256">
        <f t="shared" si="137"/>
        <v>50.114627897357515</v>
      </c>
      <c r="Z172" s="256">
        <f t="shared" si="137"/>
        <v>43.904329010503453</v>
      </c>
      <c r="AA172" s="256">
        <f t="shared" si="137"/>
        <v>54.461837118155358</v>
      </c>
      <c r="AB172" s="256">
        <f t="shared" si="137"/>
        <v>51.356687674728327</v>
      </c>
      <c r="AC172" s="256">
        <f t="shared" si="137"/>
        <v>51.336814718290391</v>
      </c>
      <c r="AD172" s="256">
        <f t="shared" si="137"/>
        <v>63.34924680795892</v>
      </c>
      <c r="AE172" s="256">
        <f t="shared" si="137"/>
        <v>36.430755965281087</v>
      </c>
      <c r="AF172" s="256">
        <f t="shared" si="137"/>
        <v>55.720267243391923</v>
      </c>
    </row>
    <row r="173" spans="1:38">
      <c r="A173" s="133" t="s">
        <v>24</v>
      </c>
      <c r="B173" s="171"/>
      <c r="C173" s="182"/>
      <c r="D173" s="259">
        <f t="shared" ref="D173:F173" si="141">SUM(D163:D172)</f>
        <v>93248.33</v>
      </c>
      <c r="E173" s="260">
        <f t="shared" si="141"/>
        <v>1.0000000000000002</v>
      </c>
      <c r="F173" s="259">
        <f t="shared" si="141"/>
        <v>25501.690000000002</v>
      </c>
      <c r="G173" s="259">
        <f t="shared" ref="G173:K173" si="142">SUM(G163:G172)</f>
        <v>14665.46</v>
      </c>
      <c r="H173" s="259">
        <f t="shared" si="142"/>
        <v>22430.590000000004</v>
      </c>
      <c r="I173" s="259">
        <f t="shared" si="142"/>
        <v>10337.73</v>
      </c>
      <c r="J173" s="259">
        <f t="shared" si="142"/>
        <v>10440.449999999999</v>
      </c>
      <c r="K173" s="259">
        <f t="shared" si="142"/>
        <v>9872.41</v>
      </c>
      <c r="L173" s="262">
        <f>'FY21 OM Budget'!AH106</f>
        <v>18924</v>
      </c>
      <c r="M173" s="262">
        <f>'FY21 OM Budget'!AI106</f>
        <v>20174</v>
      </c>
      <c r="N173" s="262">
        <f>'FY21 OM Budget'!AJ106</f>
        <v>17674</v>
      </c>
      <c r="O173" s="262">
        <f>'FY21 OM Budget'!AK106</f>
        <v>21924</v>
      </c>
      <c r="P173" s="262">
        <f>'FY21 OM Budget'!AL106</f>
        <v>20674</v>
      </c>
      <c r="Q173" s="262">
        <f>'FY21 OM Budget'!AM106</f>
        <v>20666</v>
      </c>
      <c r="R173" s="263">
        <f t="shared" ref="R173" si="143">F173*(1+R$4)</f>
        <v>25501.690000000002</v>
      </c>
      <c r="S173" s="263">
        <f t="shared" ref="S173" si="144">G173*(1+S$4)</f>
        <v>14665.46</v>
      </c>
      <c r="T173" s="263">
        <f t="shared" ref="T173" si="145">H173*(1+T$4)</f>
        <v>22430.590000000004</v>
      </c>
      <c r="U173" s="263">
        <f t="shared" ref="U173:AF173" si="146">I173*(1+U$4)</f>
        <v>10337.73</v>
      </c>
      <c r="V173" s="263">
        <f t="shared" si="146"/>
        <v>10440.449999999999</v>
      </c>
      <c r="W173" s="263">
        <f t="shared" si="146"/>
        <v>9872.41</v>
      </c>
      <c r="X173" s="263">
        <f t="shared" si="146"/>
        <v>18924</v>
      </c>
      <c r="Y173" s="263">
        <f t="shared" si="146"/>
        <v>20174</v>
      </c>
      <c r="Z173" s="263">
        <f t="shared" si="146"/>
        <v>17674</v>
      </c>
      <c r="AA173" s="263">
        <f t="shared" si="146"/>
        <v>21924</v>
      </c>
      <c r="AB173" s="263">
        <f t="shared" si="146"/>
        <v>20674</v>
      </c>
      <c r="AC173" s="263">
        <f t="shared" si="146"/>
        <v>20666</v>
      </c>
      <c r="AD173" s="263">
        <f t="shared" si="146"/>
        <v>25501.690000000002</v>
      </c>
      <c r="AE173" s="263">
        <f t="shared" si="146"/>
        <v>14665.46</v>
      </c>
      <c r="AF173" s="263">
        <f t="shared" si="146"/>
        <v>22430.590000000004</v>
      </c>
      <c r="AH173" s="264">
        <f>SUM(F173:Q173)</f>
        <v>213284.33000000002</v>
      </c>
      <c r="AI173" s="264">
        <f>SUM(U173:AF173)</f>
        <v>213284.33</v>
      </c>
      <c r="AK173" s="264">
        <f>AH173*$AK$7</f>
        <v>10670.877398952709</v>
      </c>
      <c r="AL173" s="264">
        <f>AI173*$AL$7</f>
        <v>10603.242775739598</v>
      </c>
    </row>
    <row r="174" spans="1:38">
      <c r="A174" s="145"/>
      <c r="B174" s="125" t="str">
        <f t="shared" si="132"/>
        <v/>
      </c>
      <c r="C174" s="182" t="s">
        <v>847</v>
      </c>
      <c r="D174" s="256">
        <f>D173-SUM(F173:K173)</f>
        <v>0</v>
      </c>
      <c r="F174" s="256">
        <f>F173-'Div 2 history'!B173</f>
        <v>0</v>
      </c>
      <c r="G174" s="256">
        <f>G173-'Div 2 history'!C173</f>
        <v>0</v>
      </c>
      <c r="H174" s="256">
        <f>H173-'Div 2 history'!D173</f>
        <v>0</v>
      </c>
      <c r="I174" s="256">
        <f>I173-'Div 2 history'!E173</f>
        <v>0</v>
      </c>
      <c r="J174" s="256">
        <f>J173-'Div 2 history'!F173</f>
        <v>0</v>
      </c>
      <c r="K174" s="256">
        <f>K173-'Div 2 history'!G173</f>
        <v>0</v>
      </c>
      <c r="L174" s="256">
        <f t="shared" ref="L174:AF174" si="147">L173-SUM(L163:L172)</f>
        <v>0</v>
      </c>
      <c r="M174" s="256">
        <f t="shared" ref="M174:Q174" si="148">M173-SUM(M163:M172)</f>
        <v>0</v>
      </c>
      <c r="N174" s="256">
        <f t="shared" si="148"/>
        <v>0</v>
      </c>
      <c r="O174" s="256">
        <f t="shared" si="148"/>
        <v>0</v>
      </c>
      <c r="P174" s="256">
        <f t="shared" si="148"/>
        <v>0</v>
      </c>
      <c r="Q174" s="256">
        <f t="shared" si="148"/>
        <v>0</v>
      </c>
      <c r="R174" s="256">
        <f t="shared" si="147"/>
        <v>0</v>
      </c>
      <c r="S174" s="256">
        <f t="shared" si="147"/>
        <v>0</v>
      </c>
      <c r="T174" s="256">
        <f t="shared" si="147"/>
        <v>0</v>
      </c>
      <c r="U174" s="256">
        <f t="shared" si="147"/>
        <v>0</v>
      </c>
      <c r="V174" s="256">
        <f t="shared" si="147"/>
        <v>0</v>
      </c>
      <c r="W174" s="256">
        <f t="shared" si="147"/>
        <v>0</v>
      </c>
      <c r="X174" s="256">
        <f t="shared" si="147"/>
        <v>0</v>
      </c>
      <c r="Y174" s="256">
        <f t="shared" si="147"/>
        <v>0</v>
      </c>
      <c r="Z174" s="256">
        <f t="shared" si="147"/>
        <v>0</v>
      </c>
      <c r="AA174" s="256">
        <f t="shared" si="147"/>
        <v>0</v>
      </c>
      <c r="AB174" s="256">
        <f t="shared" si="147"/>
        <v>0</v>
      </c>
      <c r="AC174" s="256">
        <f t="shared" si="147"/>
        <v>0</v>
      </c>
      <c r="AD174" s="256">
        <f t="shared" si="147"/>
        <v>0</v>
      </c>
      <c r="AE174" s="256">
        <f t="shared" si="147"/>
        <v>0</v>
      </c>
      <c r="AF174" s="256">
        <f t="shared" si="147"/>
        <v>0</v>
      </c>
    </row>
    <row r="175" spans="1:38">
      <c r="A175" s="145" t="s">
        <v>793</v>
      </c>
      <c r="B175" s="125" t="str">
        <f t="shared" si="132"/>
        <v>9302-04111</v>
      </c>
      <c r="C175" s="255" t="str">
        <f t="shared" ref="C175" si="149">LEFT(B175,4)</f>
        <v>9302</v>
      </c>
      <c r="D175" s="256">
        <f>SUM($F175:K175)</f>
        <v>852035.52</v>
      </c>
      <c r="E175" s="257">
        <f>D175/$D$195</f>
        <v>0.20161982136674808</v>
      </c>
      <c r="F175" s="258">
        <f>'Div 2 history'!B175</f>
        <v>417927.94</v>
      </c>
      <c r="G175" s="258">
        <f>'Div 2 history'!C175</f>
        <v>0</v>
      </c>
      <c r="H175" s="258">
        <f>'Div 2 history'!D175</f>
        <v>-48257.34</v>
      </c>
      <c r="I175" s="258">
        <f>'Div 2 history'!E175</f>
        <v>359358.18</v>
      </c>
      <c r="J175" s="258">
        <f>'Div 2 history'!F175</f>
        <v>123006.74</v>
      </c>
      <c r="K175" s="258">
        <f>'Div 2 history'!G175</f>
        <v>0</v>
      </c>
      <c r="L175" s="256">
        <f t="shared" ref="L175:AA190" si="150">$E175*L$195</f>
        <v>25253.352400368982</v>
      </c>
      <c r="M175" s="256">
        <f t="shared" si="150"/>
        <v>25646.51105203414</v>
      </c>
      <c r="N175" s="256">
        <f t="shared" si="150"/>
        <v>144301.51993782021</v>
      </c>
      <c r="O175" s="256">
        <f t="shared" si="150"/>
        <v>26261.451507202721</v>
      </c>
      <c r="P175" s="256">
        <f t="shared" si="150"/>
        <v>25646.51105203414</v>
      </c>
      <c r="Q175" s="256">
        <f t="shared" si="150"/>
        <v>145153.64191844821</v>
      </c>
      <c r="R175" s="256">
        <f t="shared" si="150"/>
        <v>111768.50646156201</v>
      </c>
      <c r="S175" s="256">
        <f t="shared" si="150"/>
        <v>15646.722366752198</v>
      </c>
      <c r="T175" s="256">
        <f t="shared" si="150"/>
        <v>73713.017203365001</v>
      </c>
      <c r="U175" s="256">
        <f t="shared" si="150"/>
        <v>131967.95560964139</v>
      </c>
      <c r="V175" s="256">
        <f t="shared" si="150"/>
        <v>90922.40004421481</v>
      </c>
      <c r="W175" s="256">
        <f t="shared" si="150"/>
        <v>428016.91831446474</v>
      </c>
      <c r="X175" s="256">
        <f t="shared" si="150"/>
        <v>25253.352400368982</v>
      </c>
      <c r="Y175" s="256">
        <f t="shared" si="150"/>
        <v>25646.51105203414</v>
      </c>
      <c r="Z175" s="256">
        <f t="shared" si="150"/>
        <v>144301.51993782021</v>
      </c>
      <c r="AA175" s="256">
        <f t="shared" si="150"/>
        <v>26261.451507202721</v>
      </c>
      <c r="AB175" s="256">
        <f t="shared" ref="S175:AF190" si="151">$E175*AB$195</f>
        <v>25646.51105203414</v>
      </c>
      <c r="AC175" s="256">
        <f t="shared" si="151"/>
        <v>145153.64191844821</v>
      </c>
      <c r="AD175" s="256">
        <f t="shared" si="151"/>
        <v>111768.50646156201</v>
      </c>
      <c r="AE175" s="256">
        <f t="shared" si="151"/>
        <v>15646.722366752198</v>
      </c>
      <c r="AF175" s="256">
        <f t="shared" si="151"/>
        <v>73713.017203365001</v>
      </c>
    </row>
    <row r="176" spans="1:38">
      <c r="A176" s="145" t="s">
        <v>794</v>
      </c>
      <c r="B176" s="125" t="str">
        <f t="shared" ref="B176:B194" si="152">RIGHT(A176,10)</f>
        <v>9302-04112</v>
      </c>
      <c r="C176" s="255" t="str">
        <f t="shared" ref="C176:C194" si="153">LEFT(B176,4)</f>
        <v>9302</v>
      </c>
      <c r="D176" s="256">
        <f>SUM($F176:K176)</f>
        <v>0</v>
      </c>
      <c r="E176" s="257">
        <f t="shared" ref="E176:E194" si="154">D176/$D$195</f>
        <v>0</v>
      </c>
      <c r="F176" s="258">
        <f>'Div 2 history'!B176</f>
        <v>0</v>
      </c>
      <c r="G176" s="258">
        <f>'Div 2 history'!C176</f>
        <v>0</v>
      </c>
      <c r="H176" s="258">
        <f>'Div 2 history'!D176</f>
        <v>61769.4</v>
      </c>
      <c r="I176" s="258">
        <f>'Div 2 history'!E176</f>
        <v>-61769.4</v>
      </c>
      <c r="J176" s="258">
        <f>'Div 2 history'!F176</f>
        <v>0</v>
      </c>
      <c r="K176" s="258">
        <f>'Div 2 history'!G176</f>
        <v>0</v>
      </c>
      <c r="L176" s="256">
        <f t="shared" si="150"/>
        <v>0</v>
      </c>
      <c r="M176" s="256">
        <f t="shared" si="150"/>
        <v>0</v>
      </c>
      <c r="N176" s="256">
        <f t="shared" si="150"/>
        <v>0</v>
      </c>
      <c r="O176" s="256">
        <f t="shared" si="150"/>
        <v>0</v>
      </c>
      <c r="P176" s="256">
        <f t="shared" si="150"/>
        <v>0</v>
      </c>
      <c r="Q176" s="256">
        <f t="shared" si="150"/>
        <v>0</v>
      </c>
      <c r="R176" s="256">
        <f t="shared" si="150"/>
        <v>0</v>
      </c>
      <c r="S176" s="256">
        <f t="shared" si="151"/>
        <v>0</v>
      </c>
      <c r="T176" s="256">
        <f t="shared" si="151"/>
        <v>0</v>
      </c>
      <c r="U176" s="256">
        <f t="shared" si="151"/>
        <v>0</v>
      </c>
      <c r="V176" s="256">
        <f t="shared" si="151"/>
        <v>0</v>
      </c>
      <c r="W176" s="256">
        <f t="shared" si="151"/>
        <v>0</v>
      </c>
      <c r="X176" s="256">
        <f t="shared" si="151"/>
        <v>0</v>
      </c>
      <c r="Y176" s="256">
        <f t="shared" si="151"/>
        <v>0</v>
      </c>
      <c r="Z176" s="256">
        <f t="shared" si="151"/>
        <v>0</v>
      </c>
      <c r="AA176" s="256">
        <f t="shared" si="151"/>
        <v>0</v>
      </c>
      <c r="AB176" s="256">
        <f t="shared" si="151"/>
        <v>0</v>
      </c>
      <c r="AC176" s="256">
        <f t="shared" si="151"/>
        <v>0</v>
      </c>
      <c r="AD176" s="256">
        <f t="shared" si="151"/>
        <v>0</v>
      </c>
      <c r="AE176" s="256">
        <f t="shared" si="151"/>
        <v>0</v>
      </c>
      <c r="AF176" s="256">
        <f t="shared" si="151"/>
        <v>0</v>
      </c>
    </row>
    <row r="177" spans="1:32">
      <c r="A177" s="145" t="s">
        <v>795</v>
      </c>
      <c r="B177" s="125" t="str">
        <f t="shared" si="152"/>
        <v>9302-04113</v>
      </c>
      <c r="C177" s="255" t="str">
        <f t="shared" si="153"/>
        <v>9302</v>
      </c>
      <c r="D177" s="256">
        <f>SUM($F177:K177)</f>
        <v>2461468.4699999997</v>
      </c>
      <c r="E177" s="257">
        <f t="shared" si="154"/>
        <v>0.58246495782392105</v>
      </c>
      <c r="F177" s="258">
        <f>'Div 2 history'!B177</f>
        <v>0</v>
      </c>
      <c r="G177" s="258">
        <f>'Div 2 history'!C177</f>
        <v>0</v>
      </c>
      <c r="H177" s="258">
        <f>'Div 2 history'!D177</f>
        <v>250648.03</v>
      </c>
      <c r="I177" s="258">
        <f>'Div 2 history'!E177</f>
        <v>0</v>
      </c>
      <c r="J177" s="258">
        <f>'Div 2 history'!F177</f>
        <v>0</v>
      </c>
      <c r="K177" s="258">
        <f>'Div 2 history'!G177</f>
        <v>2210820.44</v>
      </c>
      <c r="L177" s="256">
        <f t="shared" si="150"/>
        <v>72955.093110797839</v>
      </c>
      <c r="M177" s="256">
        <f t="shared" si="150"/>
        <v>74090.899778554493</v>
      </c>
      <c r="N177" s="256">
        <f t="shared" si="150"/>
        <v>416876.56577981717</v>
      </c>
      <c r="O177" s="256">
        <f t="shared" si="150"/>
        <v>75867.417899917447</v>
      </c>
      <c r="P177" s="256">
        <f t="shared" si="150"/>
        <v>74090.899778554493</v>
      </c>
      <c r="Q177" s="256">
        <f t="shared" si="150"/>
        <v>419338.28402826504</v>
      </c>
      <c r="R177" s="256">
        <f t="shared" si="150"/>
        <v>322891.06279762386</v>
      </c>
      <c r="S177" s="256">
        <f t="shared" si="151"/>
        <v>45202.239649122028</v>
      </c>
      <c r="T177" s="256">
        <f t="shared" si="151"/>
        <v>212951.53008955604</v>
      </c>
      <c r="U177" s="256">
        <f t="shared" si="151"/>
        <v>381245.79804312839</v>
      </c>
      <c r="V177" s="256">
        <f t="shared" si="151"/>
        <v>262668.18186824105</v>
      </c>
      <c r="W177" s="256">
        <f t="shared" si="151"/>
        <v>1236509.6575523289</v>
      </c>
      <c r="X177" s="256">
        <f t="shared" si="151"/>
        <v>72955.093110797839</v>
      </c>
      <c r="Y177" s="256">
        <f t="shared" si="151"/>
        <v>74090.899778554493</v>
      </c>
      <c r="Z177" s="256">
        <f t="shared" si="151"/>
        <v>416876.56577981717</v>
      </c>
      <c r="AA177" s="256">
        <f t="shared" si="151"/>
        <v>75867.417899917447</v>
      </c>
      <c r="AB177" s="256">
        <f t="shared" si="151"/>
        <v>74090.899778554493</v>
      </c>
      <c r="AC177" s="256">
        <f t="shared" si="151"/>
        <v>419338.28402826504</v>
      </c>
      <c r="AD177" s="256">
        <f t="shared" si="151"/>
        <v>322891.06279762386</v>
      </c>
      <c r="AE177" s="256">
        <f t="shared" si="151"/>
        <v>45202.239649122028</v>
      </c>
      <c r="AF177" s="256">
        <f t="shared" si="151"/>
        <v>212951.53008955604</v>
      </c>
    </row>
    <row r="178" spans="1:32">
      <c r="A178" s="145" t="s">
        <v>796</v>
      </c>
      <c r="B178" s="125" t="str">
        <f t="shared" si="152"/>
        <v>9302-04120</v>
      </c>
      <c r="C178" s="255" t="str">
        <f t="shared" si="153"/>
        <v>9302</v>
      </c>
      <c r="D178" s="256">
        <f>SUM($F178:K178)</f>
        <v>7353.04</v>
      </c>
      <c r="E178" s="257">
        <f t="shared" si="154"/>
        <v>1.7399727787200153E-3</v>
      </c>
      <c r="F178" s="258">
        <f>'Div 2 history'!B178</f>
        <v>413.85</v>
      </c>
      <c r="G178" s="258">
        <f>'Div 2 history'!C178</f>
        <v>3006.11</v>
      </c>
      <c r="H178" s="258">
        <f>'Div 2 history'!D178</f>
        <v>1002.72</v>
      </c>
      <c r="I178" s="258">
        <f>'Div 2 history'!E178</f>
        <v>582.28</v>
      </c>
      <c r="J178" s="258">
        <f>'Div 2 history'!F178</f>
        <v>2348.08</v>
      </c>
      <c r="K178" s="258">
        <f>'Div 2 history'!G178</f>
        <v>0</v>
      </c>
      <c r="L178" s="256">
        <f t="shared" si="150"/>
        <v>217.93564467125634</v>
      </c>
      <c r="M178" s="256">
        <f t="shared" si="150"/>
        <v>221.32859158976038</v>
      </c>
      <c r="N178" s="256">
        <f t="shared" si="150"/>
        <v>1245.3176226310252</v>
      </c>
      <c r="O178" s="256">
        <f t="shared" si="150"/>
        <v>226.63550856485642</v>
      </c>
      <c r="P178" s="256">
        <f t="shared" si="150"/>
        <v>221.32859158976038</v>
      </c>
      <c r="Q178" s="256">
        <f t="shared" si="150"/>
        <v>1252.6714087835519</v>
      </c>
      <c r="R178" s="256">
        <f t="shared" si="150"/>
        <v>964.55872960803777</v>
      </c>
      <c r="S178" s="256">
        <f t="shared" si="151"/>
        <v>135.03072669038912</v>
      </c>
      <c r="T178" s="256">
        <f t="shared" si="151"/>
        <v>636.14104259060821</v>
      </c>
      <c r="U178" s="256">
        <f t="shared" si="151"/>
        <v>1138.8793466215088</v>
      </c>
      <c r="V178" s="256">
        <f t="shared" si="151"/>
        <v>784.65748050164996</v>
      </c>
      <c r="W178" s="256">
        <f t="shared" si="151"/>
        <v>3693.7726739878071</v>
      </c>
      <c r="X178" s="256">
        <f t="shared" si="151"/>
        <v>217.93564467125634</v>
      </c>
      <c r="Y178" s="256">
        <f t="shared" si="151"/>
        <v>221.32859158976038</v>
      </c>
      <c r="Z178" s="256">
        <f t="shared" si="151"/>
        <v>1245.3176226310252</v>
      </c>
      <c r="AA178" s="256">
        <f t="shared" si="151"/>
        <v>226.63550856485642</v>
      </c>
      <c r="AB178" s="256">
        <f t="shared" si="151"/>
        <v>221.32859158976038</v>
      </c>
      <c r="AC178" s="256">
        <f t="shared" si="151"/>
        <v>1252.6714087835519</v>
      </c>
      <c r="AD178" s="256">
        <f t="shared" si="151"/>
        <v>964.55872960803777</v>
      </c>
      <c r="AE178" s="256">
        <f t="shared" si="151"/>
        <v>135.03072669038912</v>
      </c>
      <c r="AF178" s="256">
        <f t="shared" si="151"/>
        <v>636.14104259060821</v>
      </c>
    </row>
    <row r="179" spans="1:32">
      <c r="A179" s="145" t="s">
        <v>892</v>
      </c>
      <c r="B179" s="125" t="str">
        <f t="shared" si="152"/>
        <v>9210-04121</v>
      </c>
      <c r="C179" s="255" t="str">
        <f t="shared" si="153"/>
        <v>9210</v>
      </c>
      <c r="D179" s="256">
        <f>SUM($F179:K179)</f>
        <v>79970.44</v>
      </c>
      <c r="E179" s="257">
        <f t="shared" si="154"/>
        <v>1.8923654529590793E-2</v>
      </c>
      <c r="F179" s="258">
        <f>'Div 2 history'!B179</f>
        <v>9542.09</v>
      </c>
      <c r="G179" s="258">
        <f>'Div 2 history'!C179</f>
        <v>3095</v>
      </c>
      <c r="H179" s="258">
        <f>'Div 2 history'!D179</f>
        <v>13830.95</v>
      </c>
      <c r="I179" s="258">
        <f>'Div 2 history'!E179</f>
        <v>20371.23</v>
      </c>
      <c r="J179" s="258">
        <f>'Div 2 history'!F179</f>
        <v>13505.34</v>
      </c>
      <c r="K179" s="258">
        <f>'Div 2 history'!G179</f>
        <v>19625.830000000002</v>
      </c>
      <c r="L179" s="256">
        <f t="shared" si="150"/>
        <v>2370.2318219463009</v>
      </c>
      <c r="M179" s="256">
        <f t="shared" si="150"/>
        <v>2407.1329482790029</v>
      </c>
      <c r="N179" s="256">
        <f t="shared" si="150"/>
        <v>13543.867328554865</v>
      </c>
      <c r="O179" s="256">
        <f t="shared" si="150"/>
        <v>2464.8500945942546</v>
      </c>
      <c r="P179" s="256">
        <f t="shared" si="150"/>
        <v>2407.1329482790029</v>
      </c>
      <c r="Q179" s="256">
        <f t="shared" si="150"/>
        <v>13623.845883585636</v>
      </c>
      <c r="R179" s="256">
        <f t="shared" si="150"/>
        <v>10490.380307001706</v>
      </c>
      <c r="S179" s="256">
        <f t="shared" si="151"/>
        <v>1468.5717236612561</v>
      </c>
      <c r="T179" s="256">
        <f t="shared" si="151"/>
        <v>6918.5641691096043</v>
      </c>
      <c r="U179" s="256">
        <f t="shared" si="151"/>
        <v>12386.262342682017</v>
      </c>
      <c r="V179" s="256">
        <f t="shared" si="151"/>
        <v>8533.8042449120876</v>
      </c>
      <c r="W179" s="256">
        <f t="shared" si="151"/>
        <v>40172.857212633353</v>
      </c>
      <c r="X179" s="256">
        <f t="shared" si="151"/>
        <v>2370.2318219463009</v>
      </c>
      <c r="Y179" s="256">
        <f t="shared" si="151"/>
        <v>2407.1329482790029</v>
      </c>
      <c r="Z179" s="256">
        <f t="shared" si="151"/>
        <v>13543.867328554865</v>
      </c>
      <c r="AA179" s="256">
        <f t="shared" si="151"/>
        <v>2464.8500945942546</v>
      </c>
      <c r="AB179" s="256">
        <f t="shared" si="151"/>
        <v>2407.1329482790029</v>
      </c>
      <c r="AC179" s="256">
        <f t="shared" si="151"/>
        <v>13623.845883585636</v>
      </c>
      <c r="AD179" s="256">
        <f t="shared" si="151"/>
        <v>10490.380307001706</v>
      </c>
      <c r="AE179" s="256">
        <f t="shared" si="151"/>
        <v>1468.5717236612561</v>
      </c>
      <c r="AF179" s="256">
        <f t="shared" si="151"/>
        <v>6918.5641691096043</v>
      </c>
    </row>
    <row r="180" spans="1:32">
      <c r="A180" s="145" t="s">
        <v>893</v>
      </c>
      <c r="B180" s="125" t="str">
        <f t="shared" si="152"/>
        <v>9210-04122</v>
      </c>
      <c r="C180" s="255" t="str">
        <f t="shared" si="153"/>
        <v>9210</v>
      </c>
      <c r="D180" s="256">
        <f>SUM($F180:K180)</f>
        <v>5685.17</v>
      </c>
      <c r="E180" s="257">
        <f t="shared" si="154"/>
        <v>1.3452995009405186E-3</v>
      </c>
      <c r="F180" s="258">
        <f>'Div 2 history'!B180</f>
        <v>1459.71</v>
      </c>
      <c r="G180" s="258">
        <f>'Div 2 history'!C180</f>
        <v>0</v>
      </c>
      <c r="H180" s="258">
        <f>'Div 2 history'!D180</f>
        <v>0</v>
      </c>
      <c r="I180" s="258">
        <f>'Div 2 history'!E180</f>
        <v>1925.15</v>
      </c>
      <c r="J180" s="258">
        <f>'Div 2 history'!F180</f>
        <v>0</v>
      </c>
      <c r="K180" s="258">
        <f>'Div 2 history'!G180</f>
        <v>2300.31</v>
      </c>
      <c r="L180" s="256">
        <f t="shared" si="150"/>
        <v>168.50189704063715</v>
      </c>
      <c r="M180" s="256">
        <f t="shared" si="150"/>
        <v>171.12523106747116</v>
      </c>
      <c r="N180" s="256">
        <f t="shared" si="150"/>
        <v>962.84562421164946</v>
      </c>
      <c r="O180" s="256">
        <f t="shared" si="150"/>
        <v>175.22839454533974</v>
      </c>
      <c r="P180" s="256">
        <f t="shared" si="150"/>
        <v>171.12523106747116</v>
      </c>
      <c r="Q180" s="256">
        <f t="shared" si="150"/>
        <v>968.53137111643446</v>
      </c>
      <c r="R180" s="256">
        <f t="shared" si="150"/>
        <v>745.77050482599429</v>
      </c>
      <c r="S180" s="256">
        <f t="shared" si="151"/>
        <v>104.40207539444904</v>
      </c>
      <c r="T180" s="256">
        <f t="shared" si="151"/>
        <v>491.84690564784745</v>
      </c>
      <c r="U180" s="256">
        <f t="shared" si="151"/>
        <v>880.55045192630587</v>
      </c>
      <c r="V180" s="256">
        <f t="shared" si="151"/>
        <v>606.67576518332089</v>
      </c>
      <c r="W180" s="256">
        <f t="shared" si="151"/>
        <v>2855.9242970220839</v>
      </c>
      <c r="X180" s="256">
        <f t="shared" si="151"/>
        <v>168.50189704063715</v>
      </c>
      <c r="Y180" s="256">
        <f t="shared" si="151"/>
        <v>171.12523106747116</v>
      </c>
      <c r="Z180" s="256">
        <f t="shared" si="151"/>
        <v>962.84562421164946</v>
      </c>
      <c r="AA180" s="256">
        <f t="shared" si="151"/>
        <v>175.22839454533974</v>
      </c>
      <c r="AB180" s="256">
        <f t="shared" si="151"/>
        <v>171.12523106747116</v>
      </c>
      <c r="AC180" s="256">
        <f t="shared" si="151"/>
        <v>968.53137111643446</v>
      </c>
      <c r="AD180" s="256">
        <f t="shared" si="151"/>
        <v>745.77050482599429</v>
      </c>
      <c r="AE180" s="256">
        <f t="shared" si="151"/>
        <v>104.40207539444904</v>
      </c>
      <c r="AF180" s="256">
        <f t="shared" si="151"/>
        <v>491.84690564784745</v>
      </c>
    </row>
    <row r="181" spans="1:32">
      <c r="A181" s="145" t="s">
        <v>894</v>
      </c>
      <c r="B181" s="125" t="str">
        <f t="shared" si="152"/>
        <v>9120-04122</v>
      </c>
      <c r="C181" s="255" t="str">
        <f t="shared" si="153"/>
        <v>9120</v>
      </c>
      <c r="D181" s="256">
        <f>SUM($F181:K181)</f>
        <v>7018.31</v>
      </c>
      <c r="E181" s="257">
        <f t="shared" si="154"/>
        <v>1.6607645752802205E-3</v>
      </c>
      <c r="F181" s="258">
        <f>'Div 2 history'!B181</f>
        <v>6857.59</v>
      </c>
      <c r="G181" s="258">
        <f>'Div 2 history'!C181</f>
        <v>160.72</v>
      </c>
      <c r="H181" s="258">
        <f>'Div 2 history'!D181</f>
        <v>0</v>
      </c>
      <c r="I181" s="258">
        <f>'Div 2 history'!E181</f>
        <v>0</v>
      </c>
      <c r="J181" s="258">
        <f>'Div 2 history'!F181</f>
        <v>0</v>
      </c>
      <c r="K181" s="258">
        <f>'Div 2 history'!G181</f>
        <v>0</v>
      </c>
      <c r="L181" s="256">
        <f t="shared" si="150"/>
        <v>208.01463263530803</v>
      </c>
      <c r="M181" s="256">
        <f t="shared" si="150"/>
        <v>211.25312355710446</v>
      </c>
      <c r="N181" s="256">
        <f t="shared" si="150"/>
        <v>1188.6274417230904</v>
      </c>
      <c r="O181" s="256">
        <f t="shared" si="150"/>
        <v>216.31845551170912</v>
      </c>
      <c r="P181" s="256">
        <f t="shared" si="150"/>
        <v>211.25312355710446</v>
      </c>
      <c r="Q181" s="256">
        <f t="shared" si="150"/>
        <v>1195.6464639087633</v>
      </c>
      <c r="R181" s="256">
        <f t="shared" si="150"/>
        <v>920.64944262446397</v>
      </c>
      <c r="S181" s="256">
        <f t="shared" si="151"/>
        <v>128.88376772578755</v>
      </c>
      <c r="T181" s="256">
        <f t="shared" si="151"/>
        <v>607.18220499604138</v>
      </c>
      <c r="U181" s="256">
        <f t="shared" si="151"/>
        <v>1087.0345200335103</v>
      </c>
      <c r="V181" s="256">
        <f t="shared" si="151"/>
        <v>748.93777838547544</v>
      </c>
      <c r="W181" s="256">
        <f t="shared" si="151"/>
        <v>3525.6222862347236</v>
      </c>
      <c r="X181" s="256">
        <f t="shared" si="151"/>
        <v>208.01463263530803</v>
      </c>
      <c r="Y181" s="256">
        <f t="shared" si="151"/>
        <v>211.25312355710446</v>
      </c>
      <c r="Z181" s="256">
        <f t="shared" si="151"/>
        <v>1188.6274417230904</v>
      </c>
      <c r="AA181" s="256">
        <f t="shared" si="151"/>
        <v>216.31845551170912</v>
      </c>
      <c r="AB181" s="256">
        <f t="shared" si="151"/>
        <v>211.25312355710446</v>
      </c>
      <c r="AC181" s="256">
        <f t="shared" si="151"/>
        <v>1195.6464639087633</v>
      </c>
      <c r="AD181" s="256">
        <f t="shared" si="151"/>
        <v>920.64944262446397</v>
      </c>
      <c r="AE181" s="256">
        <f t="shared" si="151"/>
        <v>128.88376772578755</v>
      </c>
      <c r="AF181" s="256">
        <f t="shared" si="151"/>
        <v>607.18220499604138</v>
      </c>
    </row>
    <row r="182" spans="1:32">
      <c r="A182" s="145" t="s">
        <v>935</v>
      </c>
      <c r="B182" s="125" t="str">
        <f t="shared" si="152"/>
        <v>9302-04122</v>
      </c>
      <c r="C182" s="255" t="str">
        <f t="shared" si="153"/>
        <v>9302</v>
      </c>
      <c r="D182" s="256">
        <f>SUM($F182:K182)</f>
        <v>0</v>
      </c>
      <c r="E182" s="257">
        <f t="shared" si="154"/>
        <v>0</v>
      </c>
      <c r="F182" s="258">
        <f>'Div 2 history'!B182</f>
        <v>0</v>
      </c>
      <c r="G182" s="258">
        <f>'Div 2 history'!C182</f>
        <v>0</v>
      </c>
      <c r="H182" s="258">
        <f>'Div 2 history'!D182</f>
        <v>0</v>
      </c>
      <c r="I182" s="258">
        <f>'Div 2 history'!E182</f>
        <v>0</v>
      </c>
      <c r="J182" s="258">
        <f>'Div 2 history'!F182</f>
        <v>0</v>
      </c>
      <c r="K182" s="258">
        <f>'Div 2 history'!G182</f>
        <v>0</v>
      </c>
      <c r="L182" s="256">
        <f t="shared" si="150"/>
        <v>0</v>
      </c>
      <c r="M182" s="256">
        <f t="shared" si="150"/>
        <v>0</v>
      </c>
      <c r="N182" s="256">
        <f t="shared" si="150"/>
        <v>0</v>
      </c>
      <c r="O182" s="256">
        <f t="shared" si="150"/>
        <v>0</v>
      </c>
      <c r="P182" s="256">
        <f t="shared" si="150"/>
        <v>0</v>
      </c>
      <c r="Q182" s="256">
        <f t="shared" si="150"/>
        <v>0</v>
      </c>
      <c r="R182" s="256">
        <f t="shared" si="150"/>
        <v>0</v>
      </c>
      <c r="S182" s="256">
        <f t="shared" si="151"/>
        <v>0</v>
      </c>
      <c r="T182" s="256">
        <f t="shared" si="151"/>
        <v>0</v>
      </c>
      <c r="U182" s="256">
        <f t="shared" si="151"/>
        <v>0</v>
      </c>
      <c r="V182" s="256">
        <f t="shared" si="151"/>
        <v>0</v>
      </c>
      <c r="W182" s="256">
        <f t="shared" si="151"/>
        <v>0</v>
      </c>
      <c r="X182" s="256">
        <f t="shared" si="151"/>
        <v>0</v>
      </c>
      <c r="Y182" s="256">
        <f t="shared" si="151"/>
        <v>0</v>
      </c>
      <c r="Z182" s="256">
        <f t="shared" si="151"/>
        <v>0</v>
      </c>
      <c r="AA182" s="256">
        <f t="shared" si="151"/>
        <v>0</v>
      </c>
      <c r="AB182" s="256">
        <f t="shared" si="151"/>
        <v>0</v>
      </c>
      <c r="AC182" s="256">
        <f t="shared" si="151"/>
        <v>0</v>
      </c>
      <c r="AD182" s="256">
        <f t="shared" si="151"/>
        <v>0</v>
      </c>
      <c r="AE182" s="256">
        <f t="shared" si="151"/>
        <v>0</v>
      </c>
      <c r="AF182" s="256">
        <f t="shared" si="151"/>
        <v>0</v>
      </c>
    </row>
    <row r="183" spans="1:32">
      <c r="A183" s="145" t="s">
        <v>936</v>
      </c>
      <c r="B183" s="125" t="str">
        <f t="shared" si="152"/>
        <v>9302-04124</v>
      </c>
      <c r="C183" s="255" t="str">
        <f t="shared" si="153"/>
        <v>9302</v>
      </c>
      <c r="D183" s="256">
        <f>SUM($F183:K183)</f>
        <v>0</v>
      </c>
      <c r="E183" s="257">
        <f t="shared" si="154"/>
        <v>0</v>
      </c>
      <c r="F183" s="258">
        <f>'Div 2 history'!B183</f>
        <v>0</v>
      </c>
      <c r="G183" s="258">
        <f>'Div 2 history'!C183</f>
        <v>0</v>
      </c>
      <c r="H183" s="258">
        <f>'Div 2 history'!D183</f>
        <v>0</v>
      </c>
      <c r="I183" s="258">
        <f>'Div 2 history'!E183</f>
        <v>0</v>
      </c>
      <c r="J183" s="258">
        <f>'Div 2 history'!F183</f>
        <v>0</v>
      </c>
      <c r="K183" s="258">
        <f>'Div 2 history'!G183</f>
        <v>0</v>
      </c>
      <c r="L183" s="256">
        <f t="shared" si="150"/>
        <v>0</v>
      </c>
      <c r="M183" s="256">
        <f t="shared" si="150"/>
        <v>0</v>
      </c>
      <c r="N183" s="256">
        <f t="shared" si="150"/>
        <v>0</v>
      </c>
      <c r="O183" s="256">
        <f t="shared" si="150"/>
        <v>0</v>
      </c>
      <c r="P183" s="256">
        <f t="shared" si="150"/>
        <v>0</v>
      </c>
      <c r="Q183" s="256">
        <f t="shared" si="150"/>
        <v>0</v>
      </c>
      <c r="R183" s="256">
        <f t="shared" si="150"/>
        <v>0</v>
      </c>
      <c r="S183" s="256">
        <f t="shared" si="151"/>
        <v>0</v>
      </c>
      <c r="T183" s="256">
        <f t="shared" si="151"/>
        <v>0</v>
      </c>
      <c r="U183" s="256">
        <f t="shared" si="151"/>
        <v>0</v>
      </c>
      <c r="V183" s="256">
        <f t="shared" si="151"/>
        <v>0</v>
      </c>
      <c r="W183" s="256">
        <f t="shared" si="151"/>
        <v>0</v>
      </c>
      <c r="X183" s="256">
        <f t="shared" si="151"/>
        <v>0</v>
      </c>
      <c r="Y183" s="256">
        <f t="shared" si="151"/>
        <v>0</v>
      </c>
      <c r="Z183" s="256">
        <f t="shared" si="151"/>
        <v>0</v>
      </c>
      <c r="AA183" s="256">
        <f t="shared" si="151"/>
        <v>0</v>
      </c>
      <c r="AB183" s="256">
        <f t="shared" si="151"/>
        <v>0</v>
      </c>
      <c r="AC183" s="256">
        <f t="shared" si="151"/>
        <v>0</v>
      </c>
      <c r="AD183" s="256">
        <f t="shared" si="151"/>
        <v>0</v>
      </c>
      <c r="AE183" s="256">
        <f t="shared" si="151"/>
        <v>0</v>
      </c>
      <c r="AF183" s="256">
        <f t="shared" si="151"/>
        <v>0</v>
      </c>
    </row>
    <row r="184" spans="1:32">
      <c r="A184" s="145" t="s">
        <v>797</v>
      </c>
      <c r="B184" s="125" t="str">
        <f t="shared" si="152"/>
        <v>9302-04125</v>
      </c>
      <c r="C184" s="255" t="str">
        <f t="shared" si="153"/>
        <v>9302</v>
      </c>
      <c r="D184" s="256">
        <f>SUM($F184:K184)</f>
        <v>313934.93</v>
      </c>
      <c r="E184" s="257">
        <f t="shared" si="154"/>
        <v>7.428740119588273E-2</v>
      </c>
      <c r="F184" s="258">
        <f>'Div 2 history'!B184</f>
        <v>0</v>
      </c>
      <c r="G184" s="258">
        <f>'Div 2 history'!C184</f>
        <v>8003.15</v>
      </c>
      <c r="H184" s="258">
        <f>'Div 2 history'!D184</f>
        <v>27098.36</v>
      </c>
      <c r="I184" s="258">
        <f>'Div 2 history'!E184</f>
        <v>235693.39</v>
      </c>
      <c r="J184" s="258">
        <f>'Div 2 history'!F184</f>
        <v>11215.85</v>
      </c>
      <c r="K184" s="258">
        <f>'Div 2 history'!G184</f>
        <v>31924.18</v>
      </c>
      <c r="L184" s="256">
        <f t="shared" si="150"/>
        <v>9304.6700894290989</v>
      </c>
      <c r="M184" s="256">
        <f t="shared" si="150"/>
        <v>9449.5305217610694</v>
      </c>
      <c r="N184" s="256">
        <f t="shared" si="150"/>
        <v>53168.308711558398</v>
      </c>
      <c r="O184" s="256">
        <f t="shared" si="150"/>
        <v>9676.1070954085117</v>
      </c>
      <c r="P184" s="256">
        <f t="shared" si="150"/>
        <v>9449.5305217610694</v>
      </c>
      <c r="Q184" s="256">
        <f t="shared" si="150"/>
        <v>53482.275498224655</v>
      </c>
      <c r="R184" s="256">
        <f t="shared" si="150"/>
        <v>41181.426629038913</v>
      </c>
      <c r="S184" s="256">
        <f t="shared" si="151"/>
        <v>5765.0797127985761</v>
      </c>
      <c r="T184" s="256">
        <f t="shared" si="151"/>
        <v>27159.772512567539</v>
      </c>
      <c r="U184" s="256">
        <f t="shared" si="151"/>
        <v>48623.971576391414</v>
      </c>
      <c r="V184" s="256">
        <f t="shared" si="151"/>
        <v>33500.618956956831</v>
      </c>
      <c r="W184" s="256">
        <f t="shared" si="151"/>
        <v>157704.0606122468</v>
      </c>
      <c r="X184" s="256">
        <f t="shared" si="151"/>
        <v>9304.6700894290989</v>
      </c>
      <c r="Y184" s="256">
        <f t="shared" si="151"/>
        <v>9449.5305217610694</v>
      </c>
      <c r="Z184" s="256">
        <f t="shared" si="151"/>
        <v>53168.308711558398</v>
      </c>
      <c r="AA184" s="256">
        <f t="shared" si="151"/>
        <v>9676.1070954085117</v>
      </c>
      <c r="AB184" s="256">
        <f t="shared" si="151"/>
        <v>9449.5305217610694</v>
      </c>
      <c r="AC184" s="256">
        <f t="shared" si="151"/>
        <v>53482.275498224655</v>
      </c>
      <c r="AD184" s="256">
        <f t="shared" si="151"/>
        <v>41181.426629038913</v>
      </c>
      <c r="AE184" s="256">
        <f t="shared" si="151"/>
        <v>5765.0797127985761</v>
      </c>
      <c r="AF184" s="256">
        <f t="shared" si="151"/>
        <v>27159.772512567539</v>
      </c>
    </row>
    <row r="185" spans="1:32">
      <c r="A185" s="145" t="s">
        <v>798</v>
      </c>
      <c r="B185" s="125" t="str">
        <f t="shared" si="152"/>
        <v>9302-04126</v>
      </c>
      <c r="C185" s="255" t="str">
        <f t="shared" si="153"/>
        <v>9302</v>
      </c>
      <c r="D185" s="256">
        <f>SUM($F185:K185)</f>
        <v>-6477.35</v>
      </c>
      <c r="E185" s="257">
        <f t="shared" si="154"/>
        <v>-1.5327555240066818E-3</v>
      </c>
      <c r="F185" s="258">
        <f>'Div 2 history'!B185</f>
        <v>0</v>
      </c>
      <c r="G185" s="258">
        <f>'Div 2 history'!C185</f>
        <v>-6477.35</v>
      </c>
      <c r="H185" s="258">
        <f>'Div 2 history'!D185</f>
        <v>0</v>
      </c>
      <c r="I185" s="258">
        <f>'Div 2 history'!E185</f>
        <v>0</v>
      </c>
      <c r="J185" s="258">
        <f>'Div 2 history'!F185</f>
        <v>0</v>
      </c>
      <c r="K185" s="258">
        <f>'Div 2 history'!G185</f>
        <v>0</v>
      </c>
      <c r="L185" s="256">
        <f t="shared" si="150"/>
        <v>-191.98120070220784</v>
      </c>
      <c r="M185" s="256">
        <f t="shared" si="150"/>
        <v>-194.97007397402086</v>
      </c>
      <c r="N185" s="256">
        <f t="shared" si="150"/>
        <v>-1097.0099581872357</v>
      </c>
      <c r="O185" s="256">
        <f t="shared" si="150"/>
        <v>-199.64497832224126</v>
      </c>
      <c r="P185" s="256">
        <f t="shared" si="150"/>
        <v>-194.97007397402086</v>
      </c>
      <c r="Q185" s="256">
        <f t="shared" si="150"/>
        <v>-1103.4879654787871</v>
      </c>
      <c r="R185" s="256">
        <f t="shared" si="150"/>
        <v>-849.68727046590573</v>
      </c>
      <c r="S185" s="256">
        <f t="shared" si="151"/>
        <v>-118.94961506098049</v>
      </c>
      <c r="T185" s="256">
        <f t="shared" si="151"/>
        <v>-560.38158125404948</v>
      </c>
      <c r="U185" s="256">
        <f t="shared" si="151"/>
        <v>-1003.2476548256001</v>
      </c>
      <c r="V185" s="256">
        <f t="shared" si="151"/>
        <v>-691.21086398650937</v>
      </c>
      <c r="W185" s="256">
        <f t="shared" si="151"/>
        <v>-3253.8730144069559</v>
      </c>
      <c r="X185" s="256">
        <f t="shared" si="151"/>
        <v>-191.98120070220784</v>
      </c>
      <c r="Y185" s="256">
        <f t="shared" si="151"/>
        <v>-194.97007397402086</v>
      </c>
      <c r="Z185" s="256">
        <f t="shared" si="151"/>
        <v>-1097.0099581872357</v>
      </c>
      <c r="AA185" s="256">
        <f t="shared" si="151"/>
        <v>-199.64497832224126</v>
      </c>
      <c r="AB185" s="256">
        <f t="shared" si="151"/>
        <v>-194.97007397402086</v>
      </c>
      <c r="AC185" s="256">
        <f t="shared" si="151"/>
        <v>-1103.4879654787871</v>
      </c>
      <c r="AD185" s="256">
        <f t="shared" si="151"/>
        <v>-849.68727046590573</v>
      </c>
      <c r="AE185" s="256">
        <f t="shared" si="151"/>
        <v>-118.94961506098049</v>
      </c>
      <c r="AF185" s="256">
        <f t="shared" si="151"/>
        <v>-560.38158125404948</v>
      </c>
    </row>
    <row r="186" spans="1:32">
      <c r="A186" s="145" t="s">
        <v>799</v>
      </c>
      <c r="B186" s="125" t="str">
        <f t="shared" si="152"/>
        <v>9302-04127</v>
      </c>
      <c r="C186" s="255" t="str">
        <f t="shared" si="153"/>
        <v>9302</v>
      </c>
      <c r="D186" s="256">
        <f>SUM($F186:K186)</f>
        <v>335110.76</v>
      </c>
      <c r="E186" s="257">
        <f t="shared" si="154"/>
        <v>7.9298303865636008E-2</v>
      </c>
      <c r="F186" s="258">
        <f>'Div 2 history'!B186</f>
        <v>92381.17</v>
      </c>
      <c r="G186" s="258">
        <f>'Div 2 history'!C186</f>
        <v>65997.94</v>
      </c>
      <c r="H186" s="258">
        <f>'Div 2 history'!D186</f>
        <v>34340.080000000002</v>
      </c>
      <c r="I186" s="258">
        <f>'Div 2 history'!E186</f>
        <v>70976.59</v>
      </c>
      <c r="J186" s="258">
        <f>'Div 2 history'!F186</f>
        <v>35850.14</v>
      </c>
      <c r="K186" s="258">
        <f>'Div 2 history'!G186</f>
        <v>35564.839999999997</v>
      </c>
      <c r="L186" s="256">
        <f t="shared" si="150"/>
        <v>9932.2973242189164</v>
      </c>
      <c r="M186" s="256">
        <f t="shared" si="150"/>
        <v>10086.929016756907</v>
      </c>
      <c r="N186" s="256">
        <f t="shared" si="150"/>
        <v>56754.666772012133</v>
      </c>
      <c r="O186" s="256">
        <f t="shared" si="150"/>
        <v>10328.788843547098</v>
      </c>
      <c r="P186" s="256">
        <f t="shared" si="150"/>
        <v>10086.929016756907</v>
      </c>
      <c r="Q186" s="256">
        <f t="shared" si="150"/>
        <v>57089.811537503781</v>
      </c>
      <c r="R186" s="256">
        <f t="shared" si="150"/>
        <v>43959.234404217037</v>
      </c>
      <c r="S186" s="256">
        <f t="shared" si="151"/>
        <v>6153.9512153569931</v>
      </c>
      <c r="T186" s="256">
        <f t="shared" si="151"/>
        <v>28991.778672458069</v>
      </c>
      <c r="U186" s="256">
        <f t="shared" si="151"/>
        <v>51903.800794587987</v>
      </c>
      <c r="V186" s="256">
        <f t="shared" si="151"/>
        <v>35760.333770874786</v>
      </c>
      <c r="W186" s="256">
        <f t="shared" si="151"/>
        <v>168341.66114250518</v>
      </c>
      <c r="X186" s="256">
        <f t="shared" si="151"/>
        <v>9932.2973242189164</v>
      </c>
      <c r="Y186" s="256">
        <f t="shared" si="151"/>
        <v>10086.929016756907</v>
      </c>
      <c r="Z186" s="256">
        <f t="shared" si="151"/>
        <v>56754.666772012133</v>
      </c>
      <c r="AA186" s="256">
        <f t="shared" si="151"/>
        <v>10328.788843547098</v>
      </c>
      <c r="AB186" s="256">
        <f t="shared" si="151"/>
        <v>10086.929016756907</v>
      </c>
      <c r="AC186" s="256">
        <f t="shared" si="151"/>
        <v>57089.811537503781</v>
      </c>
      <c r="AD186" s="256">
        <f t="shared" si="151"/>
        <v>43959.234404217037</v>
      </c>
      <c r="AE186" s="256">
        <f t="shared" si="151"/>
        <v>6153.9512153569931</v>
      </c>
      <c r="AF186" s="256">
        <f t="shared" si="151"/>
        <v>28991.778672458069</v>
      </c>
    </row>
    <row r="187" spans="1:32">
      <c r="A187" s="145" t="s">
        <v>800</v>
      </c>
      <c r="B187" s="125" t="str">
        <f t="shared" si="152"/>
        <v>9302-04129</v>
      </c>
      <c r="C187" s="255" t="str">
        <f t="shared" si="153"/>
        <v>9302</v>
      </c>
      <c r="D187" s="256">
        <f>SUM($F187:K187)</f>
        <v>30827.629999999976</v>
      </c>
      <c r="E187" s="257">
        <f t="shared" si="154"/>
        <v>7.2948381937882108E-3</v>
      </c>
      <c r="F187" s="258">
        <f>'Div 2 history'!B187</f>
        <v>12695.24</v>
      </c>
      <c r="G187" s="258">
        <f>'Div 2 history'!C187</f>
        <v>0</v>
      </c>
      <c r="H187" s="258">
        <f>'Div 2 history'!D187</f>
        <v>374.39</v>
      </c>
      <c r="I187" s="258">
        <f>'Div 2 history'!E187</f>
        <v>97.26</v>
      </c>
      <c r="J187" s="258">
        <f>'Div 2 history'!F187</f>
        <v>197728.58</v>
      </c>
      <c r="K187" s="258">
        <f>'Div 2 history'!G187</f>
        <v>-180067.84</v>
      </c>
      <c r="L187" s="256">
        <f t="shared" si="150"/>
        <v>913.69548074496493</v>
      </c>
      <c r="M187" s="256">
        <f t="shared" si="150"/>
        <v>927.92041522285194</v>
      </c>
      <c r="N187" s="256">
        <f t="shared" si="150"/>
        <v>5220.9957926175903</v>
      </c>
      <c r="O187" s="256">
        <f t="shared" si="150"/>
        <v>950.16967171390604</v>
      </c>
      <c r="P187" s="256">
        <f t="shared" si="150"/>
        <v>927.92041522285194</v>
      </c>
      <c r="Q187" s="256">
        <f t="shared" si="150"/>
        <v>5251.8265508630529</v>
      </c>
      <c r="R187" s="256">
        <f t="shared" si="150"/>
        <v>4043.9137594282925</v>
      </c>
      <c r="S187" s="256">
        <f t="shared" si="151"/>
        <v>566.1165016159897</v>
      </c>
      <c r="T187" s="256">
        <f t="shared" si="151"/>
        <v>2667.0221688985093</v>
      </c>
      <c r="U187" s="256">
        <f t="shared" si="151"/>
        <v>4774.7531785886649</v>
      </c>
      <c r="V187" s="256">
        <f t="shared" si="151"/>
        <v>3289.6775327805999</v>
      </c>
      <c r="W187" s="256">
        <f t="shared" si="151"/>
        <v>15486.146858687924</v>
      </c>
      <c r="X187" s="256">
        <f t="shared" si="151"/>
        <v>913.69548074496493</v>
      </c>
      <c r="Y187" s="256">
        <f t="shared" si="151"/>
        <v>927.92041522285194</v>
      </c>
      <c r="Z187" s="256">
        <f t="shared" si="151"/>
        <v>5220.9957926175903</v>
      </c>
      <c r="AA187" s="256">
        <f t="shared" si="151"/>
        <v>950.16967171390604</v>
      </c>
      <c r="AB187" s="256">
        <f t="shared" si="151"/>
        <v>927.92041522285194</v>
      </c>
      <c r="AC187" s="256">
        <f t="shared" si="151"/>
        <v>5251.8265508630529</v>
      </c>
      <c r="AD187" s="256">
        <f t="shared" si="151"/>
        <v>4043.9137594282925</v>
      </c>
      <c r="AE187" s="256">
        <f t="shared" si="151"/>
        <v>566.1165016159897</v>
      </c>
      <c r="AF187" s="256">
        <f t="shared" si="151"/>
        <v>2667.0221688985093</v>
      </c>
    </row>
    <row r="188" spans="1:32">
      <c r="A188" s="145" t="s">
        <v>752</v>
      </c>
      <c r="B188" s="125" t="str">
        <f t="shared" si="152"/>
        <v>9030-04130</v>
      </c>
      <c r="C188" s="255" t="str">
        <f t="shared" si="153"/>
        <v>9030</v>
      </c>
      <c r="D188" s="256">
        <f>SUM($F188:K188)</f>
        <v>3062.94</v>
      </c>
      <c r="E188" s="257">
        <f t="shared" si="154"/>
        <v>7.2479304108949275E-4</v>
      </c>
      <c r="F188" s="258">
        <f>'Div 2 history'!B188</f>
        <v>600.69000000000005</v>
      </c>
      <c r="G188" s="258">
        <f>'Div 2 history'!C188</f>
        <v>382.38</v>
      </c>
      <c r="H188" s="258">
        <f>'Div 2 history'!D188</f>
        <v>319.83</v>
      </c>
      <c r="I188" s="258">
        <f>'Div 2 history'!E188</f>
        <v>465.43</v>
      </c>
      <c r="J188" s="258">
        <f>'Div 2 history'!F188</f>
        <v>689.75</v>
      </c>
      <c r="K188" s="258">
        <f>'Div 2 history'!G188</f>
        <v>604.86</v>
      </c>
      <c r="L188" s="256">
        <f t="shared" si="150"/>
        <v>90.782017164244706</v>
      </c>
      <c r="M188" s="256">
        <f t="shared" si="150"/>
        <v>92.195363594369212</v>
      </c>
      <c r="N188" s="256">
        <f t="shared" si="150"/>
        <v>518.74233773534115</v>
      </c>
      <c r="O188" s="256">
        <f t="shared" si="150"/>
        <v>94.405982369692168</v>
      </c>
      <c r="P188" s="256">
        <f t="shared" si="150"/>
        <v>92.195363594369212</v>
      </c>
      <c r="Q188" s="256">
        <f t="shared" si="150"/>
        <v>521.80558854834089</v>
      </c>
      <c r="R188" s="256">
        <f t="shared" si="150"/>
        <v>401.79103000468422</v>
      </c>
      <c r="S188" s="256">
        <f t="shared" si="151"/>
        <v>56.247621937193387</v>
      </c>
      <c r="T188" s="256">
        <f t="shared" si="151"/>
        <v>264.9872494903438</v>
      </c>
      <c r="U188" s="256">
        <f t="shared" si="151"/>
        <v>474.40502240445915</v>
      </c>
      <c r="V188" s="256">
        <f t="shared" si="151"/>
        <v>326.85240163629243</v>
      </c>
      <c r="W188" s="256">
        <f t="shared" si="151"/>
        <v>1538.6566745270275</v>
      </c>
      <c r="X188" s="256">
        <f t="shared" si="151"/>
        <v>90.782017164244706</v>
      </c>
      <c r="Y188" s="256">
        <f t="shared" si="151"/>
        <v>92.195363594369212</v>
      </c>
      <c r="Z188" s="256">
        <f t="shared" si="151"/>
        <v>518.74233773534115</v>
      </c>
      <c r="AA188" s="256">
        <f t="shared" si="151"/>
        <v>94.405982369692168</v>
      </c>
      <c r="AB188" s="256">
        <f t="shared" si="151"/>
        <v>92.195363594369212</v>
      </c>
      <c r="AC188" s="256">
        <f t="shared" si="151"/>
        <v>521.80558854834089</v>
      </c>
      <c r="AD188" s="256">
        <f t="shared" si="151"/>
        <v>401.79103000468422</v>
      </c>
      <c r="AE188" s="256">
        <f t="shared" si="151"/>
        <v>56.247621937193387</v>
      </c>
      <c r="AF188" s="256">
        <f t="shared" si="151"/>
        <v>264.9872494903438</v>
      </c>
    </row>
    <row r="189" spans="1:32">
      <c r="A189" s="145" t="s">
        <v>801</v>
      </c>
      <c r="B189" s="125" t="str">
        <f t="shared" si="152"/>
        <v>9302-04135</v>
      </c>
      <c r="C189" s="255" t="str">
        <f t="shared" si="153"/>
        <v>9302</v>
      </c>
      <c r="D189" s="256">
        <f>SUM($F189:K189)</f>
        <v>264.97999999999996</v>
      </c>
      <c r="E189" s="257">
        <f t="shared" si="154"/>
        <v>6.2703043490206715E-5</v>
      </c>
      <c r="F189" s="258">
        <f>'Div 2 history'!B189</f>
        <v>0</v>
      </c>
      <c r="G189" s="258">
        <f>'Div 2 history'!C189</f>
        <v>257.39</v>
      </c>
      <c r="H189" s="258">
        <f>'Div 2 history'!D189</f>
        <v>7.59</v>
      </c>
      <c r="I189" s="258">
        <f>'Div 2 history'!E189</f>
        <v>0</v>
      </c>
      <c r="J189" s="258">
        <f>'Div 2 history'!F189</f>
        <v>0</v>
      </c>
      <c r="K189" s="258">
        <f>'Div 2 history'!G189</f>
        <v>0</v>
      </c>
      <c r="L189" s="256">
        <f t="shared" si="150"/>
        <v>7.8537022952397235</v>
      </c>
      <c r="M189" s="256">
        <f t="shared" si="150"/>
        <v>7.9759732300456267</v>
      </c>
      <c r="N189" s="256">
        <f t="shared" si="150"/>
        <v>44.877256705358469</v>
      </c>
      <c r="O189" s="256">
        <f t="shared" si="150"/>
        <v>8.1672175126907565</v>
      </c>
      <c r="P189" s="256">
        <f t="shared" si="150"/>
        <v>7.9759732300456267</v>
      </c>
      <c r="Q189" s="256">
        <f t="shared" si="150"/>
        <v>45.142263594304609</v>
      </c>
      <c r="R189" s="256">
        <f t="shared" si="150"/>
        <v>34.75960584622657</v>
      </c>
      <c r="S189" s="256">
        <f t="shared" si="151"/>
        <v>4.8660747063009726</v>
      </c>
      <c r="T189" s="256">
        <f t="shared" si="151"/>
        <v>22.924484766254409</v>
      </c>
      <c r="U189" s="256">
        <f t="shared" si="151"/>
        <v>41.04156230181902</v>
      </c>
      <c r="V189" s="256">
        <f t="shared" si="151"/>
        <v>28.27654129221753</v>
      </c>
      <c r="W189" s="256">
        <f t="shared" si="151"/>
        <v>133.11173108718148</v>
      </c>
      <c r="X189" s="256">
        <f t="shared" si="151"/>
        <v>7.8537022952397235</v>
      </c>
      <c r="Y189" s="256">
        <f t="shared" si="151"/>
        <v>7.9759732300456267</v>
      </c>
      <c r="Z189" s="256">
        <f t="shared" si="151"/>
        <v>44.877256705358469</v>
      </c>
      <c r="AA189" s="256">
        <f t="shared" si="151"/>
        <v>8.1672175126907565</v>
      </c>
      <c r="AB189" s="256">
        <f t="shared" si="151"/>
        <v>7.9759732300456267</v>
      </c>
      <c r="AC189" s="256">
        <f t="shared" si="151"/>
        <v>45.142263594304609</v>
      </c>
      <c r="AD189" s="256">
        <f t="shared" si="151"/>
        <v>34.75960584622657</v>
      </c>
      <c r="AE189" s="256">
        <f t="shared" si="151"/>
        <v>4.8660747063009726</v>
      </c>
      <c r="AF189" s="256">
        <f t="shared" si="151"/>
        <v>22.924484766254409</v>
      </c>
    </row>
    <row r="190" spans="1:32">
      <c r="A190" s="145" t="s">
        <v>802</v>
      </c>
      <c r="B190" s="125" t="str">
        <f t="shared" si="152"/>
        <v>9302-04140</v>
      </c>
      <c r="C190" s="255" t="str">
        <f t="shared" si="153"/>
        <v>9302</v>
      </c>
      <c r="D190" s="256">
        <f>SUM($F190:K190)</f>
        <v>32106.030000000002</v>
      </c>
      <c r="E190" s="257">
        <f t="shared" si="154"/>
        <v>7.5973499712728588E-3</v>
      </c>
      <c r="F190" s="258">
        <f>'Div 2 history'!B190</f>
        <v>10746.29</v>
      </c>
      <c r="G190" s="258">
        <f>'Div 2 history'!C190</f>
        <v>3179.74</v>
      </c>
      <c r="H190" s="258">
        <f>'Div 2 history'!D190</f>
        <v>2308.96</v>
      </c>
      <c r="I190" s="258">
        <f>'Div 2 history'!E190</f>
        <v>13661.02</v>
      </c>
      <c r="J190" s="258">
        <f>'Div 2 history'!F190</f>
        <v>91.57</v>
      </c>
      <c r="K190" s="258">
        <f>'Div 2 history'!G190</f>
        <v>2118.4499999999998</v>
      </c>
      <c r="L190" s="256">
        <f t="shared" si="150"/>
        <v>951.5857857273586</v>
      </c>
      <c r="M190" s="256">
        <f t="shared" si="150"/>
        <v>966.40061817134074</v>
      </c>
      <c r="N190" s="256">
        <f t="shared" si="150"/>
        <v>5437.5067933426699</v>
      </c>
      <c r="O190" s="256">
        <f t="shared" si="150"/>
        <v>989.57253558372292</v>
      </c>
      <c r="P190" s="256">
        <f t="shared" si="150"/>
        <v>966.40061817134074</v>
      </c>
      <c r="Q190" s="256">
        <f t="shared" si="150"/>
        <v>5469.6160813142578</v>
      </c>
      <c r="R190" s="256">
        <f t="shared" si="150"/>
        <v>4211.6120012345309</v>
      </c>
      <c r="S190" s="256">
        <f t="shared" si="151"/>
        <v>589.59295230862801</v>
      </c>
      <c r="T190" s="256">
        <f t="shared" si="151"/>
        <v>2777.6216908442425</v>
      </c>
      <c r="U190" s="256">
        <f t="shared" si="151"/>
        <v>4972.7588139069776</v>
      </c>
      <c r="V190" s="256">
        <f t="shared" si="151"/>
        <v>3426.0981320257192</v>
      </c>
      <c r="W190" s="256">
        <f t="shared" si="151"/>
        <v>16128.346409679911</v>
      </c>
      <c r="X190" s="256">
        <f t="shared" si="151"/>
        <v>951.5857857273586</v>
      </c>
      <c r="Y190" s="256">
        <f t="shared" si="151"/>
        <v>966.40061817134074</v>
      </c>
      <c r="Z190" s="256">
        <f t="shared" si="151"/>
        <v>5437.5067933426699</v>
      </c>
      <c r="AA190" s="256">
        <f t="shared" si="151"/>
        <v>989.57253558372292</v>
      </c>
      <c r="AB190" s="256">
        <f t="shared" si="151"/>
        <v>966.40061817134074</v>
      </c>
      <c r="AC190" s="256">
        <f t="shared" si="151"/>
        <v>5469.6160813142578</v>
      </c>
      <c r="AD190" s="256">
        <f t="shared" si="151"/>
        <v>4211.6120012345309</v>
      </c>
      <c r="AE190" s="256">
        <f t="shared" si="151"/>
        <v>589.59295230862801</v>
      </c>
      <c r="AF190" s="256">
        <f t="shared" si="151"/>
        <v>2777.6216908442425</v>
      </c>
    </row>
    <row r="191" spans="1:32">
      <c r="A191" s="145" t="s">
        <v>803</v>
      </c>
      <c r="B191" s="125" t="str">
        <f t="shared" si="152"/>
        <v>9210-04141</v>
      </c>
      <c r="C191" s="255" t="str">
        <f t="shared" si="153"/>
        <v>9210</v>
      </c>
      <c r="D191" s="256">
        <f>SUM($F191:K191)</f>
        <v>68.2</v>
      </c>
      <c r="E191" s="257">
        <f t="shared" si="154"/>
        <v>1.6138378617375269E-5</v>
      </c>
      <c r="F191" s="258">
        <f>'Div 2 history'!B191</f>
        <v>0</v>
      </c>
      <c r="G191" s="258">
        <f>'Div 2 history'!C191</f>
        <v>0</v>
      </c>
      <c r="H191" s="258">
        <f>'Div 2 history'!D191</f>
        <v>68.2</v>
      </c>
      <c r="I191" s="258">
        <f>'Div 2 history'!E191</f>
        <v>0</v>
      </c>
      <c r="J191" s="258">
        <f>'Div 2 history'!F191</f>
        <v>0</v>
      </c>
      <c r="K191" s="258">
        <f>'Div 2 history'!G191</f>
        <v>0</v>
      </c>
      <c r="L191" s="256">
        <f t="shared" ref="L191:AA194" si="155">$E191*L$195</f>
        <v>2.0213695242484309</v>
      </c>
      <c r="M191" s="256">
        <f t="shared" si="155"/>
        <v>2.0528393625523127</v>
      </c>
      <c r="N191" s="256">
        <f t="shared" si="155"/>
        <v>11.550414775852698</v>
      </c>
      <c r="O191" s="256">
        <f t="shared" si="155"/>
        <v>2.1020614173353072</v>
      </c>
      <c r="P191" s="256">
        <f t="shared" si="155"/>
        <v>2.0528393625523127</v>
      </c>
      <c r="Q191" s="256">
        <f t="shared" si="155"/>
        <v>11.618621696473602</v>
      </c>
      <c r="R191" s="256">
        <f t="shared" si="155"/>
        <v>8.9463548898507526</v>
      </c>
      <c r="S191" s="256">
        <f t="shared" si="155"/>
        <v>1.2524201636716974</v>
      </c>
      <c r="T191" s="256">
        <f t="shared" si="155"/>
        <v>5.9002560987944417</v>
      </c>
      <c r="U191" s="256">
        <f t="shared" si="155"/>
        <v>10.563191746486746</v>
      </c>
      <c r="V191" s="256">
        <f t="shared" si="155"/>
        <v>7.2777572500914625</v>
      </c>
      <c r="W191" s="256">
        <f t="shared" si="155"/>
        <v>34.260019851104907</v>
      </c>
      <c r="X191" s="256">
        <f t="shared" si="155"/>
        <v>2.0213695242484309</v>
      </c>
      <c r="Y191" s="256">
        <f t="shared" si="155"/>
        <v>2.0528393625523127</v>
      </c>
      <c r="Z191" s="256">
        <f t="shared" si="155"/>
        <v>11.550414775852698</v>
      </c>
      <c r="AA191" s="256">
        <f t="shared" si="155"/>
        <v>2.1020614173353072</v>
      </c>
      <c r="AB191" s="256">
        <f t="shared" ref="S191:AF194" si="156">$E191*AB$195</f>
        <v>2.0528393625523127</v>
      </c>
      <c r="AC191" s="256">
        <f t="shared" si="156"/>
        <v>11.618621696473602</v>
      </c>
      <c r="AD191" s="256">
        <f t="shared" si="156"/>
        <v>8.9463548898507526</v>
      </c>
      <c r="AE191" s="256">
        <f t="shared" si="156"/>
        <v>1.2524201636716974</v>
      </c>
      <c r="AF191" s="256">
        <f t="shared" si="156"/>
        <v>5.9002560987944417</v>
      </c>
    </row>
    <row r="192" spans="1:32">
      <c r="A192" s="145" t="s">
        <v>895</v>
      </c>
      <c r="B192" s="125" t="str">
        <f t="shared" si="152"/>
        <v>9210-04145</v>
      </c>
      <c r="C192" s="255" t="str">
        <f t="shared" si="153"/>
        <v>9210</v>
      </c>
      <c r="D192" s="256">
        <f>SUM($F192:K192)</f>
        <v>256.03000000000003</v>
      </c>
      <c r="E192" s="257">
        <f t="shared" si="154"/>
        <v>6.0585177088073179E-5</v>
      </c>
      <c r="F192" s="258">
        <f>'Div 2 history'!B192</f>
        <v>256.03000000000003</v>
      </c>
      <c r="G192" s="258">
        <f>'Div 2 history'!C192</f>
        <v>0</v>
      </c>
      <c r="H192" s="258">
        <f>'Div 2 history'!D192</f>
        <v>0</v>
      </c>
      <c r="I192" s="258">
        <f>'Div 2 history'!E192</f>
        <v>0</v>
      </c>
      <c r="J192" s="258">
        <f>'Div 2 history'!F192</f>
        <v>0</v>
      </c>
      <c r="K192" s="258">
        <f>'Div 2 history'!G192</f>
        <v>0</v>
      </c>
      <c r="L192" s="256">
        <f t="shared" si="155"/>
        <v>7.5884345937437807</v>
      </c>
      <c r="M192" s="256">
        <f t="shared" si="155"/>
        <v>7.7065756890655237</v>
      </c>
      <c r="N192" s="256">
        <f t="shared" si="155"/>
        <v>43.361476467178399</v>
      </c>
      <c r="O192" s="256">
        <f t="shared" si="155"/>
        <v>7.8913604791841472</v>
      </c>
      <c r="P192" s="256">
        <f t="shared" si="155"/>
        <v>7.7065756890655237</v>
      </c>
      <c r="Q192" s="256">
        <f t="shared" si="155"/>
        <v>43.617532447919892</v>
      </c>
      <c r="R192" s="256">
        <f t="shared" si="155"/>
        <v>33.585560739713912</v>
      </c>
      <c r="S192" s="256">
        <f t="shared" si="156"/>
        <v>4.7017175147340868</v>
      </c>
      <c r="T192" s="256">
        <f t="shared" si="156"/>
        <v>22.150184295811453</v>
      </c>
      <c r="U192" s="256">
        <f t="shared" si="156"/>
        <v>39.655336991979503</v>
      </c>
      <c r="V192" s="256">
        <f t="shared" si="156"/>
        <v>27.321469043121958</v>
      </c>
      <c r="W192" s="256">
        <f t="shared" si="156"/>
        <v>128.61573141463919</v>
      </c>
      <c r="X192" s="256">
        <f t="shared" si="156"/>
        <v>7.5884345937437807</v>
      </c>
      <c r="Y192" s="256">
        <f t="shared" si="156"/>
        <v>7.7065756890655237</v>
      </c>
      <c r="Z192" s="256">
        <f t="shared" si="156"/>
        <v>43.361476467178399</v>
      </c>
      <c r="AA192" s="256">
        <f t="shared" si="156"/>
        <v>7.8913604791841472</v>
      </c>
      <c r="AB192" s="256">
        <f t="shared" si="156"/>
        <v>7.7065756890655237</v>
      </c>
      <c r="AC192" s="256">
        <f t="shared" si="156"/>
        <v>43.617532447919892</v>
      </c>
      <c r="AD192" s="256">
        <f t="shared" si="156"/>
        <v>33.585560739713912</v>
      </c>
      <c r="AE192" s="256">
        <f t="shared" si="156"/>
        <v>4.7017175147340868</v>
      </c>
      <c r="AF192" s="256">
        <f t="shared" si="156"/>
        <v>22.150184295811453</v>
      </c>
    </row>
    <row r="193" spans="1:38">
      <c r="A193" s="145" t="s">
        <v>804</v>
      </c>
      <c r="B193" s="125" t="str">
        <f t="shared" si="152"/>
        <v>9302-04145</v>
      </c>
      <c r="C193" s="255" t="str">
        <f t="shared" si="153"/>
        <v>9302</v>
      </c>
      <c r="D193" s="256">
        <f>SUM($F193:K193)</f>
        <v>103266.07</v>
      </c>
      <c r="E193" s="257">
        <f t="shared" si="154"/>
        <v>2.4436172081941026E-2</v>
      </c>
      <c r="F193" s="258">
        <f>'Div 2 history'!B193</f>
        <v>1472.17</v>
      </c>
      <c r="G193" s="258">
        <f>'Div 2 history'!C193</f>
        <v>0</v>
      </c>
      <c r="H193" s="258">
        <f>'Div 2 history'!D193</f>
        <v>22092.85</v>
      </c>
      <c r="I193" s="258">
        <f>'Div 2 history'!E193</f>
        <v>13177.47</v>
      </c>
      <c r="J193" s="258">
        <f>'Div 2 history'!F193</f>
        <v>66523.58</v>
      </c>
      <c r="K193" s="258">
        <f>'Div 2 history'!G193</f>
        <v>0</v>
      </c>
      <c r="L193" s="256">
        <f t="shared" si="155"/>
        <v>3060.6874895440646</v>
      </c>
      <c r="M193" s="256">
        <f t="shared" si="155"/>
        <v>3108.3380251038493</v>
      </c>
      <c r="N193" s="256">
        <f t="shared" si="155"/>
        <v>17489.236668214653</v>
      </c>
      <c r="O193" s="256">
        <f t="shared" si="155"/>
        <v>3182.8683499537697</v>
      </c>
      <c r="P193" s="256">
        <f t="shared" si="155"/>
        <v>3108.3380251038493</v>
      </c>
      <c r="Q193" s="256">
        <f t="shared" si="155"/>
        <v>17592.513217178326</v>
      </c>
      <c r="R193" s="256">
        <f t="shared" si="155"/>
        <v>13546.259681820678</v>
      </c>
      <c r="S193" s="256">
        <f t="shared" si="156"/>
        <v>1896.3710893128002</v>
      </c>
      <c r="T193" s="256">
        <f t="shared" si="156"/>
        <v>8933.9627465694102</v>
      </c>
      <c r="U193" s="256">
        <f t="shared" si="156"/>
        <v>15994.417863872766</v>
      </c>
      <c r="V193" s="256">
        <f t="shared" si="156"/>
        <v>11019.727120688454</v>
      </c>
      <c r="W193" s="256">
        <f t="shared" si="156"/>
        <v>51875.331497735919</v>
      </c>
      <c r="X193" s="256">
        <f t="shared" si="156"/>
        <v>3060.6874895440646</v>
      </c>
      <c r="Y193" s="256">
        <f t="shared" si="156"/>
        <v>3108.3380251038493</v>
      </c>
      <c r="Z193" s="256">
        <f t="shared" si="156"/>
        <v>17489.236668214653</v>
      </c>
      <c r="AA193" s="256">
        <f t="shared" si="156"/>
        <v>3182.8683499537697</v>
      </c>
      <c r="AB193" s="256">
        <f t="shared" si="156"/>
        <v>3108.3380251038493</v>
      </c>
      <c r="AC193" s="256">
        <f t="shared" si="156"/>
        <v>17592.513217178326</v>
      </c>
      <c r="AD193" s="256">
        <f t="shared" si="156"/>
        <v>13546.259681820678</v>
      </c>
      <c r="AE193" s="256">
        <f t="shared" si="156"/>
        <v>1896.3710893128002</v>
      </c>
      <c r="AF193" s="256">
        <f t="shared" si="156"/>
        <v>8933.9627465694102</v>
      </c>
    </row>
    <row r="194" spans="1:38">
      <c r="A194" s="145" t="s">
        <v>805</v>
      </c>
      <c r="B194" s="125" t="str">
        <f t="shared" si="152"/>
        <v>9210-04146</v>
      </c>
      <c r="C194" s="255" t="str">
        <f t="shared" si="153"/>
        <v>9210</v>
      </c>
      <c r="D194" s="256">
        <f>SUM($F194:K194)</f>
        <v>0</v>
      </c>
      <c r="E194" s="257">
        <f t="shared" si="154"/>
        <v>0</v>
      </c>
      <c r="F194" s="258">
        <f>'Div 2 history'!B194</f>
        <v>0</v>
      </c>
      <c r="G194" s="258">
        <f>'Div 2 history'!C194</f>
        <v>0</v>
      </c>
      <c r="H194" s="258">
        <f>'Div 2 history'!D194</f>
        <v>0</v>
      </c>
      <c r="I194" s="258">
        <f>'Div 2 history'!E194</f>
        <v>0</v>
      </c>
      <c r="J194" s="258">
        <f>'Div 2 history'!F194</f>
        <v>0</v>
      </c>
      <c r="K194" s="258">
        <f>'Div 2 history'!G194</f>
        <v>0</v>
      </c>
      <c r="L194" s="256">
        <f t="shared" si="155"/>
        <v>0</v>
      </c>
      <c r="M194" s="256">
        <f t="shared" si="155"/>
        <v>0</v>
      </c>
      <c r="N194" s="256">
        <f t="shared" si="155"/>
        <v>0</v>
      </c>
      <c r="O194" s="256">
        <f t="shared" si="155"/>
        <v>0</v>
      </c>
      <c r="P194" s="256">
        <f t="shared" si="155"/>
        <v>0</v>
      </c>
      <c r="Q194" s="256">
        <f t="shared" si="155"/>
        <v>0</v>
      </c>
      <c r="R194" s="256">
        <f t="shared" si="155"/>
        <v>0</v>
      </c>
      <c r="S194" s="256">
        <f t="shared" si="156"/>
        <v>0</v>
      </c>
      <c r="T194" s="256">
        <f t="shared" si="156"/>
        <v>0</v>
      </c>
      <c r="U194" s="256">
        <f t="shared" si="156"/>
        <v>0</v>
      </c>
      <c r="V194" s="256">
        <f t="shared" si="156"/>
        <v>0</v>
      </c>
      <c r="W194" s="256">
        <f t="shared" si="156"/>
        <v>0</v>
      </c>
      <c r="X194" s="256">
        <f t="shared" si="156"/>
        <v>0</v>
      </c>
      <c r="Y194" s="256">
        <f t="shared" si="156"/>
        <v>0</v>
      </c>
      <c r="Z194" s="256">
        <f t="shared" si="156"/>
        <v>0</v>
      </c>
      <c r="AA194" s="256">
        <f t="shared" si="156"/>
        <v>0</v>
      </c>
      <c r="AB194" s="256">
        <f t="shared" si="156"/>
        <v>0</v>
      </c>
      <c r="AC194" s="256">
        <f t="shared" si="156"/>
        <v>0</v>
      </c>
      <c r="AD194" s="256">
        <f t="shared" si="156"/>
        <v>0</v>
      </c>
      <c r="AE194" s="256">
        <f t="shared" si="156"/>
        <v>0</v>
      </c>
      <c r="AF194" s="256">
        <f t="shared" si="156"/>
        <v>0</v>
      </c>
    </row>
    <row r="195" spans="1:38">
      <c r="A195" s="133" t="s">
        <v>25</v>
      </c>
      <c r="B195" s="171"/>
      <c r="C195" s="182"/>
      <c r="D195" s="259">
        <f t="shared" ref="D195:F195" si="157">SUM(D175:D194)</f>
        <v>4225951.17</v>
      </c>
      <c r="E195" s="260">
        <f t="shared" si="157"/>
        <v>0.99999999999999989</v>
      </c>
      <c r="F195" s="259">
        <f t="shared" si="157"/>
        <v>554352.77000000014</v>
      </c>
      <c r="G195" s="259">
        <f t="shared" ref="G195:K195" si="158">SUM(G175:G194)</f>
        <v>77605.080000000016</v>
      </c>
      <c r="H195" s="259">
        <f t="shared" si="158"/>
        <v>365604.02000000008</v>
      </c>
      <c r="I195" s="259">
        <f t="shared" si="158"/>
        <v>654538.60000000009</v>
      </c>
      <c r="J195" s="259">
        <f t="shared" si="158"/>
        <v>450959.63</v>
      </c>
      <c r="K195" s="259">
        <f t="shared" si="158"/>
        <v>2122891.0700000003</v>
      </c>
      <c r="L195" s="262">
        <f>'FY21 OM Budget'!AH122</f>
        <v>125252.33</v>
      </c>
      <c r="M195" s="262">
        <f>'FY21 OM Budget'!AI122</f>
        <v>127202.33</v>
      </c>
      <c r="N195" s="262">
        <f>'FY21 OM Budget'!AJ122</f>
        <v>715710.98</v>
      </c>
      <c r="O195" s="262">
        <f>'FY21 OM Budget'!AK122</f>
        <v>130252.33</v>
      </c>
      <c r="P195" s="262">
        <f>'FY21 OM Budget'!AL122</f>
        <v>127202.33</v>
      </c>
      <c r="Q195" s="262">
        <f>'FY21 OM Budget'!AM122</f>
        <v>719937.36</v>
      </c>
      <c r="R195" s="263">
        <f t="shared" ref="R195" si="159">F195*(1+R$4)</f>
        <v>554352.77000000014</v>
      </c>
      <c r="S195" s="263">
        <f t="shared" ref="S195" si="160">G195*(1+S$4)</f>
        <v>77605.080000000016</v>
      </c>
      <c r="T195" s="263">
        <f t="shared" ref="T195" si="161">H195*(1+T$4)</f>
        <v>365604.02000000008</v>
      </c>
      <c r="U195" s="263">
        <f t="shared" ref="U195:AF195" si="162">I195*(1+U$4)</f>
        <v>654538.60000000009</v>
      </c>
      <c r="V195" s="263">
        <f t="shared" si="162"/>
        <v>450959.63</v>
      </c>
      <c r="W195" s="263">
        <f t="shared" si="162"/>
        <v>2122891.0700000003</v>
      </c>
      <c r="X195" s="263">
        <f t="shared" si="162"/>
        <v>125252.33</v>
      </c>
      <c r="Y195" s="263">
        <f t="shared" si="162"/>
        <v>127202.33</v>
      </c>
      <c r="Z195" s="263">
        <f t="shared" si="162"/>
        <v>715710.98</v>
      </c>
      <c r="AA195" s="263">
        <f t="shared" si="162"/>
        <v>130252.33</v>
      </c>
      <c r="AB195" s="263">
        <f t="shared" si="162"/>
        <v>127202.33</v>
      </c>
      <c r="AC195" s="263">
        <f t="shared" si="162"/>
        <v>719937.36</v>
      </c>
      <c r="AD195" s="263">
        <f t="shared" si="162"/>
        <v>554352.77000000014</v>
      </c>
      <c r="AE195" s="263">
        <f t="shared" si="162"/>
        <v>77605.080000000016</v>
      </c>
      <c r="AF195" s="263">
        <f t="shared" si="162"/>
        <v>365604.02000000008</v>
      </c>
      <c r="AH195" s="264">
        <f>SUM(F195:Q195)</f>
        <v>6171508.830000001</v>
      </c>
      <c r="AI195" s="264">
        <f>SUM(U195:AF195)</f>
        <v>6171508.8300000019</v>
      </c>
      <c r="AK195" s="264">
        <f>AH195*$AK$7</f>
        <v>308768.17856934958</v>
      </c>
      <c r="AL195" s="264">
        <f>AI195*$AL$7</f>
        <v>306811.13055567967</v>
      </c>
    </row>
    <row r="196" spans="1:38">
      <c r="A196" s="145"/>
      <c r="B196" s="125" t="str">
        <f t="shared" si="132"/>
        <v/>
      </c>
      <c r="C196" s="182" t="s">
        <v>847</v>
      </c>
      <c r="D196" s="256">
        <f>D195-SUM(F195:K195)</f>
        <v>0</v>
      </c>
      <c r="F196" s="256">
        <f>F195-'Div 2 history'!B195</f>
        <v>0</v>
      </c>
      <c r="G196" s="256">
        <f>G195-'Div 2 history'!C195</f>
        <v>0</v>
      </c>
      <c r="H196" s="256">
        <f>H195-'Div 2 history'!D195</f>
        <v>0</v>
      </c>
      <c r="I196" s="256">
        <f>I195-'Div 2 history'!E195</f>
        <v>0</v>
      </c>
      <c r="J196" s="256">
        <f>J195-'Div 2 history'!F195</f>
        <v>0</v>
      </c>
      <c r="K196" s="256">
        <f>K195-'Div 2 history'!G195</f>
        <v>0</v>
      </c>
      <c r="L196" s="256">
        <f t="shared" ref="L196:AF196" si="163">L195-SUM(L175:L194)</f>
        <v>0</v>
      </c>
      <c r="M196" s="256">
        <f t="shared" ref="M196:Q196" si="164">M195-SUM(M175:M194)</f>
        <v>0</v>
      </c>
      <c r="N196" s="256">
        <f t="shared" si="164"/>
        <v>0</v>
      </c>
      <c r="O196" s="256">
        <f t="shared" si="164"/>
        <v>0</v>
      </c>
      <c r="P196" s="256">
        <f t="shared" si="164"/>
        <v>0</v>
      </c>
      <c r="Q196" s="256">
        <f t="shared" si="164"/>
        <v>0</v>
      </c>
      <c r="R196" s="256">
        <f t="shared" si="163"/>
        <v>0</v>
      </c>
      <c r="S196" s="256">
        <f t="shared" si="163"/>
        <v>0</v>
      </c>
      <c r="T196" s="256">
        <f t="shared" si="163"/>
        <v>0</v>
      </c>
      <c r="U196" s="256">
        <f t="shared" si="163"/>
        <v>0</v>
      </c>
      <c r="V196" s="256">
        <f t="shared" si="163"/>
        <v>0</v>
      </c>
      <c r="W196" s="256">
        <f t="shared" si="163"/>
        <v>0</v>
      </c>
      <c r="X196" s="256">
        <f t="shared" si="163"/>
        <v>0</v>
      </c>
      <c r="Y196" s="256">
        <f t="shared" si="163"/>
        <v>0</v>
      </c>
      <c r="Z196" s="256">
        <f t="shared" si="163"/>
        <v>0</v>
      </c>
      <c r="AA196" s="256">
        <f t="shared" si="163"/>
        <v>0</v>
      </c>
      <c r="AB196" s="256">
        <f t="shared" si="163"/>
        <v>0</v>
      </c>
      <c r="AC196" s="256">
        <f t="shared" si="163"/>
        <v>0</v>
      </c>
      <c r="AD196" s="256">
        <f t="shared" si="163"/>
        <v>0</v>
      </c>
      <c r="AE196" s="256">
        <f t="shared" si="163"/>
        <v>0</v>
      </c>
      <c r="AF196" s="256">
        <f t="shared" si="163"/>
        <v>0</v>
      </c>
    </row>
    <row r="197" spans="1:38">
      <c r="A197" s="145" t="s">
        <v>687</v>
      </c>
      <c r="B197" s="125" t="str">
        <f t="shared" si="132"/>
        <v>9210-05415</v>
      </c>
      <c r="C197" s="255" t="str">
        <f t="shared" ref="C197" si="165">LEFT(B197,4)</f>
        <v>9210</v>
      </c>
      <c r="D197" s="256">
        <f>SUM($F197:K197)</f>
        <v>168410.77000000002</v>
      </c>
      <c r="E197" s="257">
        <f>D197/$D$203</f>
        <v>0.52538939424573805</v>
      </c>
      <c r="F197" s="258">
        <f>'Div 2 history'!B197</f>
        <v>59802.710000000006</v>
      </c>
      <c r="G197" s="258">
        <f>'Div 2 history'!C197</f>
        <v>9960.59</v>
      </c>
      <c r="H197" s="258">
        <f>'Div 2 history'!D197</f>
        <v>45110.92</v>
      </c>
      <c r="I197" s="258">
        <f>'Div 2 history'!E197</f>
        <v>43231.689999999995</v>
      </c>
      <c r="J197" s="258">
        <f>'Div 2 history'!F197</f>
        <v>879.75</v>
      </c>
      <c r="K197" s="258">
        <f>'Div 2 history'!G197</f>
        <v>9425.11</v>
      </c>
      <c r="L197" s="256">
        <f t="shared" ref="L197:AA202" si="166">$E197*L$203</f>
        <v>27264.347069230633</v>
      </c>
      <c r="M197" s="256">
        <f t="shared" si="166"/>
        <v>44050.538215381966</v>
      </c>
      <c r="N197" s="256">
        <f t="shared" si="166"/>
        <v>42112.376740009437</v>
      </c>
      <c r="O197" s="256">
        <f t="shared" si="166"/>
        <v>23645.990311060232</v>
      </c>
      <c r="P197" s="256">
        <f t="shared" si="166"/>
        <v>44194.494909405301</v>
      </c>
      <c r="Q197" s="256">
        <f t="shared" si="166"/>
        <v>91685.49303406605</v>
      </c>
      <c r="R197" s="256">
        <f t="shared" si="166"/>
        <v>37855.724406769892</v>
      </c>
      <c r="S197" s="256">
        <f t="shared" si="166"/>
        <v>18389.684831283266</v>
      </c>
      <c r="T197" s="256">
        <f t="shared" si="166"/>
        <v>29795.315905918509</v>
      </c>
      <c r="U197" s="256">
        <f t="shared" si="166"/>
        <v>35725.08652681543</v>
      </c>
      <c r="V197" s="256">
        <f t="shared" si="166"/>
        <v>35697.986941860247</v>
      </c>
      <c r="W197" s="256">
        <f t="shared" si="166"/>
        <v>10946.971387352658</v>
      </c>
      <c r="X197" s="256">
        <f t="shared" si="166"/>
        <v>27264.347069230633</v>
      </c>
      <c r="Y197" s="256">
        <f t="shared" si="166"/>
        <v>44050.538215381966</v>
      </c>
      <c r="Z197" s="256">
        <f t="shared" si="166"/>
        <v>42112.376740009437</v>
      </c>
      <c r="AA197" s="256">
        <f t="shared" si="166"/>
        <v>23645.990311060232</v>
      </c>
      <c r="AB197" s="256">
        <f t="shared" ref="S197:AF202" si="167">$E197*AB$203</f>
        <v>44194.494909405301</v>
      </c>
      <c r="AC197" s="256">
        <f t="shared" si="167"/>
        <v>91685.49303406605</v>
      </c>
      <c r="AD197" s="256">
        <f t="shared" si="167"/>
        <v>37855.724406769892</v>
      </c>
      <c r="AE197" s="256">
        <f t="shared" si="167"/>
        <v>18389.684831283266</v>
      </c>
      <c r="AF197" s="256">
        <f t="shared" si="167"/>
        <v>29795.315905918509</v>
      </c>
    </row>
    <row r="198" spans="1:38">
      <c r="A198" s="145" t="s">
        <v>494</v>
      </c>
      <c r="B198" s="125" t="str">
        <f t="shared" ref="B198:B202" si="168">RIGHT(A198,10)</f>
        <v>9302-05415</v>
      </c>
      <c r="C198" s="255" t="str">
        <f t="shared" ref="C198:C202" si="169">LEFT(B198,4)</f>
        <v>9302</v>
      </c>
      <c r="D198" s="256">
        <f>SUM($F198:K198)</f>
        <v>0</v>
      </c>
      <c r="E198" s="257">
        <f t="shared" ref="E198:E202" si="170">D198/$D$203</f>
        <v>0</v>
      </c>
      <c r="F198" s="258">
        <f>'Div 2 history'!B198</f>
        <v>0</v>
      </c>
      <c r="G198" s="258">
        <f>'Div 2 history'!C198</f>
        <v>0</v>
      </c>
      <c r="H198" s="258">
        <f>'Div 2 history'!D198</f>
        <v>0</v>
      </c>
      <c r="I198" s="258">
        <f>'Div 2 history'!E198</f>
        <v>0</v>
      </c>
      <c r="J198" s="258">
        <f>'Div 2 history'!F198</f>
        <v>0</v>
      </c>
      <c r="K198" s="258">
        <f>'Div 2 history'!G198</f>
        <v>0</v>
      </c>
      <c r="L198" s="256">
        <f t="shared" si="166"/>
        <v>0</v>
      </c>
      <c r="M198" s="256">
        <f t="shared" si="166"/>
        <v>0</v>
      </c>
      <c r="N198" s="256">
        <f t="shared" si="166"/>
        <v>0</v>
      </c>
      <c r="O198" s="256">
        <f t="shared" si="166"/>
        <v>0</v>
      </c>
      <c r="P198" s="256">
        <f t="shared" si="166"/>
        <v>0</v>
      </c>
      <c r="Q198" s="256">
        <f t="shared" si="166"/>
        <v>0</v>
      </c>
      <c r="R198" s="256">
        <f t="shared" si="166"/>
        <v>0</v>
      </c>
      <c r="S198" s="256">
        <f t="shared" si="167"/>
        <v>0</v>
      </c>
      <c r="T198" s="256">
        <f t="shared" si="167"/>
        <v>0</v>
      </c>
      <c r="U198" s="256">
        <f t="shared" si="167"/>
        <v>0</v>
      </c>
      <c r="V198" s="256">
        <f t="shared" si="167"/>
        <v>0</v>
      </c>
      <c r="W198" s="256">
        <f t="shared" si="167"/>
        <v>0</v>
      </c>
      <c r="X198" s="256">
        <f t="shared" si="167"/>
        <v>0</v>
      </c>
      <c r="Y198" s="256">
        <f t="shared" si="167"/>
        <v>0</v>
      </c>
      <c r="Z198" s="256">
        <f t="shared" si="167"/>
        <v>0</v>
      </c>
      <c r="AA198" s="256">
        <f t="shared" si="167"/>
        <v>0</v>
      </c>
      <c r="AB198" s="256">
        <f t="shared" si="167"/>
        <v>0</v>
      </c>
      <c r="AC198" s="256">
        <f t="shared" si="167"/>
        <v>0</v>
      </c>
      <c r="AD198" s="256">
        <f t="shared" si="167"/>
        <v>0</v>
      </c>
      <c r="AE198" s="256">
        <f t="shared" si="167"/>
        <v>0</v>
      </c>
      <c r="AF198" s="256">
        <f t="shared" si="167"/>
        <v>0</v>
      </c>
    </row>
    <row r="199" spans="1:38">
      <c r="A199" s="145" t="s">
        <v>937</v>
      </c>
      <c r="B199" s="125" t="str">
        <f t="shared" si="168"/>
        <v>8700-05416</v>
      </c>
      <c r="C199" s="255" t="str">
        <f t="shared" si="169"/>
        <v>8700</v>
      </c>
      <c r="D199" s="256">
        <f>SUM($F199:K199)</f>
        <v>0</v>
      </c>
      <c r="E199" s="257">
        <f t="shared" si="170"/>
        <v>0</v>
      </c>
      <c r="F199" s="258">
        <f>'Div 2 history'!B199</f>
        <v>0</v>
      </c>
      <c r="G199" s="258">
        <f>'Div 2 history'!C199</f>
        <v>0</v>
      </c>
      <c r="H199" s="258">
        <f>'Div 2 history'!D199</f>
        <v>0</v>
      </c>
      <c r="I199" s="258">
        <f>'Div 2 history'!E199</f>
        <v>0</v>
      </c>
      <c r="J199" s="258">
        <f>'Div 2 history'!F199</f>
        <v>0</v>
      </c>
      <c r="K199" s="258">
        <f>'Div 2 history'!G199</f>
        <v>0</v>
      </c>
      <c r="L199" s="256">
        <f t="shared" si="166"/>
        <v>0</v>
      </c>
      <c r="M199" s="256">
        <f t="shared" si="166"/>
        <v>0</v>
      </c>
      <c r="N199" s="256">
        <f t="shared" si="166"/>
        <v>0</v>
      </c>
      <c r="O199" s="256">
        <f t="shared" si="166"/>
        <v>0</v>
      </c>
      <c r="P199" s="256">
        <f t="shared" si="166"/>
        <v>0</v>
      </c>
      <c r="Q199" s="256">
        <f t="shared" si="166"/>
        <v>0</v>
      </c>
      <c r="R199" s="256">
        <f t="shared" si="166"/>
        <v>0</v>
      </c>
      <c r="S199" s="256">
        <f t="shared" si="167"/>
        <v>0</v>
      </c>
      <c r="T199" s="256">
        <f t="shared" si="167"/>
        <v>0</v>
      </c>
      <c r="U199" s="256">
        <f t="shared" si="167"/>
        <v>0</v>
      </c>
      <c r="V199" s="256">
        <f t="shared" si="167"/>
        <v>0</v>
      </c>
      <c r="W199" s="256">
        <f t="shared" si="167"/>
        <v>0</v>
      </c>
      <c r="X199" s="256">
        <f t="shared" si="167"/>
        <v>0</v>
      </c>
      <c r="Y199" s="256">
        <f t="shared" si="167"/>
        <v>0</v>
      </c>
      <c r="Z199" s="256">
        <f t="shared" si="167"/>
        <v>0</v>
      </c>
      <c r="AA199" s="256">
        <f t="shared" si="167"/>
        <v>0</v>
      </c>
      <c r="AB199" s="256">
        <f t="shared" si="167"/>
        <v>0</v>
      </c>
      <c r="AC199" s="256">
        <f t="shared" si="167"/>
        <v>0</v>
      </c>
      <c r="AD199" s="256">
        <f t="shared" si="167"/>
        <v>0</v>
      </c>
      <c r="AE199" s="256">
        <f t="shared" si="167"/>
        <v>0</v>
      </c>
      <c r="AF199" s="256">
        <f t="shared" si="167"/>
        <v>0</v>
      </c>
    </row>
    <row r="200" spans="1:38">
      <c r="A200" s="145" t="s">
        <v>790</v>
      </c>
      <c r="B200" s="125" t="str">
        <f t="shared" si="168"/>
        <v>9210-05417</v>
      </c>
      <c r="C200" s="255" t="str">
        <f t="shared" si="169"/>
        <v>9210</v>
      </c>
      <c r="D200" s="256">
        <f>SUM($F200:K200)</f>
        <v>19859.840000000004</v>
      </c>
      <c r="E200" s="257">
        <f t="shared" si="170"/>
        <v>6.1956544153424858E-2</v>
      </c>
      <c r="F200" s="258">
        <f>'Div 2 history'!B200</f>
        <v>69.989999999999995</v>
      </c>
      <c r="G200" s="258">
        <f>'Div 2 history'!C200</f>
        <v>39.049999999999997</v>
      </c>
      <c r="H200" s="258">
        <f>'Div 2 history'!D200</f>
        <v>0</v>
      </c>
      <c r="I200" s="258">
        <f>'Div 2 history'!E200</f>
        <v>19739.990000000002</v>
      </c>
      <c r="J200" s="258">
        <f>'Div 2 history'!F200</f>
        <v>0</v>
      </c>
      <c r="K200" s="258">
        <f>'Div 2 history'!G200</f>
        <v>10.81</v>
      </c>
      <c r="L200" s="256">
        <f t="shared" si="166"/>
        <v>3215.1481196801683</v>
      </c>
      <c r="M200" s="256">
        <f t="shared" si="166"/>
        <v>5194.6597053820924</v>
      </c>
      <c r="N200" s="256">
        <f t="shared" si="166"/>
        <v>4966.1020140001083</v>
      </c>
      <c r="O200" s="256">
        <f t="shared" si="166"/>
        <v>2788.4534000955309</v>
      </c>
      <c r="P200" s="256">
        <f t="shared" si="166"/>
        <v>5211.6357984801316</v>
      </c>
      <c r="Q200" s="256">
        <f t="shared" si="166"/>
        <v>10812.011737596511</v>
      </c>
      <c r="R200" s="256">
        <f t="shared" si="166"/>
        <v>4464.1362889234751</v>
      </c>
      <c r="S200" s="256">
        <f t="shared" si="167"/>
        <v>2168.6035780236184</v>
      </c>
      <c r="T200" s="256">
        <f t="shared" si="167"/>
        <v>3513.6126189613447</v>
      </c>
      <c r="U200" s="256">
        <f t="shared" si="167"/>
        <v>4212.8808175908835</v>
      </c>
      <c r="V200" s="256">
        <f t="shared" si="167"/>
        <v>4209.6850990434505</v>
      </c>
      <c r="W200" s="256">
        <f t="shared" si="167"/>
        <v>1290.921597457228</v>
      </c>
      <c r="X200" s="256">
        <f t="shared" si="167"/>
        <v>3215.1481196801683</v>
      </c>
      <c r="Y200" s="256">
        <f t="shared" si="167"/>
        <v>5194.6597053820924</v>
      </c>
      <c r="Z200" s="256">
        <f t="shared" si="167"/>
        <v>4966.1020140001083</v>
      </c>
      <c r="AA200" s="256">
        <f t="shared" si="167"/>
        <v>2788.4534000955309</v>
      </c>
      <c r="AB200" s="256">
        <f t="shared" si="167"/>
        <v>5211.6357984801316</v>
      </c>
      <c r="AC200" s="256">
        <f t="shared" si="167"/>
        <v>10812.011737596511</v>
      </c>
      <c r="AD200" s="256">
        <f t="shared" si="167"/>
        <v>4464.1362889234751</v>
      </c>
      <c r="AE200" s="256">
        <f t="shared" si="167"/>
        <v>2168.6035780236184</v>
      </c>
      <c r="AF200" s="256">
        <f t="shared" si="167"/>
        <v>3513.6126189613447</v>
      </c>
    </row>
    <row r="201" spans="1:38">
      <c r="A201" s="145" t="s">
        <v>754</v>
      </c>
      <c r="B201" s="125" t="str">
        <f t="shared" si="168"/>
        <v>9210-07510</v>
      </c>
      <c r="C201" s="255" t="str">
        <f t="shared" si="169"/>
        <v>9210</v>
      </c>
      <c r="D201" s="256">
        <f>SUM($F201:K201)</f>
        <v>93631.69</v>
      </c>
      <c r="E201" s="257">
        <f t="shared" si="170"/>
        <v>0.29210184652267029</v>
      </c>
      <c r="F201" s="258">
        <f>'Div 2 history'!B201</f>
        <v>8313.33</v>
      </c>
      <c r="G201" s="258">
        <f>'Div 2 history'!C201</f>
        <v>21135.7</v>
      </c>
      <c r="H201" s="258">
        <f>'Div 2 history'!D201</f>
        <v>7733.33</v>
      </c>
      <c r="I201" s="258">
        <f>'Div 2 history'!E201</f>
        <v>1159</v>
      </c>
      <c r="J201" s="258">
        <f>'Div 2 history'!F201</f>
        <v>47757</v>
      </c>
      <c r="K201" s="258">
        <f>'Div 2 history'!G201</f>
        <v>7533.33</v>
      </c>
      <c r="L201" s="256">
        <f t="shared" si="166"/>
        <v>15158.216382708843</v>
      </c>
      <c r="M201" s="256">
        <f t="shared" si="166"/>
        <v>24490.870379108161</v>
      </c>
      <c r="N201" s="256">
        <f t="shared" si="166"/>
        <v>23413.30666728603</v>
      </c>
      <c r="O201" s="256">
        <f t="shared" si="166"/>
        <v>13146.510965707212</v>
      </c>
      <c r="P201" s="256">
        <f t="shared" si="166"/>
        <v>24570.906285055371</v>
      </c>
      <c r="Q201" s="256">
        <f t="shared" si="166"/>
        <v>50974.576395932585</v>
      </c>
      <c r="R201" s="256">
        <f t="shared" si="166"/>
        <v>21046.726716944006</v>
      </c>
      <c r="S201" s="256">
        <f t="shared" si="167"/>
        <v>10224.151753004971</v>
      </c>
      <c r="T201" s="256">
        <f t="shared" si="167"/>
        <v>16565.364449999433</v>
      </c>
      <c r="U201" s="256">
        <f t="shared" si="167"/>
        <v>19862.151493648293</v>
      </c>
      <c r="V201" s="256">
        <f t="shared" si="167"/>
        <v>19847.084880404658</v>
      </c>
      <c r="W201" s="256">
        <f t="shared" si="167"/>
        <v>6086.2107059986356</v>
      </c>
      <c r="X201" s="256">
        <f t="shared" si="167"/>
        <v>15158.216382708843</v>
      </c>
      <c r="Y201" s="256">
        <f t="shared" si="167"/>
        <v>24490.870379108161</v>
      </c>
      <c r="Z201" s="256">
        <f t="shared" si="167"/>
        <v>23413.30666728603</v>
      </c>
      <c r="AA201" s="256">
        <f t="shared" si="167"/>
        <v>13146.510965707212</v>
      </c>
      <c r="AB201" s="256">
        <f t="shared" si="167"/>
        <v>24570.906285055371</v>
      </c>
      <c r="AC201" s="256">
        <f t="shared" si="167"/>
        <v>50974.576395932585</v>
      </c>
      <c r="AD201" s="256">
        <f t="shared" si="167"/>
        <v>21046.726716944006</v>
      </c>
      <c r="AE201" s="256">
        <f t="shared" si="167"/>
        <v>10224.151753004971</v>
      </c>
      <c r="AF201" s="256">
        <f t="shared" si="167"/>
        <v>16565.364449999433</v>
      </c>
    </row>
    <row r="202" spans="1:38">
      <c r="A202" s="145" t="s">
        <v>500</v>
      </c>
      <c r="B202" s="125" t="str">
        <f t="shared" si="168"/>
        <v>9302-07510</v>
      </c>
      <c r="C202" s="255" t="str">
        <f t="shared" si="169"/>
        <v>9302</v>
      </c>
      <c r="D202" s="256">
        <f>SUM($F202:K202)</f>
        <v>38642.369999999995</v>
      </c>
      <c r="E202" s="257">
        <f t="shared" si="170"/>
        <v>0.12055221507816677</v>
      </c>
      <c r="F202" s="258">
        <f>'Div 2 history'!B202</f>
        <v>3866.67</v>
      </c>
      <c r="G202" s="258">
        <f>'Div 2 history'!C202</f>
        <v>3866.67</v>
      </c>
      <c r="H202" s="258">
        <f>'Div 2 history'!D202</f>
        <v>3866.67</v>
      </c>
      <c r="I202" s="258">
        <f>'Div 2 history'!E202</f>
        <v>3866.67</v>
      </c>
      <c r="J202" s="258">
        <f>'Div 2 history'!F202</f>
        <v>19309.02</v>
      </c>
      <c r="K202" s="258">
        <f>'Div 2 history'!G202</f>
        <v>3866.67</v>
      </c>
      <c r="L202" s="256">
        <f t="shared" si="166"/>
        <v>6255.8884283803545</v>
      </c>
      <c r="M202" s="256">
        <f t="shared" si="166"/>
        <v>10107.531700127784</v>
      </c>
      <c r="N202" s="256">
        <f t="shared" si="166"/>
        <v>9662.8145787044268</v>
      </c>
      <c r="O202" s="256">
        <f t="shared" si="166"/>
        <v>5425.6453231370206</v>
      </c>
      <c r="P202" s="256">
        <f t="shared" si="166"/>
        <v>10140.563007059201</v>
      </c>
      <c r="Q202" s="256">
        <f t="shared" si="166"/>
        <v>21037.518832404854</v>
      </c>
      <c r="R202" s="256">
        <f t="shared" si="166"/>
        <v>8686.1125873626261</v>
      </c>
      <c r="S202" s="256">
        <f t="shared" si="167"/>
        <v>4219.5698376881446</v>
      </c>
      <c r="T202" s="256">
        <f t="shared" si="167"/>
        <v>6836.6270251207088</v>
      </c>
      <c r="U202" s="256">
        <f t="shared" si="167"/>
        <v>8197.2311619453812</v>
      </c>
      <c r="V202" s="256">
        <f t="shared" si="167"/>
        <v>8191.0130786916516</v>
      </c>
      <c r="W202" s="256">
        <f t="shared" si="167"/>
        <v>2511.8163091914762</v>
      </c>
      <c r="X202" s="256">
        <f t="shared" si="167"/>
        <v>6255.8884283803545</v>
      </c>
      <c r="Y202" s="256">
        <f t="shared" si="167"/>
        <v>10107.531700127784</v>
      </c>
      <c r="Z202" s="256">
        <f t="shared" si="167"/>
        <v>9662.8145787044268</v>
      </c>
      <c r="AA202" s="256">
        <f t="shared" si="167"/>
        <v>5425.6453231370206</v>
      </c>
      <c r="AB202" s="256">
        <f t="shared" si="167"/>
        <v>10140.563007059201</v>
      </c>
      <c r="AC202" s="256">
        <f t="shared" si="167"/>
        <v>21037.518832404854</v>
      </c>
      <c r="AD202" s="256">
        <f t="shared" si="167"/>
        <v>8686.1125873626261</v>
      </c>
      <c r="AE202" s="256">
        <f t="shared" si="167"/>
        <v>4219.5698376881446</v>
      </c>
      <c r="AF202" s="256">
        <f t="shared" si="167"/>
        <v>6836.6270251207088</v>
      </c>
    </row>
    <row r="203" spans="1:38">
      <c r="A203" s="133" t="s">
        <v>501</v>
      </c>
      <c r="B203" s="171"/>
      <c r="C203" s="182"/>
      <c r="D203" s="259">
        <f t="shared" ref="D203:F203" si="171">SUM(D197:D202)</f>
        <v>320544.67000000004</v>
      </c>
      <c r="E203" s="260">
        <f t="shared" si="171"/>
        <v>1</v>
      </c>
      <c r="F203" s="259">
        <f t="shared" si="171"/>
        <v>72052.7</v>
      </c>
      <c r="G203" s="259">
        <f t="shared" ref="G203:K203" si="172">SUM(G197:G202)</f>
        <v>35002.01</v>
      </c>
      <c r="H203" s="259">
        <f t="shared" si="172"/>
        <v>56710.92</v>
      </c>
      <c r="I203" s="259">
        <f t="shared" si="172"/>
        <v>67997.349999999991</v>
      </c>
      <c r="J203" s="259">
        <f t="shared" si="172"/>
        <v>67945.77</v>
      </c>
      <c r="K203" s="259">
        <f t="shared" si="172"/>
        <v>20835.919999999998</v>
      </c>
      <c r="L203" s="262">
        <f>'FY21 OM Budget'!AH127</f>
        <v>51893.599999999999</v>
      </c>
      <c r="M203" s="262">
        <f>'FY21 OM Budget'!AI127</f>
        <v>83843.600000000006</v>
      </c>
      <c r="N203" s="262">
        <f>'FY21 OM Budget'!AJ127</f>
        <v>80154.600000000006</v>
      </c>
      <c r="O203" s="262">
        <f>'FY21 OM Budget'!AK127</f>
        <v>45006.6</v>
      </c>
      <c r="P203" s="262">
        <f>'FY21 OM Budget'!AL127</f>
        <v>84117.6</v>
      </c>
      <c r="Q203" s="262">
        <f>'FY21 OM Budget'!AM127</f>
        <v>174509.6</v>
      </c>
      <c r="R203" s="263">
        <f t="shared" ref="R203" si="173">F203*(1+R$4)</f>
        <v>72052.7</v>
      </c>
      <c r="S203" s="263">
        <f t="shared" ref="S203" si="174">G203*(1+S$4)</f>
        <v>35002.01</v>
      </c>
      <c r="T203" s="263">
        <f t="shared" ref="T203" si="175">H203*(1+T$4)</f>
        <v>56710.92</v>
      </c>
      <c r="U203" s="263">
        <f t="shared" ref="U203:AF203" si="176">I203*(1+U$4)</f>
        <v>67997.349999999991</v>
      </c>
      <c r="V203" s="263">
        <f t="shared" si="176"/>
        <v>67945.77</v>
      </c>
      <c r="W203" s="263">
        <f t="shared" si="176"/>
        <v>20835.919999999998</v>
      </c>
      <c r="X203" s="263">
        <f t="shared" si="176"/>
        <v>51893.599999999999</v>
      </c>
      <c r="Y203" s="263">
        <f t="shared" si="176"/>
        <v>83843.600000000006</v>
      </c>
      <c r="Z203" s="263">
        <f t="shared" si="176"/>
        <v>80154.600000000006</v>
      </c>
      <c r="AA203" s="263">
        <f t="shared" si="176"/>
        <v>45006.6</v>
      </c>
      <c r="AB203" s="263">
        <f t="shared" si="176"/>
        <v>84117.6</v>
      </c>
      <c r="AC203" s="263">
        <f t="shared" si="176"/>
        <v>174509.6</v>
      </c>
      <c r="AD203" s="263">
        <f t="shared" si="176"/>
        <v>72052.7</v>
      </c>
      <c r="AE203" s="263">
        <f t="shared" si="176"/>
        <v>35002.01</v>
      </c>
      <c r="AF203" s="263">
        <f t="shared" si="176"/>
        <v>56710.92</v>
      </c>
      <c r="AH203" s="264">
        <f>SUM(F203:Q203)</f>
        <v>840070.2699999999</v>
      </c>
      <c r="AI203" s="264">
        <f>SUM(U203:AF203)</f>
        <v>840070.2699999999</v>
      </c>
      <c r="AK203" s="264">
        <f>AH203*$AK$7</f>
        <v>42029.7490100426</v>
      </c>
      <c r="AL203" s="264">
        <f>AI203*$AL$7</f>
        <v>41763.354211212391</v>
      </c>
    </row>
    <row r="204" spans="1:38">
      <c r="A204" s="145"/>
      <c r="B204" s="125" t="str">
        <f t="shared" si="132"/>
        <v/>
      </c>
      <c r="C204" s="182" t="s">
        <v>847</v>
      </c>
      <c r="D204" s="256">
        <f>D203-SUM(F203:K203)</f>
        <v>0</v>
      </c>
      <c r="F204" s="256">
        <f>F203-'Div 2 history'!B203</f>
        <v>0</v>
      </c>
      <c r="G204" s="256">
        <f>G203-'Div 2 history'!C203</f>
        <v>0</v>
      </c>
      <c r="H204" s="256">
        <f>H203-'Div 2 history'!D203</f>
        <v>0</v>
      </c>
      <c r="I204" s="256">
        <f>I203-'Div 2 history'!E203</f>
        <v>0</v>
      </c>
      <c r="J204" s="256">
        <f>J203-'Div 2 history'!F203</f>
        <v>0</v>
      </c>
      <c r="K204" s="256">
        <f>K203-'Div 2 history'!G203</f>
        <v>0</v>
      </c>
      <c r="L204" s="256">
        <f t="shared" ref="L204:AF204" si="177">L203-SUM(L197:L202)</f>
        <v>0</v>
      </c>
      <c r="M204" s="256">
        <f t="shared" ref="M204:Q204" si="178">M203-SUM(M197:M202)</f>
        <v>0</v>
      </c>
      <c r="N204" s="256">
        <f t="shared" si="178"/>
        <v>0</v>
      </c>
      <c r="O204" s="256">
        <f t="shared" si="178"/>
        <v>0</v>
      </c>
      <c r="P204" s="256">
        <f t="shared" si="178"/>
        <v>0</v>
      </c>
      <c r="Q204" s="256">
        <f t="shared" si="178"/>
        <v>0</v>
      </c>
      <c r="R204" s="256">
        <f t="shared" si="177"/>
        <v>0</v>
      </c>
      <c r="S204" s="256">
        <f t="shared" si="177"/>
        <v>0</v>
      </c>
      <c r="T204" s="256">
        <f t="shared" si="177"/>
        <v>0</v>
      </c>
      <c r="U204" s="256">
        <f t="shared" si="177"/>
        <v>0</v>
      </c>
      <c r="V204" s="256">
        <f t="shared" si="177"/>
        <v>0</v>
      </c>
      <c r="W204" s="256">
        <f t="shared" si="177"/>
        <v>0</v>
      </c>
      <c r="X204" s="256">
        <f t="shared" si="177"/>
        <v>0</v>
      </c>
      <c r="Y204" s="256">
        <f t="shared" si="177"/>
        <v>0</v>
      </c>
      <c r="Z204" s="256">
        <f t="shared" si="177"/>
        <v>0</v>
      </c>
      <c r="AA204" s="256">
        <f t="shared" si="177"/>
        <v>0</v>
      </c>
      <c r="AB204" s="256">
        <f t="shared" si="177"/>
        <v>0</v>
      </c>
      <c r="AC204" s="256">
        <f t="shared" si="177"/>
        <v>0</v>
      </c>
      <c r="AD204" s="256">
        <f t="shared" si="177"/>
        <v>0</v>
      </c>
      <c r="AE204" s="256">
        <f t="shared" si="177"/>
        <v>0</v>
      </c>
      <c r="AF204" s="256">
        <f t="shared" si="177"/>
        <v>0</v>
      </c>
    </row>
    <row r="205" spans="1:38">
      <c r="A205" s="145" t="s">
        <v>508</v>
      </c>
      <c r="B205" s="125" t="str">
        <f t="shared" si="132"/>
        <v>9210-05111</v>
      </c>
      <c r="C205" s="255" t="str">
        <f t="shared" ref="C205" si="179">LEFT(B205,4)</f>
        <v>9210</v>
      </c>
      <c r="D205" s="256">
        <f>SUM($F205:K205)</f>
        <v>119474.45</v>
      </c>
      <c r="E205" s="257">
        <f>D205/$D$210</f>
        <v>0.57042799795251331</v>
      </c>
      <c r="F205" s="258">
        <f>'Div 2 history'!B205</f>
        <v>20050.25</v>
      </c>
      <c r="G205" s="258">
        <f>'Div 2 history'!C205</f>
        <v>16781.990000000002</v>
      </c>
      <c r="H205" s="258">
        <f>'Div 2 history'!D205</f>
        <v>17281.760000000002</v>
      </c>
      <c r="I205" s="258">
        <f>'Div 2 history'!E205</f>
        <v>23474.32</v>
      </c>
      <c r="J205" s="258">
        <f>'Div 2 history'!F205</f>
        <v>21282.959999999999</v>
      </c>
      <c r="K205" s="258">
        <f>'Div 2 history'!G205</f>
        <v>20603.169999999998</v>
      </c>
      <c r="L205" s="256">
        <f t="shared" ref="L205:AF209" si="180">$E205*L$210</f>
        <v>22149.057464018464</v>
      </c>
      <c r="M205" s="256">
        <f t="shared" si="180"/>
        <v>21949.407664735085</v>
      </c>
      <c r="N205" s="256">
        <f t="shared" si="180"/>
        <v>22477.05356284116</v>
      </c>
      <c r="O205" s="256">
        <f t="shared" si="180"/>
        <v>22092.014664223214</v>
      </c>
      <c r="P205" s="256">
        <f t="shared" si="180"/>
        <v>21892.364864939835</v>
      </c>
      <c r="Q205" s="256">
        <f t="shared" si="180"/>
        <v>21906.625564888647</v>
      </c>
      <c r="R205" s="256">
        <f t="shared" si="180"/>
        <v>20537.883583801591</v>
      </c>
      <c r="S205" s="256">
        <f t="shared" si="180"/>
        <v>18021.508922193836</v>
      </c>
      <c r="T205" s="256">
        <f t="shared" si="180"/>
        <v>18846.096818914073</v>
      </c>
      <c r="U205" s="256">
        <f t="shared" si="180"/>
        <v>21139.833432920961</v>
      </c>
      <c r="V205" s="256">
        <f t="shared" si="180"/>
        <v>20593.699963401246</v>
      </c>
      <c r="W205" s="256">
        <f t="shared" si="180"/>
        <v>20335.427278768286</v>
      </c>
      <c r="X205" s="256">
        <f t="shared" si="180"/>
        <v>22149.057464018464</v>
      </c>
      <c r="Y205" s="256">
        <f t="shared" si="180"/>
        <v>21949.407664735085</v>
      </c>
      <c r="Z205" s="256">
        <f t="shared" si="180"/>
        <v>22477.05356284116</v>
      </c>
      <c r="AA205" s="256">
        <f t="shared" si="180"/>
        <v>22092.014664223214</v>
      </c>
      <c r="AB205" s="256">
        <f t="shared" si="180"/>
        <v>21892.364864939835</v>
      </c>
      <c r="AC205" s="256">
        <f t="shared" si="180"/>
        <v>21906.625564888647</v>
      </c>
      <c r="AD205" s="256">
        <f t="shared" si="180"/>
        <v>20537.883583801591</v>
      </c>
      <c r="AE205" s="256">
        <f t="shared" si="180"/>
        <v>18021.508922193836</v>
      </c>
      <c r="AF205" s="256">
        <f t="shared" si="180"/>
        <v>18846.096818914073</v>
      </c>
    </row>
    <row r="206" spans="1:38">
      <c r="A206" s="145" t="s">
        <v>806</v>
      </c>
      <c r="B206" s="125" t="str">
        <f t="shared" ref="B206:B209" si="181">RIGHT(A206,10)</f>
        <v>9230-05111</v>
      </c>
      <c r="C206" s="255" t="str">
        <f t="shared" ref="C206:C209" si="182">LEFT(B206,4)</f>
        <v>9230</v>
      </c>
      <c r="D206" s="256">
        <f>SUM($F206:K206)</f>
        <v>1510.6</v>
      </c>
      <c r="E206" s="257">
        <f t="shared" ref="E206:E209" si="183">D206/$D$210</f>
        <v>7.2123247581978118E-3</v>
      </c>
      <c r="F206" s="258">
        <f>'Div 2 history'!B206</f>
        <v>42.54</v>
      </c>
      <c r="G206" s="258">
        <f>'Div 2 history'!C206</f>
        <v>55.32</v>
      </c>
      <c r="H206" s="258">
        <f>'Div 2 history'!D206</f>
        <v>1001.18</v>
      </c>
      <c r="I206" s="258">
        <f>'Div 2 history'!E206</f>
        <v>23.37</v>
      </c>
      <c r="J206" s="258">
        <f>'Div 2 history'!F206</f>
        <v>98.7</v>
      </c>
      <c r="K206" s="258">
        <f>'Div 2 history'!G206</f>
        <v>289.49</v>
      </c>
      <c r="L206" s="256">
        <f t="shared" si="180"/>
        <v>280.04620406410152</v>
      </c>
      <c r="M206" s="256">
        <f t="shared" si="180"/>
        <v>277.52189039873224</v>
      </c>
      <c r="N206" s="256">
        <f t="shared" si="180"/>
        <v>284.19329080006526</v>
      </c>
      <c r="O206" s="256">
        <f t="shared" si="180"/>
        <v>279.3249715882817</v>
      </c>
      <c r="P206" s="256">
        <f t="shared" si="180"/>
        <v>276.80065792291248</v>
      </c>
      <c r="Q206" s="256">
        <f t="shared" si="180"/>
        <v>276.98096604186742</v>
      </c>
      <c r="R206" s="256">
        <f t="shared" si="180"/>
        <v>259.67499278457177</v>
      </c>
      <c r="S206" s="256">
        <f t="shared" si="180"/>
        <v>227.85868759275314</v>
      </c>
      <c r="T206" s="256">
        <f t="shared" si="180"/>
        <v>238.28453577021361</v>
      </c>
      <c r="U206" s="256">
        <f t="shared" si="180"/>
        <v>267.2858706089076</v>
      </c>
      <c r="V206" s="256">
        <f t="shared" si="180"/>
        <v>260.38071876216145</v>
      </c>
      <c r="W206" s="256">
        <f t="shared" si="180"/>
        <v>257.11519448139222</v>
      </c>
      <c r="X206" s="256">
        <f t="shared" si="180"/>
        <v>280.04620406410152</v>
      </c>
      <c r="Y206" s="256">
        <f t="shared" si="180"/>
        <v>277.52189039873224</v>
      </c>
      <c r="Z206" s="256">
        <f t="shared" si="180"/>
        <v>284.19329080006526</v>
      </c>
      <c r="AA206" s="256">
        <f t="shared" si="180"/>
        <v>279.3249715882817</v>
      </c>
      <c r="AB206" s="256">
        <f t="shared" si="180"/>
        <v>276.80065792291248</v>
      </c>
      <c r="AC206" s="256">
        <f t="shared" si="180"/>
        <v>276.98096604186742</v>
      </c>
      <c r="AD206" s="256">
        <f t="shared" si="180"/>
        <v>259.67499278457177</v>
      </c>
      <c r="AE206" s="256">
        <f t="shared" si="180"/>
        <v>227.85868759275314</v>
      </c>
      <c r="AF206" s="256">
        <f t="shared" si="180"/>
        <v>238.28453577021361</v>
      </c>
    </row>
    <row r="207" spans="1:38">
      <c r="A207" s="145" t="s">
        <v>938</v>
      </c>
      <c r="B207" s="125" t="str">
        <f t="shared" si="181"/>
        <v>9302-05111</v>
      </c>
      <c r="C207" s="255" t="str">
        <f t="shared" si="182"/>
        <v>9302</v>
      </c>
      <c r="D207" s="256">
        <f>SUM($F207:K207)</f>
        <v>0</v>
      </c>
      <c r="E207" s="257">
        <f t="shared" si="183"/>
        <v>0</v>
      </c>
      <c r="F207" s="258">
        <f>'Div 2 history'!B207</f>
        <v>0</v>
      </c>
      <c r="G207" s="258">
        <f>'Div 2 history'!C207</f>
        <v>0</v>
      </c>
      <c r="H207" s="258">
        <f>'Div 2 history'!D207</f>
        <v>0</v>
      </c>
      <c r="I207" s="258">
        <f>'Div 2 history'!E207</f>
        <v>0</v>
      </c>
      <c r="J207" s="258">
        <f>'Div 2 history'!F207</f>
        <v>0</v>
      </c>
      <c r="K207" s="258">
        <f>'Div 2 history'!G207</f>
        <v>0</v>
      </c>
      <c r="L207" s="256">
        <f t="shared" si="180"/>
        <v>0</v>
      </c>
      <c r="M207" s="256">
        <f t="shared" si="180"/>
        <v>0</v>
      </c>
      <c r="N207" s="256">
        <f t="shared" si="180"/>
        <v>0</v>
      </c>
      <c r="O207" s="256">
        <f t="shared" si="180"/>
        <v>0</v>
      </c>
      <c r="P207" s="256">
        <f t="shared" si="180"/>
        <v>0</v>
      </c>
      <c r="Q207" s="256">
        <f t="shared" si="180"/>
        <v>0</v>
      </c>
      <c r="R207" s="256">
        <f t="shared" si="180"/>
        <v>0</v>
      </c>
      <c r="S207" s="256">
        <f t="shared" si="180"/>
        <v>0</v>
      </c>
      <c r="T207" s="256">
        <f t="shared" si="180"/>
        <v>0</v>
      </c>
      <c r="U207" s="256">
        <f t="shared" si="180"/>
        <v>0</v>
      </c>
      <c r="V207" s="256">
        <f t="shared" si="180"/>
        <v>0</v>
      </c>
      <c r="W207" s="256">
        <f t="shared" si="180"/>
        <v>0</v>
      </c>
      <c r="X207" s="256">
        <f t="shared" si="180"/>
        <v>0</v>
      </c>
      <c r="Y207" s="256">
        <f t="shared" si="180"/>
        <v>0</v>
      </c>
      <c r="Z207" s="256">
        <f t="shared" si="180"/>
        <v>0</v>
      </c>
      <c r="AA207" s="256">
        <f t="shared" si="180"/>
        <v>0</v>
      </c>
      <c r="AB207" s="256">
        <f t="shared" si="180"/>
        <v>0</v>
      </c>
      <c r="AC207" s="256">
        <f t="shared" si="180"/>
        <v>0</v>
      </c>
      <c r="AD207" s="256">
        <f t="shared" si="180"/>
        <v>0</v>
      </c>
      <c r="AE207" s="256">
        <f t="shared" si="180"/>
        <v>0</v>
      </c>
      <c r="AF207" s="256">
        <f t="shared" si="180"/>
        <v>0</v>
      </c>
    </row>
    <row r="208" spans="1:38">
      <c r="A208" s="145" t="s">
        <v>939</v>
      </c>
      <c r="B208" s="125" t="str">
        <f t="shared" si="181"/>
        <v>9320-05111</v>
      </c>
      <c r="C208" s="255" t="str">
        <f t="shared" si="182"/>
        <v>9320</v>
      </c>
      <c r="D208" s="256">
        <f>SUM($F208:K208)</f>
        <v>676.23</v>
      </c>
      <c r="E208" s="257">
        <f t="shared" si="183"/>
        <v>3.2286444930730218E-3</v>
      </c>
      <c r="F208" s="258">
        <f>'Div 2 history'!B208</f>
        <v>0</v>
      </c>
      <c r="G208" s="258">
        <f>'Div 2 history'!C208</f>
        <v>0</v>
      </c>
      <c r="H208" s="258">
        <f>'Div 2 history'!D208</f>
        <v>0</v>
      </c>
      <c r="I208" s="258">
        <f>'Div 2 history'!E208</f>
        <v>0</v>
      </c>
      <c r="J208" s="258">
        <f>'Div 2 history'!F208</f>
        <v>0</v>
      </c>
      <c r="K208" s="258">
        <f>'Div 2 history'!G208</f>
        <v>676.23</v>
      </c>
      <c r="L208" s="256">
        <f t="shared" si="180"/>
        <v>125.36452043841346</v>
      </c>
      <c r="M208" s="256">
        <f t="shared" si="180"/>
        <v>124.2344948658379</v>
      </c>
      <c r="N208" s="256">
        <f t="shared" si="180"/>
        <v>127.22099102193044</v>
      </c>
      <c r="O208" s="256">
        <f t="shared" si="180"/>
        <v>125.04165598910616</v>
      </c>
      <c r="P208" s="256">
        <f t="shared" si="180"/>
        <v>123.9116304165306</v>
      </c>
      <c r="Q208" s="256">
        <f t="shared" si="180"/>
        <v>123.99234652885742</v>
      </c>
      <c r="R208" s="256">
        <f t="shared" si="180"/>
        <v>116.24521406772871</v>
      </c>
      <c r="S208" s="256">
        <f t="shared" si="180"/>
        <v>102.00243632387625</v>
      </c>
      <c r="T208" s="256">
        <f t="shared" si="180"/>
        <v>106.66963565728291</v>
      </c>
      <c r="U208" s="256">
        <f t="shared" si="180"/>
        <v>119.65227345548895</v>
      </c>
      <c r="V208" s="256">
        <f t="shared" si="180"/>
        <v>116.56113693137593</v>
      </c>
      <c r="W208" s="256">
        <f t="shared" si="180"/>
        <v>115.09930356424724</v>
      </c>
      <c r="X208" s="256">
        <f t="shared" si="180"/>
        <v>125.36452043841346</v>
      </c>
      <c r="Y208" s="256">
        <f t="shared" si="180"/>
        <v>124.2344948658379</v>
      </c>
      <c r="Z208" s="256">
        <f t="shared" si="180"/>
        <v>127.22099102193044</v>
      </c>
      <c r="AA208" s="256">
        <f t="shared" si="180"/>
        <v>125.04165598910616</v>
      </c>
      <c r="AB208" s="256">
        <f t="shared" si="180"/>
        <v>123.9116304165306</v>
      </c>
      <c r="AC208" s="256">
        <f t="shared" si="180"/>
        <v>123.99234652885742</v>
      </c>
      <c r="AD208" s="256">
        <f t="shared" si="180"/>
        <v>116.24521406772871</v>
      </c>
      <c r="AE208" s="256">
        <f t="shared" si="180"/>
        <v>102.00243632387625</v>
      </c>
      <c r="AF208" s="256">
        <f t="shared" si="180"/>
        <v>106.66963565728291</v>
      </c>
    </row>
    <row r="209" spans="1:64">
      <c r="A209" s="145" t="s">
        <v>896</v>
      </c>
      <c r="B209" s="125" t="str">
        <f t="shared" si="181"/>
        <v>9210-05215</v>
      </c>
      <c r="C209" s="255" t="str">
        <f t="shared" si="182"/>
        <v>9210</v>
      </c>
      <c r="D209" s="256">
        <f>SUM($F209:K209)</f>
        <v>87785.75</v>
      </c>
      <c r="E209" s="257">
        <f t="shared" si="183"/>
        <v>0.41913103279621583</v>
      </c>
      <c r="F209" s="258">
        <f>'Div 2 history'!B209</f>
        <v>15911.55</v>
      </c>
      <c r="G209" s="258">
        <f>'Div 2 history'!C209</f>
        <v>14755.65</v>
      </c>
      <c r="H209" s="258">
        <f>'Div 2 history'!D209</f>
        <v>14755.58</v>
      </c>
      <c r="I209" s="258">
        <f>'Div 2 history'!E209</f>
        <v>13561.91</v>
      </c>
      <c r="J209" s="258">
        <f>'Div 2 history'!F209</f>
        <v>14720.53</v>
      </c>
      <c r="K209" s="258">
        <f>'Div 2 history'!G209</f>
        <v>14080.53</v>
      </c>
      <c r="L209" s="256">
        <f t="shared" si="180"/>
        <v>16274.371811479015</v>
      </c>
      <c r="M209" s="256">
        <f t="shared" si="180"/>
        <v>16127.675950000341</v>
      </c>
      <c r="N209" s="256">
        <f t="shared" si="180"/>
        <v>16515.372155336841</v>
      </c>
      <c r="O209" s="256">
        <f t="shared" si="180"/>
        <v>16232.458708199394</v>
      </c>
      <c r="P209" s="256">
        <f t="shared" si="180"/>
        <v>16085.762846720718</v>
      </c>
      <c r="Q209" s="256">
        <f t="shared" si="180"/>
        <v>16096.241122540623</v>
      </c>
      <c r="R209" s="256">
        <f t="shared" si="180"/>
        <v>15090.536209346104</v>
      </c>
      <c r="S209" s="256">
        <f t="shared" si="180"/>
        <v>13241.589953889534</v>
      </c>
      <c r="T209" s="256">
        <f t="shared" si="180"/>
        <v>13847.469009658435</v>
      </c>
      <c r="U209" s="256">
        <f t="shared" si="180"/>
        <v>15532.82842301464</v>
      </c>
      <c r="V209" s="256">
        <f t="shared" si="180"/>
        <v>15131.548180905216</v>
      </c>
      <c r="W209" s="256">
        <f t="shared" si="180"/>
        <v>14941.778223186071</v>
      </c>
      <c r="X209" s="256">
        <f t="shared" si="180"/>
        <v>16274.371811479015</v>
      </c>
      <c r="Y209" s="256">
        <f t="shared" si="180"/>
        <v>16127.675950000341</v>
      </c>
      <c r="Z209" s="256">
        <f t="shared" si="180"/>
        <v>16515.372155336841</v>
      </c>
      <c r="AA209" s="256">
        <f t="shared" si="180"/>
        <v>16232.458708199394</v>
      </c>
      <c r="AB209" s="256">
        <f t="shared" si="180"/>
        <v>16085.762846720718</v>
      </c>
      <c r="AC209" s="256">
        <f t="shared" si="180"/>
        <v>16096.241122540623</v>
      </c>
      <c r="AD209" s="256">
        <f t="shared" si="180"/>
        <v>15090.536209346104</v>
      </c>
      <c r="AE209" s="256">
        <f t="shared" si="180"/>
        <v>13241.589953889534</v>
      </c>
      <c r="AF209" s="256">
        <f t="shared" si="180"/>
        <v>13847.469009658435</v>
      </c>
    </row>
    <row r="210" spans="1:64">
      <c r="A210" s="133" t="s">
        <v>27</v>
      </c>
      <c r="B210" s="171"/>
      <c r="C210" s="182"/>
      <c r="D210" s="259">
        <f t="shared" ref="D210:F210" si="184">SUM(D205:D209)</f>
        <v>209447.03</v>
      </c>
      <c r="E210" s="260">
        <f t="shared" si="184"/>
        <v>1</v>
      </c>
      <c r="F210" s="259">
        <f t="shared" si="184"/>
        <v>36004.339999999997</v>
      </c>
      <c r="G210" s="259">
        <f t="shared" ref="G210:K210" si="185">SUM(G205:G209)</f>
        <v>31592.959999999999</v>
      </c>
      <c r="H210" s="259">
        <f t="shared" si="185"/>
        <v>33038.520000000004</v>
      </c>
      <c r="I210" s="259">
        <f t="shared" si="185"/>
        <v>37059.599999999999</v>
      </c>
      <c r="J210" s="259">
        <f t="shared" si="185"/>
        <v>36102.19</v>
      </c>
      <c r="K210" s="259">
        <f t="shared" si="185"/>
        <v>35649.42</v>
      </c>
      <c r="L210" s="262">
        <f>'FY21 OM Budget'!AH130</f>
        <v>38828.839999999997</v>
      </c>
      <c r="M210" s="262">
        <f>'FY21 OM Budget'!AI130</f>
        <v>38478.839999999997</v>
      </c>
      <c r="N210" s="262">
        <f>'FY21 OM Budget'!AJ130</f>
        <v>39403.839999999997</v>
      </c>
      <c r="O210" s="262">
        <f>'FY21 OM Budget'!AK130</f>
        <v>38728.839999999997</v>
      </c>
      <c r="P210" s="262">
        <f>'FY21 OM Budget'!AL130</f>
        <v>38378.839999999997</v>
      </c>
      <c r="Q210" s="262">
        <f>'FY21 OM Budget'!AM130</f>
        <v>38403.839999999997</v>
      </c>
      <c r="R210" s="263">
        <f t="shared" ref="R210" si="186">F210*(1+R$4)</f>
        <v>36004.339999999997</v>
      </c>
      <c r="S210" s="263">
        <f t="shared" ref="S210" si="187">G210*(1+S$4)</f>
        <v>31592.959999999999</v>
      </c>
      <c r="T210" s="263">
        <f t="shared" ref="T210" si="188">H210*(1+T$4)</f>
        <v>33038.520000000004</v>
      </c>
      <c r="U210" s="263">
        <f t="shared" ref="U210:AF210" si="189">I210*(1+U$4)</f>
        <v>37059.599999999999</v>
      </c>
      <c r="V210" s="263">
        <f t="shared" si="189"/>
        <v>36102.19</v>
      </c>
      <c r="W210" s="263">
        <f t="shared" si="189"/>
        <v>35649.42</v>
      </c>
      <c r="X210" s="263">
        <f t="shared" si="189"/>
        <v>38828.839999999997</v>
      </c>
      <c r="Y210" s="263">
        <f t="shared" si="189"/>
        <v>38478.839999999997</v>
      </c>
      <c r="Z210" s="263">
        <f t="shared" si="189"/>
        <v>39403.839999999997</v>
      </c>
      <c r="AA210" s="263">
        <f t="shared" si="189"/>
        <v>38728.839999999997</v>
      </c>
      <c r="AB210" s="263">
        <f t="shared" si="189"/>
        <v>38378.839999999997</v>
      </c>
      <c r="AC210" s="263">
        <f t="shared" si="189"/>
        <v>38403.839999999997</v>
      </c>
      <c r="AD210" s="263">
        <f t="shared" si="189"/>
        <v>36004.339999999997</v>
      </c>
      <c r="AE210" s="263">
        <f t="shared" si="189"/>
        <v>31592.959999999999</v>
      </c>
      <c r="AF210" s="263">
        <f t="shared" si="189"/>
        <v>33038.520000000004</v>
      </c>
      <c r="AH210" s="264">
        <f>SUM(F210:Q210)</f>
        <v>441670.06999999983</v>
      </c>
      <c r="AI210" s="264">
        <f>SUM(U210:AF210)</f>
        <v>441670.06999999989</v>
      </c>
      <c r="AK210" s="264">
        <f>AH210*$AK$7</f>
        <v>22097.296917016167</v>
      </c>
      <c r="AL210" s="264">
        <f>AI210*$AL$7</f>
        <v>21957.238860388392</v>
      </c>
    </row>
    <row r="211" spans="1:64">
      <c r="A211" s="145"/>
      <c r="B211" s="125" t="str">
        <f t="shared" si="132"/>
        <v/>
      </c>
      <c r="C211" s="182" t="s">
        <v>847</v>
      </c>
      <c r="D211" s="256">
        <f>D210-SUM(F210:K210)</f>
        <v>0</v>
      </c>
      <c r="F211" s="256">
        <f>F210-'Div 2 history'!B210</f>
        <v>0</v>
      </c>
      <c r="G211" s="256">
        <f>G210-'Div 2 history'!C210</f>
        <v>0</v>
      </c>
      <c r="H211" s="256">
        <f>H210-'Div 2 history'!D210</f>
        <v>0</v>
      </c>
      <c r="I211" s="256">
        <f>I210-'Div 2 history'!E210</f>
        <v>0</v>
      </c>
      <c r="J211" s="256">
        <f>J210-'Div 2 history'!F210</f>
        <v>0</v>
      </c>
      <c r="K211" s="256">
        <f>K210-'Div 2 history'!G210</f>
        <v>0</v>
      </c>
      <c r="L211" s="256">
        <f t="shared" ref="L211:AF211" si="190">L210-SUM(L205:L209)</f>
        <v>0</v>
      </c>
      <c r="M211" s="256">
        <f t="shared" ref="M211:Q211" si="191">M210-SUM(M205:M209)</f>
        <v>0</v>
      </c>
      <c r="N211" s="256">
        <f t="shared" si="191"/>
        <v>0</v>
      </c>
      <c r="O211" s="256">
        <f t="shared" si="191"/>
        <v>0</v>
      </c>
      <c r="P211" s="256">
        <f t="shared" si="191"/>
        <v>0</v>
      </c>
      <c r="Q211" s="256">
        <f t="shared" si="191"/>
        <v>0</v>
      </c>
      <c r="R211" s="256">
        <f t="shared" si="190"/>
        <v>0</v>
      </c>
      <c r="S211" s="256">
        <f t="shared" si="190"/>
        <v>0</v>
      </c>
      <c r="T211" s="256">
        <f t="shared" si="190"/>
        <v>0</v>
      </c>
      <c r="U211" s="256">
        <f t="shared" si="190"/>
        <v>0</v>
      </c>
      <c r="V211" s="256">
        <f t="shared" si="190"/>
        <v>0</v>
      </c>
      <c r="W211" s="256">
        <f t="shared" si="190"/>
        <v>0</v>
      </c>
      <c r="X211" s="256">
        <f t="shared" si="190"/>
        <v>0</v>
      </c>
      <c r="Y211" s="256">
        <f t="shared" si="190"/>
        <v>0</v>
      </c>
      <c r="Z211" s="256">
        <f t="shared" si="190"/>
        <v>0</v>
      </c>
      <c r="AA211" s="256">
        <f t="shared" si="190"/>
        <v>0</v>
      </c>
      <c r="AB211" s="256">
        <f t="shared" si="190"/>
        <v>0</v>
      </c>
      <c r="AC211" s="256">
        <f t="shared" si="190"/>
        <v>0</v>
      </c>
      <c r="AD211" s="256">
        <f t="shared" si="190"/>
        <v>0</v>
      </c>
      <c r="AE211" s="256">
        <f t="shared" si="190"/>
        <v>0</v>
      </c>
      <c r="AF211" s="256">
        <f t="shared" si="190"/>
        <v>0</v>
      </c>
    </row>
    <row r="212" spans="1:64">
      <c r="A212" s="145" t="s">
        <v>940</v>
      </c>
      <c r="B212" s="125" t="str">
        <f t="shared" si="132"/>
        <v>9210-05410</v>
      </c>
      <c r="C212" s="255" t="str">
        <f t="shared" ref="C212" si="192">LEFT(B212,4)</f>
        <v>9210</v>
      </c>
      <c r="D212" s="256">
        <f>SUM($F212:K212)</f>
        <v>0</v>
      </c>
      <c r="E212" s="257">
        <f>D212/$D$241</f>
        <v>0</v>
      </c>
      <c r="F212" s="258">
        <f>'Div 2 history'!B212</f>
        <v>0</v>
      </c>
      <c r="G212" s="258">
        <f>'Div 2 history'!C212</f>
        <v>0</v>
      </c>
      <c r="H212" s="258">
        <f>'Div 2 history'!D212</f>
        <v>0</v>
      </c>
      <c r="I212" s="258">
        <f>'Div 2 history'!E212</f>
        <v>0</v>
      </c>
      <c r="J212" s="258">
        <f>'Div 2 history'!F212</f>
        <v>0</v>
      </c>
      <c r="K212" s="258">
        <f>'Div 2 history'!G212</f>
        <v>0</v>
      </c>
      <c r="L212" s="256">
        <f t="shared" ref="L212:AA227" si="193">$E212*L$241</f>
        <v>0</v>
      </c>
      <c r="M212" s="256">
        <f t="shared" si="193"/>
        <v>0</v>
      </c>
      <c r="N212" s="256">
        <f t="shared" si="193"/>
        <v>0</v>
      </c>
      <c r="O212" s="256">
        <f t="shared" si="193"/>
        <v>0</v>
      </c>
      <c r="P212" s="256">
        <f t="shared" si="193"/>
        <v>0</v>
      </c>
      <c r="Q212" s="256">
        <f t="shared" si="193"/>
        <v>0</v>
      </c>
      <c r="R212" s="256">
        <f t="shared" si="193"/>
        <v>0</v>
      </c>
      <c r="S212" s="256">
        <f t="shared" si="193"/>
        <v>0</v>
      </c>
      <c r="T212" s="256">
        <f t="shared" si="193"/>
        <v>0</v>
      </c>
      <c r="U212" s="256">
        <f t="shared" si="193"/>
        <v>0</v>
      </c>
      <c r="V212" s="256">
        <f t="shared" si="193"/>
        <v>0</v>
      </c>
      <c r="W212" s="256">
        <f t="shared" si="193"/>
        <v>0</v>
      </c>
      <c r="X212" s="256">
        <f t="shared" si="193"/>
        <v>0</v>
      </c>
      <c r="Y212" s="256">
        <f t="shared" si="193"/>
        <v>0</v>
      </c>
      <c r="Z212" s="256">
        <f t="shared" si="193"/>
        <v>0</v>
      </c>
      <c r="AA212" s="256">
        <f t="shared" si="193"/>
        <v>0</v>
      </c>
      <c r="AB212" s="256">
        <f t="shared" ref="S212:AF227" si="194">$E212*AB$241</f>
        <v>0</v>
      </c>
      <c r="AC212" s="256">
        <f t="shared" si="194"/>
        <v>0</v>
      </c>
      <c r="AD212" s="256">
        <f t="shared" si="194"/>
        <v>0</v>
      </c>
      <c r="AE212" s="256">
        <f t="shared" si="194"/>
        <v>0</v>
      </c>
      <c r="AF212" s="256">
        <f t="shared" si="194"/>
        <v>0</v>
      </c>
    </row>
    <row r="213" spans="1:64">
      <c r="A213" s="145" t="s">
        <v>756</v>
      </c>
      <c r="B213" s="125" t="str">
        <f t="shared" ref="B213:B240" si="195">RIGHT(A213,10)</f>
        <v>9010-05411</v>
      </c>
      <c r="C213" s="255" t="str">
        <f t="shared" ref="C213:C240" si="196">LEFT(B213,4)</f>
        <v>9010</v>
      </c>
      <c r="D213" s="256">
        <f>SUM($F213:K213)</f>
        <v>0</v>
      </c>
      <c r="E213" s="257">
        <f t="shared" ref="E213:E240" si="197">D213/$D$241</f>
        <v>0</v>
      </c>
      <c r="F213" s="258">
        <f>'Div 2 history'!B213</f>
        <v>0</v>
      </c>
      <c r="G213" s="258">
        <f>'Div 2 history'!C213</f>
        <v>0</v>
      </c>
      <c r="H213" s="258">
        <f>'Div 2 history'!D213</f>
        <v>0</v>
      </c>
      <c r="I213" s="258">
        <f>'Div 2 history'!E213</f>
        <v>0</v>
      </c>
      <c r="J213" s="258">
        <f>'Div 2 history'!F213</f>
        <v>0</v>
      </c>
      <c r="K213" s="258">
        <f>'Div 2 history'!G213</f>
        <v>0</v>
      </c>
      <c r="L213" s="256">
        <f t="shared" si="193"/>
        <v>0</v>
      </c>
      <c r="M213" s="256">
        <f t="shared" si="193"/>
        <v>0</v>
      </c>
      <c r="N213" s="256">
        <f t="shared" si="193"/>
        <v>0</v>
      </c>
      <c r="O213" s="256">
        <f t="shared" si="193"/>
        <v>0</v>
      </c>
      <c r="P213" s="256">
        <f t="shared" si="193"/>
        <v>0</v>
      </c>
      <c r="Q213" s="256">
        <f t="shared" si="193"/>
        <v>0</v>
      </c>
      <c r="R213" s="256">
        <f t="shared" si="193"/>
        <v>0</v>
      </c>
      <c r="S213" s="256">
        <f t="shared" si="194"/>
        <v>0</v>
      </c>
      <c r="T213" s="256">
        <f t="shared" si="194"/>
        <v>0</v>
      </c>
      <c r="U213" s="256">
        <f t="shared" si="194"/>
        <v>0</v>
      </c>
      <c r="V213" s="256">
        <f t="shared" si="194"/>
        <v>0</v>
      </c>
      <c r="W213" s="256">
        <f t="shared" si="194"/>
        <v>0</v>
      </c>
      <c r="X213" s="256">
        <f t="shared" si="194"/>
        <v>0</v>
      </c>
      <c r="Y213" s="256">
        <f t="shared" si="194"/>
        <v>0</v>
      </c>
      <c r="Z213" s="256">
        <f t="shared" si="194"/>
        <v>0</v>
      </c>
      <c r="AA213" s="256">
        <f t="shared" si="194"/>
        <v>0</v>
      </c>
      <c r="AB213" s="256">
        <f t="shared" si="194"/>
        <v>0</v>
      </c>
      <c r="AC213" s="256">
        <f t="shared" si="194"/>
        <v>0</v>
      </c>
      <c r="AD213" s="256">
        <f t="shared" si="194"/>
        <v>0</v>
      </c>
      <c r="AE213" s="256">
        <f t="shared" si="194"/>
        <v>0</v>
      </c>
      <c r="AF213" s="256">
        <f t="shared" si="194"/>
        <v>0</v>
      </c>
    </row>
    <row r="214" spans="1:64">
      <c r="A214" s="145" t="s">
        <v>509</v>
      </c>
      <c r="B214" s="125" t="str">
        <f t="shared" si="195"/>
        <v>9030-05411</v>
      </c>
      <c r="C214" s="255" t="str">
        <f t="shared" si="196"/>
        <v>9030</v>
      </c>
      <c r="D214" s="256">
        <f>SUM($F214:K214)</f>
        <v>15.01</v>
      </c>
      <c r="E214" s="257">
        <f t="shared" si="197"/>
        <v>2.4525250142029136E-4</v>
      </c>
      <c r="F214" s="258">
        <f>'Div 2 history'!B214</f>
        <v>0</v>
      </c>
      <c r="G214" s="258">
        <f>'Div 2 history'!C214</f>
        <v>0</v>
      </c>
      <c r="H214" s="258">
        <f>'Div 2 history'!D214</f>
        <v>0</v>
      </c>
      <c r="I214" s="258">
        <f>'Div 2 history'!E214</f>
        <v>0</v>
      </c>
      <c r="J214" s="258">
        <f>'Div 2 history'!F214</f>
        <v>0</v>
      </c>
      <c r="K214" s="258">
        <f>'Div 2 history'!G214</f>
        <v>15.01</v>
      </c>
      <c r="L214" s="256">
        <f t="shared" si="193"/>
        <v>64.124143308176826</v>
      </c>
      <c r="M214" s="256">
        <f t="shared" si="193"/>
        <v>66.798621836165111</v>
      </c>
      <c r="N214" s="256">
        <f t="shared" si="193"/>
        <v>74.184891421440028</v>
      </c>
      <c r="O214" s="256">
        <f t="shared" si="193"/>
        <v>69.565315304687417</v>
      </c>
      <c r="P214" s="256">
        <f t="shared" si="193"/>
        <v>66.03000049671391</v>
      </c>
      <c r="Q214" s="256">
        <f t="shared" si="193"/>
        <v>86.092145617896591</v>
      </c>
      <c r="R214" s="256">
        <f t="shared" si="193"/>
        <v>1.2924169168345663</v>
      </c>
      <c r="S214" s="256">
        <f t="shared" si="194"/>
        <v>6.9709320215946367</v>
      </c>
      <c r="T214" s="256">
        <f t="shared" si="194"/>
        <v>0.73578202951101623</v>
      </c>
      <c r="U214" s="256">
        <f t="shared" si="194"/>
        <v>0.70631248894035403</v>
      </c>
      <c r="V214" s="256">
        <f t="shared" si="194"/>
        <v>1.8991691528233527</v>
      </c>
      <c r="W214" s="256">
        <f t="shared" si="194"/>
        <v>3.4053873902960721</v>
      </c>
      <c r="X214" s="256">
        <f t="shared" si="194"/>
        <v>64.124143308176826</v>
      </c>
      <c r="Y214" s="256">
        <f t="shared" si="194"/>
        <v>66.798621836165111</v>
      </c>
      <c r="Z214" s="256">
        <f t="shared" si="194"/>
        <v>74.184891421440028</v>
      </c>
      <c r="AA214" s="256">
        <f t="shared" si="194"/>
        <v>69.565315304687417</v>
      </c>
      <c r="AB214" s="256">
        <f t="shared" si="194"/>
        <v>66.03000049671391</v>
      </c>
      <c r="AC214" s="256">
        <f t="shared" si="194"/>
        <v>86.092145617896591</v>
      </c>
      <c r="AD214" s="256">
        <f t="shared" si="194"/>
        <v>1.2924169168345663</v>
      </c>
      <c r="AE214" s="256">
        <f t="shared" si="194"/>
        <v>6.9709320215946367</v>
      </c>
      <c r="AF214" s="256">
        <f t="shared" si="194"/>
        <v>0.73578202951101623</v>
      </c>
    </row>
    <row r="215" spans="1:64">
      <c r="A215" s="145" t="s">
        <v>511</v>
      </c>
      <c r="B215" s="125" t="str">
        <f t="shared" si="195"/>
        <v>9110-05411</v>
      </c>
      <c r="C215" s="255" t="str">
        <f t="shared" si="196"/>
        <v>9110</v>
      </c>
      <c r="D215" s="256">
        <f>SUM($F215:K215)</f>
        <v>0</v>
      </c>
      <c r="E215" s="257">
        <f t="shared" si="197"/>
        <v>0</v>
      </c>
      <c r="F215" s="258">
        <f>'Div 2 history'!B215</f>
        <v>0</v>
      </c>
      <c r="G215" s="258">
        <f>'Div 2 history'!C215</f>
        <v>0</v>
      </c>
      <c r="H215" s="258">
        <f>'Div 2 history'!D215</f>
        <v>0</v>
      </c>
      <c r="I215" s="258">
        <f>'Div 2 history'!E215</f>
        <v>0</v>
      </c>
      <c r="J215" s="258">
        <f>'Div 2 history'!F215</f>
        <v>0</v>
      </c>
      <c r="K215" s="258">
        <f>'Div 2 history'!G215</f>
        <v>0</v>
      </c>
      <c r="L215" s="256">
        <f t="shared" si="193"/>
        <v>0</v>
      </c>
      <c r="M215" s="256">
        <f t="shared" si="193"/>
        <v>0</v>
      </c>
      <c r="N215" s="256">
        <f t="shared" si="193"/>
        <v>0</v>
      </c>
      <c r="O215" s="256">
        <f t="shared" si="193"/>
        <v>0</v>
      </c>
      <c r="P215" s="256">
        <f t="shared" si="193"/>
        <v>0</v>
      </c>
      <c r="Q215" s="256">
        <f t="shared" si="193"/>
        <v>0</v>
      </c>
      <c r="R215" s="256">
        <f t="shared" si="193"/>
        <v>0</v>
      </c>
      <c r="S215" s="256">
        <f t="shared" si="194"/>
        <v>0</v>
      </c>
      <c r="T215" s="256">
        <f t="shared" si="194"/>
        <v>0</v>
      </c>
      <c r="U215" s="256">
        <f t="shared" si="194"/>
        <v>0</v>
      </c>
      <c r="V215" s="256">
        <f t="shared" si="194"/>
        <v>0</v>
      </c>
      <c r="W215" s="256">
        <f t="shared" si="194"/>
        <v>0</v>
      </c>
      <c r="X215" s="256">
        <f t="shared" si="194"/>
        <v>0</v>
      </c>
      <c r="Y215" s="256">
        <f t="shared" si="194"/>
        <v>0</v>
      </c>
      <c r="Z215" s="256">
        <f t="shared" si="194"/>
        <v>0</v>
      </c>
      <c r="AA215" s="256">
        <f t="shared" si="194"/>
        <v>0</v>
      </c>
      <c r="AB215" s="256">
        <f t="shared" si="194"/>
        <v>0</v>
      </c>
      <c r="AC215" s="256">
        <f t="shared" si="194"/>
        <v>0</v>
      </c>
      <c r="AD215" s="256">
        <f t="shared" si="194"/>
        <v>0</v>
      </c>
      <c r="AE215" s="256">
        <f t="shared" si="194"/>
        <v>0</v>
      </c>
      <c r="AF215" s="256">
        <f t="shared" si="194"/>
        <v>0</v>
      </c>
    </row>
    <row r="216" spans="1:64">
      <c r="A216" s="145" t="s">
        <v>807</v>
      </c>
      <c r="B216" s="125" t="str">
        <f t="shared" si="195"/>
        <v>9200-05411</v>
      </c>
      <c r="C216" s="255" t="str">
        <f t="shared" si="196"/>
        <v>9200</v>
      </c>
      <c r="D216" s="256">
        <f>SUM($F216:K216)</f>
        <v>17.820000000000004</v>
      </c>
      <c r="E216" s="257">
        <f t="shared" si="197"/>
        <v>2.9116586111323071E-4</v>
      </c>
      <c r="F216" s="258">
        <f>'Div 2 history'!B216</f>
        <v>5.74</v>
      </c>
      <c r="G216" s="258">
        <f>'Div 2 history'!C216</f>
        <v>2.5499999999999998</v>
      </c>
      <c r="H216" s="258">
        <f>'Div 2 history'!D216</f>
        <v>8.8800000000000008</v>
      </c>
      <c r="I216" s="258">
        <f>'Div 2 history'!E216</f>
        <v>-3.23</v>
      </c>
      <c r="J216" s="258">
        <f>'Div 2 history'!F216</f>
        <v>3.85</v>
      </c>
      <c r="K216" s="258">
        <f>'Div 2 history'!G216</f>
        <v>0.03</v>
      </c>
      <c r="L216" s="256">
        <f t="shared" si="193"/>
        <v>76.128729763605023</v>
      </c>
      <c r="M216" s="256">
        <f t="shared" si="193"/>
        <v>79.303893479044802</v>
      </c>
      <c r="N216" s="256">
        <f t="shared" si="193"/>
        <v>88.072935718191971</v>
      </c>
      <c r="O216" s="256">
        <f t="shared" si="193"/>
        <v>82.58853555826316</v>
      </c>
      <c r="P216" s="256">
        <f t="shared" si="193"/>
        <v>78.391379670315942</v>
      </c>
      <c r="Q216" s="256">
        <f t="shared" si="193"/>
        <v>102.20932944110044</v>
      </c>
      <c r="R216" s="256">
        <f t="shared" si="193"/>
        <v>1.5343683849428367</v>
      </c>
      <c r="S216" s="256">
        <f t="shared" si="194"/>
        <v>8.2759499416933018</v>
      </c>
      <c r="T216" s="256">
        <f t="shared" si="194"/>
        <v>0.87352669992580356</v>
      </c>
      <c r="U216" s="256">
        <f t="shared" si="194"/>
        <v>0.8385402100544378</v>
      </c>
      <c r="V216" s="256">
        <f t="shared" si="194"/>
        <v>2.2547098136783581</v>
      </c>
      <c r="W216" s="256">
        <f t="shared" si="194"/>
        <v>4.0429049497052647</v>
      </c>
      <c r="X216" s="256">
        <f t="shared" si="194"/>
        <v>76.128729763605023</v>
      </c>
      <c r="Y216" s="256">
        <f t="shared" si="194"/>
        <v>79.303893479044802</v>
      </c>
      <c r="Z216" s="256">
        <f t="shared" si="194"/>
        <v>88.072935718191971</v>
      </c>
      <c r="AA216" s="256">
        <f t="shared" si="194"/>
        <v>82.58853555826316</v>
      </c>
      <c r="AB216" s="256">
        <f t="shared" si="194"/>
        <v>78.391379670315942</v>
      </c>
      <c r="AC216" s="256">
        <f t="shared" si="194"/>
        <v>102.20932944110044</v>
      </c>
      <c r="AD216" s="256">
        <f t="shared" si="194"/>
        <v>1.5343683849428367</v>
      </c>
      <c r="AE216" s="256">
        <f t="shared" si="194"/>
        <v>8.2759499416933018</v>
      </c>
      <c r="AF216" s="256">
        <f t="shared" si="194"/>
        <v>0.87352669992580356</v>
      </c>
    </row>
    <row r="217" spans="1:64">
      <c r="A217" s="145" t="s">
        <v>519</v>
      </c>
      <c r="B217" s="125" t="str">
        <f t="shared" si="195"/>
        <v>9210-05411</v>
      </c>
      <c r="C217" s="255" t="str">
        <f t="shared" si="196"/>
        <v>9210</v>
      </c>
      <c r="D217" s="256">
        <f>SUM($F217:K217)</f>
        <v>9869.56</v>
      </c>
      <c r="E217" s="257">
        <f t="shared" si="197"/>
        <v>0.16126144423168892</v>
      </c>
      <c r="F217" s="258">
        <f>'Div 2 history'!B217</f>
        <v>1582.7</v>
      </c>
      <c r="G217" s="258">
        <f>'Div 2 history'!C217</f>
        <v>2272.8599999999997</v>
      </c>
      <c r="H217" s="258">
        <f>'Div 2 history'!D217</f>
        <v>1667.5600000000002</v>
      </c>
      <c r="I217" s="258">
        <f>'Div 2 history'!E217</f>
        <v>1651.0400000000002</v>
      </c>
      <c r="J217" s="258">
        <f>'Div 2 history'!F217</f>
        <v>2235.5199999999995</v>
      </c>
      <c r="K217" s="258">
        <f>'Div 2 history'!G217</f>
        <v>459.88</v>
      </c>
      <c r="L217" s="256">
        <f t="shared" si="193"/>
        <v>42163.696191115901</v>
      </c>
      <c r="M217" s="256">
        <f t="shared" si="193"/>
        <v>43922.252240462469</v>
      </c>
      <c r="N217" s="256">
        <f t="shared" si="193"/>
        <v>48778.963156388243</v>
      </c>
      <c r="O217" s="256">
        <f t="shared" si="193"/>
        <v>45741.442592840154</v>
      </c>
      <c r="P217" s="256">
        <f t="shared" si="193"/>
        <v>43416.858874240359</v>
      </c>
      <c r="Q217" s="256">
        <f t="shared" si="193"/>
        <v>56608.367535280973</v>
      </c>
      <c r="R217" s="256">
        <f t="shared" si="193"/>
        <v>849.80588312550049</v>
      </c>
      <c r="S217" s="256">
        <f t="shared" si="194"/>
        <v>4583.6130475049677</v>
      </c>
      <c r="T217" s="256">
        <f t="shared" si="194"/>
        <v>483.80045883948998</v>
      </c>
      <c r="U217" s="256">
        <f t="shared" si="194"/>
        <v>464.42328370061028</v>
      </c>
      <c r="V217" s="256">
        <f t="shared" si="194"/>
        <v>1248.7650835402565</v>
      </c>
      <c r="W217" s="256">
        <f t="shared" si="194"/>
        <v>2239.1522432891738</v>
      </c>
      <c r="X217" s="256">
        <f t="shared" si="194"/>
        <v>42163.696191115901</v>
      </c>
      <c r="Y217" s="256">
        <f t="shared" si="194"/>
        <v>43922.252240462469</v>
      </c>
      <c r="Z217" s="256">
        <f t="shared" si="194"/>
        <v>48778.963156388243</v>
      </c>
      <c r="AA217" s="256">
        <f t="shared" si="194"/>
        <v>45741.442592840154</v>
      </c>
      <c r="AB217" s="256">
        <f t="shared" si="194"/>
        <v>43416.858874240359</v>
      </c>
      <c r="AC217" s="256">
        <f t="shared" si="194"/>
        <v>56608.367535280973</v>
      </c>
      <c r="AD217" s="256">
        <f t="shared" si="194"/>
        <v>849.80588312550049</v>
      </c>
      <c r="AE217" s="256">
        <f t="shared" si="194"/>
        <v>4583.6130475049677</v>
      </c>
      <c r="AF217" s="256">
        <f t="shared" si="194"/>
        <v>483.80045883948998</v>
      </c>
      <c r="AG217" s="198"/>
      <c r="AH217" s="198"/>
      <c r="AI217" s="198"/>
      <c r="AJ217" s="198"/>
      <c r="AK217" s="198"/>
      <c r="AL217" s="198"/>
      <c r="AM217" s="198"/>
      <c r="AN217" s="198"/>
      <c r="AO217" s="198"/>
      <c r="AP217" s="198"/>
      <c r="AQ217" s="198"/>
      <c r="AR217" s="198"/>
      <c r="AS217" s="198"/>
      <c r="AT217" s="198"/>
      <c r="AU217" s="198"/>
      <c r="AV217" s="198"/>
      <c r="AW217" s="198"/>
      <c r="AX217" s="198"/>
      <c r="AY217" s="198"/>
      <c r="AZ217" s="198"/>
      <c r="BA217" s="198"/>
      <c r="BB217" s="198"/>
      <c r="BC217" s="198"/>
      <c r="BG217" s="198"/>
      <c r="BH217" s="198"/>
      <c r="BI217" s="198"/>
      <c r="BJ217" s="198"/>
      <c r="BK217" s="198"/>
      <c r="BL217" s="198"/>
    </row>
    <row r="218" spans="1:64" s="198" customFormat="1">
      <c r="A218" s="145" t="s">
        <v>941</v>
      </c>
      <c r="B218" s="125" t="str">
        <f t="shared" si="195"/>
        <v>9302-05411</v>
      </c>
      <c r="C218" s="255" t="str">
        <f t="shared" si="196"/>
        <v>9302</v>
      </c>
      <c r="D218" s="256">
        <f>SUM($F218:K218)</f>
        <v>0</v>
      </c>
      <c r="E218" s="257">
        <f t="shared" si="197"/>
        <v>0</v>
      </c>
      <c r="F218" s="258">
        <f>'Div 2 history'!B218</f>
        <v>0</v>
      </c>
      <c r="G218" s="258">
        <f>'Div 2 history'!C218</f>
        <v>0</v>
      </c>
      <c r="H218" s="258">
        <f>'Div 2 history'!D218</f>
        <v>0</v>
      </c>
      <c r="I218" s="258">
        <f>'Div 2 history'!E218</f>
        <v>0</v>
      </c>
      <c r="J218" s="258">
        <f>'Div 2 history'!F218</f>
        <v>0</v>
      </c>
      <c r="K218" s="258">
        <f>'Div 2 history'!G218</f>
        <v>0</v>
      </c>
      <c r="L218" s="256">
        <f t="shared" si="193"/>
        <v>0</v>
      </c>
      <c r="M218" s="256">
        <f t="shared" si="193"/>
        <v>0</v>
      </c>
      <c r="N218" s="256">
        <f t="shared" si="193"/>
        <v>0</v>
      </c>
      <c r="O218" s="256">
        <f t="shared" si="193"/>
        <v>0</v>
      </c>
      <c r="P218" s="256">
        <f t="shared" si="193"/>
        <v>0</v>
      </c>
      <c r="Q218" s="256">
        <f t="shared" si="193"/>
        <v>0</v>
      </c>
      <c r="R218" s="256">
        <f t="shared" si="193"/>
        <v>0</v>
      </c>
      <c r="S218" s="256">
        <f t="shared" si="194"/>
        <v>0</v>
      </c>
      <c r="T218" s="256">
        <f t="shared" si="194"/>
        <v>0</v>
      </c>
      <c r="U218" s="256">
        <f t="shared" si="194"/>
        <v>0</v>
      </c>
      <c r="V218" s="256">
        <f t="shared" si="194"/>
        <v>0</v>
      </c>
      <c r="W218" s="256">
        <f t="shared" si="194"/>
        <v>0</v>
      </c>
      <c r="X218" s="256">
        <f t="shared" si="194"/>
        <v>0</v>
      </c>
      <c r="Y218" s="256">
        <f t="shared" si="194"/>
        <v>0</v>
      </c>
      <c r="Z218" s="256">
        <f t="shared" si="194"/>
        <v>0</v>
      </c>
      <c r="AA218" s="256">
        <f t="shared" si="194"/>
        <v>0</v>
      </c>
      <c r="AB218" s="256">
        <f t="shared" si="194"/>
        <v>0</v>
      </c>
      <c r="AC218" s="256">
        <f t="shared" si="194"/>
        <v>0</v>
      </c>
      <c r="AD218" s="256">
        <f t="shared" si="194"/>
        <v>0</v>
      </c>
      <c r="AE218" s="256">
        <f t="shared" si="194"/>
        <v>0</v>
      </c>
      <c r="AF218" s="256">
        <f t="shared" si="194"/>
        <v>0</v>
      </c>
      <c r="AG218" s="169"/>
      <c r="AH218" s="169"/>
      <c r="AI218" s="169"/>
      <c r="AJ218" s="169"/>
      <c r="AK218" s="169"/>
      <c r="AL218" s="169"/>
      <c r="AM218" s="169"/>
      <c r="AN218" s="169"/>
      <c r="AO218" s="169"/>
      <c r="AP218" s="169"/>
      <c r="AQ218" s="169"/>
      <c r="AR218" s="169"/>
      <c r="AS218" s="169"/>
      <c r="AT218" s="169"/>
      <c r="AU218" s="169"/>
      <c r="AV218" s="169"/>
      <c r="AW218" s="169"/>
      <c r="AX218" s="169"/>
      <c r="AY218" s="169"/>
      <c r="AZ218" s="169"/>
      <c r="BA218" s="169"/>
      <c r="BB218" s="169"/>
      <c r="BC218" s="169"/>
      <c r="BG218" s="169"/>
      <c r="BH218" s="169"/>
      <c r="BI218" s="169"/>
      <c r="BJ218" s="169"/>
      <c r="BK218" s="169"/>
      <c r="BL218" s="169"/>
    </row>
    <row r="219" spans="1:64">
      <c r="A219" s="145" t="s">
        <v>513</v>
      </c>
      <c r="B219" s="125" t="str">
        <f t="shared" si="195"/>
        <v>8700-05411</v>
      </c>
      <c r="C219" s="255" t="str">
        <f t="shared" si="196"/>
        <v>8700</v>
      </c>
      <c r="D219" s="256">
        <f>SUM($F219:K219)</f>
        <v>15</v>
      </c>
      <c r="E219" s="257">
        <f t="shared" si="197"/>
        <v>2.450891086811706E-4</v>
      </c>
      <c r="F219" s="258">
        <f>'Div 2 history'!B219</f>
        <v>15</v>
      </c>
      <c r="G219" s="258">
        <f>'Div 2 history'!C219</f>
        <v>0</v>
      </c>
      <c r="H219" s="258">
        <f>'Div 2 history'!D219</f>
        <v>0</v>
      </c>
      <c r="I219" s="258">
        <f>'Div 2 history'!E219</f>
        <v>0</v>
      </c>
      <c r="J219" s="258">
        <f>'Div 2 history'!F219</f>
        <v>0</v>
      </c>
      <c r="K219" s="258">
        <f>'Div 2 history'!G219</f>
        <v>0</v>
      </c>
      <c r="L219" s="256">
        <f t="shared" si="193"/>
        <v>64.08142235993688</v>
      </c>
      <c r="M219" s="256">
        <f t="shared" si="193"/>
        <v>66.75411909010505</v>
      </c>
      <c r="N219" s="256">
        <f t="shared" si="193"/>
        <v>74.135467776255865</v>
      </c>
      <c r="O219" s="256">
        <f t="shared" si="193"/>
        <v>69.518969325137334</v>
      </c>
      <c r="P219" s="256">
        <f t="shared" si="193"/>
        <v>65.98600982349825</v>
      </c>
      <c r="Q219" s="256">
        <f t="shared" si="193"/>
        <v>86.034789091835378</v>
      </c>
      <c r="R219" s="256">
        <f t="shared" si="193"/>
        <v>1.2915558795815121</v>
      </c>
      <c r="S219" s="256">
        <f t="shared" si="194"/>
        <v>6.9662878297081656</v>
      </c>
      <c r="T219" s="256">
        <f t="shared" si="194"/>
        <v>0.73529183495438</v>
      </c>
      <c r="U219" s="256">
        <f t="shared" si="194"/>
        <v>0.70584192765525056</v>
      </c>
      <c r="V219" s="256">
        <f t="shared" si="194"/>
        <v>1.8979038835676412</v>
      </c>
      <c r="W219" s="256">
        <f t="shared" si="194"/>
        <v>3.4031186445330506</v>
      </c>
      <c r="X219" s="256">
        <f t="shared" si="194"/>
        <v>64.08142235993688</v>
      </c>
      <c r="Y219" s="256">
        <f t="shared" si="194"/>
        <v>66.75411909010505</v>
      </c>
      <c r="Z219" s="256">
        <f t="shared" si="194"/>
        <v>74.135467776255865</v>
      </c>
      <c r="AA219" s="256">
        <f t="shared" si="194"/>
        <v>69.518969325137334</v>
      </c>
      <c r="AB219" s="256">
        <f t="shared" si="194"/>
        <v>65.98600982349825</v>
      </c>
      <c r="AC219" s="256">
        <f t="shared" si="194"/>
        <v>86.034789091835378</v>
      </c>
      <c r="AD219" s="256">
        <f t="shared" si="194"/>
        <v>1.2915558795815121</v>
      </c>
      <c r="AE219" s="256">
        <f t="shared" si="194"/>
        <v>6.9662878297081656</v>
      </c>
      <c r="AF219" s="256">
        <f t="shared" si="194"/>
        <v>0.73529183495438</v>
      </c>
    </row>
    <row r="220" spans="1:64">
      <c r="A220" s="145" t="s">
        <v>514</v>
      </c>
      <c r="B220" s="125" t="str">
        <f t="shared" si="195"/>
        <v>8740-05411</v>
      </c>
      <c r="C220" s="255" t="str">
        <f t="shared" si="196"/>
        <v>8740</v>
      </c>
      <c r="D220" s="256">
        <f>SUM($F220:K220)</f>
        <v>0</v>
      </c>
      <c r="E220" s="257">
        <f t="shared" si="197"/>
        <v>0</v>
      </c>
      <c r="F220" s="258">
        <f>'Div 2 history'!B220</f>
        <v>0</v>
      </c>
      <c r="G220" s="258">
        <f>'Div 2 history'!C220</f>
        <v>0</v>
      </c>
      <c r="H220" s="258">
        <f>'Div 2 history'!D220</f>
        <v>0</v>
      </c>
      <c r="I220" s="258">
        <f>'Div 2 history'!E220</f>
        <v>0</v>
      </c>
      <c r="J220" s="258">
        <f>'Div 2 history'!F220</f>
        <v>0</v>
      </c>
      <c r="K220" s="258">
        <f>'Div 2 history'!G220</f>
        <v>0</v>
      </c>
      <c r="L220" s="256">
        <f t="shared" si="193"/>
        <v>0</v>
      </c>
      <c r="M220" s="256">
        <f t="shared" si="193"/>
        <v>0</v>
      </c>
      <c r="N220" s="256">
        <f t="shared" si="193"/>
        <v>0</v>
      </c>
      <c r="O220" s="256">
        <f t="shared" si="193"/>
        <v>0</v>
      </c>
      <c r="P220" s="256">
        <f t="shared" si="193"/>
        <v>0</v>
      </c>
      <c r="Q220" s="256">
        <f t="shared" si="193"/>
        <v>0</v>
      </c>
      <c r="R220" s="256">
        <f t="shared" si="193"/>
        <v>0</v>
      </c>
      <c r="S220" s="256">
        <f t="shared" si="194"/>
        <v>0</v>
      </c>
      <c r="T220" s="256">
        <f t="shared" si="194"/>
        <v>0</v>
      </c>
      <c r="U220" s="256">
        <f t="shared" si="194"/>
        <v>0</v>
      </c>
      <c r="V220" s="256">
        <f t="shared" si="194"/>
        <v>0</v>
      </c>
      <c r="W220" s="256">
        <f t="shared" si="194"/>
        <v>0</v>
      </c>
      <c r="X220" s="256">
        <f t="shared" si="194"/>
        <v>0</v>
      </c>
      <c r="Y220" s="256">
        <f t="shared" si="194"/>
        <v>0</v>
      </c>
      <c r="Z220" s="256">
        <f t="shared" si="194"/>
        <v>0</v>
      </c>
      <c r="AA220" s="256">
        <f t="shared" si="194"/>
        <v>0</v>
      </c>
      <c r="AB220" s="256">
        <f t="shared" si="194"/>
        <v>0</v>
      </c>
      <c r="AC220" s="256">
        <f t="shared" si="194"/>
        <v>0</v>
      </c>
      <c r="AD220" s="256">
        <f t="shared" si="194"/>
        <v>0</v>
      </c>
      <c r="AE220" s="256">
        <f t="shared" si="194"/>
        <v>0</v>
      </c>
      <c r="AF220" s="256">
        <f t="shared" si="194"/>
        <v>0</v>
      </c>
    </row>
    <row r="221" spans="1:64">
      <c r="A221" s="145" t="s">
        <v>942</v>
      </c>
      <c r="B221" s="125" t="str">
        <f t="shared" si="195"/>
        <v>8800-05411</v>
      </c>
      <c r="C221" s="255" t="str">
        <f t="shared" si="196"/>
        <v>8800</v>
      </c>
      <c r="D221" s="256">
        <f>SUM($F221:K221)</f>
        <v>0</v>
      </c>
      <c r="E221" s="257">
        <f t="shared" si="197"/>
        <v>0</v>
      </c>
      <c r="F221" s="258">
        <f>'Div 2 history'!B221</f>
        <v>0</v>
      </c>
      <c r="G221" s="258">
        <f>'Div 2 history'!C221</f>
        <v>0</v>
      </c>
      <c r="H221" s="258">
        <f>'Div 2 history'!D221</f>
        <v>0</v>
      </c>
      <c r="I221" s="258">
        <f>'Div 2 history'!E221</f>
        <v>0</v>
      </c>
      <c r="J221" s="258">
        <f>'Div 2 history'!F221</f>
        <v>0</v>
      </c>
      <c r="K221" s="258">
        <f>'Div 2 history'!G221</f>
        <v>0</v>
      </c>
      <c r="L221" s="256">
        <f t="shared" si="193"/>
        <v>0</v>
      </c>
      <c r="M221" s="256">
        <f t="shared" si="193"/>
        <v>0</v>
      </c>
      <c r="N221" s="256">
        <f t="shared" si="193"/>
        <v>0</v>
      </c>
      <c r="O221" s="256">
        <f t="shared" si="193"/>
        <v>0</v>
      </c>
      <c r="P221" s="256">
        <f t="shared" si="193"/>
        <v>0</v>
      </c>
      <c r="Q221" s="256">
        <f t="shared" si="193"/>
        <v>0</v>
      </c>
      <c r="R221" s="256">
        <f t="shared" si="193"/>
        <v>0</v>
      </c>
      <c r="S221" s="256">
        <f t="shared" si="194"/>
        <v>0</v>
      </c>
      <c r="T221" s="256">
        <f t="shared" si="194"/>
        <v>0</v>
      </c>
      <c r="U221" s="256">
        <f t="shared" si="194"/>
        <v>0</v>
      </c>
      <c r="V221" s="256">
        <f t="shared" si="194"/>
        <v>0</v>
      </c>
      <c r="W221" s="256">
        <f t="shared" si="194"/>
        <v>0</v>
      </c>
      <c r="X221" s="256">
        <f t="shared" si="194"/>
        <v>0</v>
      </c>
      <c r="Y221" s="256">
        <f t="shared" si="194"/>
        <v>0</v>
      </c>
      <c r="Z221" s="256">
        <f t="shared" si="194"/>
        <v>0</v>
      </c>
      <c r="AA221" s="256">
        <f t="shared" si="194"/>
        <v>0</v>
      </c>
      <c r="AB221" s="256">
        <f t="shared" si="194"/>
        <v>0</v>
      </c>
      <c r="AC221" s="256">
        <f t="shared" si="194"/>
        <v>0</v>
      </c>
      <c r="AD221" s="256">
        <f t="shared" si="194"/>
        <v>0</v>
      </c>
      <c r="AE221" s="256">
        <f t="shared" si="194"/>
        <v>0</v>
      </c>
      <c r="AF221" s="256">
        <f t="shared" si="194"/>
        <v>0</v>
      </c>
    </row>
    <row r="222" spans="1:64">
      <c r="A222" s="145" t="s">
        <v>525</v>
      </c>
      <c r="B222" s="125" t="str">
        <f t="shared" si="195"/>
        <v>9210-05412</v>
      </c>
      <c r="C222" s="255" t="str">
        <f t="shared" si="196"/>
        <v>9210</v>
      </c>
      <c r="D222" s="256">
        <f>SUM($F222:K222)</f>
        <v>272.54000000000002</v>
      </c>
      <c r="E222" s="257">
        <f t="shared" si="197"/>
        <v>4.4531057119977496E-3</v>
      </c>
      <c r="F222" s="258">
        <f>'Div 2 history'!B222</f>
        <v>0</v>
      </c>
      <c r="G222" s="258">
        <f>'Div 2 history'!C222</f>
        <v>0</v>
      </c>
      <c r="H222" s="258">
        <f>'Div 2 history'!D222</f>
        <v>173.15</v>
      </c>
      <c r="I222" s="258">
        <f>'Div 2 history'!E222</f>
        <v>99.39</v>
      </c>
      <c r="J222" s="258">
        <f>'Div 2 history'!F222</f>
        <v>0</v>
      </c>
      <c r="K222" s="258">
        <f>'Div 2 history'!G222</f>
        <v>0</v>
      </c>
      <c r="L222" s="256">
        <f t="shared" si="193"/>
        <v>1164.3167233318134</v>
      </c>
      <c r="M222" s="256">
        <f t="shared" si="193"/>
        <v>1212.8778411211488</v>
      </c>
      <c r="N222" s="256">
        <f t="shared" si="193"/>
        <v>1346.9920258493848</v>
      </c>
      <c r="O222" s="256">
        <f t="shared" si="193"/>
        <v>1263.1133266581953</v>
      </c>
      <c r="P222" s="256">
        <f t="shared" si="193"/>
        <v>1198.9218078197478</v>
      </c>
      <c r="Q222" s="256">
        <f t="shared" si="193"/>
        <v>1563.1947612725876</v>
      </c>
      <c r="R222" s="256">
        <f t="shared" si="193"/>
        <v>23.466709294743023</v>
      </c>
      <c r="S222" s="256">
        <f t="shared" si="194"/>
        <v>126.57280567391091</v>
      </c>
      <c r="T222" s="256">
        <f t="shared" si="194"/>
        <v>13.359762446564449</v>
      </c>
      <c r="U222" s="256">
        <f t="shared" si="194"/>
        <v>12.824677264210802</v>
      </c>
      <c r="V222" s="256">
        <f t="shared" si="194"/>
        <v>34.483648295168329</v>
      </c>
      <c r="W222" s="256">
        <f t="shared" si="194"/>
        <v>61.832397025402507</v>
      </c>
      <c r="X222" s="256">
        <f t="shared" si="194"/>
        <v>1164.3167233318134</v>
      </c>
      <c r="Y222" s="256">
        <f t="shared" si="194"/>
        <v>1212.8778411211488</v>
      </c>
      <c r="Z222" s="256">
        <f t="shared" si="194"/>
        <v>1346.9920258493848</v>
      </c>
      <c r="AA222" s="256">
        <f t="shared" si="194"/>
        <v>1263.1133266581953</v>
      </c>
      <c r="AB222" s="256">
        <f t="shared" si="194"/>
        <v>1198.9218078197478</v>
      </c>
      <c r="AC222" s="256">
        <f t="shared" si="194"/>
        <v>1563.1947612725876</v>
      </c>
      <c r="AD222" s="256">
        <f t="shared" si="194"/>
        <v>23.466709294743023</v>
      </c>
      <c r="AE222" s="256">
        <f t="shared" si="194"/>
        <v>126.57280567391091</v>
      </c>
      <c r="AF222" s="256">
        <f t="shared" si="194"/>
        <v>13.359762446564449</v>
      </c>
    </row>
    <row r="223" spans="1:64">
      <c r="A223" s="145" t="s">
        <v>518</v>
      </c>
      <c r="B223" s="125" t="str">
        <f t="shared" si="195"/>
        <v>8700-05413</v>
      </c>
      <c r="C223" s="255" t="str">
        <f t="shared" si="196"/>
        <v>8700</v>
      </c>
      <c r="D223" s="256">
        <f>SUM($F223:K223)</f>
        <v>0</v>
      </c>
      <c r="E223" s="257">
        <f t="shared" si="197"/>
        <v>0</v>
      </c>
      <c r="F223" s="258">
        <f>'Div 2 history'!B223</f>
        <v>0</v>
      </c>
      <c r="G223" s="258">
        <f>'Div 2 history'!C223</f>
        <v>0</v>
      </c>
      <c r="H223" s="258">
        <f>'Div 2 history'!D223</f>
        <v>0</v>
      </c>
      <c r="I223" s="258">
        <f>'Div 2 history'!E223</f>
        <v>0</v>
      </c>
      <c r="J223" s="258">
        <f>'Div 2 history'!F223</f>
        <v>0</v>
      </c>
      <c r="K223" s="258">
        <f>'Div 2 history'!G223</f>
        <v>0</v>
      </c>
      <c r="L223" s="256">
        <f t="shared" si="193"/>
        <v>0</v>
      </c>
      <c r="M223" s="256">
        <f t="shared" si="193"/>
        <v>0</v>
      </c>
      <c r="N223" s="256">
        <f t="shared" si="193"/>
        <v>0</v>
      </c>
      <c r="O223" s="256">
        <f t="shared" si="193"/>
        <v>0</v>
      </c>
      <c r="P223" s="256">
        <f t="shared" si="193"/>
        <v>0</v>
      </c>
      <c r="Q223" s="256">
        <f t="shared" si="193"/>
        <v>0</v>
      </c>
      <c r="R223" s="256">
        <f t="shared" si="193"/>
        <v>0</v>
      </c>
      <c r="S223" s="256">
        <f t="shared" si="194"/>
        <v>0</v>
      </c>
      <c r="T223" s="256">
        <f t="shared" si="194"/>
        <v>0</v>
      </c>
      <c r="U223" s="256">
        <f t="shared" si="194"/>
        <v>0</v>
      </c>
      <c r="V223" s="256">
        <f t="shared" si="194"/>
        <v>0</v>
      </c>
      <c r="W223" s="256">
        <f t="shared" si="194"/>
        <v>0</v>
      </c>
      <c r="X223" s="256">
        <f t="shared" si="194"/>
        <v>0</v>
      </c>
      <c r="Y223" s="256">
        <f t="shared" si="194"/>
        <v>0</v>
      </c>
      <c r="Z223" s="256">
        <f t="shared" si="194"/>
        <v>0</v>
      </c>
      <c r="AA223" s="256">
        <f t="shared" si="194"/>
        <v>0</v>
      </c>
      <c r="AB223" s="256">
        <f t="shared" si="194"/>
        <v>0</v>
      </c>
      <c r="AC223" s="256">
        <f t="shared" si="194"/>
        <v>0</v>
      </c>
      <c r="AD223" s="256">
        <f t="shared" si="194"/>
        <v>0</v>
      </c>
      <c r="AE223" s="256">
        <f t="shared" si="194"/>
        <v>0</v>
      </c>
      <c r="AF223" s="256">
        <f t="shared" si="194"/>
        <v>0</v>
      </c>
    </row>
    <row r="224" spans="1:64">
      <c r="A224" s="145" t="s">
        <v>943</v>
      </c>
      <c r="B224" s="125" t="str">
        <f t="shared" si="195"/>
        <v>8740-05413</v>
      </c>
      <c r="C224" s="255" t="str">
        <f t="shared" si="196"/>
        <v>8740</v>
      </c>
      <c r="D224" s="256">
        <f>SUM($F224:K224)</f>
        <v>0</v>
      </c>
      <c r="E224" s="257">
        <f t="shared" si="197"/>
        <v>0</v>
      </c>
      <c r="F224" s="258">
        <f>'Div 2 history'!B224</f>
        <v>0</v>
      </c>
      <c r="G224" s="258">
        <f>'Div 2 history'!C224</f>
        <v>0</v>
      </c>
      <c r="H224" s="258">
        <f>'Div 2 history'!D224</f>
        <v>0</v>
      </c>
      <c r="I224" s="258">
        <f>'Div 2 history'!E224</f>
        <v>0</v>
      </c>
      <c r="J224" s="258">
        <f>'Div 2 history'!F224</f>
        <v>0</v>
      </c>
      <c r="K224" s="258">
        <f>'Div 2 history'!G224</f>
        <v>0</v>
      </c>
      <c r="L224" s="256">
        <f t="shared" si="193"/>
        <v>0</v>
      </c>
      <c r="M224" s="256">
        <f t="shared" si="193"/>
        <v>0</v>
      </c>
      <c r="N224" s="256">
        <f t="shared" si="193"/>
        <v>0</v>
      </c>
      <c r="O224" s="256">
        <f t="shared" si="193"/>
        <v>0</v>
      </c>
      <c r="P224" s="256">
        <f t="shared" si="193"/>
        <v>0</v>
      </c>
      <c r="Q224" s="256">
        <f t="shared" si="193"/>
        <v>0</v>
      </c>
      <c r="R224" s="256">
        <f t="shared" si="193"/>
        <v>0</v>
      </c>
      <c r="S224" s="256">
        <f t="shared" si="194"/>
        <v>0</v>
      </c>
      <c r="T224" s="256">
        <f t="shared" si="194"/>
        <v>0</v>
      </c>
      <c r="U224" s="256">
        <f t="shared" si="194"/>
        <v>0</v>
      </c>
      <c r="V224" s="256">
        <f t="shared" si="194"/>
        <v>0</v>
      </c>
      <c r="W224" s="256">
        <f t="shared" si="194"/>
        <v>0</v>
      </c>
      <c r="X224" s="256">
        <f t="shared" si="194"/>
        <v>0</v>
      </c>
      <c r="Y224" s="256">
        <f t="shared" si="194"/>
        <v>0</v>
      </c>
      <c r="Z224" s="256">
        <f t="shared" si="194"/>
        <v>0</v>
      </c>
      <c r="AA224" s="256">
        <f t="shared" si="194"/>
        <v>0</v>
      </c>
      <c r="AB224" s="256">
        <f t="shared" si="194"/>
        <v>0</v>
      </c>
      <c r="AC224" s="256">
        <f t="shared" si="194"/>
        <v>0</v>
      </c>
      <c r="AD224" s="256">
        <f t="shared" si="194"/>
        <v>0</v>
      </c>
      <c r="AE224" s="256">
        <f t="shared" si="194"/>
        <v>0</v>
      </c>
      <c r="AF224" s="256">
        <f t="shared" si="194"/>
        <v>0</v>
      </c>
    </row>
    <row r="225" spans="1:32">
      <c r="A225" s="145" t="s">
        <v>944</v>
      </c>
      <c r="B225" s="125" t="str">
        <f t="shared" si="195"/>
        <v>9010-05413</v>
      </c>
      <c r="C225" s="255" t="str">
        <f t="shared" si="196"/>
        <v>9010</v>
      </c>
      <c r="D225" s="256">
        <f>SUM($F225:K225)</f>
        <v>0</v>
      </c>
      <c r="E225" s="257">
        <f t="shared" si="197"/>
        <v>0</v>
      </c>
      <c r="F225" s="258">
        <f>'Div 2 history'!B225</f>
        <v>0</v>
      </c>
      <c r="G225" s="258">
        <f>'Div 2 history'!C225</f>
        <v>0</v>
      </c>
      <c r="H225" s="258">
        <f>'Div 2 history'!D225</f>
        <v>0</v>
      </c>
      <c r="I225" s="258">
        <f>'Div 2 history'!E225</f>
        <v>0</v>
      </c>
      <c r="J225" s="258">
        <f>'Div 2 history'!F225</f>
        <v>0</v>
      </c>
      <c r="K225" s="258">
        <f>'Div 2 history'!G225</f>
        <v>0</v>
      </c>
      <c r="L225" s="256">
        <f t="shared" si="193"/>
        <v>0</v>
      </c>
      <c r="M225" s="256">
        <f t="shared" si="193"/>
        <v>0</v>
      </c>
      <c r="N225" s="256">
        <f t="shared" si="193"/>
        <v>0</v>
      </c>
      <c r="O225" s="256">
        <f t="shared" si="193"/>
        <v>0</v>
      </c>
      <c r="P225" s="256">
        <f t="shared" si="193"/>
        <v>0</v>
      </c>
      <c r="Q225" s="256">
        <f t="shared" si="193"/>
        <v>0</v>
      </c>
      <c r="R225" s="256">
        <f t="shared" si="193"/>
        <v>0</v>
      </c>
      <c r="S225" s="256">
        <f t="shared" si="194"/>
        <v>0</v>
      </c>
      <c r="T225" s="256">
        <f t="shared" si="194"/>
        <v>0</v>
      </c>
      <c r="U225" s="256">
        <f t="shared" si="194"/>
        <v>0</v>
      </c>
      <c r="V225" s="256">
        <f t="shared" si="194"/>
        <v>0</v>
      </c>
      <c r="W225" s="256">
        <f t="shared" si="194"/>
        <v>0</v>
      </c>
      <c r="X225" s="256">
        <f t="shared" si="194"/>
        <v>0</v>
      </c>
      <c r="Y225" s="256">
        <f t="shared" si="194"/>
        <v>0</v>
      </c>
      <c r="Z225" s="256">
        <f t="shared" si="194"/>
        <v>0</v>
      </c>
      <c r="AA225" s="256">
        <f t="shared" si="194"/>
        <v>0</v>
      </c>
      <c r="AB225" s="256">
        <f t="shared" si="194"/>
        <v>0</v>
      </c>
      <c r="AC225" s="256">
        <f t="shared" si="194"/>
        <v>0</v>
      </c>
      <c r="AD225" s="256">
        <f t="shared" si="194"/>
        <v>0</v>
      </c>
      <c r="AE225" s="256">
        <f t="shared" si="194"/>
        <v>0</v>
      </c>
      <c r="AF225" s="256">
        <f t="shared" si="194"/>
        <v>0</v>
      </c>
    </row>
    <row r="226" spans="1:32">
      <c r="A226" s="145" t="s">
        <v>527</v>
      </c>
      <c r="B226" s="125" t="str">
        <f t="shared" si="195"/>
        <v>9030-05413</v>
      </c>
      <c r="C226" s="255" t="str">
        <f t="shared" si="196"/>
        <v>9030</v>
      </c>
      <c r="D226" s="256">
        <f>SUM($F226:K226)</f>
        <v>0</v>
      </c>
      <c r="E226" s="257">
        <f t="shared" si="197"/>
        <v>0</v>
      </c>
      <c r="F226" s="258">
        <f>'Div 2 history'!B226</f>
        <v>0</v>
      </c>
      <c r="G226" s="258">
        <f>'Div 2 history'!C226</f>
        <v>0</v>
      </c>
      <c r="H226" s="258">
        <f>'Div 2 history'!D226</f>
        <v>0</v>
      </c>
      <c r="I226" s="258">
        <f>'Div 2 history'!E226</f>
        <v>0</v>
      </c>
      <c r="J226" s="258">
        <f>'Div 2 history'!F226</f>
        <v>0</v>
      </c>
      <c r="K226" s="258">
        <f>'Div 2 history'!G226</f>
        <v>0</v>
      </c>
      <c r="L226" s="256">
        <f t="shared" si="193"/>
        <v>0</v>
      </c>
      <c r="M226" s="256">
        <f t="shared" si="193"/>
        <v>0</v>
      </c>
      <c r="N226" s="256">
        <f t="shared" si="193"/>
        <v>0</v>
      </c>
      <c r="O226" s="256">
        <f t="shared" si="193"/>
        <v>0</v>
      </c>
      <c r="P226" s="256">
        <f t="shared" si="193"/>
        <v>0</v>
      </c>
      <c r="Q226" s="256">
        <f t="shared" si="193"/>
        <v>0</v>
      </c>
      <c r="R226" s="256">
        <f t="shared" si="193"/>
        <v>0</v>
      </c>
      <c r="S226" s="256">
        <f t="shared" si="194"/>
        <v>0</v>
      </c>
      <c r="T226" s="256">
        <f t="shared" si="194"/>
        <v>0</v>
      </c>
      <c r="U226" s="256">
        <f t="shared" si="194"/>
        <v>0</v>
      </c>
      <c r="V226" s="256">
        <f t="shared" si="194"/>
        <v>0</v>
      </c>
      <c r="W226" s="256">
        <f t="shared" si="194"/>
        <v>0</v>
      </c>
      <c r="X226" s="256">
        <f t="shared" si="194"/>
        <v>0</v>
      </c>
      <c r="Y226" s="256">
        <f t="shared" si="194"/>
        <v>0</v>
      </c>
      <c r="Z226" s="256">
        <f t="shared" si="194"/>
        <v>0</v>
      </c>
      <c r="AA226" s="256">
        <f t="shared" si="194"/>
        <v>0</v>
      </c>
      <c r="AB226" s="256">
        <f t="shared" si="194"/>
        <v>0</v>
      </c>
      <c r="AC226" s="256">
        <f t="shared" si="194"/>
        <v>0</v>
      </c>
      <c r="AD226" s="256">
        <f t="shared" si="194"/>
        <v>0</v>
      </c>
      <c r="AE226" s="256">
        <f t="shared" si="194"/>
        <v>0</v>
      </c>
      <c r="AF226" s="256">
        <f t="shared" si="194"/>
        <v>0</v>
      </c>
    </row>
    <row r="227" spans="1:32">
      <c r="A227" s="145" t="s">
        <v>521</v>
      </c>
      <c r="B227" s="125" t="str">
        <f t="shared" si="195"/>
        <v>9110-05413</v>
      </c>
      <c r="C227" s="255" t="str">
        <f t="shared" si="196"/>
        <v>9110</v>
      </c>
      <c r="D227" s="256">
        <f>SUM($F227:K227)</f>
        <v>0</v>
      </c>
      <c r="E227" s="257">
        <f t="shared" si="197"/>
        <v>0</v>
      </c>
      <c r="F227" s="258">
        <f>'Div 2 history'!B227</f>
        <v>0</v>
      </c>
      <c r="G227" s="258">
        <f>'Div 2 history'!C227</f>
        <v>0</v>
      </c>
      <c r="H227" s="258">
        <f>'Div 2 history'!D227</f>
        <v>0</v>
      </c>
      <c r="I227" s="258">
        <f>'Div 2 history'!E227</f>
        <v>0</v>
      </c>
      <c r="J227" s="258">
        <f>'Div 2 history'!F227</f>
        <v>0</v>
      </c>
      <c r="K227" s="258">
        <f>'Div 2 history'!G227</f>
        <v>0</v>
      </c>
      <c r="L227" s="256">
        <f t="shared" si="193"/>
        <v>0</v>
      </c>
      <c r="M227" s="256">
        <f t="shared" si="193"/>
        <v>0</v>
      </c>
      <c r="N227" s="256">
        <f t="shared" si="193"/>
        <v>0</v>
      </c>
      <c r="O227" s="256">
        <f t="shared" si="193"/>
        <v>0</v>
      </c>
      <c r="P227" s="256">
        <f t="shared" si="193"/>
        <v>0</v>
      </c>
      <c r="Q227" s="256">
        <f t="shared" si="193"/>
        <v>0</v>
      </c>
      <c r="R227" s="256">
        <f t="shared" si="193"/>
        <v>0</v>
      </c>
      <c r="S227" s="256">
        <f t="shared" si="194"/>
        <v>0</v>
      </c>
      <c r="T227" s="256">
        <f t="shared" si="194"/>
        <v>0</v>
      </c>
      <c r="U227" s="256">
        <f t="shared" si="194"/>
        <v>0</v>
      </c>
      <c r="V227" s="256">
        <f t="shared" si="194"/>
        <v>0</v>
      </c>
      <c r="W227" s="256">
        <f t="shared" si="194"/>
        <v>0</v>
      </c>
      <c r="X227" s="256">
        <f t="shared" si="194"/>
        <v>0</v>
      </c>
      <c r="Y227" s="256">
        <f t="shared" si="194"/>
        <v>0</v>
      </c>
      <c r="Z227" s="256">
        <f t="shared" si="194"/>
        <v>0</v>
      </c>
      <c r="AA227" s="256">
        <f t="shared" si="194"/>
        <v>0</v>
      </c>
      <c r="AB227" s="256">
        <f t="shared" si="194"/>
        <v>0</v>
      </c>
      <c r="AC227" s="256">
        <f t="shared" si="194"/>
        <v>0</v>
      </c>
      <c r="AD227" s="256">
        <f t="shared" si="194"/>
        <v>0</v>
      </c>
      <c r="AE227" s="256">
        <f t="shared" si="194"/>
        <v>0</v>
      </c>
      <c r="AF227" s="256">
        <f t="shared" si="194"/>
        <v>0</v>
      </c>
    </row>
    <row r="228" spans="1:32">
      <c r="A228" s="145" t="s">
        <v>530</v>
      </c>
      <c r="B228" s="125" t="str">
        <f t="shared" si="195"/>
        <v>9210-05413</v>
      </c>
      <c r="C228" s="255" t="str">
        <f t="shared" si="196"/>
        <v>9210</v>
      </c>
      <c r="D228" s="256">
        <f>SUM($F228:K228)</f>
        <v>7224.01</v>
      </c>
      <c r="E228" s="257">
        <f t="shared" si="197"/>
        <v>0.11803507813359088</v>
      </c>
      <c r="F228" s="258">
        <f>'Div 2 history'!B228</f>
        <v>2762.53</v>
      </c>
      <c r="G228" s="258">
        <f>'Div 2 history'!C228</f>
        <v>1515.31</v>
      </c>
      <c r="H228" s="258">
        <f>'Div 2 history'!D228</f>
        <v>1006.1800000000001</v>
      </c>
      <c r="I228" s="258">
        <f>'Div 2 history'!E228</f>
        <v>1057.92</v>
      </c>
      <c r="J228" s="258">
        <f>'Div 2 history'!F228</f>
        <v>31.36</v>
      </c>
      <c r="K228" s="258">
        <f>'Div 2 history'!G228</f>
        <v>850.71</v>
      </c>
      <c r="L228" s="256">
        <f t="shared" ref="L228:AA240" si="198">$E228*L$241</f>
        <v>30861.655729493839</v>
      </c>
      <c r="M228" s="256">
        <f t="shared" si="198"/>
        <v>32148.828256540648</v>
      </c>
      <c r="N228" s="256">
        <f t="shared" si="198"/>
        <v>35703.690704690001</v>
      </c>
      <c r="O228" s="256">
        <f t="shared" si="198"/>
        <v>33480.38197296569</v>
      </c>
      <c r="P228" s="256">
        <f t="shared" si="198"/>
        <v>31778.906321669972</v>
      </c>
      <c r="Q228" s="256">
        <f t="shared" si="198"/>
        <v>41434.411783153977</v>
      </c>
      <c r="R228" s="256">
        <f t="shared" si="198"/>
        <v>622.01417264370923</v>
      </c>
      <c r="S228" s="256">
        <f t="shared" si="198"/>
        <v>3354.9688629793386</v>
      </c>
      <c r="T228" s="256">
        <f t="shared" si="198"/>
        <v>354.11703790858604</v>
      </c>
      <c r="U228" s="256">
        <f t="shared" si="198"/>
        <v>339.93394292005377</v>
      </c>
      <c r="V228" s="256">
        <f t="shared" si="198"/>
        <v>914.03177559543167</v>
      </c>
      <c r="W228" s="256">
        <f t="shared" si="198"/>
        <v>1638.9442079528799</v>
      </c>
      <c r="X228" s="256">
        <f t="shared" si="198"/>
        <v>30861.655729493839</v>
      </c>
      <c r="Y228" s="256">
        <f t="shared" si="198"/>
        <v>32148.828256540648</v>
      </c>
      <c r="Z228" s="256">
        <f t="shared" si="198"/>
        <v>35703.690704690001</v>
      </c>
      <c r="AA228" s="256">
        <f t="shared" si="198"/>
        <v>33480.38197296569</v>
      </c>
      <c r="AB228" s="256">
        <f t="shared" ref="S228:AF240" si="199">$E228*AB$241</f>
        <v>31778.906321669972</v>
      </c>
      <c r="AC228" s="256">
        <f t="shared" si="199"/>
        <v>41434.411783153977</v>
      </c>
      <c r="AD228" s="256">
        <f t="shared" si="199"/>
        <v>622.01417264370923</v>
      </c>
      <c r="AE228" s="256">
        <f t="shared" si="199"/>
        <v>3354.9688629793386</v>
      </c>
      <c r="AF228" s="256">
        <f t="shared" si="199"/>
        <v>354.11703790858604</v>
      </c>
    </row>
    <row r="229" spans="1:32">
      <c r="A229" s="145" t="s">
        <v>945</v>
      </c>
      <c r="B229" s="125" t="str">
        <f t="shared" si="195"/>
        <v>9230-05413</v>
      </c>
      <c r="C229" s="255" t="str">
        <f t="shared" si="196"/>
        <v>9230</v>
      </c>
      <c r="D229" s="256">
        <f>SUM($F229:K229)</f>
        <v>0</v>
      </c>
      <c r="E229" s="257">
        <f t="shared" si="197"/>
        <v>0</v>
      </c>
      <c r="F229" s="258">
        <f>'Div 2 history'!B229</f>
        <v>0</v>
      </c>
      <c r="G229" s="258">
        <f>'Div 2 history'!C229</f>
        <v>0</v>
      </c>
      <c r="H229" s="258">
        <f>'Div 2 history'!D229</f>
        <v>0</v>
      </c>
      <c r="I229" s="258">
        <f>'Div 2 history'!E229</f>
        <v>0</v>
      </c>
      <c r="J229" s="258">
        <f>'Div 2 history'!F229</f>
        <v>0</v>
      </c>
      <c r="K229" s="258">
        <f>'Div 2 history'!G229</f>
        <v>0</v>
      </c>
      <c r="L229" s="256">
        <f t="shared" si="198"/>
        <v>0</v>
      </c>
      <c r="M229" s="256">
        <f t="shared" si="198"/>
        <v>0</v>
      </c>
      <c r="N229" s="256">
        <f t="shared" si="198"/>
        <v>0</v>
      </c>
      <c r="O229" s="256">
        <f t="shared" si="198"/>
        <v>0</v>
      </c>
      <c r="P229" s="256">
        <f t="shared" si="198"/>
        <v>0</v>
      </c>
      <c r="Q229" s="256">
        <f t="shared" si="198"/>
        <v>0</v>
      </c>
      <c r="R229" s="256">
        <f t="shared" si="198"/>
        <v>0</v>
      </c>
      <c r="S229" s="256">
        <f t="shared" si="199"/>
        <v>0</v>
      </c>
      <c r="T229" s="256">
        <f t="shared" si="199"/>
        <v>0</v>
      </c>
      <c r="U229" s="256">
        <f t="shared" si="199"/>
        <v>0</v>
      </c>
      <c r="V229" s="256">
        <f t="shared" si="199"/>
        <v>0</v>
      </c>
      <c r="W229" s="256">
        <f t="shared" si="199"/>
        <v>0</v>
      </c>
      <c r="X229" s="256">
        <f t="shared" si="199"/>
        <v>0</v>
      </c>
      <c r="Y229" s="256">
        <f t="shared" si="199"/>
        <v>0</v>
      </c>
      <c r="Z229" s="256">
        <f t="shared" si="199"/>
        <v>0</v>
      </c>
      <c r="AA229" s="256">
        <f t="shared" si="199"/>
        <v>0</v>
      </c>
      <c r="AB229" s="256">
        <f t="shared" si="199"/>
        <v>0</v>
      </c>
      <c r="AC229" s="256">
        <f t="shared" si="199"/>
        <v>0</v>
      </c>
      <c r="AD229" s="256">
        <f t="shared" si="199"/>
        <v>0</v>
      </c>
      <c r="AE229" s="256">
        <f t="shared" si="199"/>
        <v>0</v>
      </c>
      <c r="AF229" s="256">
        <f t="shared" si="199"/>
        <v>0</v>
      </c>
    </row>
    <row r="230" spans="1:32">
      <c r="A230" s="145" t="s">
        <v>537</v>
      </c>
      <c r="B230" s="125" t="str">
        <f t="shared" si="195"/>
        <v>9110-05414</v>
      </c>
      <c r="C230" s="255" t="str">
        <f t="shared" si="196"/>
        <v>9110</v>
      </c>
      <c r="D230" s="256">
        <f>SUM($F230:K230)</f>
        <v>0</v>
      </c>
      <c r="E230" s="257">
        <f t="shared" si="197"/>
        <v>0</v>
      </c>
      <c r="F230" s="258">
        <f>'Div 2 history'!B230</f>
        <v>0</v>
      </c>
      <c r="G230" s="258">
        <f>'Div 2 history'!C230</f>
        <v>0</v>
      </c>
      <c r="H230" s="258">
        <f>'Div 2 history'!D230</f>
        <v>0</v>
      </c>
      <c r="I230" s="258">
        <f>'Div 2 history'!E230</f>
        <v>0</v>
      </c>
      <c r="J230" s="258">
        <f>'Div 2 history'!F230</f>
        <v>0</v>
      </c>
      <c r="K230" s="258">
        <f>'Div 2 history'!G230</f>
        <v>0</v>
      </c>
      <c r="L230" s="256">
        <f t="shared" si="198"/>
        <v>0</v>
      </c>
      <c r="M230" s="256">
        <f t="shared" si="198"/>
        <v>0</v>
      </c>
      <c r="N230" s="256">
        <f t="shared" si="198"/>
        <v>0</v>
      </c>
      <c r="O230" s="256">
        <f t="shared" si="198"/>
        <v>0</v>
      </c>
      <c r="P230" s="256">
        <f t="shared" si="198"/>
        <v>0</v>
      </c>
      <c r="Q230" s="256">
        <f t="shared" si="198"/>
        <v>0</v>
      </c>
      <c r="R230" s="256">
        <f t="shared" si="198"/>
        <v>0</v>
      </c>
      <c r="S230" s="256">
        <f t="shared" si="199"/>
        <v>0</v>
      </c>
      <c r="T230" s="256">
        <f t="shared" si="199"/>
        <v>0</v>
      </c>
      <c r="U230" s="256">
        <f t="shared" si="199"/>
        <v>0</v>
      </c>
      <c r="V230" s="256">
        <f t="shared" si="199"/>
        <v>0</v>
      </c>
      <c r="W230" s="256">
        <f t="shared" si="199"/>
        <v>0</v>
      </c>
      <c r="X230" s="256">
        <f t="shared" si="199"/>
        <v>0</v>
      </c>
      <c r="Y230" s="256">
        <f t="shared" si="199"/>
        <v>0</v>
      </c>
      <c r="Z230" s="256">
        <f t="shared" si="199"/>
        <v>0</v>
      </c>
      <c r="AA230" s="256">
        <f t="shared" si="199"/>
        <v>0</v>
      </c>
      <c r="AB230" s="256">
        <f t="shared" si="199"/>
        <v>0</v>
      </c>
      <c r="AC230" s="256">
        <f t="shared" si="199"/>
        <v>0</v>
      </c>
      <c r="AD230" s="256">
        <f t="shared" si="199"/>
        <v>0</v>
      </c>
      <c r="AE230" s="256">
        <f t="shared" si="199"/>
        <v>0</v>
      </c>
      <c r="AF230" s="256">
        <f t="shared" si="199"/>
        <v>0</v>
      </c>
    </row>
    <row r="231" spans="1:32">
      <c r="A231" s="145" t="s">
        <v>946</v>
      </c>
      <c r="B231" s="125" t="str">
        <f t="shared" si="195"/>
        <v>9200-05414</v>
      </c>
      <c r="C231" s="255" t="str">
        <f t="shared" si="196"/>
        <v>9200</v>
      </c>
      <c r="D231" s="256">
        <f>SUM($F231:K231)</f>
        <v>0</v>
      </c>
      <c r="E231" s="257">
        <f t="shared" si="197"/>
        <v>0</v>
      </c>
      <c r="F231" s="258">
        <f>'Div 2 history'!B231</f>
        <v>0</v>
      </c>
      <c r="G231" s="258">
        <f>'Div 2 history'!C231</f>
        <v>0</v>
      </c>
      <c r="H231" s="258">
        <f>'Div 2 history'!D231</f>
        <v>0</v>
      </c>
      <c r="I231" s="258">
        <f>'Div 2 history'!E231</f>
        <v>0</v>
      </c>
      <c r="J231" s="258">
        <f>'Div 2 history'!F231</f>
        <v>0</v>
      </c>
      <c r="K231" s="258">
        <f>'Div 2 history'!G231</f>
        <v>0</v>
      </c>
      <c r="L231" s="256">
        <f t="shared" si="198"/>
        <v>0</v>
      </c>
      <c r="M231" s="256">
        <f t="shared" si="198"/>
        <v>0</v>
      </c>
      <c r="N231" s="256">
        <f t="shared" si="198"/>
        <v>0</v>
      </c>
      <c r="O231" s="256">
        <f t="shared" si="198"/>
        <v>0</v>
      </c>
      <c r="P231" s="256">
        <f t="shared" si="198"/>
        <v>0</v>
      </c>
      <c r="Q231" s="256">
        <f t="shared" si="198"/>
        <v>0</v>
      </c>
      <c r="R231" s="256">
        <f t="shared" si="198"/>
        <v>0</v>
      </c>
      <c r="S231" s="256">
        <f t="shared" si="199"/>
        <v>0</v>
      </c>
      <c r="T231" s="256">
        <f t="shared" si="199"/>
        <v>0</v>
      </c>
      <c r="U231" s="256">
        <f t="shared" si="199"/>
        <v>0</v>
      </c>
      <c r="V231" s="256">
        <f t="shared" si="199"/>
        <v>0</v>
      </c>
      <c r="W231" s="256">
        <f t="shared" si="199"/>
        <v>0</v>
      </c>
      <c r="X231" s="256">
        <f t="shared" si="199"/>
        <v>0</v>
      </c>
      <c r="Y231" s="256">
        <f t="shared" si="199"/>
        <v>0</v>
      </c>
      <c r="Z231" s="256">
        <f t="shared" si="199"/>
        <v>0</v>
      </c>
      <c r="AA231" s="256">
        <f t="shared" si="199"/>
        <v>0</v>
      </c>
      <c r="AB231" s="256">
        <f t="shared" si="199"/>
        <v>0</v>
      </c>
      <c r="AC231" s="256">
        <f t="shared" si="199"/>
        <v>0</v>
      </c>
      <c r="AD231" s="256">
        <f t="shared" si="199"/>
        <v>0</v>
      </c>
      <c r="AE231" s="256">
        <f t="shared" si="199"/>
        <v>0</v>
      </c>
      <c r="AF231" s="256">
        <f t="shared" si="199"/>
        <v>0</v>
      </c>
    </row>
    <row r="232" spans="1:32">
      <c r="A232" s="145" t="s">
        <v>718</v>
      </c>
      <c r="B232" s="125" t="str">
        <f t="shared" si="195"/>
        <v>9210-05414</v>
      </c>
      <c r="C232" s="255" t="str">
        <f t="shared" si="196"/>
        <v>9210</v>
      </c>
      <c r="D232" s="256">
        <f>SUM($F232:K232)</f>
        <v>1826.24</v>
      </c>
      <c r="E232" s="257">
        <f t="shared" si="197"/>
        <v>2.98394355891934E-2</v>
      </c>
      <c r="F232" s="258">
        <f>'Div 2 history'!B232</f>
        <v>864.98</v>
      </c>
      <c r="G232" s="258">
        <f>'Div 2 history'!C232</f>
        <v>0</v>
      </c>
      <c r="H232" s="258">
        <f>'Div 2 history'!D232</f>
        <v>0</v>
      </c>
      <c r="I232" s="258">
        <f>'Div 2 history'!E232</f>
        <v>0</v>
      </c>
      <c r="J232" s="258">
        <f>'Div 2 history'!F232</f>
        <v>0</v>
      </c>
      <c r="K232" s="258">
        <f>'Div 2 history'!G232</f>
        <v>961.26</v>
      </c>
      <c r="L232" s="256">
        <f t="shared" si="198"/>
        <v>7801.8704513740749</v>
      </c>
      <c r="M232" s="256">
        <f t="shared" si="198"/>
        <v>8127.2694964742295</v>
      </c>
      <c r="N232" s="256">
        <f t="shared" si="198"/>
        <v>9025.9437781139659</v>
      </c>
      <c r="O232" s="256">
        <f t="shared" si="198"/>
        <v>8463.8881693559197</v>
      </c>
      <c r="P232" s="256">
        <f t="shared" si="198"/>
        <v>8033.7527053376971</v>
      </c>
      <c r="Q232" s="256">
        <f t="shared" si="198"/>
        <v>10474.678215404896</v>
      </c>
      <c r="R232" s="256">
        <f t="shared" si="198"/>
        <v>157.24606730179605</v>
      </c>
      <c r="S232" s="256">
        <f t="shared" si="199"/>
        <v>848.14089907508264</v>
      </c>
      <c r="T232" s="256">
        <f t="shared" si="199"/>
        <v>89.52129071113913</v>
      </c>
      <c r="U232" s="256">
        <f t="shared" si="199"/>
        <v>85.935784130741652</v>
      </c>
      <c r="V232" s="256">
        <f t="shared" si="199"/>
        <v>231.06853255510458</v>
      </c>
      <c r="W232" s="256">
        <f t="shared" si="199"/>
        <v>414.32742622613586</v>
      </c>
      <c r="X232" s="256">
        <f t="shared" si="199"/>
        <v>7801.8704513740749</v>
      </c>
      <c r="Y232" s="256">
        <f t="shared" si="199"/>
        <v>8127.2694964742295</v>
      </c>
      <c r="Z232" s="256">
        <f t="shared" si="199"/>
        <v>9025.9437781139659</v>
      </c>
      <c r="AA232" s="256">
        <f t="shared" si="199"/>
        <v>8463.8881693559197</v>
      </c>
      <c r="AB232" s="256">
        <f t="shared" si="199"/>
        <v>8033.7527053376971</v>
      </c>
      <c r="AC232" s="256">
        <f t="shared" si="199"/>
        <v>10474.678215404896</v>
      </c>
      <c r="AD232" s="256">
        <f t="shared" si="199"/>
        <v>157.24606730179605</v>
      </c>
      <c r="AE232" s="256">
        <f t="shared" si="199"/>
        <v>848.14089907508264</v>
      </c>
      <c r="AF232" s="256">
        <f t="shared" si="199"/>
        <v>89.52129071113913</v>
      </c>
    </row>
    <row r="233" spans="1:32">
      <c r="A233" s="145" t="s">
        <v>523</v>
      </c>
      <c r="B233" s="125" t="str">
        <f t="shared" si="195"/>
        <v>8700-05414</v>
      </c>
      <c r="C233" s="255" t="str">
        <f t="shared" si="196"/>
        <v>8700</v>
      </c>
      <c r="D233" s="256">
        <f>SUM($F233:K233)</f>
        <v>0</v>
      </c>
      <c r="E233" s="257">
        <f t="shared" si="197"/>
        <v>0</v>
      </c>
      <c r="F233" s="258">
        <f>'Div 2 history'!B233</f>
        <v>0</v>
      </c>
      <c r="G233" s="258">
        <f>'Div 2 history'!C233</f>
        <v>0</v>
      </c>
      <c r="H233" s="258">
        <f>'Div 2 history'!D233</f>
        <v>0</v>
      </c>
      <c r="I233" s="258">
        <f>'Div 2 history'!E233</f>
        <v>0</v>
      </c>
      <c r="J233" s="258">
        <f>'Div 2 history'!F233</f>
        <v>0</v>
      </c>
      <c r="K233" s="258">
        <f>'Div 2 history'!G233</f>
        <v>0</v>
      </c>
      <c r="L233" s="256">
        <f t="shared" si="198"/>
        <v>0</v>
      </c>
      <c r="M233" s="256">
        <f t="shared" si="198"/>
        <v>0</v>
      </c>
      <c r="N233" s="256">
        <f t="shared" si="198"/>
        <v>0</v>
      </c>
      <c r="O233" s="256">
        <f t="shared" si="198"/>
        <v>0</v>
      </c>
      <c r="P233" s="256">
        <f t="shared" si="198"/>
        <v>0</v>
      </c>
      <c r="Q233" s="256">
        <f t="shared" si="198"/>
        <v>0</v>
      </c>
      <c r="R233" s="256">
        <f t="shared" si="198"/>
        <v>0</v>
      </c>
      <c r="S233" s="256">
        <f t="shared" si="199"/>
        <v>0</v>
      </c>
      <c r="T233" s="256">
        <f t="shared" si="199"/>
        <v>0</v>
      </c>
      <c r="U233" s="256">
        <f t="shared" si="199"/>
        <v>0</v>
      </c>
      <c r="V233" s="256">
        <f t="shared" si="199"/>
        <v>0</v>
      </c>
      <c r="W233" s="256">
        <f t="shared" si="199"/>
        <v>0</v>
      </c>
      <c r="X233" s="256">
        <f t="shared" si="199"/>
        <v>0</v>
      </c>
      <c r="Y233" s="256">
        <f t="shared" si="199"/>
        <v>0</v>
      </c>
      <c r="Z233" s="256">
        <f t="shared" si="199"/>
        <v>0</v>
      </c>
      <c r="AA233" s="256">
        <f t="shared" si="199"/>
        <v>0</v>
      </c>
      <c r="AB233" s="256">
        <f t="shared" si="199"/>
        <v>0</v>
      </c>
      <c r="AC233" s="256">
        <f t="shared" si="199"/>
        <v>0</v>
      </c>
      <c r="AD233" s="256">
        <f t="shared" si="199"/>
        <v>0</v>
      </c>
      <c r="AE233" s="256">
        <f t="shared" si="199"/>
        <v>0</v>
      </c>
      <c r="AF233" s="256">
        <f t="shared" si="199"/>
        <v>0</v>
      </c>
    </row>
    <row r="234" spans="1:32">
      <c r="A234" s="145" t="s">
        <v>947</v>
      </c>
      <c r="B234" s="125" t="str">
        <f t="shared" si="195"/>
        <v>8740-05414</v>
      </c>
      <c r="C234" s="255" t="str">
        <f t="shared" si="196"/>
        <v>8740</v>
      </c>
      <c r="D234" s="256">
        <f>SUM($F234:K234)</f>
        <v>0</v>
      </c>
      <c r="E234" s="257">
        <f t="shared" si="197"/>
        <v>0</v>
      </c>
      <c r="F234" s="258">
        <f>'Div 2 history'!B234</f>
        <v>0</v>
      </c>
      <c r="G234" s="258">
        <f>'Div 2 history'!C234</f>
        <v>0</v>
      </c>
      <c r="H234" s="258">
        <f>'Div 2 history'!D234</f>
        <v>0</v>
      </c>
      <c r="I234" s="258">
        <f>'Div 2 history'!E234</f>
        <v>0</v>
      </c>
      <c r="J234" s="258">
        <f>'Div 2 history'!F234</f>
        <v>0</v>
      </c>
      <c r="K234" s="258">
        <f>'Div 2 history'!G234</f>
        <v>0</v>
      </c>
      <c r="L234" s="256">
        <f t="shared" si="198"/>
        <v>0</v>
      </c>
      <c r="M234" s="256">
        <f t="shared" si="198"/>
        <v>0</v>
      </c>
      <c r="N234" s="256">
        <f t="shared" si="198"/>
        <v>0</v>
      </c>
      <c r="O234" s="256">
        <f t="shared" si="198"/>
        <v>0</v>
      </c>
      <c r="P234" s="256">
        <f t="shared" si="198"/>
        <v>0</v>
      </c>
      <c r="Q234" s="256">
        <f t="shared" si="198"/>
        <v>0</v>
      </c>
      <c r="R234" s="256">
        <f t="shared" si="198"/>
        <v>0</v>
      </c>
      <c r="S234" s="256">
        <f t="shared" si="199"/>
        <v>0</v>
      </c>
      <c r="T234" s="256">
        <f t="shared" si="199"/>
        <v>0</v>
      </c>
      <c r="U234" s="256">
        <f t="shared" si="199"/>
        <v>0</v>
      </c>
      <c r="V234" s="256">
        <f t="shared" si="199"/>
        <v>0</v>
      </c>
      <c r="W234" s="256">
        <f t="shared" si="199"/>
        <v>0</v>
      </c>
      <c r="X234" s="256">
        <f t="shared" si="199"/>
        <v>0</v>
      </c>
      <c r="Y234" s="256">
        <f t="shared" si="199"/>
        <v>0</v>
      </c>
      <c r="Z234" s="256">
        <f t="shared" si="199"/>
        <v>0</v>
      </c>
      <c r="AA234" s="256">
        <f t="shared" si="199"/>
        <v>0</v>
      </c>
      <c r="AB234" s="256">
        <f t="shared" si="199"/>
        <v>0</v>
      </c>
      <c r="AC234" s="256">
        <f t="shared" si="199"/>
        <v>0</v>
      </c>
      <c r="AD234" s="256">
        <f t="shared" si="199"/>
        <v>0</v>
      </c>
      <c r="AE234" s="256">
        <f t="shared" si="199"/>
        <v>0</v>
      </c>
      <c r="AF234" s="256">
        <f t="shared" si="199"/>
        <v>0</v>
      </c>
    </row>
    <row r="235" spans="1:32">
      <c r="A235" s="145" t="s">
        <v>759</v>
      </c>
      <c r="B235" s="125" t="str">
        <f t="shared" si="195"/>
        <v>9010-05414</v>
      </c>
      <c r="C235" s="255" t="str">
        <f t="shared" si="196"/>
        <v>9010</v>
      </c>
      <c r="D235" s="256">
        <f>SUM($F235:K235)</f>
        <v>0</v>
      </c>
      <c r="E235" s="257">
        <f t="shared" si="197"/>
        <v>0</v>
      </c>
      <c r="F235" s="258">
        <f>'Div 2 history'!B235</f>
        <v>0</v>
      </c>
      <c r="G235" s="258">
        <f>'Div 2 history'!C235</f>
        <v>0</v>
      </c>
      <c r="H235" s="258">
        <f>'Div 2 history'!D235</f>
        <v>0</v>
      </c>
      <c r="I235" s="258">
        <f>'Div 2 history'!E235</f>
        <v>0</v>
      </c>
      <c r="J235" s="258">
        <f>'Div 2 history'!F235</f>
        <v>0</v>
      </c>
      <c r="K235" s="258">
        <f>'Div 2 history'!G235</f>
        <v>0</v>
      </c>
      <c r="L235" s="256">
        <f t="shared" si="198"/>
        <v>0</v>
      </c>
      <c r="M235" s="256">
        <f t="shared" si="198"/>
        <v>0</v>
      </c>
      <c r="N235" s="256">
        <f t="shared" si="198"/>
        <v>0</v>
      </c>
      <c r="O235" s="256">
        <f t="shared" si="198"/>
        <v>0</v>
      </c>
      <c r="P235" s="256">
        <f t="shared" si="198"/>
        <v>0</v>
      </c>
      <c r="Q235" s="256">
        <f t="shared" si="198"/>
        <v>0</v>
      </c>
      <c r="R235" s="256">
        <f t="shared" si="198"/>
        <v>0</v>
      </c>
      <c r="S235" s="256">
        <f t="shared" si="199"/>
        <v>0</v>
      </c>
      <c r="T235" s="256">
        <f t="shared" si="199"/>
        <v>0</v>
      </c>
      <c r="U235" s="256">
        <f t="shared" si="199"/>
        <v>0</v>
      </c>
      <c r="V235" s="256">
        <f t="shared" si="199"/>
        <v>0</v>
      </c>
      <c r="W235" s="256">
        <f t="shared" si="199"/>
        <v>0</v>
      </c>
      <c r="X235" s="256">
        <f t="shared" si="199"/>
        <v>0</v>
      </c>
      <c r="Y235" s="256">
        <f t="shared" si="199"/>
        <v>0</v>
      </c>
      <c r="Z235" s="256">
        <f t="shared" si="199"/>
        <v>0</v>
      </c>
      <c r="AA235" s="256">
        <f t="shared" si="199"/>
        <v>0</v>
      </c>
      <c r="AB235" s="256">
        <f t="shared" si="199"/>
        <v>0</v>
      </c>
      <c r="AC235" s="256">
        <f t="shared" si="199"/>
        <v>0</v>
      </c>
      <c r="AD235" s="256">
        <f t="shared" si="199"/>
        <v>0</v>
      </c>
      <c r="AE235" s="256">
        <f t="shared" si="199"/>
        <v>0</v>
      </c>
      <c r="AF235" s="256">
        <f t="shared" si="199"/>
        <v>0</v>
      </c>
    </row>
    <row r="236" spans="1:32">
      <c r="A236" s="145" t="s">
        <v>948</v>
      </c>
      <c r="B236" s="125" t="str">
        <f t="shared" si="195"/>
        <v>9030-05414</v>
      </c>
      <c r="C236" s="255" t="str">
        <f t="shared" si="196"/>
        <v>9030</v>
      </c>
      <c r="D236" s="256">
        <f>SUM($F236:K236)</f>
        <v>0</v>
      </c>
      <c r="E236" s="257">
        <f t="shared" si="197"/>
        <v>0</v>
      </c>
      <c r="F236" s="258">
        <f>'Div 2 history'!B236</f>
        <v>0</v>
      </c>
      <c r="G236" s="258">
        <f>'Div 2 history'!C236</f>
        <v>0</v>
      </c>
      <c r="H236" s="258">
        <f>'Div 2 history'!D236</f>
        <v>0</v>
      </c>
      <c r="I236" s="258">
        <f>'Div 2 history'!E236</f>
        <v>0</v>
      </c>
      <c r="J236" s="258">
        <f>'Div 2 history'!F236</f>
        <v>0</v>
      </c>
      <c r="K236" s="258">
        <f>'Div 2 history'!G236</f>
        <v>0</v>
      </c>
      <c r="L236" s="256">
        <f t="shared" si="198"/>
        <v>0</v>
      </c>
      <c r="M236" s="256">
        <f t="shared" si="198"/>
        <v>0</v>
      </c>
      <c r="N236" s="256">
        <f t="shared" si="198"/>
        <v>0</v>
      </c>
      <c r="O236" s="256">
        <f t="shared" si="198"/>
        <v>0</v>
      </c>
      <c r="P236" s="256">
        <f t="shared" si="198"/>
        <v>0</v>
      </c>
      <c r="Q236" s="256">
        <f t="shared" si="198"/>
        <v>0</v>
      </c>
      <c r="R236" s="256">
        <f t="shared" si="198"/>
        <v>0</v>
      </c>
      <c r="S236" s="256">
        <f t="shared" si="199"/>
        <v>0</v>
      </c>
      <c r="T236" s="256">
        <f t="shared" si="199"/>
        <v>0</v>
      </c>
      <c r="U236" s="256">
        <f t="shared" si="199"/>
        <v>0</v>
      </c>
      <c r="V236" s="256">
        <f t="shared" si="199"/>
        <v>0</v>
      </c>
      <c r="W236" s="256">
        <f t="shared" si="199"/>
        <v>0</v>
      </c>
      <c r="X236" s="256">
        <f t="shared" si="199"/>
        <v>0</v>
      </c>
      <c r="Y236" s="256">
        <f t="shared" si="199"/>
        <v>0</v>
      </c>
      <c r="Z236" s="256">
        <f t="shared" si="199"/>
        <v>0</v>
      </c>
      <c r="AA236" s="256">
        <f t="shared" si="199"/>
        <v>0</v>
      </c>
      <c r="AB236" s="256">
        <f t="shared" si="199"/>
        <v>0</v>
      </c>
      <c r="AC236" s="256">
        <f t="shared" si="199"/>
        <v>0</v>
      </c>
      <c r="AD236" s="256">
        <f t="shared" si="199"/>
        <v>0</v>
      </c>
      <c r="AE236" s="256">
        <f t="shared" si="199"/>
        <v>0</v>
      </c>
      <c r="AF236" s="256">
        <f t="shared" si="199"/>
        <v>0</v>
      </c>
    </row>
    <row r="237" spans="1:32">
      <c r="A237" s="145" t="s">
        <v>897</v>
      </c>
      <c r="B237" s="125" t="str">
        <f t="shared" si="195"/>
        <v>9200-05419</v>
      </c>
      <c r="C237" s="255" t="str">
        <f t="shared" si="196"/>
        <v>9200</v>
      </c>
      <c r="D237" s="256">
        <f>SUM($F237:K237)</f>
        <v>23884.17</v>
      </c>
      <c r="E237" s="257">
        <f t="shared" si="197"/>
        <v>0.39024999579263692</v>
      </c>
      <c r="F237" s="258">
        <f>'Div 2 history'!B237</f>
        <v>0</v>
      </c>
      <c r="G237" s="258">
        <f>'Div 2 history'!C237</f>
        <v>23884.17</v>
      </c>
      <c r="H237" s="258">
        <f>'Div 2 history'!D237</f>
        <v>0</v>
      </c>
      <c r="I237" s="258">
        <f>'Div 2 history'!E237</f>
        <v>0</v>
      </c>
      <c r="J237" s="258">
        <f>'Div 2 history'!F237</f>
        <v>0</v>
      </c>
      <c r="K237" s="258">
        <f>'Div 2 history'!G237</f>
        <v>0</v>
      </c>
      <c r="L237" s="256">
        <f t="shared" si="198"/>
        <v>102035.43903243556</v>
      </c>
      <c r="M237" s="256">
        <f t="shared" si="198"/>
        <v>106291.11523655427</v>
      </c>
      <c r="N237" s="256">
        <f t="shared" si="198"/>
        <v>118044.27435984112</v>
      </c>
      <c r="O237" s="256">
        <f t="shared" si="198"/>
        <v>110693.525439091</v>
      </c>
      <c r="P237" s="256">
        <f t="shared" si="198"/>
        <v>105068.07174974015</v>
      </c>
      <c r="Q237" s="256">
        <f t="shared" si="198"/>
        <v>136991.30190556942</v>
      </c>
      <c r="R237" s="256">
        <f t="shared" si="198"/>
        <v>2056.5160128282905</v>
      </c>
      <c r="S237" s="256">
        <f t="shared" si="199"/>
        <v>11092.266852912056</v>
      </c>
      <c r="T237" s="256">
        <f t="shared" si="199"/>
        <v>1170.7890123774901</v>
      </c>
      <c r="U237" s="256">
        <f t="shared" si="199"/>
        <v>1123.8965728830469</v>
      </c>
      <c r="V237" s="256">
        <f t="shared" si="199"/>
        <v>3021.9905999193161</v>
      </c>
      <c r="W237" s="256">
        <f t="shared" si="199"/>
        <v>5418.7109490797957</v>
      </c>
      <c r="X237" s="256">
        <f t="shared" si="199"/>
        <v>102035.43903243556</v>
      </c>
      <c r="Y237" s="256">
        <f t="shared" si="199"/>
        <v>106291.11523655427</v>
      </c>
      <c r="Z237" s="256">
        <f t="shared" si="199"/>
        <v>118044.27435984112</v>
      </c>
      <c r="AA237" s="256">
        <f t="shared" si="199"/>
        <v>110693.525439091</v>
      </c>
      <c r="AB237" s="256">
        <f t="shared" si="199"/>
        <v>105068.07174974015</v>
      </c>
      <c r="AC237" s="256">
        <f t="shared" si="199"/>
        <v>136991.30190556942</v>
      </c>
      <c r="AD237" s="256">
        <f t="shared" si="199"/>
        <v>2056.5160128282905</v>
      </c>
      <c r="AE237" s="256">
        <f t="shared" si="199"/>
        <v>11092.266852912056</v>
      </c>
      <c r="AF237" s="256">
        <f t="shared" si="199"/>
        <v>1170.7890123774901</v>
      </c>
    </row>
    <row r="238" spans="1:32">
      <c r="A238" s="145" t="s">
        <v>760</v>
      </c>
      <c r="B238" s="125" t="str">
        <f t="shared" si="195"/>
        <v>9210-05419</v>
      </c>
      <c r="C238" s="255" t="str">
        <f t="shared" si="196"/>
        <v>9210</v>
      </c>
      <c r="D238" s="256">
        <f>SUM($F238:K238)</f>
        <v>8512.82</v>
      </c>
      <c r="E238" s="257">
        <f t="shared" si="197"/>
        <v>0.13909329774421617</v>
      </c>
      <c r="F238" s="258">
        <f>'Div 2 history'!B238</f>
        <v>0</v>
      </c>
      <c r="G238" s="258">
        <f>'Div 2 history'!C238</f>
        <v>590</v>
      </c>
      <c r="H238" s="258">
        <f>'Div 2 history'!D238</f>
        <v>0</v>
      </c>
      <c r="I238" s="258">
        <f>'Div 2 history'!E238</f>
        <v>74.819999999999993</v>
      </c>
      <c r="J238" s="258">
        <f>'Div 2 history'!F238</f>
        <v>5473</v>
      </c>
      <c r="K238" s="258">
        <f>'Div 2 history'!G238</f>
        <v>2375</v>
      </c>
      <c r="L238" s="256">
        <f t="shared" si="198"/>
        <v>36367.574259607856</v>
      </c>
      <c r="M238" s="256">
        <f t="shared" si="198"/>
        <v>37884.386671508531</v>
      </c>
      <c r="N238" s="256">
        <f t="shared" si="198"/>
        <v>42073.459519671087</v>
      </c>
      <c r="O238" s="256">
        <f t="shared" si="198"/>
        <v>39453.498163361037</v>
      </c>
      <c r="P238" s="256">
        <f t="shared" si="198"/>
        <v>37448.46827637816</v>
      </c>
      <c r="Q238" s="256">
        <f t="shared" si="198"/>
        <v>48826.57821845053</v>
      </c>
      <c r="R238" s="256">
        <f t="shared" si="198"/>
        <v>732.98551485460575</v>
      </c>
      <c r="S238" s="256">
        <f t="shared" si="199"/>
        <v>3953.5169574997503</v>
      </c>
      <c r="T238" s="256">
        <f t="shared" si="199"/>
        <v>417.29380256242297</v>
      </c>
      <c r="U238" s="256">
        <f t="shared" si="199"/>
        <v>400.58035190547798</v>
      </c>
      <c r="V238" s="256">
        <f t="shared" si="199"/>
        <v>1077.100942540819</v>
      </c>
      <c r="W238" s="256">
        <f t="shared" si="199"/>
        <v>1931.3424306369225</v>
      </c>
      <c r="X238" s="256">
        <f t="shared" si="199"/>
        <v>36367.574259607856</v>
      </c>
      <c r="Y238" s="256">
        <f t="shared" si="199"/>
        <v>37884.386671508531</v>
      </c>
      <c r="Z238" s="256">
        <f t="shared" si="199"/>
        <v>42073.459519671087</v>
      </c>
      <c r="AA238" s="256">
        <f t="shared" si="199"/>
        <v>39453.498163361037</v>
      </c>
      <c r="AB238" s="256">
        <f t="shared" si="199"/>
        <v>37448.46827637816</v>
      </c>
      <c r="AC238" s="256">
        <f t="shared" si="199"/>
        <v>48826.57821845053</v>
      </c>
      <c r="AD238" s="256">
        <f t="shared" si="199"/>
        <v>732.98551485460575</v>
      </c>
      <c r="AE238" s="256">
        <f t="shared" si="199"/>
        <v>3953.5169574997503</v>
      </c>
      <c r="AF238" s="256">
        <f t="shared" si="199"/>
        <v>417.29380256242297</v>
      </c>
    </row>
    <row r="239" spans="1:32">
      <c r="A239" s="145" t="s">
        <v>898</v>
      </c>
      <c r="B239" s="125" t="str">
        <f t="shared" si="195"/>
        <v>9230-05419</v>
      </c>
      <c r="C239" s="255" t="str">
        <f t="shared" si="196"/>
        <v>9230</v>
      </c>
      <c r="D239" s="256">
        <f>SUM($F239:K239)</f>
        <v>9565.06</v>
      </c>
      <c r="E239" s="257">
        <f t="shared" si="197"/>
        <v>0.15628613532546115</v>
      </c>
      <c r="F239" s="258">
        <f>'Div 2 history'!B239</f>
        <v>38.79</v>
      </c>
      <c r="G239" s="258">
        <f>'Div 2 history'!C239</f>
        <v>158.6</v>
      </c>
      <c r="H239" s="258">
        <f>'Div 2 history'!D239</f>
        <v>144.33000000000001</v>
      </c>
      <c r="I239" s="258">
        <f>'Div 2 history'!E239</f>
        <v>0</v>
      </c>
      <c r="J239" s="258">
        <f>'Div 2 history'!F239</f>
        <v>0</v>
      </c>
      <c r="K239" s="258">
        <f>'Div 2 history'!G239</f>
        <v>9223.34</v>
      </c>
      <c r="L239" s="256">
        <f t="shared" si="198"/>
        <v>40862.843317209183</v>
      </c>
      <c r="M239" s="256">
        <f t="shared" si="198"/>
        <v>42567.143622933334</v>
      </c>
      <c r="N239" s="256">
        <f t="shared" si="198"/>
        <v>47274.013160530252</v>
      </c>
      <c r="O239" s="256">
        <f t="shared" si="198"/>
        <v>44330.207515539863</v>
      </c>
      <c r="P239" s="256">
        <f t="shared" si="198"/>
        <v>42077.342874823342</v>
      </c>
      <c r="Q239" s="256">
        <f t="shared" si="198"/>
        <v>54861.861316716713</v>
      </c>
      <c r="R239" s="256">
        <f t="shared" si="198"/>
        <v>823.58729876999575</v>
      </c>
      <c r="S239" s="256">
        <f t="shared" si="199"/>
        <v>4442.1974045618917</v>
      </c>
      <c r="T239" s="256">
        <f t="shared" si="199"/>
        <v>468.87403458991605</v>
      </c>
      <c r="U239" s="256">
        <f t="shared" si="199"/>
        <v>450.09469256920869</v>
      </c>
      <c r="V239" s="256">
        <f t="shared" si="199"/>
        <v>1210.2376347038332</v>
      </c>
      <c r="W239" s="256">
        <f t="shared" si="199"/>
        <v>2170.0689348051528</v>
      </c>
      <c r="X239" s="256">
        <f t="shared" si="199"/>
        <v>40862.843317209183</v>
      </c>
      <c r="Y239" s="256">
        <f t="shared" si="199"/>
        <v>42567.143622933334</v>
      </c>
      <c r="Z239" s="256">
        <f t="shared" si="199"/>
        <v>47274.013160530252</v>
      </c>
      <c r="AA239" s="256">
        <f t="shared" si="199"/>
        <v>44330.207515539863</v>
      </c>
      <c r="AB239" s="256">
        <f t="shared" si="199"/>
        <v>42077.342874823342</v>
      </c>
      <c r="AC239" s="256">
        <f t="shared" si="199"/>
        <v>54861.861316716713</v>
      </c>
      <c r="AD239" s="256">
        <f t="shared" si="199"/>
        <v>823.58729876999575</v>
      </c>
      <c r="AE239" s="256">
        <f t="shared" si="199"/>
        <v>4442.1974045618917</v>
      </c>
      <c r="AF239" s="256">
        <f t="shared" si="199"/>
        <v>468.87403458991605</v>
      </c>
    </row>
    <row r="240" spans="1:32">
      <c r="A240" s="145" t="s">
        <v>526</v>
      </c>
      <c r="B240" s="125" t="str">
        <f t="shared" si="195"/>
        <v>8700-05419</v>
      </c>
      <c r="C240" s="255" t="str">
        <f t="shared" si="196"/>
        <v>8700</v>
      </c>
      <c r="D240" s="256">
        <f>SUM($F240:K240)</f>
        <v>0</v>
      </c>
      <c r="E240" s="257">
        <f t="shared" si="197"/>
        <v>0</v>
      </c>
      <c r="F240" s="258">
        <f>'Div 2 history'!B240</f>
        <v>0</v>
      </c>
      <c r="G240" s="258">
        <f>'Div 2 history'!C240</f>
        <v>0</v>
      </c>
      <c r="H240" s="258">
        <f>'Div 2 history'!D240</f>
        <v>0</v>
      </c>
      <c r="I240" s="258">
        <f>'Div 2 history'!E240</f>
        <v>0</v>
      </c>
      <c r="J240" s="258">
        <f>'Div 2 history'!F240</f>
        <v>0</v>
      </c>
      <c r="K240" s="258">
        <f>'Div 2 history'!G240</f>
        <v>0</v>
      </c>
      <c r="L240" s="256">
        <f t="shared" si="198"/>
        <v>0</v>
      </c>
      <c r="M240" s="256">
        <f t="shared" si="198"/>
        <v>0</v>
      </c>
      <c r="N240" s="256">
        <f t="shared" si="198"/>
        <v>0</v>
      </c>
      <c r="O240" s="256">
        <f t="shared" si="198"/>
        <v>0</v>
      </c>
      <c r="P240" s="256">
        <f t="shared" si="198"/>
        <v>0</v>
      </c>
      <c r="Q240" s="256">
        <f t="shared" si="198"/>
        <v>0</v>
      </c>
      <c r="R240" s="256">
        <f t="shared" si="198"/>
        <v>0</v>
      </c>
      <c r="S240" s="256">
        <f t="shared" si="199"/>
        <v>0</v>
      </c>
      <c r="T240" s="256">
        <f t="shared" si="199"/>
        <v>0</v>
      </c>
      <c r="U240" s="256">
        <f t="shared" si="199"/>
        <v>0</v>
      </c>
      <c r="V240" s="256">
        <f t="shared" si="199"/>
        <v>0</v>
      </c>
      <c r="W240" s="256">
        <f t="shared" si="199"/>
        <v>0</v>
      </c>
      <c r="X240" s="256">
        <f t="shared" si="199"/>
        <v>0</v>
      </c>
      <c r="Y240" s="256">
        <f t="shared" si="199"/>
        <v>0</v>
      </c>
      <c r="Z240" s="256">
        <f t="shared" si="199"/>
        <v>0</v>
      </c>
      <c r="AA240" s="256">
        <f t="shared" si="199"/>
        <v>0</v>
      </c>
      <c r="AB240" s="256">
        <f t="shared" si="199"/>
        <v>0</v>
      </c>
      <c r="AC240" s="256">
        <f t="shared" si="199"/>
        <v>0</v>
      </c>
      <c r="AD240" s="256">
        <f t="shared" si="199"/>
        <v>0</v>
      </c>
      <c r="AE240" s="256">
        <f t="shared" si="199"/>
        <v>0</v>
      </c>
      <c r="AF240" s="256">
        <f t="shared" si="199"/>
        <v>0</v>
      </c>
    </row>
    <row r="241" spans="1:38">
      <c r="A241" s="133" t="s">
        <v>28</v>
      </c>
      <c r="B241" s="171"/>
      <c r="C241" s="182"/>
      <c r="D241" s="259">
        <f>SUM(D212:D240)</f>
        <v>61202.23</v>
      </c>
      <c r="E241" s="260">
        <f>SUM(E212:E240)</f>
        <v>0.99999999999999978</v>
      </c>
      <c r="F241" s="259">
        <f>SUM(F212:F240)</f>
        <v>5269.7400000000007</v>
      </c>
      <c r="G241" s="259">
        <f t="shared" ref="G241:K241" si="200">SUM(G212:G240)</f>
        <v>28423.489999999998</v>
      </c>
      <c r="H241" s="259">
        <f t="shared" si="200"/>
        <v>3000.1000000000004</v>
      </c>
      <c r="I241" s="259">
        <f t="shared" si="200"/>
        <v>2879.9400000000005</v>
      </c>
      <c r="J241" s="259">
        <f t="shared" si="200"/>
        <v>7743.73</v>
      </c>
      <c r="K241" s="259">
        <f t="shared" si="200"/>
        <v>13885.23</v>
      </c>
      <c r="L241" s="262">
        <f>'FY21 OM Budget'!AH136</f>
        <v>261461.72999999998</v>
      </c>
      <c r="M241" s="262">
        <f>'FY21 OM Budget'!AI136</f>
        <v>272366.73</v>
      </c>
      <c r="N241" s="262">
        <f>'FY21 OM Budget'!AJ136</f>
        <v>302483.73</v>
      </c>
      <c r="O241" s="262">
        <f>'FY21 OM Budget'!AK136</f>
        <v>283647.73</v>
      </c>
      <c r="P241" s="262">
        <f>'FY21 OM Budget'!AL136</f>
        <v>269232.73</v>
      </c>
      <c r="Q241" s="262">
        <f>'FY21 OM Budget'!AM136</f>
        <v>351034.73</v>
      </c>
      <c r="R241" s="263">
        <f t="shared" ref="R241" si="201">F241*(1+R$4)</f>
        <v>5269.7400000000007</v>
      </c>
      <c r="S241" s="263">
        <f t="shared" ref="S241" si="202">G241*(1+S$4)</f>
        <v>28423.489999999998</v>
      </c>
      <c r="T241" s="263">
        <f t="shared" ref="T241" si="203">H241*(1+T$4)</f>
        <v>3000.1000000000004</v>
      </c>
      <c r="U241" s="263">
        <f t="shared" ref="U241:AF241" si="204">I241*(1+U$4)</f>
        <v>2879.9400000000005</v>
      </c>
      <c r="V241" s="263">
        <f t="shared" si="204"/>
        <v>7743.73</v>
      </c>
      <c r="W241" s="263">
        <f t="shared" si="204"/>
        <v>13885.23</v>
      </c>
      <c r="X241" s="263">
        <f t="shared" si="204"/>
        <v>261461.72999999998</v>
      </c>
      <c r="Y241" s="263">
        <f t="shared" si="204"/>
        <v>272366.73</v>
      </c>
      <c r="Z241" s="263">
        <f t="shared" si="204"/>
        <v>302483.73</v>
      </c>
      <c r="AA241" s="263">
        <f t="shared" si="204"/>
        <v>283647.73</v>
      </c>
      <c r="AB241" s="263">
        <f t="shared" si="204"/>
        <v>269232.73</v>
      </c>
      <c r="AC241" s="263">
        <f t="shared" si="204"/>
        <v>351034.73</v>
      </c>
      <c r="AD241" s="263">
        <f t="shared" si="204"/>
        <v>5269.7400000000007</v>
      </c>
      <c r="AE241" s="263">
        <f t="shared" si="204"/>
        <v>28423.489999999998</v>
      </c>
      <c r="AF241" s="263">
        <f t="shared" si="204"/>
        <v>3000.1000000000004</v>
      </c>
      <c r="AH241" s="264">
        <f>SUM(F241:Q241)</f>
        <v>1801429.6099999999</v>
      </c>
      <c r="AI241" s="264">
        <f>SUM(U241:AF241)</f>
        <v>1801429.6099999999</v>
      </c>
      <c r="AK241" s="264">
        <f>AH241*$AK$7</f>
        <v>90127.739394418662</v>
      </c>
      <c r="AL241" s="264">
        <f>AI241*$AL$7</f>
        <v>89556.487803093187</v>
      </c>
    </row>
    <row r="242" spans="1:38">
      <c r="A242" s="145"/>
      <c r="B242" s="125" t="str">
        <f t="shared" ref="B242:B279" si="205">RIGHT(A242,10)</f>
        <v/>
      </c>
      <c r="C242" s="182" t="s">
        <v>847</v>
      </c>
      <c r="D242" s="256">
        <f>D241-SUM(F241:K241)</f>
        <v>0</v>
      </c>
      <c r="F242" s="256">
        <f>F241-'Div 2 history'!B241</f>
        <v>0</v>
      </c>
      <c r="G242" s="256">
        <f>G241-'Div 2 history'!C241</f>
        <v>0</v>
      </c>
      <c r="H242" s="256">
        <f>H241-'Div 2 history'!D241</f>
        <v>0</v>
      </c>
      <c r="I242" s="256">
        <f>I241-'Div 2 history'!E241</f>
        <v>0</v>
      </c>
      <c r="J242" s="256">
        <f>J241-'Div 2 history'!F241</f>
        <v>0</v>
      </c>
      <c r="K242" s="256">
        <f>K241-'Div 2 history'!G241</f>
        <v>0</v>
      </c>
      <c r="L242" s="256">
        <f t="shared" ref="L242:AF242" si="206">L241-SUM(L212:L240)</f>
        <v>0</v>
      </c>
      <c r="M242" s="256">
        <f t="shared" ref="M242" si="207">M241-SUM(M212:M240)</f>
        <v>0</v>
      </c>
      <c r="N242" s="256">
        <f t="shared" ref="N242" si="208">N241-SUM(N212:N240)</f>
        <v>0</v>
      </c>
      <c r="O242" s="256">
        <f t="shared" ref="O242" si="209">O241-SUM(O212:O240)</f>
        <v>0</v>
      </c>
      <c r="P242" s="256">
        <f t="shared" ref="P242" si="210">P241-SUM(P212:P240)</f>
        <v>0</v>
      </c>
      <c r="Q242" s="256">
        <f t="shared" ref="Q242" si="211">Q241-SUM(Q212:Q240)</f>
        <v>0</v>
      </c>
      <c r="R242" s="256">
        <f>R241-SUM(R212:R240)</f>
        <v>0</v>
      </c>
      <c r="S242" s="256">
        <f t="shared" si="206"/>
        <v>0</v>
      </c>
      <c r="T242" s="256">
        <f t="shared" si="206"/>
        <v>0</v>
      </c>
      <c r="U242" s="256">
        <f t="shared" si="206"/>
        <v>0</v>
      </c>
      <c r="V242" s="256">
        <f t="shared" si="206"/>
        <v>0</v>
      </c>
      <c r="W242" s="256">
        <f t="shared" si="206"/>
        <v>0</v>
      </c>
      <c r="X242" s="256">
        <f t="shared" si="206"/>
        <v>0</v>
      </c>
      <c r="Y242" s="256">
        <f t="shared" si="206"/>
        <v>0</v>
      </c>
      <c r="Z242" s="256">
        <f t="shared" si="206"/>
        <v>0</v>
      </c>
      <c r="AA242" s="256">
        <f t="shared" si="206"/>
        <v>0</v>
      </c>
      <c r="AB242" s="256">
        <f t="shared" si="206"/>
        <v>0</v>
      </c>
      <c r="AC242" s="256">
        <f t="shared" si="206"/>
        <v>0</v>
      </c>
      <c r="AD242" s="256">
        <f t="shared" si="206"/>
        <v>0</v>
      </c>
      <c r="AE242" s="256">
        <f t="shared" si="206"/>
        <v>0</v>
      </c>
      <c r="AF242" s="256">
        <f t="shared" si="206"/>
        <v>0</v>
      </c>
    </row>
    <row r="243" spans="1:38">
      <c r="A243" s="145" t="s">
        <v>532</v>
      </c>
      <c r="B243" s="125" t="str">
        <f t="shared" si="205"/>
        <v>9210-05420</v>
      </c>
      <c r="C243" s="255" t="str">
        <f t="shared" ref="C243" si="212">LEFT(B243,4)</f>
        <v>9210</v>
      </c>
      <c r="D243" s="256">
        <f>SUM($F243:K243)</f>
        <v>20280.419999999998</v>
      </c>
      <c r="E243" s="257">
        <f>D243/$D$258</f>
        <v>0.14545687970613724</v>
      </c>
      <c r="F243" s="258">
        <f>'Div 2 history'!B243</f>
        <v>6051</v>
      </c>
      <c r="G243" s="258">
        <f>'Div 2 history'!C243</f>
        <v>9087.59</v>
      </c>
      <c r="H243" s="258">
        <f>'Div 2 history'!D243</f>
        <v>1268.3700000000001</v>
      </c>
      <c r="I243" s="258">
        <f>'Div 2 history'!E243</f>
        <v>2125.96</v>
      </c>
      <c r="J243" s="258">
        <f>'Div 2 history'!F243</f>
        <v>873.5</v>
      </c>
      <c r="K243" s="258">
        <f>'Div 2 history'!G243</f>
        <v>874</v>
      </c>
      <c r="L243" s="256">
        <f t="shared" ref="L243:AA257" si="213">$E243*L$258</f>
        <v>37036.643808315035</v>
      </c>
      <c r="M243" s="256">
        <f t="shared" si="213"/>
        <v>11562.053180980683</v>
      </c>
      <c r="N243" s="256">
        <f t="shared" si="213"/>
        <v>11895.44034926715</v>
      </c>
      <c r="O243" s="256">
        <f t="shared" si="213"/>
        <v>11582.562601019248</v>
      </c>
      <c r="P243" s="256">
        <f t="shared" si="213"/>
        <v>8988.1936945805846</v>
      </c>
      <c r="Q243" s="256">
        <f t="shared" si="213"/>
        <v>31587.538180763713</v>
      </c>
      <c r="R243" s="256">
        <f t="shared" si="213"/>
        <v>2371.8213350570709</v>
      </c>
      <c r="S243" s="256">
        <f t="shared" si="213"/>
        <v>4103.2280292815549</v>
      </c>
      <c r="T243" s="256">
        <f t="shared" si="213"/>
        <v>3354.8960202573908</v>
      </c>
      <c r="U243" s="256">
        <f t="shared" si="213"/>
        <v>2050.3703583192901</v>
      </c>
      <c r="V243" s="256">
        <f t="shared" si="213"/>
        <v>2804.6762813929854</v>
      </c>
      <c r="W243" s="256">
        <f t="shared" si="213"/>
        <v>5595.4279756917031</v>
      </c>
      <c r="X243" s="256">
        <f t="shared" si="213"/>
        <v>37036.643808315035</v>
      </c>
      <c r="Y243" s="256">
        <f t="shared" si="213"/>
        <v>11562.053180980683</v>
      </c>
      <c r="Z243" s="256">
        <f t="shared" si="213"/>
        <v>11895.44034926715</v>
      </c>
      <c r="AA243" s="256">
        <f t="shared" si="213"/>
        <v>11582.562601019248</v>
      </c>
      <c r="AB243" s="256">
        <f t="shared" ref="S243:AF257" si="214">$E243*AB$258</f>
        <v>8988.1936945805846</v>
      </c>
      <c r="AC243" s="256">
        <f t="shared" si="214"/>
        <v>31587.538180763713</v>
      </c>
      <c r="AD243" s="256">
        <f t="shared" si="214"/>
        <v>2371.8213350570709</v>
      </c>
      <c r="AE243" s="256">
        <f t="shared" si="214"/>
        <v>4103.2280292815549</v>
      </c>
      <c r="AF243" s="256">
        <f t="shared" si="214"/>
        <v>3354.8960202573908</v>
      </c>
    </row>
    <row r="244" spans="1:38">
      <c r="A244" s="145" t="s">
        <v>899</v>
      </c>
      <c r="B244" s="125" t="str">
        <f t="shared" ref="B244:B257" si="215">RIGHT(A244,10)</f>
        <v>9230-05420</v>
      </c>
      <c r="C244" s="255" t="str">
        <f t="shared" ref="C244:C257" si="216">LEFT(B244,4)</f>
        <v>9230</v>
      </c>
      <c r="D244" s="256">
        <f>SUM($F244:K244)</f>
        <v>844.35</v>
      </c>
      <c r="E244" s="257">
        <f t="shared" ref="E244:E257" si="217">D244/$D$258</f>
        <v>6.0559158232362546E-3</v>
      </c>
      <c r="F244" s="258">
        <f>'Div 2 history'!B244</f>
        <v>0</v>
      </c>
      <c r="G244" s="258">
        <f>'Div 2 history'!C244</f>
        <v>0</v>
      </c>
      <c r="H244" s="258">
        <f>'Div 2 history'!D244</f>
        <v>0</v>
      </c>
      <c r="I244" s="258">
        <f>'Div 2 history'!E244</f>
        <v>0</v>
      </c>
      <c r="J244" s="258">
        <f>'Div 2 history'!F244</f>
        <v>844.35</v>
      </c>
      <c r="K244" s="258">
        <f>'Div 2 history'!G244</f>
        <v>0</v>
      </c>
      <c r="L244" s="256">
        <f t="shared" si="213"/>
        <v>1541.9744857133533</v>
      </c>
      <c r="M244" s="256">
        <f t="shared" si="213"/>
        <v>481.37166801087164</v>
      </c>
      <c r="N244" s="256">
        <f t="shared" si="213"/>
        <v>495.25182707772916</v>
      </c>
      <c r="O244" s="256">
        <f t="shared" si="213"/>
        <v>482.22555214194796</v>
      </c>
      <c r="P244" s="256">
        <f t="shared" si="213"/>
        <v>374.21223751870616</v>
      </c>
      <c r="Q244" s="256">
        <f t="shared" si="213"/>
        <v>1315.1077671432763</v>
      </c>
      <c r="R244" s="256">
        <f t="shared" si="213"/>
        <v>98.747823972848607</v>
      </c>
      <c r="S244" s="256">
        <f t="shared" si="214"/>
        <v>170.83278287746907</v>
      </c>
      <c r="T244" s="256">
        <f t="shared" si="214"/>
        <v>139.67691274166552</v>
      </c>
      <c r="U244" s="256">
        <f t="shared" si="214"/>
        <v>85.364613358445879</v>
      </c>
      <c r="V244" s="256">
        <f t="shared" si="214"/>
        <v>116.76919995710975</v>
      </c>
      <c r="W244" s="256">
        <f t="shared" si="214"/>
        <v>232.9586670924611</v>
      </c>
      <c r="X244" s="256">
        <f t="shared" si="214"/>
        <v>1541.9744857133533</v>
      </c>
      <c r="Y244" s="256">
        <f t="shared" si="214"/>
        <v>481.37166801087164</v>
      </c>
      <c r="Z244" s="256">
        <f t="shared" si="214"/>
        <v>495.25182707772916</v>
      </c>
      <c r="AA244" s="256">
        <f t="shared" si="214"/>
        <v>482.22555214194796</v>
      </c>
      <c r="AB244" s="256">
        <f t="shared" si="214"/>
        <v>374.21223751870616</v>
      </c>
      <c r="AC244" s="256">
        <f t="shared" si="214"/>
        <v>1315.1077671432763</v>
      </c>
      <c r="AD244" s="256">
        <f t="shared" si="214"/>
        <v>98.747823972848607</v>
      </c>
      <c r="AE244" s="256">
        <f t="shared" si="214"/>
        <v>170.83278287746907</v>
      </c>
      <c r="AF244" s="256">
        <f t="shared" si="214"/>
        <v>139.67691274166552</v>
      </c>
    </row>
    <row r="245" spans="1:38">
      <c r="A245" s="145" t="s">
        <v>546</v>
      </c>
      <c r="B245" s="125" t="str">
        <f t="shared" si="215"/>
        <v>8740-05421</v>
      </c>
      <c r="C245" s="255" t="str">
        <f t="shared" si="216"/>
        <v>8740</v>
      </c>
      <c r="D245" s="256">
        <f>SUM($F245:K245)</f>
        <v>0</v>
      </c>
      <c r="E245" s="257">
        <f t="shared" si="217"/>
        <v>0</v>
      </c>
      <c r="F245" s="258">
        <f>'Div 2 history'!B245</f>
        <v>0</v>
      </c>
      <c r="G245" s="258">
        <f>'Div 2 history'!C245</f>
        <v>0</v>
      </c>
      <c r="H245" s="258">
        <f>'Div 2 history'!D245</f>
        <v>0</v>
      </c>
      <c r="I245" s="258">
        <f>'Div 2 history'!E245</f>
        <v>0</v>
      </c>
      <c r="J245" s="258">
        <f>'Div 2 history'!F245</f>
        <v>0</v>
      </c>
      <c r="K245" s="258">
        <f>'Div 2 history'!G245</f>
        <v>0</v>
      </c>
      <c r="L245" s="256">
        <f t="shared" si="213"/>
        <v>0</v>
      </c>
      <c r="M245" s="256">
        <f t="shared" si="213"/>
        <v>0</v>
      </c>
      <c r="N245" s="256">
        <f t="shared" si="213"/>
        <v>0</v>
      </c>
      <c r="O245" s="256">
        <f t="shared" si="213"/>
        <v>0</v>
      </c>
      <c r="P245" s="256">
        <f t="shared" si="213"/>
        <v>0</v>
      </c>
      <c r="Q245" s="256">
        <f t="shared" si="213"/>
        <v>0</v>
      </c>
      <c r="R245" s="256">
        <f t="shared" si="213"/>
        <v>0</v>
      </c>
      <c r="S245" s="256">
        <f t="shared" si="214"/>
        <v>0</v>
      </c>
      <c r="T245" s="256">
        <f t="shared" si="214"/>
        <v>0</v>
      </c>
      <c r="U245" s="256">
        <f t="shared" si="214"/>
        <v>0</v>
      </c>
      <c r="V245" s="256">
        <f t="shared" si="214"/>
        <v>0</v>
      </c>
      <c r="W245" s="256">
        <f t="shared" si="214"/>
        <v>0</v>
      </c>
      <c r="X245" s="256">
        <f t="shared" si="214"/>
        <v>0</v>
      </c>
      <c r="Y245" s="256">
        <f t="shared" si="214"/>
        <v>0</v>
      </c>
      <c r="Z245" s="256">
        <f t="shared" si="214"/>
        <v>0</v>
      </c>
      <c r="AA245" s="256">
        <f t="shared" si="214"/>
        <v>0</v>
      </c>
      <c r="AB245" s="256">
        <f t="shared" si="214"/>
        <v>0</v>
      </c>
      <c r="AC245" s="256">
        <f t="shared" si="214"/>
        <v>0</v>
      </c>
      <c r="AD245" s="256">
        <f t="shared" si="214"/>
        <v>0</v>
      </c>
      <c r="AE245" s="256">
        <f t="shared" si="214"/>
        <v>0</v>
      </c>
      <c r="AF245" s="256">
        <f t="shared" si="214"/>
        <v>0</v>
      </c>
    </row>
    <row r="246" spans="1:38">
      <c r="A246" s="145" t="s">
        <v>949</v>
      </c>
      <c r="B246" s="125" t="str">
        <f t="shared" si="215"/>
        <v>8800-05421</v>
      </c>
      <c r="C246" s="255" t="str">
        <f t="shared" si="216"/>
        <v>8800</v>
      </c>
      <c r="D246" s="256">
        <f>SUM($F246:K246)</f>
        <v>0</v>
      </c>
      <c r="E246" s="257">
        <f t="shared" si="217"/>
        <v>0</v>
      </c>
      <c r="F246" s="258">
        <f>'Div 2 history'!B246</f>
        <v>0</v>
      </c>
      <c r="G246" s="258">
        <f>'Div 2 history'!C246</f>
        <v>0</v>
      </c>
      <c r="H246" s="258">
        <f>'Div 2 history'!D246</f>
        <v>0</v>
      </c>
      <c r="I246" s="258">
        <f>'Div 2 history'!E246</f>
        <v>0</v>
      </c>
      <c r="J246" s="258">
        <f>'Div 2 history'!F246</f>
        <v>0</v>
      </c>
      <c r="K246" s="258">
        <f>'Div 2 history'!G246</f>
        <v>0</v>
      </c>
      <c r="L246" s="256">
        <f t="shared" si="213"/>
        <v>0</v>
      </c>
      <c r="M246" s="256">
        <f t="shared" si="213"/>
        <v>0</v>
      </c>
      <c r="N246" s="256">
        <f t="shared" si="213"/>
        <v>0</v>
      </c>
      <c r="O246" s="256">
        <f t="shared" si="213"/>
        <v>0</v>
      </c>
      <c r="P246" s="256">
        <f t="shared" si="213"/>
        <v>0</v>
      </c>
      <c r="Q246" s="256">
        <f t="shared" si="213"/>
        <v>0</v>
      </c>
      <c r="R246" s="256">
        <f t="shared" si="213"/>
        <v>0</v>
      </c>
      <c r="S246" s="256">
        <f t="shared" si="214"/>
        <v>0</v>
      </c>
      <c r="T246" s="256">
        <f t="shared" si="214"/>
        <v>0</v>
      </c>
      <c r="U246" s="256">
        <f t="shared" si="214"/>
        <v>0</v>
      </c>
      <c r="V246" s="256">
        <f t="shared" si="214"/>
        <v>0</v>
      </c>
      <c r="W246" s="256">
        <f t="shared" si="214"/>
        <v>0</v>
      </c>
      <c r="X246" s="256">
        <f t="shared" si="214"/>
        <v>0</v>
      </c>
      <c r="Y246" s="256">
        <f t="shared" si="214"/>
        <v>0</v>
      </c>
      <c r="Z246" s="256">
        <f t="shared" si="214"/>
        <v>0</v>
      </c>
      <c r="AA246" s="256">
        <f t="shared" si="214"/>
        <v>0</v>
      </c>
      <c r="AB246" s="256">
        <f t="shared" si="214"/>
        <v>0</v>
      </c>
      <c r="AC246" s="256">
        <f t="shared" si="214"/>
        <v>0</v>
      </c>
      <c r="AD246" s="256">
        <f t="shared" si="214"/>
        <v>0</v>
      </c>
      <c r="AE246" s="256">
        <f t="shared" si="214"/>
        <v>0</v>
      </c>
      <c r="AF246" s="256">
        <f t="shared" si="214"/>
        <v>0</v>
      </c>
    </row>
    <row r="247" spans="1:38">
      <c r="A247" s="145" t="s">
        <v>698</v>
      </c>
      <c r="B247" s="125" t="str">
        <f t="shared" si="215"/>
        <v>9210-05421</v>
      </c>
      <c r="C247" s="255" t="str">
        <f t="shared" si="216"/>
        <v>9210</v>
      </c>
      <c r="D247" s="256">
        <f>SUM($F247:K247)</f>
        <v>29450.560000000005</v>
      </c>
      <c r="E247" s="257">
        <f t="shared" si="217"/>
        <v>0.21122770451491529</v>
      </c>
      <c r="F247" s="258">
        <f>'Div 2 history'!B247</f>
        <v>932</v>
      </c>
      <c r="G247" s="258">
        <f>'Div 2 history'!C247</f>
        <v>8195.65</v>
      </c>
      <c r="H247" s="258">
        <f>'Div 2 history'!D247</f>
        <v>12686</v>
      </c>
      <c r="I247" s="258">
        <f>'Div 2 history'!E247</f>
        <v>335.83</v>
      </c>
      <c r="J247" s="258">
        <f>'Div 2 history'!F247</f>
        <v>4798.88</v>
      </c>
      <c r="K247" s="258">
        <f>'Div 2 history'!G247</f>
        <v>2502.1999999999998</v>
      </c>
      <c r="L247" s="256">
        <f t="shared" si="213"/>
        <v>53783.39801026856</v>
      </c>
      <c r="M247" s="256">
        <f t="shared" si="213"/>
        <v>16790.033980048865</v>
      </c>
      <c r="N247" s="256">
        <f t="shared" si="213"/>
        <v>17274.167878797049</v>
      </c>
      <c r="O247" s="256">
        <f t="shared" si="213"/>
        <v>16819.817086385468</v>
      </c>
      <c r="P247" s="256">
        <f t="shared" si="213"/>
        <v>13052.359748657438</v>
      </c>
      <c r="Q247" s="256">
        <f t="shared" si="213"/>
        <v>45870.385743730789</v>
      </c>
      <c r="R247" s="256">
        <f t="shared" si="213"/>
        <v>3444.2810620972541</v>
      </c>
      <c r="S247" s="256">
        <f t="shared" si="214"/>
        <v>5958.5730113103291</v>
      </c>
      <c r="T247" s="256">
        <f t="shared" si="214"/>
        <v>4871.8698398924444</v>
      </c>
      <c r="U247" s="256">
        <f t="shared" si="214"/>
        <v>2977.4805087815625</v>
      </c>
      <c r="V247" s="256">
        <f t="shared" si="214"/>
        <v>4072.8588020238744</v>
      </c>
      <c r="W247" s="256">
        <f t="shared" si="214"/>
        <v>8125.4967758945368</v>
      </c>
      <c r="X247" s="256">
        <f t="shared" si="214"/>
        <v>53783.39801026856</v>
      </c>
      <c r="Y247" s="256">
        <f t="shared" si="214"/>
        <v>16790.033980048865</v>
      </c>
      <c r="Z247" s="256">
        <f t="shared" si="214"/>
        <v>17274.167878797049</v>
      </c>
      <c r="AA247" s="256">
        <f t="shared" si="214"/>
        <v>16819.817086385468</v>
      </c>
      <c r="AB247" s="256">
        <f t="shared" si="214"/>
        <v>13052.359748657438</v>
      </c>
      <c r="AC247" s="256">
        <f t="shared" si="214"/>
        <v>45870.385743730789</v>
      </c>
      <c r="AD247" s="256">
        <f t="shared" si="214"/>
        <v>3444.2810620972541</v>
      </c>
      <c r="AE247" s="256">
        <f t="shared" si="214"/>
        <v>5958.5730113103291</v>
      </c>
      <c r="AF247" s="256">
        <f t="shared" si="214"/>
        <v>4871.8698398924444</v>
      </c>
    </row>
    <row r="248" spans="1:38">
      <c r="A248" s="145" t="s">
        <v>950</v>
      </c>
      <c r="B248" s="125" t="str">
        <f t="shared" si="215"/>
        <v>9230-05421</v>
      </c>
      <c r="C248" s="255" t="str">
        <f t="shared" si="216"/>
        <v>9230</v>
      </c>
      <c r="D248" s="256">
        <f>SUM($F248:K248)</f>
        <v>-899</v>
      </c>
      <c r="E248" s="257">
        <f t="shared" si="217"/>
        <v>-6.4478810032443804E-3</v>
      </c>
      <c r="F248" s="258">
        <f>'Div 2 history'!B248</f>
        <v>0</v>
      </c>
      <c r="G248" s="258">
        <f>'Div 2 history'!C248</f>
        <v>0</v>
      </c>
      <c r="H248" s="258">
        <f>'Div 2 history'!D248</f>
        <v>0</v>
      </c>
      <c r="I248" s="258">
        <f>'Div 2 history'!E248</f>
        <v>0</v>
      </c>
      <c r="J248" s="258">
        <f>'Div 2 history'!F248</f>
        <v>-899</v>
      </c>
      <c r="K248" s="258">
        <f>'Div 2 history'!G248</f>
        <v>0</v>
      </c>
      <c r="L248" s="256">
        <f t="shared" si="213"/>
        <v>-1641.7777730281334</v>
      </c>
      <c r="M248" s="256">
        <f t="shared" si="213"/>
        <v>-512.52813352492876</v>
      </c>
      <c r="N248" s="256">
        <f t="shared" si="213"/>
        <v>-527.30667678436487</v>
      </c>
      <c r="O248" s="256">
        <f t="shared" si="213"/>
        <v>-513.43728474638624</v>
      </c>
      <c r="P248" s="256">
        <f t="shared" si="213"/>
        <v>-398.43287917251945</v>
      </c>
      <c r="Q248" s="256">
        <f t="shared" si="213"/>
        <v>-1400.2272548845922</v>
      </c>
      <c r="R248" s="256">
        <f t="shared" si="213"/>
        <v>-105.1392121177129</v>
      </c>
      <c r="S248" s="256">
        <f t="shared" si="214"/>
        <v>-181.8898227119615</v>
      </c>
      <c r="T248" s="256">
        <f t="shared" si="214"/>
        <v>-148.71740931457015</v>
      </c>
      <c r="U248" s="256">
        <f t="shared" si="214"/>
        <v>-90.889781973403018</v>
      </c>
      <c r="V248" s="256">
        <f t="shared" si="214"/>
        <v>-124.32700984359762</v>
      </c>
      <c r="W248" s="256">
        <f t="shared" si="214"/>
        <v>-248.03676403875468</v>
      </c>
      <c r="X248" s="256">
        <f t="shared" si="214"/>
        <v>-1641.7777730281334</v>
      </c>
      <c r="Y248" s="256">
        <f t="shared" si="214"/>
        <v>-512.52813352492876</v>
      </c>
      <c r="Z248" s="256">
        <f t="shared" si="214"/>
        <v>-527.30667678436487</v>
      </c>
      <c r="AA248" s="256">
        <f t="shared" si="214"/>
        <v>-513.43728474638624</v>
      </c>
      <c r="AB248" s="256">
        <f t="shared" si="214"/>
        <v>-398.43287917251945</v>
      </c>
      <c r="AC248" s="256">
        <f t="shared" si="214"/>
        <v>-1400.2272548845922</v>
      </c>
      <c r="AD248" s="256">
        <f t="shared" si="214"/>
        <v>-105.1392121177129</v>
      </c>
      <c r="AE248" s="256">
        <f t="shared" si="214"/>
        <v>-181.8898227119615</v>
      </c>
      <c r="AF248" s="256">
        <f t="shared" si="214"/>
        <v>-148.71740931457015</v>
      </c>
    </row>
    <row r="249" spans="1:38">
      <c r="A249" s="145" t="s">
        <v>548</v>
      </c>
      <c r="B249" s="125" t="str">
        <f t="shared" si="215"/>
        <v>9302-05421</v>
      </c>
      <c r="C249" s="255" t="str">
        <f t="shared" si="216"/>
        <v>9302</v>
      </c>
      <c r="D249" s="256">
        <f>SUM($F249:K249)</f>
        <v>925.23</v>
      </c>
      <c r="E249" s="257">
        <f t="shared" si="217"/>
        <v>6.6360099450854266E-3</v>
      </c>
      <c r="F249" s="258">
        <f>'Div 2 history'!B249</f>
        <v>0</v>
      </c>
      <c r="G249" s="258">
        <f>'Div 2 history'!C249</f>
        <v>925.23</v>
      </c>
      <c r="H249" s="258">
        <f>'Div 2 history'!D249</f>
        <v>0</v>
      </c>
      <c r="I249" s="258">
        <f>'Div 2 history'!E249</f>
        <v>0</v>
      </c>
      <c r="J249" s="258">
        <f>'Div 2 history'!F249</f>
        <v>0</v>
      </c>
      <c r="K249" s="258">
        <f>'Div 2 history'!G249</f>
        <v>0</v>
      </c>
      <c r="L249" s="256">
        <f t="shared" si="213"/>
        <v>1689.6796984858956</v>
      </c>
      <c r="M249" s="256">
        <f t="shared" si="213"/>
        <v>527.4820967533592</v>
      </c>
      <c r="N249" s="256">
        <f t="shared" si="213"/>
        <v>542.69183154749498</v>
      </c>
      <c r="O249" s="256">
        <f t="shared" si="213"/>
        <v>528.41777415561614</v>
      </c>
      <c r="P249" s="256">
        <f t="shared" si="213"/>
        <v>410.05790077507254</v>
      </c>
      <c r="Q249" s="256">
        <f t="shared" si="213"/>
        <v>1441.081493923105</v>
      </c>
      <c r="R249" s="256">
        <f t="shared" si="213"/>
        <v>108.20684452466242</v>
      </c>
      <c r="S249" s="256">
        <f t="shared" si="214"/>
        <v>187.19679718330161</v>
      </c>
      <c r="T249" s="256">
        <f t="shared" si="214"/>
        <v>153.05651681882063</v>
      </c>
      <c r="U249" s="256">
        <f t="shared" si="214"/>
        <v>93.541660706620334</v>
      </c>
      <c r="V249" s="256">
        <f t="shared" si="214"/>
        <v>127.95448199954598</v>
      </c>
      <c r="W249" s="256">
        <f t="shared" si="214"/>
        <v>255.27369876704896</v>
      </c>
      <c r="X249" s="256">
        <f t="shared" si="214"/>
        <v>1689.6796984858956</v>
      </c>
      <c r="Y249" s="256">
        <f t="shared" si="214"/>
        <v>527.4820967533592</v>
      </c>
      <c r="Z249" s="256">
        <f t="shared" si="214"/>
        <v>542.69183154749498</v>
      </c>
      <c r="AA249" s="256">
        <f t="shared" si="214"/>
        <v>528.41777415561614</v>
      </c>
      <c r="AB249" s="256">
        <f t="shared" si="214"/>
        <v>410.05790077507254</v>
      </c>
      <c r="AC249" s="256">
        <f t="shared" si="214"/>
        <v>1441.081493923105</v>
      </c>
      <c r="AD249" s="256">
        <f t="shared" si="214"/>
        <v>108.20684452466242</v>
      </c>
      <c r="AE249" s="256">
        <f t="shared" si="214"/>
        <v>187.19679718330161</v>
      </c>
      <c r="AF249" s="256">
        <f t="shared" si="214"/>
        <v>153.05651681882063</v>
      </c>
    </row>
    <row r="250" spans="1:38">
      <c r="A250" s="145" t="s">
        <v>766</v>
      </c>
      <c r="B250" s="125" t="str">
        <f t="shared" si="215"/>
        <v>9210-05424</v>
      </c>
      <c r="C250" s="255" t="str">
        <f t="shared" si="216"/>
        <v>9210</v>
      </c>
      <c r="D250" s="256">
        <f>SUM($F250:K250)</f>
        <v>29855.910000000003</v>
      </c>
      <c r="E250" s="257">
        <f t="shared" si="217"/>
        <v>0.21413498879151718</v>
      </c>
      <c r="F250" s="258">
        <f>'Div 2 history'!B250</f>
        <v>4392.84</v>
      </c>
      <c r="G250" s="258">
        <f>'Div 2 history'!C250</f>
        <v>1729.69</v>
      </c>
      <c r="H250" s="258">
        <f>'Div 2 history'!D250</f>
        <v>3711.5299999999997</v>
      </c>
      <c r="I250" s="258">
        <f>'Div 2 history'!E250</f>
        <v>5969.77</v>
      </c>
      <c r="J250" s="258">
        <f>'Div 2 history'!F250</f>
        <v>2497.34</v>
      </c>
      <c r="K250" s="258">
        <f>'Div 2 history'!G250</f>
        <v>11554.740000000002</v>
      </c>
      <c r="L250" s="256">
        <f t="shared" si="213"/>
        <v>54523.658989464282</v>
      </c>
      <c r="M250" s="256">
        <f t="shared" si="213"/>
        <v>17021.12772746191</v>
      </c>
      <c r="N250" s="256">
        <f t="shared" si="213"/>
        <v>17511.925121772067</v>
      </c>
      <c r="O250" s="256">
        <f t="shared" si="213"/>
        <v>17051.320760881514</v>
      </c>
      <c r="P250" s="256">
        <f t="shared" si="213"/>
        <v>13232.009100796015</v>
      </c>
      <c r="Q250" s="256">
        <f t="shared" si="213"/>
        <v>46501.734039356452</v>
      </c>
      <c r="R250" s="256">
        <f t="shared" si="213"/>
        <v>3491.6872685843673</v>
      </c>
      <c r="S250" s="256">
        <f t="shared" si="214"/>
        <v>6040.5852912172177</v>
      </c>
      <c r="T250" s="256">
        <f t="shared" si="214"/>
        <v>4938.9250143814998</v>
      </c>
      <c r="U250" s="256">
        <f t="shared" si="214"/>
        <v>3018.4617914544419</v>
      </c>
      <c r="V250" s="256">
        <f t="shared" si="214"/>
        <v>4128.9165922798275</v>
      </c>
      <c r="W250" s="256">
        <f t="shared" si="214"/>
        <v>8237.3340420826444</v>
      </c>
      <c r="X250" s="256">
        <f t="shared" si="214"/>
        <v>54523.658989464282</v>
      </c>
      <c r="Y250" s="256">
        <f t="shared" si="214"/>
        <v>17021.12772746191</v>
      </c>
      <c r="Z250" s="256">
        <f t="shared" si="214"/>
        <v>17511.925121772067</v>
      </c>
      <c r="AA250" s="256">
        <f t="shared" si="214"/>
        <v>17051.320760881514</v>
      </c>
      <c r="AB250" s="256">
        <f t="shared" si="214"/>
        <v>13232.009100796015</v>
      </c>
      <c r="AC250" s="256">
        <f t="shared" si="214"/>
        <v>46501.734039356452</v>
      </c>
      <c r="AD250" s="256">
        <f t="shared" si="214"/>
        <v>3491.6872685843673</v>
      </c>
      <c r="AE250" s="256">
        <f t="shared" si="214"/>
        <v>6040.5852912172177</v>
      </c>
      <c r="AF250" s="256">
        <f t="shared" si="214"/>
        <v>4938.9250143814998</v>
      </c>
    </row>
    <row r="251" spans="1:38">
      <c r="A251" s="145" t="s">
        <v>951</v>
      </c>
      <c r="B251" s="125" t="str">
        <f t="shared" si="215"/>
        <v>9302-05424</v>
      </c>
      <c r="C251" s="255" t="str">
        <f t="shared" si="216"/>
        <v>9302</v>
      </c>
      <c r="D251" s="256">
        <f>SUM($F251:K251)</f>
        <v>0</v>
      </c>
      <c r="E251" s="257">
        <f t="shared" si="217"/>
        <v>0</v>
      </c>
      <c r="F251" s="258">
        <f>'Div 2 history'!B251</f>
        <v>0</v>
      </c>
      <c r="G251" s="258">
        <f>'Div 2 history'!C251</f>
        <v>0</v>
      </c>
      <c r="H251" s="258">
        <f>'Div 2 history'!D251</f>
        <v>0</v>
      </c>
      <c r="I251" s="258">
        <f>'Div 2 history'!E251</f>
        <v>0</v>
      </c>
      <c r="J251" s="258">
        <f>'Div 2 history'!F251</f>
        <v>0</v>
      </c>
      <c r="K251" s="258">
        <f>'Div 2 history'!G251</f>
        <v>0</v>
      </c>
      <c r="L251" s="256">
        <f t="shared" si="213"/>
        <v>0</v>
      </c>
      <c r="M251" s="256">
        <f t="shared" si="213"/>
        <v>0</v>
      </c>
      <c r="N251" s="256">
        <f t="shared" si="213"/>
        <v>0</v>
      </c>
      <c r="O251" s="256">
        <f t="shared" si="213"/>
        <v>0</v>
      </c>
      <c r="P251" s="256">
        <f t="shared" si="213"/>
        <v>0</v>
      </c>
      <c r="Q251" s="256">
        <f t="shared" si="213"/>
        <v>0</v>
      </c>
      <c r="R251" s="256">
        <f t="shared" si="213"/>
        <v>0</v>
      </c>
      <c r="S251" s="256">
        <f t="shared" si="214"/>
        <v>0</v>
      </c>
      <c r="T251" s="256">
        <f t="shared" si="214"/>
        <v>0</v>
      </c>
      <c r="U251" s="256">
        <f t="shared" si="214"/>
        <v>0</v>
      </c>
      <c r="V251" s="256">
        <f t="shared" si="214"/>
        <v>0</v>
      </c>
      <c r="W251" s="256">
        <f t="shared" si="214"/>
        <v>0</v>
      </c>
      <c r="X251" s="256">
        <f t="shared" si="214"/>
        <v>0</v>
      </c>
      <c r="Y251" s="256">
        <f t="shared" si="214"/>
        <v>0</v>
      </c>
      <c r="Z251" s="256">
        <f t="shared" si="214"/>
        <v>0</v>
      </c>
      <c r="AA251" s="256">
        <f t="shared" si="214"/>
        <v>0</v>
      </c>
      <c r="AB251" s="256">
        <f t="shared" si="214"/>
        <v>0</v>
      </c>
      <c r="AC251" s="256">
        <f t="shared" si="214"/>
        <v>0</v>
      </c>
      <c r="AD251" s="256">
        <f t="shared" si="214"/>
        <v>0</v>
      </c>
      <c r="AE251" s="256">
        <f t="shared" si="214"/>
        <v>0</v>
      </c>
      <c r="AF251" s="256">
        <f t="shared" si="214"/>
        <v>0</v>
      </c>
    </row>
    <row r="252" spans="1:38">
      <c r="A252" s="145" t="s">
        <v>810</v>
      </c>
      <c r="B252" s="125" t="str">
        <f t="shared" si="215"/>
        <v>9210-05425</v>
      </c>
      <c r="C252" s="255" t="str">
        <f t="shared" si="216"/>
        <v>9210</v>
      </c>
      <c r="D252" s="256">
        <f>SUM($F252:K252)</f>
        <v>0</v>
      </c>
      <c r="E252" s="257">
        <f t="shared" si="217"/>
        <v>0</v>
      </c>
      <c r="F252" s="258">
        <f>'Div 2 history'!B252</f>
        <v>0</v>
      </c>
      <c r="G252" s="258">
        <f>'Div 2 history'!C252</f>
        <v>0</v>
      </c>
      <c r="H252" s="258">
        <f>'Div 2 history'!D252</f>
        <v>0</v>
      </c>
      <c r="I252" s="258">
        <f>'Div 2 history'!E252</f>
        <v>0</v>
      </c>
      <c r="J252" s="258">
        <f>'Div 2 history'!F252</f>
        <v>0</v>
      </c>
      <c r="K252" s="258">
        <f>'Div 2 history'!G252</f>
        <v>0</v>
      </c>
      <c r="L252" s="256">
        <f t="shared" si="213"/>
        <v>0</v>
      </c>
      <c r="M252" s="256">
        <f t="shared" si="213"/>
        <v>0</v>
      </c>
      <c r="N252" s="256">
        <f t="shared" si="213"/>
        <v>0</v>
      </c>
      <c r="O252" s="256">
        <f t="shared" si="213"/>
        <v>0</v>
      </c>
      <c r="P252" s="256">
        <f t="shared" si="213"/>
        <v>0</v>
      </c>
      <c r="Q252" s="256">
        <f t="shared" si="213"/>
        <v>0</v>
      </c>
      <c r="R252" s="256">
        <f t="shared" si="213"/>
        <v>0</v>
      </c>
      <c r="S252" s="256">
        <f t="shared" si="214"/>
        <v>0</v>
      </c>
      <c r="T252" s="256">
        <f t="shared" si="214"/>
        <v>0</v>
      </c>
      <c r="U252" s="256">
        <f t="shared" si="214"/>
        <v>0</v>
      </c>
      <c r="V252" s="256">
        <f t="shared" si="214"/>
        <v>0</v>
      </c>
      <c r="W252" s="256">
        <f t="shared" si="214"/>
        <v>0</v>
      </c>
      <c r="X252" s="256">
        <f t="shared" si="214"/>
        <v>0</v>
      </c>
      <c r="Y252" s="256">
        <f t="shared" si="214"/>
        <v>0</v>
      </c>
      <c r="Z252" s="256">
        <f t="shared" si="214"/>
        <v>0</v>
      </c>
      <c r="AA252" s="256">
        <f t="shared" si="214"/>
        <v>0</v>
      </c>
      <c r="AB252" s="256">
        <f t="shared" si="214"/>
        <v>0</v>
      </c>
      <c r="AC252" s="256">
        <f t="shared" si="214"/>
        <v>0</v>
      </c>
      <c r="AD252" s="256">
        <f t="shared" si="214"/>
        <v>0</v>
      </c>
      <c r="AE252" s="256">
        <f t="shared" si="214"/>
        <v>0</v>
      </c>
      <c r="AF252" s="256">
        <f t="shared" si="214"/>
        <v>0</v>
      </c>
    </row>
    <row r="253" spans="1:38">
      <c r="A253" s="145" t="s">
        <v>808</v>
      </c>
      <c r="B253" s="125" t="str">
        <f t="shared" si="215"/>
        <v>9210-05426</v>
      </c>
      <c r="C253" s="255" t="str">
        <f t="shared" si="216"/>
        <v>9210</v>
      </c>
      <c r="D253" s="256">
        <f>SUM($F253:K253)</f>
        <v>52634.740000000005</v>
      </c>
      <c r="E253" s="257">
        <f t="shared" si="217"/>
        <v>0.37751116813871766</v>
      </c>
      <c r="F253" s="258">
        <f>'Div 2 history'!B253</f>
        <v>4890.08</v>
      </c>
      <c r="G253" s="258">
        <f>'Div 2 history'!C253</f>
        <v>6799.43</v>
      </c>
      <c r="H253" s="258">
        <f>'Div 2 history'!D253</f>
        <v>5398.64</v>
      </c>
      <c r="I253" s="258">
        <f>'Div 2 history'!E253</f>
        <v>5664.51</v>
      </c>
      <c r="J253" s="258">
        <f>'Div 2 history'!F253</f>
        <v>10463.030000000001</v>
      </c>
      <c r="K253" s="258">
        <f>'Div 2 history'!G253</f>
        <v>19419.05</v>
      </c>
      <c r="L253" s="256">
        <f t="shared" si="213"/>
        <v>96122.965763197819</v>
      </c>
      <c r="M253" s="256">
        <f t="shared" si="213"/>
        <v>30007.547331223486</v>
      </c>
      <c r="N253" s="256">
        <f t="shared" si="213"/>
        <v>30872.802928597426</v>
      </c>
      <c r="O253" s="256">
        <f t="shared" si="213"/>
        <v>30060.776405931043</v>
      </c>
      <c r="P253" s="256">
        <f t="shared" si="213"/>
        <v>23327.487211008876</v>
      </c>
      <c r="Q253" s="256">
        <f t="shared" si="213"/>
        <v>81980.642382385151</v>
      </c>
      <c r="R253" s="256">
        <f t="shared" si="213"/>
        <v>6155.7008827816117</v>
      </c>
      <c r="S253" s="256">
        <f t="shared" si="214"/>
        <v>10649.303144705438</v>
      </c>
      <c r="T253" s="256">
        <f t="shared" si="214"/>
        <v>8707.1214379821795</v>
      </c>
      <c r="U253" s="256">
        <f t="shared" si="214"/>
        <v>5321.4238518651346</v>
      </c>
      <c r="V253" s="256">
        <f t="shared" si="214"/>
        <v>7279.1099422638517</v>
      </c>
      <c r="W253" s="256">
        <f t="shared" si="214"/>
        <v>14522.080740401785</v>
      </c>
      <c r="X253" s="256">
        <f t="shared" si="214"/>
        <v>96122.965763197819</v>
      </c>
      <c r="Y253" s="256">
        <f t="shared" si="214"/>
        <v>30007.547331223486</v>
      </c>
      <c r="Z253" s="256">
        <f t="shared" si="214"/>
        <v>30872.802928597426</v>
      </c>
      <c r="AA253" s="256">
        <f t="shared" si="214"/>
        <v>30060.776405931043</v>
      </c>
      <c r="AB253" s="256">
        <f t="shared" si="214"/>
        <v>23327.487211008876</v>
      </c>
      <c r="AC253" s="256">
        <f t="shared" si="214"/>
        <v>81980.642382385151</v>
      </c>
      <c r="AD253" s="256">
        <f t="shared" si="214"/>
        <v>6155.7008827816117</v>
      </c>
      <c r="AE253" s="256">
        <f t="shared" si="214"/>
        <v>10649.303144705438</v>
      </c>
      <c r="AF253" s="256">
        <f t="shared" si="214"/>
        <v>8707.1214379821795</v>
      </c>
    </row>
    <row r="254" spans="1:38">
      <c r="A254" s="145" t="s">
        <v>699</v>
      </c>
      <c r="B254" s="125" t="str">
        <f t="shared" si="215"/>
        <v>9210-05427</v>
      </c>
      <c r="C254" s="255" t="str">
        <f t="shared" si="216"/>
        <v>9210</v>
      </c>
      <c r="D254" s="256">
        <f>SUM($F254:K254)</f>
        <v>5509.85</v>
      </c>
      <c r="E254" s="257">
        <f t="shared" si="217"/>
        <v>3.9518194822832094E-2</v>
      </c>
      <c r="F254" s="258">
        <f>'Div 2 history'!B254</f>
        <v>40.090000000000003</v>
      </c>
      <c r="G254" s="258">
        <f>'Div 2 history'!C254</f>
        <v>648.05999999999995</v>
      </c>
      <c r="H254" s="258">
        <f>'Div 2 history'!D254</f>
        <v>0</v>
      </c>
      <c r="I254" s="258">
        <f>'Div 2 history'!E254</f>
        <v>0</v>
      </c>
      <c r="J254" s="258">
        <f>'Div 2 history'!F254</f>
        <v>703.74</v>
      </c>
      <c r="K254" s="258">
        <f>'Div 2 history'!G254</f>
        <v>4117.96</v>
      </c>
      <c r="L254" s="256">
        <f t="shared" si="213"/>
        <v>10062.234997462805</v>
      </c>
      <c r="M254" s="256">
        <f t="shared" si="213"/>
        <v>3141.2159471661057</v>
      </c>
      <c r="N254" s="256">
        <f t="shared" si="213"/>
        <v>3231.7916497000369</v>
      </c>
      <c r="O254" s="256">
        <f t="shared" si="213"/>
        <v>3146.7880126361251</v>
      </c>
      <c r="P254" s="256">
        <f t="shared" si="213"/>
        <v>2441.9414897760917</v>
      </c>
      <c r="Q254" s="256">
        <f t="shared" si="213"/>
        <v>8581.8043830098668</v>
      </c>
      <c r="R254" s="256">
        <f t="shared" si="213"/>
        <v>644.38407996304841</v>
      </c>
      <c r="S254" s="256">
        <f t="shared" si="214"/>
        <v>1114.7782421240279</v>
      </c>
      <c r="T254" s="256">
        <f t="shared" si="214"/>
        <v>911.4689852190038</v>
      </c>
      <c r="U254" s="256">
        <f t="shared" si="214"/>
        <v>557.05124049627887</v>
      </c>
      <c r="V254" s="256">
        <f t="shared" si="214"/>
        <v>761.98350966267674</v>
      </c>
      <c r="W254" s="256">
        <f t="shared" si="214"/>
        <v>1520.183942534964</v>
      </c>
      <c r="X254" s="256">
        <f t="shared" si="214"/>
        <v>10062.234997462805</v>
      </c>
      <c r="Y254" s="256">
        <f t="shared" si="214"/>
        <v>3141.2159471661057</v>
      </c>
      <c r="Z254" s="256">
        <f t="shared" si="214"/>
        <v>3231.7916497000369</v>
      </c>
      <c r="AA254" s="256">
        <f t="shared" si="214"/>
        <v>3146.7880126361251</v>
      </c>
      <c r="AB254" s="256">
        <f t="shared" si="214"/>
        <v>2441.9414897760917</v>
      </c>
      <c r="AC254" s="256">
        <f t="shared" si="214"/>
        <v>8581.8043830098668</v>
      </c>
      <c r="AD254" s="256">
        <f t="shared" si="214"/>
        <v>644.38407996304841</v>
      </c>
      <c r="AE254" s="256">
        <f t="shared" si="214"/>
        <v>1114.7782421240279</v>
      </c>
      <c r="AF254" s="256">
        <f t="shared" si="214"/>
        <v>911.4689852190038</v>
      </c>
    </row>
    <row r="255" spans="1:38">
      <c r="A255" s="145" t="s">
        <v>952</v>
      </c>
      <c r="B255" s="125" t="str">
        <f t="shared" si="215"/>
        <v>9302-05427</v>
      </c>
      <c r="C255" s="255" t="str">
        <f t="shared" si="216"/>
        <v>9302</v>
      </c>
      <c r="D255" s="256">
        <f>SUM($F255:K255)</f>
        <v>0</v>
      </c>
      <c r="E255" s="257">
        <f t="shared" si="217"/>
        <v>0</v>
      </c>
      <c r="F255" s="258">
        <f>'Div 2 history'!B255</f>
        <v>0</v>
      </c>
      <c r="G255" s="258">
        <f>'Div 2 history'!C255</f>
        <v>0</v>
      </c>
      <c r="H255" s="258">
        <f>'Div 2 history'!D255</f>
        <v>0</v>
      </c>
      <c r="I255" s="258">
        <f>'Div 2 history'!E255</f>
        <v>0</v>
      </c>
      <c r="J255" s="258">
        <f>'Div 2 history'!F255</f>
        <v>0</v>
      </c>
      <c r="K255" s="258">
        <f>'Div 2 history'!G255</f>
        <v>0</v>
      </c>
      <c r="L255" s="256">
        <f t="shared" si="213"/>
        <v>0</v>
      </c>
      <c r="M255" s="256">
        <f t="shared" si="213"/>
        <v>0</v>
      </c>
      <c r="N255" s="256">
        <f t="shared" si="213"/>
        <v>0</v>
      </c>
      <c r="O255" s="256">
        <f t="shared" si="213"/>
        <v>0</v>
      </c>
      <c r="P255" s="256">
        <f t="shared" si="213"/>
        <v>0</v>
      </c>
      <c r="Q255" s="256">
        <f t="shared" si="213"/>
        <v>0</v>
      </c>
      <c r="R255" s="256">
        <f t="shared" si="213"/>
        <v>0</v>
      </c>
      <c r="S255" s="256">
        <f t="shared" si="214"/>
        <v>0</v>
      </c>
      <c r="T255" s="256">
        <f t="shared" si="214"/>
        <v>0</v>
      </c>
      <c r="U255" s="256">
        <f t="shared" si="214"/>
        <v>0</v>
      </c>
      <c r="V255" s="256">
        <f t="shared" si="214"/>
        <v>0</v>
      </c>
      <c r="W255" s="256">
        <f t="shared" si="214"/>
        <v>0</v>
      </c>
      <c r="X255" s="256">
        <f t="shared" si="214"/>
        <v>0</v>
      </c>
      <c r="Y255" s="256">
        <f t="shared" si="214"/>
        <v>0</v>
      </c>
      <c r="Z255" s="256">
        <f t="shared" si="214"/>
        <v>0</v>
      </c>
      <c r="AA255" s="256">
        <f t="shared" si="214"/>
        <v>0</v>
      </c>
      <c r="AB255" s="256">
        <f t="shared" si="214"/>
        <v>0</v>
      </c>
      <c r="AC255" s="256">
        <f t="shared" si="214"/>
        <v>0</v>
      </c>
      <c r="AD255" s="256">
        <f t="shared" si="214"/>
        <v>0</v>
      </c>
      <c r="AE255" s="256">
        <f t="shared" si="214"/>
        <v>0</v>
      </c>
      <c r="AF255" s="256">
        <f t="shared" si="214"/>
        <v>0</v>
      </c>
    </row>
    <row r="256" spans="1:38">
      <c r="A256" s="145" t="s">
        <v>809</v>
      </c>
      <c r="B256" s="125" t="str">
        <f t="shared" si="215"/>
        <v>9210-05428</v>
      </c>
      <c r="C256" s="255" t="str">
        <f t="shared" si="216"/>
        <v>9210</v>
      </c>
      <c r="D256" s="256">
        <f>SUM($F256:K256)</f>
        <v>0</v>
      </c>
      <c r="E256" s="257">
        <f t="shared" si="217"/>
        <v>0</v>
      </c>
      <c r="F256" s="258">
        <f>'Div 2 history'!B256</f>
        <v>0</v>
      </c>
      <c r="G256" s="258">
        <f>'Div 2 history'!C256</f>
        <v>0</v>
      </c>
      <c r="H256" s="258">
        <f>'Div 2 history'!D256</f>
        <v>0</v>
      </c>
      <c r="I256" s="258">
        <f>'Div 2 history'!E256</f>
        <v>0</v>
      </c>
      <c r="J256" s="258">
        <f>'Div 2 history'!F256</f>
        <v>0</v>
      </c>
      <c r="K256" s="258">
        <f>'Div 2 history'!G256</f>
        <v>0</v>
      </c>
      <c r="L256" s="256">
        <f t="shared" si="213"/>
        <v>0</v>
      </c>
      <c r="M256" s="256">
        <f t="shared" si="213"/>
        <v>0</v>
      </c>
      <c r="N256" s="256">
        <f t="shared" si="213"/>
        <v>0</v>
      </c>
      <c r="O256" s="256">
        <f t="shared" si="213"/>
        <v>0</v>
      </c>
      <c r="P256" s="256">
        <f t="shared" si="213"/>
        <v>0</v>
      </c>
      <c r="Q256" s="256">
        <f t="shared" si="213"/>
        <v>0</v>
      </c>
      <c r="R256" s="256">
        <f t="shared" si="213"/>
        <v>0</v>
      </c>
      <c r="S256" s="256">
        <f t="shared" si="214"/>
        <v>0</v>
      </c>
      <c r="T256" s="256">
        <f t="shared" si="214"/>
        <v>0</v>
      </c>
      <c r="U256" s="256">
        <f t="shared" si="214"/>
        <v>0</v>
      </c>
      <c r="V256" s="256">
        <f t="shared" si="214"/>
        <v>0</v>
      </c>
      <c r="W256" s="256">
        <f t="shared" si="214"/>
        <v>0</v>
      </c>
      <c r="X256" s="256">
        <f t="shared" si="214"/>
        <v>0</v>
      </c>
      <c r="Y256" s="256">
        <f t="shared" si="214"/>
        <v>0</v>
      </c>
      <c r="Z256" s="256">
        <f t="shared" si="214"/>
        <v>0</v>
      </c>
      <c r="AA256" s="256">
        <f t="shared" si="214"/>
        <v>0</v>
      </c>
      <c r="AB256" s="256">
        <f t="shared" si="214"/>
        <v>0</v>
      </c>
      <c r="AC256" s="256">
        <f t="shared" si="214"/>
        <v>0</v>
      </c>
      <c r="AD256" s="256">
        <f t="shared" si="214"/>
        <v>0</v>
      </c>
      <c r="AE256" s="256">
        <f t="shared" si="214"/>
        <v>0</v>
      </c>
      <c r="AF256" s="256">
        <f t="shared" si="214"/>
        <v>0</v>
      </c>
    </row>
    <row r="257" spans="1:38">
      <c r="A257" s="145" t="s">
        <v>900</v>
      </c>
      <c r="B257" s="125" t="str">
        <f t="shared" si="215"/>
        <v>9302-05428</v>
      </c>
      <c r="C257" s="255" t="str">
        <f t="shared" si="216"/>
        <v>9302</v>
      </c>
      <c r="D257" s="256">
        <f>SUM($F257:K257)</f>
        <v>823.59</v>
      </c>
      <c r="E257" s="257">
        <f t="shared" si="217"/>
        <v>5.9070192608031589E-3</v>
      </c>
      <c r="F257" s="258">
        <f>'Div 2 history'!B257</f>
        <v>0</v>
      </c>
      <c r="G257" s="258">
        <f>'Div 2 history'!C257</f>
        <v>823.59</v>
      </c>
      <c r="H257" s="258">
        <f>'Div 2 history'!D257</f>
        <v>0</v>
      </c>
      <c r="I257" s="258">
        <f>'Div 2 history'!E257</f>
        <v>0</v>
      </c>
      <c r="J257" s="258">
        <f>'Div 2 history'!F257</f>
        <v>0</v>
      </c>
      <c r="K257" s="258">
        <f>'Div 2 history'!G257</f>
        <v>0</v>
      </c>
      <c r="L257" s="256">
        <f t="shared" si="213"/>
        <v>1504.0620201204013</v>
      </c>
      <c r="M257" s="256">
        <f t="shared" si="213"/>
        <v>469.53620187963975</v>
      </c>
      <c r="N257" s="256">
        <f t="shared" si="213"/>
        <v>483.07509002540058</v>
      </c>
      <c r="O257" s="256">
        <f t="shared" si="213"/>
        <v>470.36909159541301</v>
      </c>
      <c r="P257" s="256">
        <f t="shared" si="213"/>
        <v>365.01149605972785</v>
      </c>
      <c r="Q257" s="256">
        <f t="shared" si="213"/>
        <v>1282.7732645721928</v>
      </c>
      <c r="R257" s="256">
        <f t="shared" si="213"/>
        <v>96.31991513684892</v>
      </c>
      <c r="S257" s="256">
        <f t="shared" si="214"/>
        <v>166.63252401261889</v>
      </c>
      <c r="T257" s="256">
        <f t="shared" si="214"/>
        <v>136.24268202156489</v>
      </c>
      <c r="U257" s="256">
        <f t="shared" si="214"/>
        <v>83.265756991629587</v>
      </c>
      <c r="V257" s="256">
        <f t="shared" si="214"/>
        <v>113.89820026372479</v>
      </c>
      <c r="W257" s="256">
        <f t="shared" si="214"/>
        <v>227.2309215736129</v>
      </c>
      <c r="X257" s="256">
        <f t="shared" si="214"/>
        <v>1504.0620201204013</v>
      </c>
      <c r="Y257" s="256">
        <f t="shared" si="214"/>
        <v>469.53620187963975</v>
      </c>
      <c r="Z257" s="256">
        <f t="shared" si="214"/>
        <v>483.07509002540058</v>
      </c>
      <c r="AA257" s="256">
        <f t="shared" si="214"/>
        <v>470.36909159541301</v>
      </c>
      <c r="AB257" s="256">
        <f t="shared" si="214"/>
        <v>365.01149605972785</v>
      </c>
      <c r="AC257" s="256">
        <f t="shared" si="214"/>
        <v>1282.7732645721928</v>
      </c>
      <c r="AD257" s="256">
        <f t="shared" si="214"/>
        <v>96.31991513684892</v>
      </c>
      <c r="AE257" s="256">
        <f t="shared" si="214"/>
        <v>166.63252401261889</v>
      </c>
      <c r="AF257" s="256">
        <f t="shared" si="214"/>
        <v>136.24268202156489</v>
      </c>
    </row>
    <row r="258" spans="1:38">
      <c r="A258" s="133" t="s">
        <v>29</v>
      </c>
      <c r="B258" s="171"/>
      <c r="C258" s="182"/>
      <c r="D258" s="259">
        <f>SUM(D243:D257)</f>
        <v>139425.65000000002</v>
      </c>
      <c r="E258" s="260">
        <f>SUM(E243:E257)</f>
        <v>1</v>
      </c>
      <c r="F258" s="259">
        <f>SUM(F243:F257)</f>
        <v>16306.01</v>
      </c>
      <c r="G258" s="259">
        <f t="shared" ref="G258:K258" si="218">SUM(G243:G257)</f>
        <v>28209.239999999998</v>
      </c>
      <c r="H258" s="259">
        <f t="shared" si="218"/>
        <v>23064.54</v>
      </c>
      <c r="I258" s="259">
        <f t="shared" si="218"/>
        <v>14096.070000000002</v>
      </c>
      <c r="J258" s="259">
        <f t="shared" si="218"/>
        <v>19281.84</v>
      </c>
      <c r="K258" s="259">
        <f t="shared" si="218"/>
        <v>38467.950000000004</v>
      </c>
      <c r="L258" s="262">
        <f>'FY21 OM Budget'!AH146</f>
        <v>254622.84000000003</v>
      </c>
      <c r="M258" s="262">
        <f>'FY21 OM Budget'!AI146</f>
        <v>79487.839999999997</v>
      </c>
      <c r="N258" s="262">
        <f>'FY21 OM Budget'!AJ146</f>
        <v>81779.839999999997</v>
      </c>
      <c r="O258" s="262">
        <f>'FY21 OM Budget'!AK146</f>
        <v>79628.84</v>
      </c>
      <c r="P258" s="262">
        <f>'FY21 OM Budget'!AL146</f>
        <v>61792.84</v>
      </c>
      <c r="Q258" s="262">
        <f>'FY21 OM Budget'!AM146</f>
        <v>217160.83999999997</v>
      </c>
      <c r="R258" s="263">
        <f t="shared" ref="R258" si="219">F258*(1+R$4)</f>
        <v>16306.01</v>
      </c>
      <c r="S258" s="263">
        <f t="shared" ref="S258" si="220">G258*(1+S$4)</f>
        <v>28209.239999999998</v>
      </c>
      <c r="T258" s="263">
        <f t="shared" ref="T258" si="221">H258*(1+T$4)</f>
        <v>23064.54</v>
      </c>
      <c r="U258" s="263">
        <f t="shared" ref="U258:AF258" si="222">I258*(1+U$4)</f>
        <v>14096.070000000002</v>
      </c>
      <c r="V258" s="263">
        <f t="shared" si="222"/>
        <v>19281.84</v>
      </c>
      <c r="W258" s="263">
        <f t="shared" si="222"/>
        <v>38467.950000000004</v>
      </c>
      <c r="X258" s="263">
        <f t="shared" si="222"/>
        <v>254622.84000000003</v>
      </c>
      <c r="Y258" s="263">
        <f t="shared" si="222"/>
        <v>79487.839999999997</v>
      </c>
      <c r="Z258" s="263">
        <f t="shared" si="222"/>
        <v>81779.839999999997</v>
      </c>
      <c r="AA258" s="263">
        <f t="shared" si="222"/>
        <v>79628.84</v>
      </c>
      <c r="AB258" s="263">
        <f t="shared" si="222"/>
        <v>61792.84</v>
      </c>
      <c r="AC258" s="263">
        <f t="shared" si="222"/>
        <v>217160.83999999997</v>
      </c>
      <c r="AD258" s="263">
        <f t="shared" si="222"/>
        <v>16306.01</v>
      </c>
      <c r="AE258" s="263">
        <f t="shared" si="222"/>
        <v>28209.239999999998</v>
      </c>
      <c r="AF258" s="263">
        <f t="shared" si="222"/>
        <v>23064.54</v>
      </c>
      <c r="AH258" s="264">
        <f>SUM(F258:Q258)</f>
        <v>913898.69</v>
      </c>
      <c r="AI258" s="264">
        <f>SUM(U258:AF258)</f>
        <v>913898.69</v>
      </c>
      <c r="AK258" s="264">
        <f>AH258*$AK$7</f>
        <v>45723.475681750679</v>
      </c>
      <c r="AL258" s="264">
        <f>AI258*$AL$7</f>
        <v>45433.669142502789</v>
      </c>
    </row>
    <row r="259" spans="1:38">
      <c r="A259" s="145"/>
      <c r="B259" s="125" t="str">
        <f t="shared" si="205"/>
        <v/>
      </c>
      <c r="C259" s="182" t="s">
        <v>847</v>
      </c>
      <c r="D259" s="256">
        <f>D258-SUM(F258:K258)</f>
        <v>0</v>
      </c>
      <c r="F259" s="256">
        <f>F258-'Div 2 history'!B258</f>
        <v>0</v>
      </c>
      <c r="G259" s="256">
        <f>G258-'Div 2 history'!C258</f>
        <v>0</v>
      </c>
      <c r="H259" s="256">
        <f>H258-'Div 2 history'!D258</f>
        <v>0</v>
      </c>
      <c r="I259" s="256">
        <f>I258-'Div 2 history'!E258</f>
        <v>0</v>
      </c>
      <c r="J259" s="256">
        <f>J258-'Div 2 history'!F258</f>
        <v>0</v>
      </c>
      <c r="K259" s="256">
        <f>K258-'Div 2 history'!G258</f>
        <v>0</v>
      </c>
      <c r="L259" s="256">
        <f t="shared" ref="L259:AF259" si="223">L258-SUM(L243:L257)</f>
        <v>0</v>
      </c>
      <c r="M259" s="256">
        <f t="shared" ref="M259" si="224">M258-SUM(M243:M257)</f>
        <v>0</v>
      </c>
      <c r="N259" s="256">
        <f t="shared" ref="N259" si="225">N258-SUM(N243:N257)</f>
        <v>0</v>
      </c>
      <c r="O259" s="256">
        <f t="shared" ref="O259" si="226">O258-SUM(O243:O257)</f>
        <v>0</v>
      </c>
      <c r="P259" s="256">
        <f t="shared" ref="P259" si="227">P258-SUM(P243:P257)</f>
        <v>0</v>
      </c>
      <c r="Q259" s="256">
        <f t="shared" ref="Q259" si="228">Q258-SUM(Q243:Q257)</f>
        <v>0</v>
      </c>
      <c r="R259" s="256">
        <f t="shared" si="223"/>
        <v>0</v>
      </c>
      <c r="S259" s="256">
        <f t="shared" si="223"/>
        <v>0</v>
      </c>
      <c r="T259" s="256">
        <f t="shared" si="223"/>
        <v>0</v>
      </c>
      <c r="U259" s="256">
        <f t="shared" si="223"/>
        <v>0</v>
      </c>
      <c r="V259" s="256">
        <f t="shared" si="223"/>
        <v>0</v>
      </c>
      <c r="W259" s="256">
        <f t="shared" si="223"/>
        <v>0</v>
      </c>
      <c r="X259" s="256">
        <f t="shared" si="223"/>
        <v>0</v>
      </c>
      <c r="Y259" s="256">
        <f t="shared" si="223"/>
        <v>0</v>
      </c>
      <c r="Z259" s="256">
        <f t="shared" si="223"/>
        <v>0</v>
      </c>
      <c r="AA259" s="256">
        <f t="shared" si="223"/>
        <v>0</v>
      </c>
      <c r="AB259" s="256">
        <f t="shared" si="223"/>
        <v>0</v>
      </c>
      <c r="AC259" s="256">
        <f t="shared" si="223"/>
        <v>0</v>
      </c>
      <c r="AD259" s="256">
        <f t="shared" si="223"/>
        <v>0</v>
      </c>
      <c r="AE259" s="256">
        <f t="shared" si="223"/>
        <v>0</v>
      </c>
      <c r="AF259" s="256">
        <f t="shared" si="223"/>
        <v>0</v>
      </c>
    </row>
    <row r="260" spans="1:38">
      <c r="A260" s="145" t="s">
        <v>901</v>
      </c>
      <c r="B260" s="125" t="str">
        <f t="shared" si="205"/>
        <v>9230-05418</v>
      </c>
      <c r="C260" s="255" t="str">
        <f t="shared" ref="C260" si="229">LEFT(B260,4)</f>
        <v>9230</v>
      </c>
      <c r="D260" s="256">
        <f>SUM($F260:K260)</f>
        <v>49415.519999999997</v>
      </c>
      <c r="E260" s="257">
        <f>D260/$D$274</f>
        <v>7.5039982800042026E-3</v>
      </c>
      <c r="F260" s="258">
        <f>'Div 2 history'!B260</f>
        <v>0</v>
      </c>
      <c r="G260" s="258">
        <f>'Div 2 history'!C260</f>
        <v>0</v>
      </c>
      <c r="H260" s="258">
        <f>'Div 2 history'!D260</f>
        <v>0</v>
      </c>
      <c r="I260" s="258">
        <f>'Div 2 history'!E260</f>
        <v>49415.519999999997</v>
      </c>
      <c r="J260" s="258">
        <f>'Div 2 history'!F260</f>
        <v>0</v>
      </c>
      <c r="K260" s="258">
        <f>'Div 2 history'!G260</f>
        <v>0</v>
      </c>
      <c r="L260" s="256">
        <f t="shared" ref="L260:AA273" si="230">$E260*L$274</f>
        <v>10256.614929075344</v>
      </c>
      <c r="M260" s="256">
        <f t="shared" si="230"/>
        <v>10242.132212394936</v>
      </c>
      <c r="N260" s="256">
        <f t="shared" si="230"/>
        <v>10627.885749576144</v>
      </c>
      <c r="O260" s="256">
        <f t="shared" si="230"/>
        <v>10549.841165864789</v>
      </c>
      <c r="P260" s="256">
        <f t="shared" si="230"/>
        <v>10279.562155815596</v>
      </c>
      <c r="Q260" s="256">
        <f t="shared" si="230"/>
        <v>99818.024685132666</v>
      </c>
      <c r="R260" s="256">
        <f t="shared" si="230"/>
        <v>7478.0421750736159</v>
      </c>
      <c r="S260" s="256">
        <f t="shared" si="230"/>
        <v>7548.176043798192</v>
      </c>
      <c r="T260" s="256">
        <f t="shared" si="230"/>
        <v>8961.5932907080078</v>
      </c>
      <c r="U260" s="256">
        <f t="shared" si="230"/>
        <v>6187.1505872796261</v>
      </c>
      <c r="V260" s="256">
        <f t="shared" si="230"/>
        <v>9772.5830272205767</v>
      </c>
      <c r="W260" s="256">
        <f t="shared" si="230"/>
        <v>9467.9748759199883</v>
      </c>
      <c r="X260" s="256">
        <f t="shared" si="230"/>
        <v>10256.614929075344</v>
      </c>
      <c r="Y260" s="256">
        <f t="shared" si="230"/>
        <v>10242.132212394936</v>
      </c>
      <c r="Z260" s="256">
        <f t="shared" si="230"/>
        <v>10627.885749576144</v>
      </c>
      <c r="AA260" s="256">
        <f t="shared" si="230"/>
        <v>10549.841165864789</v>
      </c>
      <c r="AB260" s="256">
        <f t="shared" ref="S260:AF273" si="231">$E260*AB$274</f>
        <v>10279.562155815596</v>
      </c>
      <c r="AC260" s="256">
        <f t="shared" si="231"/>
        <v>99818.024685132666</v>
      </c>
      <c r="AD260" s="256">
        <f t="shared" si="231"/>
        <v>7478.0421750736159</v>
      </c>
      <c r="AE260" s="256">
        <f t="shared" si="231"/>
        <v>7548.176043798192</v>
      </c>
      <c r="AF260" s="256">
        <f t="shared" si="231"/>
        <v>8961.5932907080078</v>
      </c>
    </row>
    <row r="261" spans="1:38">
      <c r="A261" s="145" t="s">
        <v>811</v>
      </c>
      <c r="B261" s="125" t="str">
        <f t="shared" ref="B261:B273" si="232">RIGHT(A261,10)</f>
        <v>9210-05430</v>
      </c>
      <c r="C261" s="255" t="str">
        <f t="shared" ref="C261:C273" si="233">LEFT(B261,4)</f>
        <v>9210</v>
      </c>
      <c r="D261" s="256">
        <f>SUM($F261:K261)</f>
        <v>0</v>
      </c>
      <c r="E261" s="257">
        <f t="shared" ref="E261:E273" si="234">D261/$D$274</f>
        <v>0</v>
      </c>
      <c r="F261" s="258">
        <f>'Div 2 history'!B261</f>
        <v>0</v>
      </c>
      <c r="G261" s="258">
        <f>'Div 2 history'!C261</f>
        <v>0</v>
      </c>
      <c r="H261" s="258">
        <f>'Div 2 history'!D261</f>
        <v>0</v>
      </c>
      <c r="I261" s="258">
        <f>'Div 2 history'!E261</f>
        <v>0</v>
      </c>
      <c r="J261" s="258">
        <f>'Div 2 history'!F261</f>
        <v>0</v>
      </c>
      <c r="K261" s="258">
        <f>'Div 2 history'!G261</f>
        <v>0</v>
      </c>
      <c r="L261" s="256">
        <f t="shared" si="230"/>
        <v>0</v>
      </c>
      <c r="M261" s="256">
        <f t="shared" si="230"/>
        <v>0</v>
      </c>
      <c r="N261" s="256">
        <f t="shared" si="230"/>
        <v>0</v>
      </c>
      <c r="O261" s="256">
        <f t="shared" si="230"/>
        <v>0</v>
      </c>
      <c r="P261" s="256">
        <f t="shared" si="230"/>
        <v>0</v>
      </c>
      <c r="Q261" s="256">
        <f t="shared" si="230"/>
        <v>0</v>
      </c>
      <c r="R261" s="256">
        <f t="shared" si="230"/>
        <v>0</v>
      </c>
      <c r="S261" s="256">
        <f t="shared" si="231"/>
        <v>0</v>
      </c>
      <c r="T261" s="256">
        <f t="shared" si="231"/>
        <v>0</v>
      </c>
      <c r="U261" s="256">
        <f t="shared" si="231"/>
        <v>0</v>
      </c>
      <c r="V261" s="256">
        <f t="shared" si="231"/>
        <v>0</v>
      </c>
      <c r="W261" s="256">
        <f t="shared" si="231"/>
        <v>0</v>
      </c>
      <c r="X261" s="256">
        <f t="shared" si="231"/>
        <v>0</v>
      </c>
      <c r="Y261" s="256">
        <f t="shared" si="231"/>
        <v>0</v>
      </c>
      <c r="Z261" s="256">
        <f t="shared" si="231"/>
        <v>0</v>
      </c>
      <c r="AA261" s="256">
        <f t="shared" si="231"/>
        <v>0</v>
      </c>
      <c r="AB261" s="256">
        <f t="shared" si="231"/>
        <v>0</v>
      </c>
      <c r="AC261" s="256">
        <f t="shared" si="231"/>
        <v>0</v>
      </c>
      <c r="AD261" s="256">
        <f t="shared" si="231"/>
        <v>0</v>
      </c>
      <c r="AE261" s="256">
        <f t="shared" si="231"/>
        <v>0</v>
      </c>
      <c r="AF261" s="256">
        <f t="shared" si="231"/>
        <v>0</v>
      </c>
    </row>
    <row r="262" spans="1:38">
      <c r="A262" s="145" t="s">
        <v>540</v>
      </c>
      <c r="B262" s="125" t="str">
        <f t="shared" si="232"/>
        <v>8700-06111</v>
      </c>
      <c r="C262" s="255" t="str">
        <f t="shared" si="233"/>
        <v>8700</v>
      </c>
      <c r="D262" s="256">
        <f>SUM($F262:K262)</f>
        <v>0</v>
      </c>
      <c r="E262" s="257">
        <f t="shared" si="234"/>
        <v>0</v>
      </c>
      <c r="F262" s="258">
        <f>'Div 2 history'!B262</f>
        <v>0</v>
      </c>
      <c r="G262" s="258">
        <f>'Div 2 history'!C262</f>
        <v>0</v>
      </c>
      <c r="H262" s="258">
        <f>'Div 2 history'!D262</f>
        <v>0</v>
      </c>
      <c r="I262" s="258">
        <f>'Div 2 history'!E262</f>
        <v>0</v>
      </c>
      <c r="J262" s="258">
        <f>'Div 2 history'!F262</f>
        <v>0</v>
      </c>
      <c r="K262" s="258">
        <f>'Div 2 history'!G262</f>
        <v>0</v>
      </c>
      <c r="L262" s="256">
        <f t="shared" si="230"/>
        <v>0</v>
      </c>
      <c r="M262" s="256">
        <f t="shared" si="230"/>
        <v>0</v>
      </c>
      <c r="N262" s="256">
        <f t="shared" si="230"/>
        <v>0</v>
      </c>
      <c r="O262" s="256">
        <f t="shared" si="230"/>
        <v>0</v>
      </c>
      <c r="P262" s="256">
        <f t="shared" si="230"/>
        <v>0</v>
      </c>
      <c r="Q262" s="256">
        <f t="shared" si="230"/>
        <v>0</v>
      </c>
      <c r="R262" s="256">
        <f t="shared" si="230"/>
        <v>0</v>
      </c>
      <c r="S262" s="256">
        <f t="shared" si="231"/>
        <v>0</v>
      </c>
      <c r="T262" s="256">
        <f t="shared" si="231"/>
        <v>0</v>
      </c>
      <c r="U262" s="256">
        <f t="shared" si="231"/>
        <v>0</v>
      </c>
      <c r="V262" s="256">
        <f t="shared" si="231"/>
        <v>0</v>
      </c>
      <c r="W262" s="256">
        <f t="shared" si="231"/>
        <v>0</v>
      </c>
      <c r="X262" s="256">
        <f t="shared" si="231"/>
        <v>0</v>
      </c>
      <c r="Y262" s="256">
        <f t="shared" si="231"/>
        <v>0</v>
      </c>
      <c r="Z262" s="256">
        <f t="shared" si="231"/>
        <v>0</v>
      </c>
      <c r="AA262" s="256">
        <f t="shared" si="231"/>
        <v>0</v>
      </c>
      <c r="AB262" s="256">
        <f t="shared" si="231"/>
        <v>0</v>
      </c>
      <c r="AC262" s="256">
        <f t="shared" si="231"/>
        <v>0</v>
      </c>
      <c r="AD262" s="256">
        <f t="shared" si="231"/>
        <v>0</v>
      </c>
      <c r="AE262" s="256">
        <f t="shared" si="231"/>
        <v>0</v>
      </c>
      <c r="AF262" s="256">
        <f t="shared" si="231"/>
        <v>0</v>
      </c>
    </row>
    <row r="263" spans="1:38">
      <c r="A263" s="145" t="s">
        <v>541</v>
      </c>
      <c r="B263" s="125" t="str">
        <f t="shared" si="232"/>
        <v>8800-06111</v>
      </c>
      <c r="C263" s="255" t="str">
        <f t="shared" si="233"/>
        <v>8800</v>
      </c>
      <c r="D263" s="256">
        <f>SUM($F263:K263)</f>
        <v>9883.1</v>
      </c>
      <c r="E263" s="257">
        <f t="shared" si="234"/>
        <v>1.5007990485804772E-3</v>
      </c>
      <c r="F263" s="258">
        <f>'Div 2 history'!B263</f>
        <v>0</v>
      </c>
      <c r="G263" s="258">
        <f>'Div 2 history'!C263</f>
        <v>0</v>
      </c>
      <c r="H263" s="258">
        <f>'Div 2 history'!D263</f>
        <v>0</v>
      </c>
      <c r="I263" s="258">
        <f>'Div 2 history'!E263</f>
        <v>0</v>
      </c>
      <c r="J263" s="258">
        <f>'Div 2 history'!F263</f>
        <v>0</v>
      </c>
      <c r="K263" s="258">
        <f>'Div 2 history'!G263</f>
        <v>9883.1</v>
      </c>
      <c r="L263" s="256">
        <f t="shared" si="230"/>
        <v>2051.3221555807677</v>
      </c>
      <c r="M263" s="256">
        <f t="shared" si="230"/>
        <v>2048.4256134170078</v>
      </c>
      <c r="N263" s="256">
        <f t="shared" si="230"/>
        <v>2125.5762896279548</v>
      </c>
      <c r="O263" s="256">
        <f t="shared" si="230"/>
        <v>2109.9673792030985</v>
      </c>
      <c r="P263" s="256">
        <f t="shared" si="230"/>
        <v>2055.9115990713271</v>
      </c>
      <c r="Q263" s="256">
        <f t="shared" si="230"/>
        <v>19963.596857133849</v>
      </c>
      <c r="R263" s="256">
        <f t="shared" si="230"/>
        <v>1495.6078296954088</v>
      </c>
      <c r="S263" s="256">
        <f t="shared" si="231"/>
        <v>1509.6345977632518</v>
      </c>
      <c r="T263" s="256">
        <f t="shared" si="231"/>
        <v>1792.3179327344187</v>
      </c>
      <c r="U263" s="256">
        <f t="shared" si="231"/>
        <v>1237.4296166294168</v>
      </c>
      <c r="V263" s="256">
        <f t="shared" si="231"/>
        <v>1954.5158143903718</v>
      </c>
      <c r="W263" s="256">
        <f t="shared" si="231"/>
        <v>1893.5942087871351</v>
      </c>
      <c r="X263" s="256">
        <f t="shared" si="231"/>
        <v>2051.3221555807677</v>
      </c>
      <c r="Y263" s="256">
        <f t="shared" si="231"/>
        <v>2048.4256134170078</v>
      </c>
      <c r="Z263" s="256">
        <f t="shared" si="231"/>
        <v>2125.5762896279548</v>
      </c>
      <c r="AA263" s="256">
        <f t="shared" si="231"/>
        <v>2109.9673792030985</v>
      </c>
      <c r="AB263" s="256">
        <f t="shared" si="231"/>
        <v>2055.9115990713271</v>
      </c>
      <c r="AC263" s="256">
        <f t="shared" si="231"/>
        <v>19963.596857133849</v>
      </c>
      <c r="AD263" s="256">
        <f t="shared" si="231"/>
        <v>1495.6078296954088</v>
      </c>
      <c r="AE263" s="256">
        <f t="shared" si="231"/>
        <v>1509.6345977632518</v>
      </c>
      <c r="AF263" s="256">
        <f t="shared" si="231"/>
        <v>1792.3179327344187</v>
      </c>
    </row>
    <row r="264" spans="1:38">
      <c r="A264" s="145" t="s">
        <v>812</v>
      </c>
      <c r="B264" s="125" t="str">
        <f t="shared" si="232"/>
        <v>9200-06111</v>
      </c>
      <c r="C264" s="255" t="str">
        <f t="shared" si="233"/>
        <v>9200</v>
      </c>
      <c r="D264" s="256">
        <f>SUM($F264:K264)</f>
        <v>90445.849999999991</v>
      </c>
      <c r="E264" s="257">
        <f t="shared" si="234"/>
        <v>1.3734662770593492E-2</v>
      </c>
      <c r="F264" s="258">
        <f>'Div 2 history'!B264</f>
        <v>0</v>
      </c>
      <c r="G264" s="258">
        <f>'Div 2 history'!C264</f>
        <v>13938.199999999999</v>
      </c>
      <c r="H264" s="258">
        <f>'Div 2 history'!D264</f>
        <v>18727.52</v>
      </c>
      <c r="I264" s="258">
        <f>'Div 2 history'!E264</f>
        <v>18407.28</v>
      </c>
      <c r="J264" s="258">
        <f>'Div 2 history'!F264</f>
        <v>25609.46</v>
      </c>
      <c r="K264" s="258">
        <f>'Div 2 history'!G264</f>
        <v>13763.39</v>
      </c>
      <c r="L264" s="256">
        <f t="shared" si="230"/>
        <v>18772.811768102598</v>
      </c>
      <c r="M264" s="256">
        <f t="shared" si="230"/>
        <v>18746.30386895535</v>
      </c>
      <c r="N264" s="256">
        <f t="shared" si="230"/>
        <v>19452.353437205587</v>
      </c>
      <c r="O264" s="256">
        <f t="shared" si="230"/>
        <v>19309.507450526307</v>
      </c>
      <c r="P264" s="256">
        <f t="shared" si="230"/>
        <v>18814.812366855072</v>
      </c>
      <c r="Q264" s="256">
        <f t="shared" si="230"/>
        <v>182698.19052734459</v>
      </c>
      <c r="R264" s="256">
        <f t="shared" si="230"/>
        <v>13687.154984109891</v>
      </c>
      <c r="S264" s="256">
        <f t="shared" si="231"/>
        <v>13815.521889296415</v>
      </c>
      <c r="T264" s="256">
        <f t="shared" si="231"/>
        <v>16402.517317077367</v>
      </c>
      <c r="U264" s="256">
        <f t="shared" si="231"/>
        <v>11324.419816780333</v>
      </c>
      <c r="V264" s="256">
        <f t="shared" si="231"/>
        <v>17886.882068478451</v>
      </c>
      <c r="W264" s="256">
        <f t="shared" si="231"/>
        <v>17329.353924257557</v>
      </c>
      <c r="X264" s="256">
        <f t="shared" si="231"/>
        <v>18772.811768102598</v>
      </c>
      <c r="Y264" s="256">
        <f t="shared" si="231"/>
        <v>18746.30386895535</v>
      </c>
      <c r="Z264" s="256">
        <f t="shared" si="231"/>
        <v>19452.353437205587</v>
      </c>
      <c r="AA264" s="256">
        <f t="shared" si="231"/>
        <v>19309.507450526307</v>
      </c>
      <c r="AB264" s="256">
        <f t="shared" si="231"/>
        <v>18814.812366855072</v>
      </c>
      <c r="AC264" s="256">
        <f t="shared" si="231"/>
        <v>182698.19052734459</v>
      </c>
      <c r="AD264" s="256">
        <f t="shared" si="231"/>
        <v>13687.154984109891</v>
      </c>
      <c r="AE264" s="256">
        <f t="shared" si="231"/>
        <v>13815.521889296415</v>
      </c>
      <c r="AF264" s="256">
        <f t="shared" si="231"/>
        <v>16402.517317077367</v>
      </c>
    </row>
    <row r="265" spans="1:38">
      <c r="A265" s="145" t="s">
        <v>555</v>
      </c>
      <c r="B265" s="125" t="str">
        <f t="shared" si="232"/>
        <v>9210-06111</v>
      </c>
      <c r="C265" s="255" t="str">
        <f t="shared" si="233"/>
        <v>9210</v>
      </c>
      <c r="D265" s="256">
        <f>SUM($F265:K265)</f>
        <v>783372.1399999999</v>
      </c>
      <c r="E265" s="257">
        <f t="shared" si="234"/>
        <v>0.11895904750497842</v>
      </c>
      <c r="F265" s="258">
        <f>'Div 2 history'!B265</f>
        <v>124244.28</v>
      </c>
      <c r="G265" s="258">
        <f>'Div 2 history'!C265</f>
        <v>142864.07</v>
      </c>
      <c r="H265" s="258">
        <f>'Div 2 history'!D265</f>
        <v>165553.25999999998</v>
      </c>
      <c r="I265" s="258">
        <f>'Div 2 history'!E265</f>
        <v>-10433.339999999982</v>
      </c>
      <c r="J265" s="258">
        <f>'Div 2 history'!F265</f>
        <v>168305.90999999997</v>
      </c>
      <c r="K265" s="258">
        <f>'Div 2 history'!G265</f>
        <v>192837.96000000002</v>
      </c>
      <c r="L265" s="256">
        <f t="shared" si="230"/>
        <v>162595.60531075459</v>
      </c>
      <c r="M265" s="256">
        <f t="shared" si="230"/>
        <v>162366.01434907</v>
      </c>
      <c r="N265" s="256">
        <f t="shared" si="230"/>
        <v>168481.2707287299</v>
      </c>
      <c r="O265" s="256">
        <f t="shared" si="230"/>
        <v>167244.04905105915</v>
      </c>
      <c r="P265" s="256">
        <f t="shared" si="230"/>
        <v>162959.38207802482</v>
      </c>
      <c r="Q265" s="256">
        <f t="shared" si="230"/>
        <v>1582390.7065667871</v>
      </c>
      <c r="R265" s="256">
        <f t="shared" si="230"/>
        <v>118547.57172843011</v>
      </c>
      <c r="S265" s="256">
        <f t="shared" si="231"/>
        <v>119659.38677822116</v>
      </c>
      <c r="T265" s="256">
        <f t="shared" si="231"/>
        <v>142065.94434201188</v>
      </c>
      <c r="U265" s="256">
        <f t="shared" si="231"/>
        <v>98083.383440253121</v>
      </c>
      <c r="V265" s="256">
        <f t="shared" si="231"/>
        <v>154922.36607773148</v>
      </c>
      <c r="W265" s="256">
        <f t="shared" si="231"/>
        <v>150093.48763335234</v>
      </c>
      <c r="X265" s="256">
        <f t="shared" si="231"/>
        <v>162595.60531075459</v>
      </c>
      <c r="Y265" s="256">
        <f t="shared" si="231"/>
        <v>162366.01434907</v>
      </c>
      <c r="Z265" s="256">
        <f t="shared" si="231"/>
        <v>168481.2707287299</v>
      </c>
      <c r="AA265" s="256">
        <f t="shared" si="231"/>
        <v>167244.04905105915</v>
      </c>
      <c r="AB265" s="256">
        <f t="shared" si="231"/>
        <v>162959.38207802482</v>
      </c>
      <c r="AC265" s="256">
        <f t="shared" si="231"/>
        <v>1582390.7065667871</v>
      </c>
      <c r="AD265" s="256">
        <f t="shared" si="231"/>
        <v>118547.57172843011</v>
      </c>
      <c r="AE265" s="256">
        <f t="shared" si="231"/>
        <v>119659.38677822116</v>
      </c>
      <c r="AF265" s="256">
        <f t="shared" si="231"/>
        <v>142065.94434201188</v>
      </c>
    </row>
    <row r="266" spans="1:38">
      <c r="A266" s="199" t="s">
        <v>543</v>
      </c>
      <c r="B266" s="125" t="str">
        <f t="shared" si="232"/>
        <v>9230-06111</v>
      </c>
      <c r="C266" s="255" t="str">
        <f t="shared" si="233"/>
        <v>9230</v>
      </c>
      <c r="D266" s="256">
        <f>SUM($F266:K266)</f>
        <v>4790750.5500000007</v>
      </c>
      <c r="E266" s="257">
        <f t="shared" si="234"/>
        <v>0.72749986010729417</v>
      </c>
      <c r="F266" s="258">
        <f>'Div 2 history'!B266</f>
        <v>813100.90999999992</v>
      </c>
      <c r="G266" s="258">
        <f>'Div 2 history'!C266</f>
        <v>675641.87000000011</v>
      </c>
      <c r="H266" s="258">
        <f>'Div 2 history'!D266</f>
        <v>682733.8</v>
      </c>
      <c r="I266" s="258">
        <f>'Div 2 history'!E266</f>
        <v>682315.85</v>
      </c>
      <c r="J266" s="258">
        <f>'Div 2 history'!F266</f>
        <v>987766.77000000014</v>
      </c>
      <c r="K266" s="258">
        <f>'Div 2 history'!G266</f>
        <v>949191.35000000009</v>
      </c>
      <c r="L266" s="256">
        <f t="shared" si="230"/>
        <v>994361.35879185179</v>
      </c>
      <c r="M266" s="256">
        <f t="shared" si="230"/>
        <v>992957.28406184469</v>
      </c>
      <c r="N266" s="256">
        <f t="shared" si="230"/>
        <v>1030355.4328704643</v>
      </c>
      <c r="O266" s="256">
        <f t="shared" si="230"/>
        <v>1022789.1433254045</v>
      </c>
      <c r="P266" s="256">
        <f t="shared" si="230"/>
        <v>996586.05336405989</v>
      </c>
      <c r="Q266" s="256">
        <f t="shared" si="230"/>
        <v>9677187.5852002166</v>
      </c>
      <c r="R266" s="256">
        <f t="shared" si="230"/>
        <v>724983.45991617884</v>
      </c>
      <c r="S266" s="256">
        <f t="shared" si="231"/>
        <v>731782.81910871365</v>
      </c>
      <c r="T266" s="256">
        <f t="shared" si="231"/>
        <v>868811.21530919254</v>
      </c>
      <c r="U266" s="256">
        <f t="shared" si="231"/>
        <v>599833.71780652518</v>
      </c>
      <c r="V266" s="256">
        <f t="shared" si="231"/>
        <v>947435.28981537907</v>
      </c>
      <c r="W266" s="256">
        <f t="shared" si="231"/>
        <v>917904.04804401286</v>
      </c>
      <c r="X266" s="256">
        <f t="shared" si="231"/>
        <v>994361.35879185179</v>
      </c>
      <c r="Y266" s="256">
        <f t="shared" si="231"/>
        <v>992957.28406184469</v>
      </c>
      <c r="Z266" s="256">
        <f t="shared" si="231"/>
        <v>1030355.4328704643</v>
      </c>
      <c r="AA266" s="256">
        <f t="shared" si="231"/>
        <v>1022789.1433254045</v>
      </c>
      <c r="AB266" s="256">
        <f t="shared" si="231"/>
        <v>996586.05336405989</v>
      </c>
      <c r="AC266" s="256">
        <f t="shared" si="231"/>
        <v>9677187.5852002166</v>
      </c>
      <c r="AD266" s="256">
        <f t="shared" si="231"/>
        <v>724983.45991617884</v>
      </c>
      <c r="AE266" s="256">
        <f t="shared" si="231"/>
        <v>731782.81910871365</v>
      </c>
      <c r="AF266" s="256">
        <f t="shared" si="231"/>
        <v>868811.21530919254</v>
      </c>
    </row>
    <row r="267" spans="1:38">
      <c r="A267" s="145" t="s">
        <v>813</v>
      </c>
      <c r="B267" s="125" t="str">
        <f t="shared" si="232"/>
        <v>9302-06111</v>
      </c>
      <c r="C267" s="255" t="str">
        <f t="shared" si="233"/>
        <v>9302</v>
      </c>
      <c r="D267" s="256">
        <f>SUM($F267:K267)</f>
        <v>242085.43</v>
      </c>
      <c r="E267" s="257">
        <f t="shared" si="234"/>
        <v>3.676190497103092E-2</v>
      </c>
      <c r="F267" s="258">
        <f>'Div 2 history'!B267</f>
        <v>10273.82</v>
      </c>
      <c r="G267" s="258">
        <f>'Div 2 history'!C267</f>
        <v>27215.74</v>
      </c>
      <c r="H267" s="258">
        <f>'Div 2 history'!D267</f>
        <v>189318.09</v>
      </c>
      <c r="I267" s="258">
        <f>'Div 2 history'!E267</f>
        <v>6150.49</v>
      </c>
      <c r="J267" s="258">
        <f>'Div 2 history'!F267</f>
        <v>6305.76</v>
      </c>
      <c r="K267" s="258">
        <f>'Div 2 history'!G267</f>
        <v>2821.53</v>
      </c>
      <c r="L267" s="256">
        <f t="shared" si="230"/>
        <v>50246.906952504483</v>
      </c>
      <c r="M267" s="256">
        <f t="shared" si="230"/>
        <v>50175.956475910396</v>
      </c>
      <c r="N267" s="256">
        <f t="shared" si="230"/>
        <v>52065.753667613193</v>
      </c>
      <c r="O267" s="256">
        <f t="shared" si="230"/>
        <v>51683.415151152483</v>
      </c>
      <c r="P267" s="256">
        <f t="shared" si="230"/>
        <v>50359.324857905893</v>
      </c>
      <c r="Q267" s="256">
        <f t="shared" si="230"/>
        <v>489006.073955125</v>
      </c>
      <c r="R267" s="256">
        <f t="shared" si="230"/>
        <v>36634.746644593273</v>
      </c>
      <c r="S267" s="256">
        <f t="shared" si="231"/>
        <v>36978.330760833524</v>
      </c>
      <c r="T267" s="256">
        <f t="shared" si="231"/>
        <v>43902.627459271163</v>
      </c>
      <c r="U267" s="256">
        <f t="shared" si="231"/>
        <v>30310.700168617892</v>
      </c>
      <c r="V267" s="256">
        <f t="shared" si="231"/>
        <v>47875.646443777085</v>
      </c>
      <c r="W267" s="256">
        <f t="shared" si="231"/>
        <v>46383.378522907115</v>
      </c>
      <c r="X267" s="256">
        <f t="shared" si="231"/>
        <v>50246.906952504483</v>
      </c>
      <c r="Y267" s="256">
        <f t="shared" si="231"/>
        <v>50175.956475910396</v>
      </c>
      <c r="Z267" s="256">
        <f t="shared" si="231"/>
        <v>52065.753667613193</v>
      </c>
      <c r="AA267" s="256">
        <f t="shared" si="231"/>
        <v>51683.415151152483</v>
      </c>
      <c r="AB267" s="256">
        <f t="shared" si="231"/>
        <v>50359.324857905893</v>
      </c>
      <c r="AC267" s="256">
        <f t="shared" si="231"/>
        <v>489006.073955125</v>
      </c>
      <c r="AD267" s="256">
        <f t="shared" si="231"/>
        <v>36634.746644593273</v>
      </c>
      <c r="AE267" s="256">
        <f t="shared" si="231"/>
        <v>36978.330760833524</v>
      </c>
      <c r="AF267" s="256">
        <f t="shared" si="231"/>
        <v>43902.627459271163</v>
      </c>
    </row>
    <row r="268" spans="1:38">
      <c r="A268" s="145" t="s">
        <v>814</v>
      </c>
      <c r="B268" s="125" t="str">
        <f t="shared" si="232"/>
        <v>9310-06111</v>
      </c>
      <c r="C268" s="255" t="str">
        <f t="shared" si="233"/>
        <v>9310</v>
      </c>
      <c r="D268" s="256">
        <f>SUM($F268:K268)</f>
        <v>20545</v>
      </c>
      <c r="E268" s="257">
        <f t="shared" si="234"/>
        <v>3.1198628419307609E-3</v>
      </c>
      <c r="F268" s="258">
        <f>'Div 2 history'!B268</f>
        <v>1624.02</v>
      </c>
      <c r="G268" s="258">
        <f>'Div 2 history'!C268</f>
        <v>3327.9</v>
      </c>
      <c r="H268" s="258">
        <f>'Div 2 history'!D268</f>
        <v>5173.04</v>
      </c>
      <c r="I268" s="258">
        <f>'Div 2 history'!E268</f>
        <v>1703.88</v>
      </c>
      <c r="J268" s="258">
        <f>'Div 2 history'!F268</f>
        <v>3358.95</v>
      </c>
      <c r="K268" s="258">
        <f>'Div 2 history'!G268</f>
        <v>5357.21</v>
      </c>
      <c r="L268" s="256">
        <f t="shared" si="230"/>
        <v>4264.2909296078024</v>
      </c>
      <c r="M268" s="256">
        <f t="shared" si="230"/>
        <v>4258.2695943228764</v>
      </c>
      <c r="N268" s="256">
        <f t="shared" si="230"/>
        <v>4418.6505115203054</v>
      </c>
      <c r="O268" s="256">
        <f t="shared" si="230"/>
        <v>4386.2026900190895</v>
      </c>
      <c r="P268" s="256">
        <f t="shared" si="230"/>
        <v>4273.8314701784266</v>
      </c>
      <c r="Q268" s="256">
        <f t="shared" si="230"/>
        <v>41500.348820695421</v>
      </c>
      <c r="R268" s="256">
        <f t="shared" si="230"/>
        <v>3109.0713299564072</v>
      </c>
      <c r="S268" s="256">
        <f t="shared" si="231"/>
        <v>3138.2301920496611</v>
      </c>
      <c r="T268" s="256">
        <f t="shared" si="231"/>
        <v>3725.872644011356</v>
      </c>
      <c r="U268" s="256">
        <f t="shared" si="231"/>
        <v>2572.3701544709015</v>
      </c>
      <c r="V268" s="256">
        <f t="shared" si="231"/>
        <v>4063.0497927421748</v>
      </c>
      <c r="W268" s="256">
        <f t="shared" si="231"/>
        <v>3936.4058867695044</v>
      </c>
      <c r="X268" s="256">
        <f t="shared" si="231"/>
        <v>4264.2909296078024</v>
      </c>
      <c r="Y268" s="256">
        <f t="shared" si="231"/>
        <v>4258.2695943228764</v>
      </c>
      <c r="Z268" s="256">
        <f t="shared" si="231"/>
        <v>4418.6505115203054</v>
      </c>
      <c r="AA268" s="256">
        <f t="shared" si="231"/>
        <v>4386.2026900190895</v>
      </c>
      <c r="AB268" s="256">
        <f t="shared" si="231"/>
        <v>4273.8314701784266</v>
      </c>
      <c r="AC268" s="256">
        <f t="shared" si="231"/>
        <v>41500.348820695421</v>
      </c>
      <c r="AD268" s="256">
        <f t="shared" si="231"/>
        <v>3109.0713299564072</v>
      </c>
      <c r="AE268" s="256">
        <f t="shared" si="231"/>
        <v>3138.2301920496611</v>
      </c>
      <c r="AF268" s="256">
        <f t="shared" si="231"/>
        <v>3725.872644011356</v>
      </c>
      <c r="AG268" s="51"/>
    </row>
    <row r="269" spans="1:38">
      <c r="A269" s="145" t="s">
        <v>815</v>
      </c>
      <c r="B269" s="125" t="str">
        <f t="shared" si="232"/>
        <v>9320-06111</v>
      </c>
      <c r="C269" s="255" t="str">
        <f t="shared" si="233"/>
        <v>9320</v>
      </c>
      <c r="D269" s="256">
        <f>SUM($F269:K269)</f>
        <v>20470.39</v>
      </c>
      <c r="E269" s="257">
        <f t="shared" si="234"/>
        <v>3.1085329336009264E-3</v>
      </c>
      <c r="F269" s="258">
        <f>'Div 2 history'!B269</f>
        <v>5719.85</v>
      </c>
      <c r="G269" s="258">
        <f>'Div 2 history'!C269</f>
        <v>3310.84</v>
      </c>
      <c r="H269" s="258">
        <f>'Div 2 history'!D269</f>
        <v>5719.85</v>
      </c>
      <c r="I269" s="258">
        <f>'Div 2 history'!E269</f>
        <v>5719.85</v>
      </c>
      <c r="J269" s="258">
        <f>'Div 2 history'!F269</f>
        <v>0</v>
      </c>
      <c r="K269" s="258">
        <f>'Div 2 history'!G269</f>
        <v>0</v>
      </c>
      <c r="L269" s="256">
        <f t="shared" si="230"/>
        <v>4248.8049843044182</v>
      </c>
      <c r="M269" s="256">
        <f t="shared" si="230"/>
        <v>4242.8055157425688</v>
      </c>
      <c r="N269" s="256">
        <f t="shared" si="230"/>
        <v>4402.6040031404309</v>
      </c>
      <c r="O269" s="256">
        <f t="shared" si="230"/>
        <v>4370.2740172178083</v>
      </c>
      <c r="P269" s="256">
        <f t="shared" si="230"/>
        <v>4258.3108780153698</v>
      </c>
      <c r="Q269" s="256">
        <f t="shared" si="230"/>
        <v>41349.638622325401</v>
      </c>
      <c r="R269" s="256">
        <f t="shared" si="230"/>
        <v>3097.7806114395885</v>
      </c>
      <c r="S269" s="256">
        <f t="shared" si="231"/>
        <v>3126.8335819436102</v>
      </c>
      <c r="T269" s="256">
        <f t="shared" si="231"/>
        <v>3712.341986529259</v>
      </c>
      <c r="U269" s="256">
        <f t="shared" si="231"/>
        <v>2563.0284880204235</v>
      </c>
      <c r="V269" s="256">
        <f t="shared" si="231"/>
        <v>4048.294662781771</v>
      </c>
      <c r="W269" s="256">
        <f t="shared" si="231"/>
        <v>3922.1106692853541</v>
      </c>
      <c r="X269" s="256">
        <f t="shared" si="231"/>
        <v>4248.8049843044182</v>
      </c>
      <c r="Y269" s="256">
        <f t="shared" si="231"/>
        <v>4242.8055157425688</v>
      </c>
      <c r="Z269" s="256">
        <f t="shared" si="231"/>
        <v>4402.6040031404309</v>
      </c>
      <c r="AA269" s="256">
        <f t="shared" si="231"/>
        <v>4370.2740172178083</v>
      </c>
      <c r="AB269" s="256">
        <f t="shared" si="231"/>
        <v>4258.3108780153698</v>
      </c>
      <c r="AC269" s="256">
        <f t="shared" si="231"/>
        <v>41349.638622325401</v>
      </c>
      <c r="AD269" s="256">
        <f t="shared" si="231"/>
        <v>3097.7806114395885</v>
      </c>
      <c r="AE269" s="256">
        <f t="shared" si="231"/>
        <v>3126.8335819436102</v>
      </c>
      <c r="AF269" s="256">
        <f t="shared" si="231"/>
        <v>3712.341986529259</v>
      </c>
    </row>
    <row r="270" spans="1:38">
      <c r="A270" s="145" t="s">
        <v>547</v>
      </c>
      <c r="B270" s="125" t="str">
        <f t="shared" si="232"/>
        <v>9030-06116</v>
      </c>
      <c r="C270" s="255" t="str">
        <f t="shared" si="233"/>
        <v>9030</v>
      </c>
      <c r="D270" s="256">
        <f>SUM($F270:K270)</f>
        <v>-177.75</v>
      </c>
      <c r="E270" s="257">
        <f t="shared" si="234"/>
        <v>-2.6992242402199697E-5</v>
      </c>
      <c r="F270" s="258">
        <f>'Div 2 history'!B270</f>
        <v>0</v>
      </c>
      <c r="G270" s="258">
        <f>'Div 2 history'!C270</f>
        <v>0</v>
      </c>
      <c r="H270" s="258">
        <f>'Div 2 history'!D270</f>
        <v>0</v>
      </c>
      <c r="I270" s="258">
        <f>'Div 2 history'!E270</f>
        <v>0</v>
      </c>
      <c r="J270" s="258">
        <f>'Div 2 history'!F270</f>
        <v>0</v>
      </c>
      <c r="K270" s="258">
        <f>'Div 2 history'!G270</f>
        <v>-177.75</v>
      </c>
      <c r="L270" s="256">
        <f t="shared" si="230"/>
        <v>-36.893536760174591</v>
      </c>
      <c r="M270" s="256">
        <f t="shared" si="230"/>
        <v>-36.841441732338346</v>
      </c>
      <c r="N270" s="256">
        <f t="shared" si="230"/>
        <v>-38.22901574216278</v>
      </c>
      <c r="O270" s="256">
        <f t="shared" si="230"/>
        <v>-37.948285624282946</v>
      </c>
      <c r="P270" s="256">
        <f t="shared" si="230"/>
        <v>-36.97607903744052</v>
      </c>
      <c r="Q270" s="256">
        <f t="shared" si="230"/>
        <v>-359.05023133991779</v>
      </c>
      <c r="R270" s="256">
        <f t="shared" si="230"/>
        <v>-26.898877045497759</v>
      </c>
      <c r="S270" s="256">
        <f t="shared" si="231"/>
        <v>-27.151151941437202</v>
      </c>
      <c r="T270" s="256">
        <f t="shared" si="231"/>
        <v>-32.235281697396864</v>
      </c>
      <c r="U270" s="256">
        <f t="shared" si="231"/>
        <v>-22.255477973093345</v>
      </c>
      <c r="V270" s="256">
        <f t="shared" si="231"/>
        <v>-35.152450750057021</v>
      </c>
      <c r="W270" s="256">
        <f t="shared" si="231"/>
        <v>-34.056760592517861</v>
      </c>
      <c r="X270" s="256">
        <f t="shared" si="231"/>
        <v>-36.893536760174591</v>
      </c>
      <c r="Y270" s="256">
        <f t="shared" si="231"/>
        <v>-36.841441732338346</v>
      </c>
      <c r="Z270" s="256">
        <f t="shared" si="231"/>
        <v>-38.22901574216278</v>
      </c>
      <c r="AA270" s="256">
        <f t="shared" si="231"/>
        <v>-37.948285624282946</v>
      </c>
      <c r="AB270" s="256">
        <f t="shared" si="231"/>
        <v>-36.97607903744052</v>
      </c>
      <c r="AC270" s="256">
        <f t="shared" si="231"/>
        <v>-359.05023133991779</v>
      </c>
      <c r="AD270" s="256">
        <f t="shared" si="231"/>
        <v>-26.898877045497759</v>
      </c>
      <c r="AE270" s="256">
        <f t="shared" si="231"/>
        <v>-27.151151941437202</v>
      </c>
      <c r="AF270" s="256">
        <f t="shared" si="231"/>
        <v>-32.235281697396864</v>
      </c>
    </row>
    <row r="271" spans="1:38">
      <c r="A271" s="145" t="s">
        <v>816</v>
      </c>
      <c r="B271" s="125" t="str">
        <f t="shared" si="232"/>
        <v>9302-06121</v>
      </c>
      <c r="C271" s="255" t="str">
        <f t="shared" si="233"/>
        <v>9302</v>
      </c>
      <c r="D271" s="256">
        <f>SUM($F271:K271)</f>
        <v>19789.39</v>
      </c>
      <c r="E271" s="257">
        <f t="shared" si="234"/>
        <v>3.0051196167182369E-3</v>
      </c>
      <c r="F271" s="258">
        <f>'Div 2 history'!B271</f>
        <v>-50.88</v>
      </c>
      <c r="G271" s="258">
        <f>'Div 2 history'!C271</f>
        <v>-22.15</v>
      </c>
      <c r="H271" s="258">
        <f>'Div 2 history'!D271</f>
        <v>-10.18</v>
      </c>
      <c r="I271" s="258">
        <f>'Div 2 history'!E271</f>
        <v>7883.43</v>
      </c>
      <c r="J271" s="258">
        <f>'Div 2 history'!F271</f>
        <v>11989.17</v>
      </c>
      <c r="K271" s="258">
        <f>'Div 2 history'!G271</f>
        <v>0</v>
      </c>
      <c r="L271" s="256">
        <f t="shared" si="230"/>
        <v>4107.4575945228207</v>
      </c>
      <c r="M271" s="256">
        <f t="shared" si="230"/>
        <v>4101.6577136625547</v>
      </c>
      <c r="N271" s="256">
        <f t="shared" si="230"/>
        <v>4256.1400947274187</v>
      </c>
      <c r="O271" s="256">
        <f t="shared" si="230"/>
        <v>4224.8856486657023</v>
      </c>
      <c r="P271" s="256">
        <f t="shared" si="230"/>
        <v>4116.6472503107452</v>
      </c>
      <c r="Q271" s="256">
        <f t="shared" si="230"/>
        <v>39974.036892128577</v>
      </c>
      <c r="R271" s="256">
        <f t="shared" si="230"/>
        <v>2994.7249981175969</v>
      </c>
      <c r="S271" s="256">
        <f t="shared" si="231"/>
        <v>3022.8114470793694</v>
      </c>
      <c r="T271" s="256">
        <f t="shared" si="231"/>
        <v>3588.8414136126494</v>
      </c>
      <c r="U271" s="256">
        <f t="shared" si="231"/>
        <v>2477.762774942074</v>
      </c>
      <c r="V271" s="256">
        <f t="shared" si="231"/>
        <v>3913.6177628617211</v>
      </c>
      <c r="W271" s="256">
        <f t="shared" si="231"/>
        <v>3791.6316033865933</v>
      </c>
      <c r="X271" s="256">
        <f t="shared" si="231"/>
        <v>4107.4575945228207</v>
      </c>
      <c r="Y271" s="256">
        <f t="shared" si="231"/>
        <v>4101.6577136625547</v>
      </c>
      <c r="Z271" s="256">
        <f t="shared" si="231"/>
        <v>4256.1400947274187</v>
      </c>
      <c r="AA271" s="256">
        <f t="shared" si="231"/>
        <v>4224.8856486657023</v>
      </c>
      <c r="AB271" s="256">
        <f t="shared" si="231"/>
        <v>4116.6472503107452</v>
      </c>
      <c r="AC271" s="256">
        <f t="shared" si="231"/>
        <v>39974.036892128577</v>
      </c>
      <c r="AD271" s="256">
        <f t="shared" si="231"/>
        <v>2994.7249981175969</v>
      </c>
      <c r="AE271" s="256">
        <f t="shared" si="231"/>
        <v>3022.8114470793694</v>
      </c>
      <c r="AF271" s="256">
        <f t="shared" si="231"/>
        <v>3588.8414136126494</v>
      </c>
    </row>
    <row r="272" spans="1:38">
      <c r="A272" s="145" t="s">
        <v>902</v>
      </c>
      <c r="B272" s="125" t="str">
        <f t="shared" si="232"/>
        <v>9210-06121</v>
      </c>
      <c r="C272" s="255" t="str">
        <f t="shared" si="233"/>
        <v>9210</v>
      </c>
      <c r="D272" s="256">
        <f>SUM($F272:K272)</f>
        <v>0</v>
      </c>
      <c r="E272" s="257">
        <f t="shared" si="234"/>
        <v>0</v>
      </c>
      <c r="F272" s="258">
        <f>'Div 2 history'!B272</f>
        <v>0</v>
      </c>
      <c r="G272" s="258">
        <f>'Div 2 history'!C272</f>
        <v>0</v>
      </c>
      <c r="H272" s="258">
        <f>'Div 2 history'!D272</f>
        <v>0</v>
      </c>
      <c r="I272" s="258">
        <f>'Div 2 history'!E272</f>
        <v>0</v>
      </c>
      <c r="J272" s="258">
        <f>'Div 2 history'!F272</f>
        <v>0</v>
      </c>
      <c r="K272" s="258">
        <f>'Div 2 history'!G272</f>
        <v>0</v>
      </c>
      <c r="L272" s="256">
        <f t="shared" si="230"/>
        <v>0</v>
      </c>
      <c r="M272" s="256">
        <f t="shared" si="230"/>
        <v>0</v>
      </c>
      <c r="N272" s="256">
        <f t="shared" si="230"/>
        <v>0</v>
      </c>
      <c r="O272" s="256">
        <f t="shared" si="230"/>
        <v>0</v>
      </c>
      <c r="P272" s="256">
        <f t="shared" si="230"/>
        <v>0</v>
      </c>
      <c r="Q272" s="256">
        <f t="shared" si="230"/>
        <v>0</v>
      </c>
      <c r="R272" s="256">
        <f t="shared" si="230"/>
        <v>0</v>
      </c>
      <c r="S272" s="256">
        <f t="shared" si="231"/>
        <v>0</v>
      </c>
      <c r="T272" s="256">
        <f t="shared" si="231"/>
        <v>0</v>
      </c>
      <c r="U272" s="256">
        <f t="shared" si="231"/>
        <v>0</v>
      </c>
      <c r="V272" s="256">
        <f t="shared" si="231"/>
        <v>0</v>
      </c>
      <c r="W272" s="256">
        <f t="shared" si="231"/>
        <v>0</v>
      </c>
      <c r="X272" s="256">
        <f t="shared" si="231"/>
        <v>0</v>
      </c>
      <c r="Y272" s="256">
        <f t="shared" si="231"/>
        <v>0</v>
      </c>
      <c r="Z272" s="256">
        <f t="shared" si="231"/>
        <v>0</v>
      </c>
      <c r="AA272" s="256">
        <f t="shared" si="231"/>
        <v>0</v>
      </c>
      <c r="AB272" s="256">
        <f t="shared" si="231"/>
        <v>0</v>
      </c>
      <c r="AC272" s="256">
        <f t="shared" si="231"/>
        <v>0</v>
      </c>
      <c r="AD272" s="256">
        <f t="shared" si="231"/>
        <v>0</v>
      </c>
      <c r="AE272" s="256">
        <f t="shared" si="231"/>
        <v>0</v>
      </c>
      <c r="AF272" s="256">
        <f t="shared" si="231"/>
        <v>0</v>
      </c>
    </row>
    <row r="273" spans="1:40">
      <c r="A273" s="199" t="s">
        <v>549</v>
      </c>
      <c r="B273" s="125" t="str">
        <f t="shared" si="232"/>
        <v>9230-06121</v>
      </c>
      <c r="C273" s="255" t="str">
        <f t="shared" si="233"/>
        <v>9230</v>
      </c>
      <c r="D273" s="256">
        <f>SUM($F273:K273)</f>
        <v>558645.77</v>
      </c>
      <c r="E273" s="257">
        <f t="shared" si="234"/>
        <v>8.4833204167670886E-2</v>
      </c>
      <c r="F273" s="258">
        <f>'Div 2 history'!B273</f>
        <v>41629.03</v>
      </c>
      <c r="G273" s="258">
        <f>'Div 2 history'!C273</f>
        <v>139610.76</v>
      </c>
      <c r="H273" s="258">
        <f>'Div 2 history'!D273</f>
        <v>127027.07</v>
      </c>
      <c r="I273" s="258">
        <f>'Div 2 history'!E273</f>
        <v>63350.9</v>
      </c>
      <c r="J273" s="258">
        <f>'Div 2 history'!F273</f>
        <v>98980.78</v>
      </c>
      <c r="K273" s="258">
        <f>'Div 2 history'!G273</f>
        <v>88047.23</v>
      </c>
      <c r="L273" s="256">
        <f t="shared" si="230"/>
        <v>115951.72012045592</v>
      </c>
      <c r="M273" s="256">
        <f t="shared" si="230"/>
        <v>115787.99203641231</v>
      </c>
      <c r="N273" s="256">
        <f t="shared" si="230"/>
        <v>120148.96166313726</v>
      </c>
      <c r="O273" s="256">
        <f t="shared" si="230"/>
        <v>119266.66240651182</v>
      </c>
      <c r="P273" s="256">
        <f t="shared" si="230"/>
        <v>116211.14005880067</v>
      </c>
      <c r="Q273" s="256">
        <f t="shared" si="230"/>
        <v>1128449.4681044531</v>
      </c>
      <c r="R273" s="256">
        <f t="shared" si="230"/>
        <v>84539.768659451031</v>
      </c>
      <c r="S273" s="256">
        <f t="shared" si="231"/>
        <v>85332.636752242935</v>
      </c>
      <c r="T273" s="256">
        <f t="shared" si="231"/>
        <v>101311.41358654952</v>
      </c>
      <c r="U273" s="256">
        <f t="shared" si="231"/>
        <v>69946.152624454407</v>
      </c>
      <c r="V273" s="256">
        <f t="shared" si="231"/>
        <v>110479.70698538782</v>
      </c>
      <c r="W273" s="256">
        <f t="shared" si="231"/>
        <v>107036.09139191447</v>
      </c>
      <c r="X273" s="256">
        <f t="shared" si="231"/>
        <v>115951.72012045592</v>
      </c>
      <c r="Y273" s="256">
        <f t="shared" si="231"/>
        <v>115787.99203641231</v>
      </c>
      <c r="Z273" s="256">
        <f t="shared" si="231"/>
        <v>120148.96166313726</v>
      </c>
      <c r="AA273" s="256">
        <f t="shared" si="231"/>
        <v>119266.66240651182</v>
      </c>
      <c r="AB273" s="256">
        <f t="shared" si="231"/>
        <v>116211.14005880067</v>
      </c>
      <c r="AC273" s="256">
        <f t="shared" si="231"/>
        <v>1128449.4681044531</v>
      </c>
      <c r="AD273" s="256">
        <f t="shared" si="231"/>
        <v>84539.768659451031</v>
      </c>
      <c r="AE273" s="256">
        <f t="shared" si="231"/>
        <v>85332.636752242935</v>
      </c>
      <c r="AF273" s="256">
        <f t="shared" si="231"/>
        <v>101311.41358654952</v>
      </c>
    </row>
    <row r="274" spans="1:40">
      <c r="A274" s="133" t="s">
        <v>30</v>
      </c>
      <c r="B274" s="171"/>
      <c r="C274" s="182"/>
      <c r="D274" s="259">
        <f t="shared" ref="D274:F274" si="235">SUM(D260:D273)</f>
        <v>6585225.3899999987</v>
      </c>
      <c r="E274" s="260">
        <f t="shared" si="235"/>
        <v>1.0000000000000002</v>
      </c>
      <c r="F274" s="259">
        <f t="shared" si="235"/>
        <v>996541.02999999991</v>
      </c>
      <c r="G274" s="259">
        <f t="shared" ref="G274:K274" si="236">SUM(G260:G273)</f>
        <v>1005887.2300000001</v>
      </c>
      <c r="H274" s="259">
        <f t="shared" si="236"/>
        <v>1194242.4500000004</v>
      </c>
      <c r="I274" s="259">
        <f t="shared" si="236"/>
        <v>824513.86</v>
      </c>
      <c r="J274" s="259">
        <f t="shared" si="236"/>
        <v>1302316.8</v>
      </c>
      <c r="K274" s="259">
        <f t="shared" si="236"/>
        <v>1261724.02</v>
      </c>
      <c r="L274" s="262">
        <f>'FY21 OM Budget'!AH152</f>
        <v>1366820</v>
      </c>
      <c r="M274" s="262">
        <f>'FY21 OM Budget'!AI152</f>
        <v>1364890</v>
      </c>
      <c r="N274" s="262">
        <f>'FY21 OM Budget'!AJ152</f>
        <v>1416296.4</v>
      </c>
      <c r="O274" s="262">
        <f>'FY21 OM Budget'!AK152</f>
        <v>1405896</v>
      </c>
      <c r="P274" s="262">
        <f>'FY21 OM Budget'!AL152</f>
        <v>1369878</v>
      </c>
      <c r="Q274" s="262">
        <f>'FY21 OM Budget'!AM152</f>
        <v>13301978.619999999</v>
      </c>
      <c r="R274" s="263">
        <f t="shared" ref="R274" si="237">F274*(1+R$4)</f>
        <v>996541.02999999991</v>
      </c>
      <c r="S274" s="263">
        <f t="shared" ref="S274" si="238">G274*(1+S$4)</f>
        <v>1005887.2300000001</v>
      </c>
      <c r="T274" s="263">
        <f t="shared" ref="T274" si="239">H274*(1+T$4)</f>
        <v>1194242.4500000004</v>
      </c>
      <c r="U274" s="263">
        <f t="shared" ref="U274:Z274" si="240">I274*(1+U$4)</f>
        <v>824513.86</v>
      </c>
      <c r="V274" s="263">
        <f t="shared" si="240"/>
        <v>1302316.8</v>
      </c>
      <c r="W274" s="263">
        <f t="shared" si="240"/>
        <v>1261724.02</v>
      </c>
      <c r="X274" s="263">
        <f t="shared" si="240"/>
        <v>1366820</v>
      </c>
      <c r="Y274" s="263">
        <f t="shared" si="240"/>
        <v>1364890</v>
      </c>
      <c r="Z274" s="263">
        <f t="shared" si="240"/>
        <v>1416296.4</v>
      </c>
      <c r="AA274" s="263">
        <f>O274*(1+AA$4)</f>
        <v>1405896</v>
      </c>
      <c r="AB274" s="263">
        <f t="shared" ref="AB274:AF274" si="241">P274*(1+AB$4)</f>
        <v>1369878</v>
      </c>
      <c r="AC274" s="263">
        <f t="shared" si="241"/>
        <v>13301978.619999999</v>
      </c>
      <c r="AD274" s="263">
        <f t="shared" si="241"/>
        <v>996541.02999999991</v>
      </c>
      <c r="AE274" s="263">
        <f t="shared" si="241"/>
        <v>1005887.2300000001</v>
      </c>
      <c r="AF274" s="263">
        <f t="shared" si="241"/>
        <v>1194242.4500000004</v>
      </c>
      <c r="AH274" s="264">
        <f>SUM(F274:Q274)</f>
        <v>26810984.41</v>
      </c>
      <c r="AI274" s="264">
        <f>SUM(U274:AF274)</f>
        <v>26810984.41</v>
      </c>
      <c r="AK274" s="264">
        <f>AH274*$AK$7</f>
        <v>1341386.5312296615</v>
      </c>
      <c r="AL274" s="264">
        <f>AI274*$AL$7</f>
        <v>1332884.496276869</v>
      </c>
    </row>
    <row r="275" spans="1:40">
      <c r="A275" s="48"/>
      <c r="B275" s="171"/>
      <c r="C275" s="182"/>
      <c r="D275" s="256">
        <f>D274-SUM(F274:K274)</f>
        <v>0</v>
      </c>
      <c r="E275" s="97"/>
      <c r="F275" s="256">
        <f>F274-'Div 2 history'!B274</f>
        <v>0</v>
      </c>
      <c r="G275" s="256">
        <f>G274-'Div 2 history'!C274</f>
        <v>0</v>
      </c>
      <c r="H275" s="256">
        <f>H274-'Div 2 history'!D274</f>
        <v>0</v>
      </c>
      <c r="I275" s="256">
        <f>I274-'Div 2 history'!E274</f>
        <v>0</v>
      </c>
      <c r="J275" s="256">
        <f>J274-'Div 2 history'!F274</f>
        <v>0</v>
      </c>
      <c r="K275" s="256">
        <f>K274-'Div 2 history'!G274</f>
        <v>0</v>
      </c>
      <c r="L275" s="256">
        <f t="shared" ref="L275:AF275" si="242">L274-SUM(L260:L273)</f>
        <v>0</v>
      </c>
      <c r="M275" s="256">
        <f t="shared" ref="M275:Q275" si="243">M274-SUM(M260:M273)</f>
        <v>0</v>
      </c>
      <c r="N275" s="256">
        <f t="shared" si="243"/>
        <v>0</v>
      </c>
      <c r="O275" s="256">
        <f t="shared" si="243"/>
        <v>0</v>
      </c>
      <c r="P275" s="256">
        <f t="shared" si="243"/>
        <v>0</v>
      </c>
      <c r="Q275" s="256">
        <f t="shared" si="243"/>
        <v>0</v>
      </c>
      <c r="R275" s="256">
        <f t="shared" si="242"/>
        <v>0</v>
      </c>
      <c r="S275" s="256">
        <f t="shared" si="242"/>
        <v>0</v>
      </c>
      <c r="T275" s="256">
        <f t="shared" si="242"/>
        <v>0</v>
      </c>
      <c r="U275" s="256">
        <f t="shared" si="242"/>
        <v>0</v>
      </c>
      <c r="V275" s="256">
        <f t="shared" si="242"/>
        <v>0</v>
      </c>
      <c r="W275" s="256">
        <f t="shared" si="242"/>
        <v>0</v>
      </c>
      <c r="X275" s="256">
        <f t="shared" si="242"/>
        <v>0</v>
      </c>
      <c r="Y275" s="256">
        <f t="shared" si="242"/>
        <v>0</v>
      </c>
      <c r="Z275" s="256">
        <f t="shared" si="242"/>
        <v>0</v>
      </c>
      <c r="AA275" s="256">
        <f t="shared" si="242"/>
        <v>0</v>
      </c>
      <c r="AB275" s="256">
        <f t="shared" si="242"/>
        <v>0</v>
      </c>
      <c r="AC275" s="256">
        <f t="shared" si="242"/>
        <v>0</v>
      </c>
      <c r="AD275" s="256">
        <f t="shared" si="242"/>
        <v>0</v>
      </c>
      <c r="AE275" s="256">
        <f t="shared" si="242"/>
        <v>0</v>
      </c>
      <c r="AF275" s="256">
        <f t="shared" si="242"/>
        <v>0</v>
      </c>
      <c r="AH275" s="88"/>
      <c r="AI275" s="88"/>
      <c r="AK275" s="88"/>
      <c r="AL275" s="88"/>
    </row>
    <row r="276" spans="1:40">
      <c r="A276" s="171" t="s">
        <v>828</v>
      </c>
      <c r="B276" s="125" t="str">
        <f t="shared" ref="B276" si="244">RIGHT(A276,10)</f>
        <v>9040-09927</v>
      </c>
      <c r="C276" s="255" t="str">
        <f t="shared" ref="C276" si="245">LEFT(B276,4)</f>
        <v>9040</v>
      </c>
      <c r="D276" s="256">
        <f>SUM($F276:K276)</f>
        <v>0</v>
      </c>
      <c r="E276" s="94">
        <v>1</v>
      </c>
      <c r="F276" s="98">
        <v>0</v>
      </c>
      <c r="G276" s="98">
        <v>0</v>
      </c>
      <c r="H276" s="98">
        <v>0</v>
      </c>
      <c r="I276" s="98">
        <v>0</v>
      </c>
      <c r="J276" s="98">
        <v>0</v>
      </c>
      <c r="K276" s="98">
        <v>0</v>
      </c>
      <c r="L276" s="265">
        <f>$E276*L$277</f>
        <v>0</v>
      </c>
      <c r="M276" s="265">
        <f t="shared" ref="M276:Q276" si="246">$E276*M$277</f>
        <v>0</v>
      </c>
      <c r="N276" s="265">
        <f t="shared" si="246"/>
        <v>0</v>
      </c>
      <c r="O276" s="265">
        <f t="shared" si="246"/>
        <v>0</v>
      </c>
      <c r="P276" s="265">
        <f t="shared" si="246"/>
        <v>0</v>
      </c>
      <c r="Q276" s="265">
        <f t="shared" si="246"/>
        <v>20493544</v>
      </c>
      <c r="R276" s="265">
        <f t="shared" ref="R276:AF276" si="247">$E276*R$277</f>
        <v>0</v>
      </c>
      <c r="S276" s="265">
        <f t="shared" si="247"/>
        <v>0</v>
      </c>
      <c r="T276" s="265">
        <f t="shared" si="247"/>
        <v>0</v>
      </c>
      <c r="U276" s="265">
        <f t="shared" si="247"/>
        <v>0</v>
      </c>
      <c r="V276" s="265">
        <f t="shared" si="247"/>
        <v>0</v>
      </c>
      <c r="W276" s="265">
        <f t="shared" si="247"/>
        <v>0</v>
      </c>
      <c r="X276" s="265">
        <f t="shared" si="247"/>
        <v>0</v>
      </c>
      <c r="Y276" s="265">
        <f t="shared" si="247"/>
        <v>0</v>
      </c>
      <c r="Z276" s="265">
        <f t="shared" si="247"/>
        <v>0</v>
      </c>
      <c r="AA276" s="265">
        <f t="shared" si="247"/>
        <v>0</v>
      </c>
      <c r="AB276" s="265">
        <f t="shared" si="247"/>
        <v>0</v>
      </c>
      <c r="AC276" s="265">
        <f t="shared" si="247"/>
        <v>20493544</v>
      </c>
      <c r="AD276" s="265">
        <f t="shared" si="247"/>
        <v>0</v>
      </c>
      <c r="AE276" s="265">
        <f t="shared" si="247"/>
        <v>0</v>
      </c>
      <c r="AF276" s="265">
        <f t="shared" si="247"/>
        <v>0</v>
      </c>
      <c r="AH276" s="88"/>
      <c r="AI276" s="88"/>
      <c r="AK276" s="88"/>
      <c r="AL276" s="88"/>
    </row>
    <row r="277" spans="1:40">
      <c r="A277" s="48" t="s">
        <v>31</v>
      </c>
      <c r="B277" s="171"/>
      <c r="C277" s="182"/>
      <c r="D277" s="259">
        <f>SUM(D276)</f>
        <v>0</v>
      </c>
      <c r="E277" s="266">
        <f>SUM(E276)</f>
        <v>1</v>
      </c>
      <c r="F277" s="267">
        <f t="shared" ref="F277" si="248">SUM(F276)</f>
        <v>0</v>
      </c>
      <c r="G277" s="267">
        <f t="shared" ref="G277:K277" si="249">SUM(G276)</f>
        <v>0</v>
      </c>
      <c r="H277" s="267">
        <f t="shared" si="249"/>
        <v>0</v>
      </c>
      <c r="I277" s="267">
        <f t="shared" si="249"/>
        <v>0</v>
      </c>
      <c r="J277" s="267">
        <f t="shared" si="249"/>
        <v>0</v>
      </c>
      <c r="K277" s="267">
        <f t="shared" si="249"/>
        <v>0</v>
      </c>
      <c r="L277" s="268">
        <f>'FY21 OM Budget'!AH154</f>
        <v>0</v>
      </c>
      <c r="M277" s="268">
        <f>'FY21 OM Budget'!AI154</f>
        <v>0</v>
      </c>
      <c r="N277" s="268">
        <f>'FY21 OM Budget'!AJ154</f>
        <v>0</v>
      </c>
      <c r="O277" s="268">
        <f>'FY21 OM Budget'!AK154</f>
        <v>0</v>
      </c>
      <c r="P277" s="268">
        <f>'FY21 OM Budget'!AL154</f>
        <v>0</v>
      </c>
      <c r="Q277" s="268">
        <f>'FY21 OM Budget'!AM154</f>
        <v>20493544</v>
      </c>
      <c r="R277" s="263">
        <f t="shared" ref="R277" si="250">F277*(1+R$4)</f>
        <v>0</v>
      </c>
      <c r="S277" s="263">
        <f t="shared" ref="S277" si="251">G277*(1+S$4)</f>
        <v>0</v>
      </c>
      <c r="T277" s="263">
        <f t="shared" ref="T277" si="252">H277*(1+T$4)</f>
        <v>0</v>
      </c>
      <c r="U277" s="263">
        <f t="shared" ref="U277" si="253">I277*(1+U$4)</f>
        <v>0</v>
      </c>
      <c r="V277" s="263">
        <f t="shared" ref="V277" si="254">J277*(1+V$4)</f>
        <v>0</v>
      </c>
      <c r="W277" s="263">
        <f t="shared" ref="W277" si="255">K277*(1+W$4)</f>
        <v>0</v>
      </c>
      <c r="X277" s="263">
        <f t="shared" ref="X277" si="256">L277*(1+X$4)</f>
        <v>0</v>
      </c>
      <c r="Y277" s="263">
        <f t="shared" ref="Y277" si="257">M277*(1+Y$4)</f>
        <v>0</v>
      </c>
      <c r="Z277" s="263">
        <f t="shared" ref="Z277" si="258">N277*(1+Z$4)</f>
        <v>0</v>
      </c>
      <c r="AA277" s="263">
        <f t="shared" ref="AA277" si="259">O277*(1+AA$4)</f>
        <v>0</v>
      </c>
      <c r="AB277" s="263">
        <f t="shared" ref="AB277" si="260">P277*(1+AB$4)</f>
        <v>0</v>
      </c>
      <c r="AC277" s="263">
        <f t="shared" ref="AC277" si="261">Q277*(1+AC$4)</f>
        <v>20493544</v>
      </c>
      <c r="AD277" s="263">
        <f t="shared" ref="AD277" si="262">R277*(1+AD$4)</f>
        <v>0</v>
      </c>
      <c r="AE277" s="263">
        <f t="shared" ref="AE277" si="263">S277*(1+AE$4)</f>
        <v>0</v>
      </c>
      <c r="AF277" s="263">
        <f t="shared" ref="AF277" si="264">T277*(1+AF$4)</f>
        <v>0</v>
      </c>
      <c r="AH277" s="269">
        <f>SUM(F277:Q277)</f>
        <v>20493544</v>
      </c>
      <c r="AI277" s="269">
        <f>SUM(U277:AF277)</f>
        <v>20493544</v>
      </c>
      <c r="AJ277" s="185"/>
      <c r="AK277" s="269">
        <f>AH277*$AK$7</f>
        <v>1025317.2161970028</v>
      </c>
      <c r="AL277" s="269">
        <f>AI277*$AL$7</f>
        <v>1018818.5056412799</v>
      </c>
      <c r="AN277" s="206" t="s">
        <v>1105</v>
      </c>
    </row>
    <row r="278" spans="1:40">
      <c r="B278" s="125" t="str">
        <f t="shared" si="205"/>
        <v/>
      </c>
      <c r="C278" s="182" t="s">
        <v>847</v>
      </c>
      <c r="D278" s="256">
        <f>D277-SUM(F277:K277)</f>
        <v>0</v>
      </c>
      <c r="F278" s="264">
        <f>F277-SUM(F276)</f>
        <v>0</v>
      </c>
      <c r="G278" s="264">
        <f t="shared" ref="G278:K278" si="265">G277-SUM(G276)</f>
        <v>0</v>
      </c>
      <c r="H278" s="264">
        <f t="shared" si="265"/>
        <v>0</v>
      </c>
      <c r="I278" s="264">
        <f t="shared" si="265"/>
        <v>0</v>
      </c>
      <c r="J278" s="264">
        <f t="shared" si="265"/>
        <v>0</v>
      </c>
      <c r="K278" s="264">
        <f t="shared" si="265"/>
        <v>0</v>
      </c>
      <c r="L278" s="264">
        <f>SUM(L276)-'FY21 OM Budget'!AH154</f>
        <v>0</v>
      </c>
      <c r="M278" s="264">
        <f>SUM(M276)-'FY21 OM Budget'!AI154</f>
        <v>0</v>
      </c>
      <c r="N278" s="264">
        <f>SUM(N276)-'FY21 OM Budget'!AJ154</f>
        <v>0</v>
      </c>
      <c r="O278" s="264">
        <f>SUM(O276)-'FY21 OM Budget'!AK154</f>
        <v>0</v>
      </c>
      <c r="P278" s="264">
        <f>SUM(P276)-'FY21 OM Budget'!AL154</f>
        <v>0</v>
      </c>
      <c r="Q278" s="264">
        <f>SUM(Q276)-'FY21 OM Budget'!AM154</f>
        <v>0</v>
      </c>
      <c r="R278" s="264">
        <f t="shared" ref="R278:T278" si="266">R277-SUM(R276)</f>
        <v>0</v>
      </c>
      <c r="S278" s="264">
        <f t="shared" si="266"/>
        <v>0</v>
      </c>
      <c r="T278" s="264">
        <f t="shared" si="266"/>
        <v>0</v>
      </c>
      <c r="U278" s="264">
        <f t="shared" ref="U278" si="267">U277-SUM(U276)</f>
        <v>0</v>
      </c>
      <c r="V278" s="264">
        <f t="shared" ref="V278" si="268">V277-SUM(V276)</f>
        <v>0</v>
      </c>
      <c r="W278" s="264">
        <f t="shared" ref="W278:AF278" si="269">W277-SUM(W276)</f>
        <v>0</v>
      </c>
      <c r="X278" s="264">
        <f t="shared" si="269"/>
        <v>0</v>
      </c>
      <c r="Y278" s="264">
        <f>Y277-SUM(Y276)</f>
        <v>0</v>
      </c>
      <c r="Z278" s="264">
        <f t="shared" si="269"/>
        <v>0</v>
      </c>
      <c r="AA278" s="264">
        <f t="shared" si="269"/>
        <v>0</v>
      </c>
      <c r="AB278" s="264">
        <f t="shared" si="269"/>
        <v>0</v>
      </c>
      <c r="AC278" s="264">
        <f t="shared" si="269"/>
        <v>0</v>
      </c>
      <c r="AD278" s="264">
        <f t="shared" si="269"/>
        <v>0</v>
      </c>
      <c r="AE278" s="264">
        <f t="shared" si="269"/>
        <v>0</v>
      </c>
      <c r="AF278" s="264">
        <f t="shared" si="269"/>
        <v>0</v>
      </c>
    </row>
    <row r="279" spans="1:40">
      <c r="A279" s="199" t="s">
        <v>550</v>
      </c>
      <c r="B279" s="125" t="str">
        <f t="shared" si="205"/>
        <v>9200-04863</v>
      </c>
      <c r="C279" s="255" t="str">
        <f t="shared" ref="C279" si="270">LEFT(B279,4)</f>
        <v>9200</v>
      </c>
      <c r="D279" s="256">
        <f>SUM($F279:K279)</f>
        <v>-39437954.869999997</v>
      </c>
      <c r="E279" s="257">
        <f>D279/$D$286</f>
        <v>0.99840349660372485</v>
      </c>
      <c r="F279" s="258">
        <f>'Div 2 history'!B276</f>
        <v>-5106120.68</v>
      </c>
      <c r="G279" s="258">
        <f>'Div 2 history'!C276</f>
        <v>-7367497.4400000004</v>
      </c>
      <c r="H279" s="258">
        <f>'Div 2 history'!D276</f>
        <v>-6237278.9299999997</v>
      </c>
      <c r="I279" s="258">
        <f>'Div 2 history'!E276</f>
        <v>-7100789.04</v>
      </c>
      <c r="J279" s="258">
        <f>'Div 2 history'!F276</f>
        <v>-7004257.1100000003</v>
      </c>
      <c r="K279" s="258">
        <f>'Div 2 history'!G276</f>
        <v>-6622011.6699999999</v>
      </c>
      <c r="L279" s="256">
        <f t="shared" ref="L279:AA285" si="271">$E279*L$286</f>
        <v>-8203784.0175232943</v>
      </c>
      <c r="M279" s="256">
        <f t="shared" si="271"/>
        <v>-9386892.1609987076</v>
      </c>
      <c r="N279" s="256">
        <f t="shared" si="271"/>
        <v>-8243345.7560762167</v>
      </c>
      <c r="O279" s="256">
        <f t="shared" si="271"/>
        <v>-8645078.3630221412</v>
      </c>
      <c r="P279" s="256">
        <f t="shared" si="271"/>
        <v>-7709773.9674037704</v>
      </c>
      <c r="Q279" s="256">
        <f t="shared" si="271"/>
        <v>-8012322.1757865911</v>
      </c>
      <c r="R279" s="256">
        <f t="shared" si="271"/>
        <v>-5097229.6428521238</v>
      </c>
      <c r="S279" s="256">
        <f t="shared" si="271"/>
        <v>-7354642.2430232251</v>
      </c>
      <c r="T279" s="256">
        <f t="shared" si="271"/>
        <v>-6227222.6703880439</v>
      </c>
      <c r="U279" s="256">
        <f t="shared" si="271"/>
        <v>-7089452.6061814064</v>
      </c>
      <c r="V279" s="256">
        <f t="shared" si="271"/>
        <v>-6993074.7897355007</v>
      </c>
      <c r="W279" s="256">
        <f t="shared" si="271"/>
        <v>-6676332.917819703</v>
      </c>
      <c r="X279" s="256">
        <f t="shared" si="271"/>
        <v>-8203784.0175232943</v>
      </c>
      <c r="Y279" s="256">
        <f t="shared" si="271"/>
        <v>-9386892.1609987076</v>
      </c>
      <c r="Z279" s="256">
        <f t="shared" si="271"/>
        <v>-8243345.7560762167</v>
      </c>
      <c r="AA279" s="256">
        <f t="shared" si="271"/>
        <v>-8645078.3630221412</v>
      </c>
      <c r="AB279" s="256">
        <f t="shared" ref="S279:AF285" si="272">$E279*AB$286</f>
        <v>-7709773.9674037704</v>
      </c>
      <c r="AC279" s="256">
        <f t="shared" si="272"/>
        <v>-8012322.1757865911</v>
      </c>
      <c r="AD279" s="256">
        <f t="shared" si="272"/>
        <v>-5097229.6428521238</v>
      </c>
      <c r="AE279" s="256">
        <f t="shared" si="272"/>
        <v>-7354642.2430232251</v>
      </c>
      <c r="AF279" s="256">
        <f t="shared" si="272"/>
        <v>-6227222.6703880439</v>
      </c>
    </row>
    <row r="280" spans="1:40">
      <c r="A280" s="145" t="s">
        <v>903</v>
      </c>
      <c r="B280" s="125" t="str">
        <f t="shared" ref="B280:B285" si="273">RIGHT(A280,10)</f>
        <v>9200-07590</v>
      </c>
      <c r="C280" s="255" t="str">
        <f t="shared" ref="C280:C285" si="274">LEFT(B280,4)</f>
        <v>9200</v>
      </c>
      <c r="D280" s="256">
        <f>SUM($F280:K280)</f>
        <v>-10.11</v>
      </c>
      <c r="E280" s="257">
        <f t="shared" ref="E280:E285" si="275">D280/$D$286</f>
        <v>2.55942768430468E-7</v>
      </c>
      <c r="F280" s="258">
        <f>'Div 2 history'!B277</f>
        <v>0</v>
      </c>
      <c r="G280" s="258">
        <f>'Div 2 history'!C277</f>
        <v>0</v>
      </c>
      <c r="H280" s="258">
        <f>'Div 2 history'!D277</f>
        <v>0</v>
      </c>
      <c r="I280" s="258">
        <f>'Div 2 history'!E277</f>
        <v>0</v>
      </c>
      <c r="J280" s="258">
        <f>'Div 2 history'!F277</f>
        <v>0</v>
      </c>
      <c r="K280" s="258">
        <f>'Div 2 history'!G277</f>
        <v>-10.11</v>
      </c>
      <c r="L280" s="256">
        <f t="shared" si="271"/>
        <v>-2.103056730262963</v>
      </c>
      <c r="M280" s="256">
        <f t="shared" si="271"/>
        <v>-2.4063489108530676</v>
      </c>
      <c r="N280" s="256">
        <f t="shared" si="271"/>
        <v>-2.1131984624620204</v>
      </c>
      <c r="O280" s="256">
        <f t="shared" si="271"/>
        <v>-2.2161834339092299</v>
      </c>
      <c r="P280" s="256">
        <f t="shared" si="271"/>
        <v>-1.9764162484435674</v>
      </c>
      <c r="Q280" s="256">
        <f t="shared" si="271"/>
        <v>-2.0539750974465889</v>
      </c>
      <c r="R280" s="256">
        <f t="shared" si="271"/>
        <v>-1.3066851934666501</v>
      </c>
      <c r="S280" s="256">
        <f t="shared" si="272"/>
        <v>-1.8853775080899575</v>
      </c>
      <c r="T280" s="256">
        <f t="shared" si="272"/>
        <v>-1.5963612059791152</v>
      </c>
      <c r="U280" s="256">
        <f t="shared" si="272"/>
        <v>-1.8173956049383253</v>
      </c>
      <c r="V280" s="256">
        <f t="shared" si="272"/>
        <v>-1.7926889555321892</v>
      </c>
      <c r="W280" s="256">
        <f t="shared" si="272"/>
        <v>-1.7114915319937634</v>
      </c>
      <c r="X280" s="256">
        <f t="shared" si="272"/>
        <v>-2.103056730262963</v>
      </c>
      <c r="Y280" s="256">
        <f t="shared" si="272"/>
        <v>-2.4063489108530676</v>
      </c>
      <c r="Z280" s="256">
        <f t="shared" si="272"/>
        <v>-2.1131984624620204</v>
      </c>
      <c r="AA280" s="256">
        <f t="shared" si="272"/>
        <v>-2.2161834339092299</v>
      </c>
      <c r="AB280" s="256">
        <f t="shared" si="272"/>
        <v>-1.9764162484435674</v>
      </c>
      <c r="AC280" s="256">
        <f t="shared" si="272"/>
        <v>-2.0539750974465889</v>
      </c>
      <c r="AD280" s="256">
        <f t="shared" si="272"/>
        <v>-1.3066851934666501</v>
      </c>
      <c r="AE280" s="256">
        <f t="shared" si="272"/>
        <v>-1.8853775080899575</v>
      </c>
      <c r="AF280" s="256">
        <f t="shared" si="272"/>
        <v>-1.5963612059791152</v>
      </c>
    </row>
    <row r="281" spans="1:40">
      <c r="A281" s="145" t="s">
        <v>557</v>
      </c>
      <c r="B281" s="125" t="str">
        <f t="shared" si="273"/>
        <v>9210-07590</v>
      </c>
      <c r="C281" s="255" t="str">
        <f t="shared" si="274"/>
        <v>9210</v>
      </c>
      <c r="D281" s="256">
        <f>SUM($F281:K281)</f>
        <v>-64390.57</v>
      </c>
      <c r="E281" s="257">
        <f t="shared" si="275"/>
        <v>1.6300989858175907E-3</v>
      </c>
      <c r="F281" s="258">
        <f>'Div 2 history'!B278</f>
        <v>486.43</v>
      </c>
      <c r="G281" s="258">
        <f>'Div 2 history'!C278</f>
        <v>425.92</v>
      </c>
      <c r="H281" s="258">
        <f>'Div 2 history'!D278</f>
        <v>73.600000000000009</v>
      </c>
      <c r="I281" s="258">
        <f>'Div 2 history'!E278</f>
        <v>0</v>
      </c>
      <c r="J281" s="258">
        <f>'Div 2 history'!F278</f>
        <v>0</v>
      </c>
      <c r="K281" s="258">
        <f>'Div 2 history'!G278</f>
        <v>-65376.52</v>
      </c>
      <c r="L281" s="256">
        <f t="shared" si="271"/>
        <v>-13394.364154695199</v>
      </c>
      <c r="M281" s="256">
        <f t="shared" si="271"/>
        <v>-15326.031452889043</v>
      </c>
      <c r="N281" s="256">
        <f t="shared" si="271"/>
        <v>-13458.95682700822</v>
      </c>
      <c r="O281" s="256">
        <f t="shared" si="271"/>
        <v>-14114.867906426573</v>
      </c>
      <c r="P281" s="256">
        <f t="shared" si="271"/>
        <v>-12587.791176512654</v>
      </c>
      <c r="Q281" s="256">
        <f t="shared" si="271"/>
        <v>-13081.76333238293</v>
      </c>
      <c r="R281" s="256">
        <f t="shared" si="271"/>
        <v>-8322.2754122530059</v>
      </c>
      <c r="S281" s="256">
        <f t="shared" si="272"/>
        <v>-12007.965619296932</v>
      </c>
      <c r="T281" s="256">
        <f t="shared" si="272"/>
        <v>-10167.221362896405</v>
      </c>
      <c r="U281" s="256">
        <f t="shared" si="272"/>
        <v>-11574.989012608663</v>
      </c>
      <c r="V281" s="256">
        <f t="shared" si="272"/>
        <v>-11417.632411416649</v>
      </c>
      <c r="W281" s="256">
        <f t="shared" si="272"/>
        <v>-10900.486181528355</v>
      </c>
      <c r="X281" s="256">
        <f t="shared" si="272"/>
        <v>-13394.364154695199</v>
      </c>
      <c r="Y281" s="256">
        <f t="shared" si="272"/>
        <v>-15326.031452889043</v>
      </c>
      <c r="Z281" s="256">
        <f t="shared" si="272"/>
        <v>-13458.95682700822</v>
      </c>
      <c r="AA281" s="256">
        <f t="shared" si="272"/>
        <v>-14114.867906426573</v>
      </c>
      <c r="AB281" s="256">
        <f t="shared" si="272"/>
        <v>-12587.791176512654</v>
      </c>
      <c r="AC281" s="256">
        <f t="shared" si="272"/>
        <v>-13081.76333238293</v>
      </c>
      <c r="AD281" s="256">
        <f t="shared" si="272"/>
        <v>-8322.2754122530059</v>
      </c>
      <c r="AE281" s="256">
        <f t="shared" si="272"/>
        <v>-12007.965619296932</v>
      </c>
      <c r="AF281" s="256">
        <f t="shared" si="272"/>
        <v>-10167.221362896405</v>
      </c>
    </row>
    <row r="282" spans="1:40">
      <c r="A282" s="145" t="s">
        <v>904</v>
      </c>
      <c r="B282" s="125" t="str">
        <f t="shared" si="273"/>
        <v>9230-07590</v>
      </c>
      <c r="C282" s="255" t="str">
        <f t="shared" si="274"/>
        <v>9230</v>
      </c>
      <c r="D282" s="256">
        <f>SUM($F282:K282)</f>
        <v>1337.17</v>
      </c>
      <c r="E282" s="257">
        <f t="shared" si="275"/>
        <v>-3.3851532310798113E-5</v>
      </c>
      <c r="F282" s="258">
        <f>'Div 2 history'!B279</f>
        <v>253.85</v>
      </c>
      <c r="G282" s="258">
        <f>'Div 2 history'!C279</f>
        <v>668.79</v>
      </c>
      <c r="H282" s="258">
        <f>'Div 2 history'!D279</f>
        <v>24.98</v>
      </c>
      <c r="I282" s="258">
        <f>'Div 2 history'!E279</f>
        <v>0</v>
      </c>
      <c r="J282" s="258">
        <f>'Div 2 history'!F279</f>
        <v>0</v>
      </c>
      <c r="K282" s="258">
        <f>'Div 2 history'!G279</f>
        <v>389.55</v>
      </c>
      <c r="L282" s="256">
        <f t="shared" si="271"/>
        <v>278.15473471866733</v>
      </c>
      <c r="M282" s="256">
        <f t="shared" si="271"/>
        <v>318.26880050696309</v>
      </c>
      <c r="N282" s="256">
        <f t="shared" si="271"/>
        <v>279.49610168648269</v>
      </c>
      <c r="O282" s="256">
        <f t="shared" si="271"/>
        <v>293.11711200004009</v>
      </c>
      <c r="P282" s="256">
        <f t="shared" si="271"/>
        <v>261.40499653128438</v>
      </c>
      <c r="Q282" s="256">
        <f t="shared" si="271"/>
        <v>271.66309407049016</v>
      </c>
      <c r="R282" s="256">
        <f t="shared" si="271"/>
        <v>172.82494956951541</v>
      </c>
      <c r="S282" s="256">
        <f t="shared" si="272"/>
        <v>249.36402002894644</v>
      </c>
      <c r="T282" s="256">
        <f t="shared" si="272"/>
        <v>211.13811214630007</v>
      </c>
      <c r="U282" s="256">
        <f t="shared" si="272"/>
        <v>240.37258961972111</v>
      </c>
      <c r="V282" s="256">
        <f t="shared" si="272"/>
        <v>237.10483587230243</v>
      </c>
      <c r="W282" s="256">
        <f t="shared" si="272"/>
        <v>226.36549276321469</v>
      </c>
      <c r="X282" s="256">
        <f t="shared" si="272"/>
        <v>278.15473471866733</v>
      </c>
      <c r="Y282" s="256">
        <f t="shared" si="272"/>
        <v>318.26880050696309</v>
      </c>
      <c r="Z282" s="256">
        <f t="shared" si="272"/>
        <v>279.49610168648269</v>
      </c>
      <c r="AA282" s="256">
        <f t="shared" si="272"/>
        <v>293.11711200004009</v>
      </c>
      <c r="AB282" s="256">
        <f t="shared" si="272"/>
        <v>261.40499653128438</v>
      </c>
      <c r="AC282" s="256">
        <f t="shared" si="272"/>
        <v>271.66309407049016</v>
      </c>
      <c r="AD282" s="256">
        <f t="shared" si="272"/>
        <v>172.82494956951541</v>
      </c>
      <c r="AE282" s="256">
        <f t="shared" si="272"/>
        <v>249.36402002894644</v>
      </c>
      <c r="AF282" s="256">
        <f t="shared" si="272"/>
        <v>211.13811214630007</v>
      </c>
    </row>
    <row r="283" spans="1:40">
      <c r="A283" s="145" t="s">
        <v>953</v>
      </c>
      <c r="B283" s="125" t="str">
        <f t="shared" si="273"/>
        <v>9260-07590</v>
      </c>
      <c r="C283" s="255" t="str">
        <f t="shared" si="274"/>
        <v>9260</v>
      </c>
      <c r="D283" s="256">
        <f>SUM($F283:K283)</f>
        <v>0</v>
      </c>
      <c r="E283" s="257">
        <f t="shared" si="275"/>
        <v>0</v>
      </c>
      <c r="F283" s="258">
        <f>'Div 2 history'!B280</f>
        <v>0</v>
      </c>
      <c r="G283" s="258">
        <f>'Div 2 history'!C280</f>
        <v>0</v>
      </c>
      <c r="H283" s="258">
        <f>'Div 2 history'!D280</f>
        <v>0</v>
      </c>
      <c r="I283" s="258">
        <f>'Div 2 history'!E280</f>
        <v>0</v>
      </c>
      <c r="J283" s="258">
        <f>'Div 2 history'!F280</f>
        <v>0</v>
      </c>
      <c r="K283" s="258">
        <f>'Div 2 history'!G280</f>
        <v>0</v>
      </c>
      <c r="L283" s="256">
        <f t="shared" si="271"/>
        <v>0</v>
      </c>
      <c r="M283" s="256">
        <f t="shared" si="271"/>
        <v>0</v>
      </c>
      <c r="N283" s="256">
        <f t="shared" si="271"/>
        <v>0</v>
      </c>
      <c r="O283" s="256">
        <f t="shared" si="271"/>
        <v>0</v>
      </c>
      <c r="P283" s="256">
        <f t="shared" si="271"/>
        <v>0</v>
      </c>
      <c r="Q283" s="256">
        <f t="shared" si="271"/>
        <v>0</v>
      </c>
      <c r="R283" s="256">
        <f t="shared" si="271"/>
        <v>0</v>
      </c>
      <c r="S283" s="256">
        <f t="shared" si="272"/>
        <v>0</v>
      </c>
      <c r="T283" s="256">
        <f t="shared" si="272"/>
        <v>0</v>
      </c>
      <c r="U283" s="256">
        <f t="shared" si="272"/>
        <v>0</v>
      </c>
      <c r="V283" s="256">
        <f t="shared" si="272"/>
        <v>0</v>
      </c>
      <c r="W283" s="256">
        <f t="shared" si="272"/>
        <v>0</v>
      </c>
      <c r="X283" s="256">
        <f t="shared" si="272"/>
        <v>0</v>
      </c>
      <c r="Y283" s="256">
        <f t="shared" si="272"/>
        <v>0</v>
      </c>
      <c r="Z283" s="256">
        <f t="shared" si="272"/>
        <v>0</v>
      </c>
      <c r="AA283" s="256">
        <f t="shared" si="272"/>
        <v>0</v>
      </c>
      <c r="AB283" s="256">
        <f t="shared" si="272"/>
        <v>0</v>
      </c>
      <c r="AC283" s="256">
        <f t="shared" si="272"/>
        <v>0</v>
      </c>
      <c r="AD283" s="256">
        <f t="shared" si="272"/>
        <v>0</v>
      </c>
      <c r="AE283" s="256">
        <f t="shared" si="272"/>
        <v>0</v>
      </c>
      <c r="AF283" s="256">
        <f t="shared" si="272"/>
        <v>0</v>
      </c>
    </row>
    <row r="284" spans="1:40">
      <c r="A284" s="145" t="s">
        <v>817</v>
      </c>
      <c r="B284" s="125" t="str">
        <f t="shared" si="273"/>
        <v>9302-07590</v>
      </c>
      <c r="C284" s="255" t="str">
        <f t="shared" si="274"/>
        <v>9302</v>
      </c>
      <c r="D284" s="256">
        <f>SUM($F284:K284)</f>
        <v>0</v>
      </c>
      <c r="E284" s="257">
        <f t="shared" si="275"/>
        <v>0</v>
      </c>
      <c r="F284" s="258">
        <f>'Div 2 history'!B281</f>
        <v>0</v>
      </c>
      <c r="G284" s="258">
        <f>'Div 2 history'!C281</f>
        <v>0</v>
      </c>
      <c r="H284" s="258">
        <f>'Div 2 history'!D281</f>
        <v>0</v>
      </c>
      <c r="I284" s="258">
        <f>'Div 2 history'!E281</f>
        <v>0</v>
      </c>
      <c r="J284" s="258">
        <f>'Div 2 history'!F281</f>
        <v>0</v>
      </c>
      <c r="K284" s="258">
        <f>'Div 2 history'!G281</f>
        <v>0</v>
      </c>
      <c r="L284" s="256">
        <f t="shared" si="271"/>
        <v>0</v>
      </c>
      <c r="M284" s="256">
        <f t="shared" si="271"/>
        <v>0</v>
      </c>
      <c r="N284" s="256">
        <f t="shared" si="271"/>
        <v>0</v>
      </c>
      <c r="O284" s="256">
        <f t="shared" si="271"/>
        <v>0</v>
      </c>
      <c r="P284" s="256">
        <f t="shared" si="271"/>
        <v>0</v>
      </c>
      <c r="Q284" s="256">
        <f t="shared" si="271"/>
        <v>0</v>
      </c>
      <c r="R284" s="256">
        <f t="shared" si="271"/>
        <v>0</v>
      </c>
      <c r="S284" s="256">
        <f t="shared" si="272"/>
        <v>0</v>
      </c>
      <c r="T284" s="256">
        <f t="shared" si="272"/>
        <v>0</v>
      </c>
      <c r="U284" s="256">
        <f t="shared" si="272"/>
        <v>0</v>
      </c>
      <c r="V284" s="256">
        <f t="shared" si="272"/>
        <v>0</v>
      </c>
      <c r="W284" s="256">
        <f t="shared" si="272"/>
        <v>0</v>
      </c>
      <c r="X284" s="256">
        <f t="shared" si="272"/>
        <v>0</v>
      </c>
      <c r="Y284" s="256">
        <f t="shared" si="272"/>
        <v>0</v>
      </c>
      <c r="Z284" s="256">
        <f t="shared" si="272"/>
        <v>0</v>
      </c>
      <c r="AA284" s="256">
        <f t="shared" si="272"/>
        <v>0</v>
      </c>
      <c r="AB284" s="256">
        <f t="shared" si="272"/>
        <v>0</v>
      </c>
      <c r="AC284" s="256">
        <f t="shared" si="272"/>
        <v>0</v>
      </c>
      <c r="AD284" s="256">
        <f t="shared" si="272"/>
        <v>0</v>
      </c>
      <c r="AE284" s="256">
        <f t="shared" si="272"/>
        <v>0</v>
      </c>
      <c r="AF284" s="256">
        <f t="shared" si="272"/>
        <v>0</v>
      </c>
    </row>
    <row r="285" spans="1:40">
      <c r="A285" s="145" t="s">
        <v>556</v>
      </c>
      <c r="B285" s="125" t="str">
        <f t="shared" si="273"/>
        <v>8740-07590</v>
      </c>
      <c r="C285" s="255" t="str">
        <f t="shared" si="274"/>
        <v>8740</v>
      </c>
      <c r="D285" s="256">
        <f>SUM($F285:K285)</f>
        <v>0</v>
      </c>
      <c r="E285" s="257">
        <f t="shared" si="275"/>
        <v>0</v>
      </c>
      <c r="F285" s="258">
        <f>'Div 2 history'!B282</f>
        <v>0</v>
      </c>
      <c r="G285" s="258">
        <f>'Div 2 history'!C282</f>
        <v>0</v>
      </c>
      <c r="H285" s="258">
        <f>'Div 2 history'!D282</f>
        <v>0</v>
      </c>
      <c r="I285" s="258">
        <f>'Div 2 history'!E282</f>
        <v>0</v>
      </c>
      <c r="J285" s="258">
        <f>'Div 2 history'!F282</f>
        <v>0</v>
      </c>
      <c r="K285" s="258">
        <f>'Div 2 history'!G282</f>
        <v>0</v>
      </c>
      <c r="L285" s="256">
        <f t="shared" si="271"/>
        <v>0</v>
      </c>
      <c r="M285" s="256">
        <f t="shared" si="271"/>
        <v>0</v>
      </c>
      <c r="N285" s="256">
        <f t="shared" si="271"/>
        <v>0</v>
      </c>
      <c r="O285" s="256">
        <f t="shared" si="271"/>
        <v>0</v>
      </c>
      <c r="P285" s="256">
        <f t="shared" si="271"/>
        <v>0</v>
      </c>
      <c r="Q285" s="256">
        <f t="shared" si="271"/>
        <v>0</v>
      </c>
      <c r="R285" s="256">
        <f t="shared" si="271"/>
        <v>0</v>
      </c>
      <c r="S285" s="256">
        <f t="shared" si="272"/>
        <v>0</v>
      </c>
      <c r="T285" s="256">
        <f t="shared" si="272"/>
        <v>0</v>
      </c>
      <c r="U285" s="256">
        <f t="shared" si="272"/>
        <v>0</v>
      </c>
      <c r="V285" s="256">
        <f t="shared" si="272"/>
        <v>0</v>
      </c>
      <c r="W285" s="256">
        <f t="shared" si="272"/>
        <v>0</v>
      </c>
      <c r="X285" s="256">
        <f t="shared" si="272"/>
        <v>0</v>
      </c>
      <c r="Y285" s="256">
        <f t="shared" si="272"/>
        <v>0</v>
      </c>
      <c r="Z285" s="256">
        <f t="shared" si="272"/>
        <v>0</v>
      </c>
      <c r="AA285" s="256">
        <f t="shared" si="272"/>
        <v>0</v>
      </c>
      <c r="AB285" s="256">
        <f t="shared" si="272"/>
        <v>0</v>
      </c>
      <c r="AC285" s="256">
        <f t="shared" si="272"/>
        <v>0</v>
      </c>
      <c r="AD285" s="256">
        <f t="shared" si="272"/>
        <v>0</v>
      </c>
      <c r="AE285" s="256">
        <f t="shared" si="272"/>
        <v>0</v>
      </c>
      <c r="AF285" s="256">
        <f t="shared" si="272"/>
        <v>0</v>
      </c>
    </row>
    <row r="286" spans="1:40">
      <c r="A286" s="133" t="s">
        <v>32</v>
      </c>
      <c r="B286" s="48"/>
      <c r="C286" s="48"/>
      <c r="D286" s="259">
        <f>SUM(D279:D285)</f>
        <v>-39501018.379999995</v>
      </c>
      <c r="E286" s="266">
        <f>SUM(E279:E285)</f>
        <v>1</v>
      </c>
      <c r="F286" s="259">
        <f>SUM(F279:F285)</f>
        <v>-5105380.4000000004</v>
      </c>
      <c r="G286" s="259">
        <f t="shared" ref="G286:K286" si="276">SUM(G279:G285)</f>
        <v>-7366402.7300000004</v>
      </c>
      <c r="H286" s="259">
        <f t="shared" si="276"/>
        <v>-6237180.3499999996</v>
      </c>
      <c r="I286" s="259">
        <f t="shared" si="276"/>
        <v>-7100789.04</v>
      </c>
      <c r="J286" s="259">
        <f t="shared" si="276"/>
        <v>-7004257.1100000003</v>
      </c>
      <c r="K286" s="259">
        <f t="shared" si="276"/>
        <v>-6687008.75</v>
      </c>
      <c r="L286" s="262">
        <f>'FY21 OM Budget'!AH158</f>
        <v>-8216902.3300000001</v>
      </c>
      <c r="M286" s="262">
        <f>'FY21 OM Budget'!AI158</f>
        <v>-9401902.3300000001</v>
      </c>
      <c r="N286" s="262">
        <f>'FY21 OM Budget'!AJ158</f>
        <v>-8256527.3300000001</v>
      </c>
      <c r="O286" s="262">
        <f>'FY21 OM Budget'!AK158</f>
        <v>-8658902.3300000001</v>
      </c>
      <c r="P286" s="262">
        <f>'FY21 OM Budget'!AL158</f>
        <v>-7722102.3300000001</v>
      </c>
      <c r="Q286" s="262">
        <f>'FY21 OM Budget'!AM158</f>
        <v>-8025134.3300000001</v>
      </c>
      <c r="R286" s="263">
        <f t="shared" ref="R286" si="277">F286*(1+R$4)</f>
        <v>-5105380.4000000004</v>
      </c>
      <c r="S286" s="263">
        <f t="shared" ref="S286" si="278">G286*(1+S$4)</f>
        <v>-7366402.7300000004</v>
      </c>
      <c r="T286" s="263">
        <f t="shared" ref="T286" si="279">H286*(1+T$4)</f>
        <v>-6237180.3499999996</v>
      </c>
      <c r="U286" s="263">
        <f t="shared" ref="U286:AF286" si="280">I286*(1+U$4)</f>
        <v>-7100789.04</v>
      </c>
      <c r="V286" s="263">
        <f t="shared" si="280"/>
        <v>-7004257.1100000003</v>
      </c>
      <c r="W286" s="263">
        <f t="shared" si="280"/>
        <v>-6687008.75</v>
      </c>
      <c r="X286" s="263">
        <f t="shared" si="280"/>
        <v>-8216902.3300000001</v>
      </c>
      <c r="Y286" s="263">
        <f t="shared" si="280"/>
        <v>-9401902.3300000001</v>
      </c>
      <c r="Z286" s="263">
        <f t="shared" si="280"/>
        <v>-8256527.3300000001</v>
      </c>
      <c r="AA286" s="263">
        <f t="shared" si="280"/>
        <v>-8658902.3300000001</v>
      </c>
      <c r="AB286" s="263">
        <f t="shared" si="280"/>
        <v>-7722102.3300000001</v>
      </c>
      <c r="AC286" s="263">
        <f t="shared" si="280"/>
        <v>-8025134.3300000001</v>
      </c>
      <c r="AD286" s="263">
        <f t="shared" si="280"/>
        <v>-5105380.4000000004</v>
      </c>
      <c r="AE286" s="263">
        <f t="shared" si="280"/>
        <v>-7366402.7300000004</v>
      </c>
      <c r="AF286" s="263">
        <f t="shared" si="280"/>
        <v>-6237180.3499999996</v>
      </c>
      <c r="AH286" s="264">
        <f>SUM(F286:Q286)</f>
        <v>-89782489.359999985</v>
      </c>
      <c r="AI286" s="264">
        <f>SUM(U286:AF286)</f>
        <v>-89782489.359999999</v>
      </c>
      <c r="AK286" s="264">
        <f>AH286*$AK$7</f>
        <v>-4491928.3874878939</v>
      </c>
      <c r="AL286" s="264">
        <f>AI286*$AL$7</f>
        <v>-4463457.4499417627</v>
      </c>
    </row>
    <row r="287" spans="1:40">
      <c r="A287" s="145"/>
      <c r="D287" s="256">
        <f>D286-SUM(F286:K286)</f>
        <v>0</v>
      </c>
      <c r="F287" s="256">
        <f>F286-'Div 2 history'!B283</f>
        <v>0</v>
      </c>
      <c r="G287" s="256">
        <f>G286-'Div 2 history'!C283</f>
        <v>0</v>
      </c>
      <c r="H287" s="256">
        <f>H286-'Div 2 history'!D283</f>
        <v>0</v>
      </c>
      <c r="I287" s="256">
        <f>I286-'Div 2 history'!E283</f>
        <v>0</v>
      </c>
      <c r="J287" s="256">
        <f>J286-'Div 2 history'!F283</f>
        <v>0</v>
      </c>
      <c r="K287" s="256">
        <f>K286-'Div 2 history'!G283</f>
        <v>0</v>
      </c>
      <c r="L287" s="256">
        <f t="shared" ref="L287:AF287" si="281">L286-SUM(L279:L285)</f>
        <v>0</v>
      </c>
      <c r="M287" s="256">
        <f t="shared" ref="M287:Q287" si="282">M286-SUM(M279:M285)</f>
        <v>0</v>
      </c>
      <c r="N287" s="256">
        <f t="shared" si="282"/>
        <v>0</v>
      </c>
      <c r="O287" s="256">
        <f t="shared" si="282"/>
        <v>0</v>
      </c>
      <c r="P287" s="256">
        <f t="shared" si="282"/>
        <v>0</v>
      </c>
      <c r="Q287" s="256">
        <f t="shared" si="282"/>
        <v>0</v>
      </c>
      <c r="R287" s="256">
        <f t="shared" si="281"/>
        <v>0</v>
      </c>
      <c r="S287" s="256">
        <f t="shared" si="281"/>
        <v>0</v>
      </c>
      <c r="T287" s="256">
        <f t="shared" si="281"/>
        <v>0</v>
      </c>
      <c r="U287" s="256">
        <f t="shared" si="281"/>
        <v>0</v>
      </c>
      <c r="V287" s="256">
        <f t="shared" si="281"/>
        <v>0</v>
      </c>
      <c r="W287" s="256">
        <f t="shared" si="281"/>
        <v>0</v>
      </c>
      <c r="X287" s="256">
        <f t="shared" si="281"/>
        <v>0</v>
      </c>
      <c r="Y287" s="256">
        <f t="shared" si="281"/>
        <v>0</v>
      </c>
      <c r="Z287" s="256">
        <f t="shared" si="281"/>
        <v>0</v>
      </c>
      <c r="AA287" s="256">
        <f t="shared" si="281"/>
        <v>0</v>
      </c>
      <c r="AB287" s="256">
        <f t="shared" si="281"/>
        <v>0</v>
      </c>
      <c r="AC287" s="256">
        <f t="shared" si="281"/>
        <v>0</v>
      </c>
      <c r="AD287" s="256">
        <f t="shared" si="281"/>
        <v>0</v>
      </c>
      <c r="AE287" s="256">
        <f t="shared" si="281"/>
        <v>0</v>
      </c>
      <c r="AF287" s="256">
        <f t="shared" si="281"/>
        <v>0</v>
      </c>
    </row>
    <row r="288" spans="1:40">
      <c r="A288" s="133" t="s">
        <v>33</v>
      </c>
      <c r="B288" s="48"/>
      <c r="C288" s="48"/>
      <c r="F288" s="270">
        <f t="shared" ref="F288:AF288" si="283">F28+F82+F54+F91+F107+F119+F133+F147+F161+F173+F195+F203+F210+F241+F258+F274+F277+F286</f>
        <v>9342445.5</v>
      </c>
      <c r="G288" s="270">
        <f t="shared" si="283"/>
        <v>5785922.1900000013</v>
      </c>
      <c r="H288" s="270">
        <f t="shared" si="283"/>
        <v>8747072.1899999995</v>
      </c>
      <c r="I288" s="270">
        <f t="shared" si="283"/>
        <v>8302760.5799999973</v>
      </c>
      <c r="J288" s="270">
        <f t="shared" si="283"/>
        <v>7585370.5699999994</v>
      </c>
      <c r="K288" s="270">
        <f t="shared" si="283"/>
        <v>9480924.0900000017</v>
      </c>
      <c r="L288" s="271">
        <f t="shared" si="283"/>
        <v>9040891.8499999996</v>
      </c>
      <c r="M288" s="271">
        <f t="shared" ref="M288:Q288" si="284">M28+M82+M54+M91+M107+M119+M133+M147+M161+M173+M195+M203+M210+M241+M258+M274+M277+M286</f>
        <v>11991043.060000001</v>
      </c>
      <c r="N288" s="271">
        <f t="shared" si="284"/>
        <v>9647400.9099999983</v>
      </c>
      <c r="O288" s="271">
        <f t="shared" si="284"/>
        <v>10511624.709999999</v>
      </c>
      <c r="P288" s="271">
        <f t="shared" si="284"/>
        <v>8669383.7099999972</v>
      </c>
      <c r="Q288" s="271">
        <f t="shared" si="284"/>
        <v>41786801.189999998</v>
      </c>
      <c r="R288" s="272">
        <f t="shared" si="283"/>
        <v>9853374.6649016999</v>
      </c>
      <c r="S288" s="272">
        <f t="shared" si="283"/>
        <v>6107434.4657117091</v>
      </c>
      <c r="T288" s="272">
        <f t="shared" si="283"/>
        <v>9135839.4328125417</v>
      </c>
      <c r="U288" s="272">
        <f t="shared" si="283"/>
        <v>8335433.914928901</v>
      </c>
      <c r="V288" s="272">
        <f t="shared" si="283"/>
        <v>8082379.5849139122</v>
      </c>
      <c r="W288" s="272">
        <f t="shared" si="283"/>
        <v>10131158.143594243</v>
      </c>
      <c r="X288" s="272">
        <f t="shared" si="283"/>
        <v>9219942.9612175655</v>
      </c>
      <c r="Y288" s="272">
        <f t="shared" si="283"/>
        <v>12160424.005015528</v>
      </c>
      <c r="Z288" s="272">
        <f t="shared" si="283"/>
        <v>9826740.7398184892</v>
      </c>
      <c r="AA288" s="272">
        <f t="shared" si="283"/>
        <v>10691452.615331614</v>
      </c>
      <c r="AB288" s="272">
        <f t="shared" si="283"/>
        <v>8849211.6153316125</v>
      </c>
      <c r="AC288" s="272">
        <f t="shared" si="283"/>
        <v>41966639.22224576</v>
      </c>
      <c r="AD288" s="272">
        <f t="shared" si="283"/>
        <v>10037893.10574875</v>
      </c>
      <c r="AE288" s="272">
        <f t="shared" si="283"/>
        <v>6278069.1447830573</v>
      </c>
      <c r="AF288" s="272">
        <f t="shared" si="283"/>
        <v>9337623.2866969183</v>
      </c>
      <c r="AH288" s="264">
        <f>SUM(F288:Q288)</f>
        <v>140891640.54999998</v>
      </c>
      <c r="AI288" s="264">
        <f>SUM(U288:AF288)</f>
        <v>144916968.33962634</v>
      </c>
      <c r="AK288" s="264">
        <f>SUM(AK9:AK286)</f>
        <v>7048982.0928071197</v>
      </c>
      <c r="AL288" s="264">
        <f>SUM(AL9:AL286)</f>
        <v>7204419.5540723866</v>
      </c>
    </row>
    <row r="289" spans="1:38">
      <c r="A289" s="48"/>
      <c r="B289" s="48"/>
      <c r="C289" s="48"/>
      <c r="F289" s="270">
        <f>F288-'Div 2 history'!B285</f>
        <v>0</v>
      </c>
      <c r="G289" s="270">
        <f>G288-'Div 2 history'!C285</f>
        <v>0</v>
      </c>
      <c r="H289" s="270">
        <f>H288-'Div 2 history'!D285</f>
        <v>0</v>
      </c>
      <c r="I289" s="270">
        <f>I288-'Div 2 history'!E285</f>
        <v>0</v>
      </c>
      <c r="J289" s="270">
        <f>J288-'Div 2 history'!F285</f>
        <v>0</v>
      </c>
      <c r="K289" s="270">
        <f>K288-'Div 2 history'!G285</f>
        <v>0</v>
      </c>
      <c r="L289" s="256">
        <f>L288-'FY21 OM Budget'!AH160</f>
        <v>0</v>
      </c>
      <c r="M289" s="256">
        <f>M288-'FY21 OM Budget'!AI160</f>
        <v>0</v>
      </c>
      <c r="N289" s="256">
        <f>N288-'FY21 OM Budget'!AJ160</f>
        <v>0</v>
      </c>
      <c r="O289" s="256">
        <f>O288-'FY21 OM Budget'!AK160</f>
        <v>0</v>
      </c>
      <c r="P289" s="256">
        <f>P288-'FY21 OM Budget'!AL160</f>
        <v>0</v>
      </c>
      <c r="Q289" s="256">
        <f>Q288-'FY21 OM Budget'!AM160</f>
        <v>0</v>
      </c>
      <c r="R289" s="89"/>
      <c r="S289" s="89"/>
      <c r="T289" s="89"/>
      <c r="U289" s="89"/>
      <c r="V289" s="89"/>
      <c r="W289" s="89"/>
      <c r="X289" s="89"/>
      <c r="Y289" s="89"/>
      <c r="Z289" s="89"/>
      <c r="AA289" s="170"/>
      <c r="AB289" s="170"/>
      <c r="AC289" s="170"/>
      <c r="AD289" s="170"/>
      <c r="AE289" s="170"/>
      <c r="AF289" s="170"/>
      <c r="AH289" s="264">
        <f>SUM(AH9:AH286)</f>
        <v>140891640.55000004</v>
      </c>
      <c r="AI289" s="264">
        <f>SUM(AI9:AI286)</f>
        <v>144916968.33962637</v>
      </c>
      <c r="AJ289" s="183" t="s">
        <v>829</v>
      </c>
      <c r="AK289" s="257">
        <f>AK288/AH288</f>
        <v>5.003123013750102E-2</v>
      </c>
      <c r="AL289" s="257">
        <f>AL288/AI288</f>
        <v>4.9714120000000014E-2</v>
      </c>
    </row>
    <row r="290" spans="1:38">
      <c r="F290" s="264">
        <f t="shared" ref="F290:AF290" si="285">F288-F377</f>
        <v>0</v>
      </c>
      <c r="G290" s="264">
        <f t="shared" si="285"/>
        <v>0</v>
      </c>
      <c r="H290" s="264">
        <f t="shared" si="285"/>
        <v>0</v>
      </c>
      <c r="I290" s="264">
        <f t="shared" si="285"/>
        <v>0</v>
      </c>
      <c r="J290" s="264">
        <f t="shared" si="285"/>
        <v>0</v>
      </c>
      <c r="K290" s="264">
        <f t="shared" si="285"/>
        <v>0</v>
      </c>
      <c r="L290" s="264">
        <f t="shared" si="285"/>
        <v>0</v>
      </c>
      <c r="M290" s="264">
        <f t="shared" si="285"/>
        <v>0</v>
      </c>
      <c r="N290" s="264">
        <f t="shared" si="285"/>
        <v>0</v>
      </c>
      <c r="O290" s="264">
        <f t="shared" si="285"/>
        <v>0</v>
      </c>
      <c r="P290" s="264">
        <f t="shared" si="285"/>
        <v>0</v>
      </c>
      <c r="Q290" s="264">
        <f t="shared" si="285"/>
        <v>0</v>
      </c>
      <c r="R290" s="264">
        <f t="shared" si="285"/>
        <v>0</v>
      </c>
      <c r="S290" s="264">
        <f t="shared" si="285"/>
        <v>7.4505805969238281E-9</v>
      </c>
      <c r="T290" s="264">
        <f t="shared" si="285"/>
        <v>0</v>
      </c>
      <c r="U290" s="264">
        <f t="shared" si="285"/>
        <v>0</v>
      </c>
      <c r="V290" s="264">
        <f t="shared" si="285"/>
        <v>0</v>
      </c>
      <c r="W290" s="264">
        <f t="shared" si="285"/>
        <v>0</v>
      </c>
      <c r="X290" s="264">
        <f t="shared" si="285"/>
        <v>0</v>
      </c>
      <c r="Y290" s="264">
        <f t="shared" si="285"/>
        <v>0</v>
      </c>
      <c r="Z290" s="264">
        <f t="shared" si="285"/>
        <v>0</v>
      </c>
      <c r="AA290" s="264">
        <f t="shared" si="285"/>
        <v>0</v>
      </c>
      <c r="AB290" s="264">
        <f t="shared" si="285"/>
        <v>0</v>
      </c>
      <c r="AC290" s="264">
        <f t="shared" si="285"/>
        <v>0</v>
      </c>
      <c r="AD290" s="264">
        <f t="shared" si="285"/>
        <v>0</v>
      </c>
      <c r="AE290" s="264">
        <f t="shared" si="285"/>
        <v>0</v>
      </c>
      <c r="AF290" s="264">
        <f t="shared" si="285"/>
        <v>0</v>
      </c>
    </row>
    <row r="291" spans="1:38">
      <c r="F291" s="187"/>
      <c r="G291" s="187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</row>
    <row r="292" spans="1:38">
      <c r="A292" s="72" t="s">
        <v>849</v>
      </c>
      <c r="B292" s="127"/>
      <c r="F292" s="258">
        <f>F288</f>
        <v>9342445.5</v>
      </c>
      <c r="G292" s="258">
        <f t="shared" ref="G292:AF292" si="286">G288</f>
        <v>5785922.1900000013</v>
      </c>
      <c r="H292" s="258">
        <f t="shared" si="286"/>
        <v>8747072.1899999995</v>
      </c>
      <c r="I292" s="258">
        <f t="shared" si="286"/>
        <v>8302760.5799999973</v>
      </c>
      <c r="J292" s="258">
        <f t="shared" si="286"/>
        <v>7585370.5699999994</v>
      </c>
      <c r="K292" s="258">
        <f t="shared" si="286"/>
        <v>9480924.0900000017</v>
      </c>
      <c r="L292" s="258">
        <f t="shared" si="286"/>
        <v>9040891.8499999996</v>
      </c>
      <c r="M292" s="258">
        <f t="shared" si="286"/>
        <v>11991043.060000001</v>
      </c>
      <c r="N292" s="258">
        <f t="shared" si="286"/>
        <v>9647400.9099999983</v>
      </c>
      <c r="O292" s="258">
        <f t="shared" si="286"/>
        <v>10511624.709999999</v>
      </c>
      <c r="P292" s="258">
        <f t="shared" si="286"/>
        <v>8669383.7099999972</v>
      </c>
      <c r="Q292" s="258">
        <f t="shared" si="286"/>
        <v>41786801.189999998</v>
      </c>
      <c r="R292" s="258">
        <f t="shared" si="286"/>
        <v>9853374.6649016999</v>
      </c>
      <c r="S292" s="258">
        <f t="shared" si="286"/>
        <v>6107434.4657117091</v>
      </c>
      <c r="T292" s="258">
        <f t="shared" si="286"/>
        <v>9135839.4328125417</v>
      </c>
      <c r="U292" s="258">
        <f t="shared" si="286"/>
        <v>8335433.914928901</v>
      </c>
      <c r="V292" s="258">
        <f t="shared" si="286"/>
        <v>8082379.5849139122</v>
      </c>
      <c r="W292" s="258">
        <f t="shared" si="286"/>
        <v>10131158.143594243</v>
      </c>
      <c r="X292" s="258">
        <f t="shared" si="286"/>
        <v>9219942.9612175655</v>
      </c>
      <c r="Y292" s="258">
        <f t="shared" si="286"/>
        <v>12160424.005015528</v>
      </c>
      <c r="Z292" s="258">
        <f t="shared" si="286"/>
        <v>9826740.7398184892</v>
      </c>
      <c r="AA292" s="258">
        <f t="shared" si="286"/>
        <v>10691452.615331614</v>
      </c>
      <c r="AB292" s="258">
        <f t="shared" si="286"/>
        <v>8849211.6153316125</v>
      </c>
      <c r="AC292" s="258">
        <f t="shared" si="286"/>
        <v>41966639.22224576</v>
      </c>
      <c r="AD292" s="258">
        <f t="shared" si="286"/>
        <v>10037893.10574875</v>
      </c>
      <c r="AE292" s="258">
        <f t="shared" si="286"/>
        <v>6278069.1447830573</v>
      </c>
      <c r="AF292" s="258">
        <f t="shared" si="286"/>
        <v>9337623.2866969183</v>
      </c>
    </row>
    <row r="293" spans="1:38">
      <c r="A293" s="72" t="s">
        <v>850</v>
      </c>
      <c r="B293" s="127"/>
      <c r="F293" s="258">
        <f>'Div 12 forecast'!F166</f>
        <v>4167435.98</v>
      </c>
      <c r="G293" s="258">
        <f>'Div 12 forecast'!G166</f>
        <v>3982735.08</v>
      </c>
      <c r="H293" s="258">
        <f>'Div 12 forecast'!H166</f>
        <v>4269084.9400000004</v>
      </c>
      <c r="I293" s="258">
        <f>'Div 12 forecast'!I166</f>
        <v>4205869.24</v>
      </c>
      <c r="J293" s="258">
        <f>'Div 12 forecast'!J166</f>
        <v>3968320.09</v>
      </c>
      <c r="K293" s="258">
        <f>'Div 12 forecast'!K166</f>
        <v>4422928.5200000005</v>
      </c>
      <c r="L293" s="258">
        <f>'Div 12 forecast'!L166</f>
        <v>4328807.6100000003</v>
      </c>
      <c r="M293" s="258">
        <f>'Div 12 forecast'!M166</f>
        <v>4098354.8899999997</v>
      </c>
      <c r="N293" s="258">
        <f>'Div 12 forecast'!N166</f>
        <v>4255048.6100000003</v>
      </c>
      <c r="O293" s="258">
        <f>'Div 12 forecast'!O166</f>
        <v>4193695.0100000002</v>
      </c>
      <c r="P293" s="258">
        <f>'Div 12 forecast'!P166</f>
        <v>4111654.0100000002</v>
      </c>
      <c r="Q293" s="258">
        <f>'Div 12 forecast'!Q166</f>
        <v>4097159.31</v>
      </c>
      <c r="R293" s="258">
        <f>'Div 12 forecast'!R166</f>
        <v>4260556.5843885243</v>
      </c>
      <c r="S293" s="258">
        <f>'Div 12 forecast'!S166</f>
        <v>4072319.350154561</v>
      </c>
      <c r="T293" s="258">
        <f>'Div 12 forecast'!T166</f>
        <v>4367961.2187963268</v>
      </c>
      <c r="U293" s="258">
        <f>'Div 12 forecast'!U166</f>
        <v>4320566.2070685504</v>
      </c>
      <c r="V293" s="258">
        <f>'Div 12 forecast'!V166</f>
        <v>4056689.6340455078</v>
      </c>
      <c r="W293" s="258">
        <f>'Div 12 forecast'!W166</f>
        <v>4522529.9078770373</v>
      </c>
      <c r="X293" s="258">
        <f>'Div 12 forecast'!X166</f>
        <v>4460938.1926109893</v>
      </c>
      <c r="Y293" s="258">
        <f>'Div 12 forecast'!Y166</f>
        <v>4224623.9717521379</v>
      </c>
      <c r="Z293" s="258">
        <f>'Div 12 forecast'!Z166</f>
        <v>4387179.1926109893</v>
      </c>
      <c r="AA293" s="258">
        <f>'Div 12 forecast'!AA166</f>
        <v>4321227.676415721</v>
      </c>
      <c r="AB293" s="258">
        <f>'Div 12 forecast'!AB166</f>
        <v>4239186.676415721</v>
      </c>
      <c r="AC293" s="258">
        <f>'Div 12 forecast'!AC166</f>
        <v>4224691.8450205224</v>
      </c>
      <c r="AD293" s="258">
        <f>'Div 12 forecast'!AD166</f>
        <v>4360209.5921201799</v>
      </c>
      <c r="AE293" s="258">
        <f>'Div 12 forecast'!AE166</f>
        <v>4167444.4118591975</v>
      </c>
      <c r="AF293" s="258">
        <f>'Div 12 forecast'!AF166</f>
        <v>4473773.7294602161</v>
      </c>
    </row>
    <row r="294" spans="1:38">
      <c r="A294" s="72" t="s">
        <v>851</v>
      </c>
      <c r="B294" s="188"/>
      <c r="F294" s="258">
        <f>-F279</f>
        <v>5106120.68</v>
      </c>
      <c r="G294" s="258">
        <f t="shared" ref="G294:AF294" si="287">-G279</f>
        <v>7367497.4400000004</v>
      </c>
      <c r="H294" s="258">
        <f t="shared" si="287"/>
        <v>6237278.9299999997</v>
      </c>
      <c r="I294" s="258">
        <f t="shared" si="287"/>
        <v>7100789.04</v>
      </c>
      <c r="J294" s="258">
        <f t="shared" si="287"/>
        <v>7004257.1100000003</v>
      </c>
      <c r="K294" s="258">
        <f t="shared" si="287"/>
        <v>6622011.6699999999</v>
      </c>
      <c r="L294" s="258">
        <f t="shared" si="287"/>
        <v>8203784.0175232943</v>
      </c>
      <c r="M294" s="258">
        <f t="shared" si="287"/>
        <v>9386892.1609987076</v>
      </c>
      <c r="N294" s="258">
        <f t="shared" si="287"/>
        <v>8243345.7560762167</v>
      </c>
      <c r="O294" s="258">
        <f t="shared" si="287"/>
        <v>8645078.3630221412</v>
      </c>
      <c r="P294" s="258">
        <f t="shared" si="287"/>
        <v>7709773.9674037704</v>
      </c>
      <c r="Q294" s="258">
        <f t="shared" si="287"/>
        <v>8012322.1757865911</v>
      </c>
      <c r="R294" s="258">
        <f t="shared" si="287"/>
        <v>5097229.6428521238</v>
      </c>
      <c r="S294" s="258">
        <f t="shared" si="287"/>
        <v>7354642.2430232251</v>
      </c>
      <c r="T294" s="258">
        <f t="shared" si="287"/>
        <v>6227222.6703880439</v>
      </c>
      <c r="U294" s="258">
        <f t="shared" si="287"/>
        <v>7089452.6061814064</v>
      </c>
      <c r="V294" s="258">
        <f t="shared" si="287"/>
        <v>6993074.7897355007</v>
      </c>
      <c r="W294" s="258">
        <f t="shared" si="287"/>
        <v>6676332.917819703</v>
      </c>
      <c r="X294" s="258">
        <f t="shared" si="287"/>
        <v>8203784.0175232943</v>
      </c>
      <c r="Y294" s="258">
        <f t="shared" si="287"/>
        <v>9386892.1609987076</v>
      </c>
      <c r="Z294" s="258">
        <f t="shared" si="287"/>
        <v>8243345.7560762167</v>
      </c>
      <c r="AA294" s="258">
        <f t="shared" si="287"/>
        <v>8645078.3630221412</v>
      </c>
      <c r="AB294" s="258">
        <f t="shared" si="287"/>
        <v>7709773.9674037704</v>
      </c>
      <c r="AC294" s="258">
        <f t="shared" si="287"/>
        <v>8012322.1757865911</v>
      </c>
      <c r="AD294" s="258">
        <f t="shared" si="287"/>
        <v>5097229.6428521238</v>
      </c>
      <c r="AE294" s="258">
        <f t="shared" si="287"/>
        <v>7354642.2430232251</v>
      </c>
      <c r="AF294" s="258">
        <f t="shared" si="287"/>
        <v>6227222.6703880439</v>
      </c>
    </row>
    <row r="295" spans="1:38">
      <c r="A295" s="72" t="s">
        <v>852</v>
      </c>
      <c r="B295" s="185"/>
      <c r="F295" s="258">
        <f>SUM(F292:F294)</f>
        <v>18616002.16</v>
      </c>
      <c r="G295" s="258">
        <f t="shared" ref="G295:AF295" si="288">SUM(G292:G294)</f>
        <v>17136154.710000001</v>
      </c>
      <c r="H295" s="258">
        <f t="shared" si="288"/>
        <v>19253436.059999999</v>
      </c>
      <c r="I295" s="258">
        <f t="shared" si="288"/>
        <v>19609418.859999996</v>
      </c>
      <c r="J295" s="258">
        <f t="shared" si="288"/>
        <v>18557947.77</v>
      </c>
      <c r="K295" s="258">
        <f t="shared" si="288"/>
        <v>20525864.280000001</v>
      </c>
      <c r="L295" s="258">
        <f t="shared" si="288"/>
        <v>21573483.477523297</v>
      </c>
      <c r="M295" s="258">
        <f t="shared" si="288"/>
        <v>25476290.110998705</v>
      </c>
      <c r="N295" s="258">
        <f t="shared" si="288"/>
        <v>22145795.276076216</v>
      </c>
      <c r="O295" s="258">
        <f t="shared" si="288"/>
        <v>23350398.08302214</v>
      </c>
      <c r="P295" s="258">
        <f t="shared" si="288"/>
        <v>20490811.687403768</v>
      </c>
      <c r="Q295" s="258">
        <f t="shared" si="288"/>
        <v>53896282.675786592</v>
      </c>
      <c r="R295" s="258">
        <f t="shared" si="288"/>
        <v>19211160.892142348</v>
      </c>
      <c r="S295" s="258">
        <f t="shared" si="288"/>
        <v>17534396.058889493</v>
      </c>
      <c r="T295" s="258">
        <f t="shared" si="288"/>
        <v>19731023.321996912</v>
      </c>
      <c r="U295" s="258">
        <f t="shared" si="288"/>
        <v>19745452.728178859</v>
      </c>
      <c r="V295" s="258">
        <f t="shared" si="288"/>
        <v>19132144.008694921</v>
      </c>
      <c r="W295" s="258">
        <f t="shared" si="288"/>
        <v>21330020.969290983</v>
      </c>
      <c r="X295" s="258">
        <f t="shared" si="288"/>
        <v>21884665.17135185</v>
      </c>
      <c r="Y295" s="258">
        <f t="shared" si="288"/>
        <v>25771940.137766376</v>
      </c>
      <c r="Z295" s="258">
        <f t="shared" si="288"/>
        <v>22457265.688505694</v>
      </c>
      <c r="AA295" s="258">
        <f t="shared" si="288"/>
        <v>23657758.654769477</v>
      </c>
      <c r="AB295" s="258">
        <f t="shared" si="288"/>
        <v>20798172.259151105</v>
      </c>
      <c r="AC295" s="258">
        <f t="shared" si="288"/>
        <v>54203653.243052877</v>
      </c>
      <c r="AD295" s="258">
        <f t="shared" si="288"/>
        <v>19495332.340721056</v>
      </c>
      <c r="AE295" s="258">
        <f t="shared" si="288"/>
        <v>17800155.799665481</v>
      </c>
      <c r="AF295" s="258">
        <f t="shared" si="288"/>
        <v>20038619.686545178</v>
      </c>
    </row>
    <row r="296" spans="1:38">
      <c r="A296" s="72" t="s">
        <v>853</v>
      </c>
      <c r="B296" s="185"/>
      <c r="F296" s="257">
        <f>F294/F295</f>
        <v>0.27428663985500956</v>
      </c>
      <c r="G296" s="257">
        <f t="shared" ref="G296:AF296" si="289">G294/G295</f>
        <v>0.42993877942176911</v>
      </c>
      <c r="H296" s="257">
        <f t="shared" si="289"/>
        <v>0.32395666469936069</v>
      </c>
      <c r="I296" s="257">
        <f t="shared" si="289"/>
        <v>0.36211114111517334</v>
      </c>
      <c r="J296" s="257">
        <f t="shared" si="289"/>
        <v>0.37742627562099235</v>
      </c>
      <c r="K296" s="257">
        <f t="shared" si="289"/>
        <v>0.32261792145105228</v>
      </c>
      <c r="L296" s="257">
        <f t="shared" si="289"/>
        <v>0.38027164347707437</v>
      </c>
      <c r="M296" s="257">
        <f t="shared" si="289"/>
        <v>0.36845600831598979</v>
      </c>
      <c r="N296" s="257">
        <f t="shared" si="289"/>
        <v>0.37223073966467052</v>
      </c>
      <c r="O296" s="257">
        <f t="shared" si="289"/>
        <v>0.37023259013763443</v>
      </c>
      <c r="P296" s="257">
        <f t="shared" si="289"/>
        <v>0.37625517646737089</v>
      </c>
      <c r="Q296" s="257">
        <f t="shared" si="289"/>
        <v>0.14866187013276524</v>
      </c>
      <c r="R296" s="257">
        <f t="shared" si="289"/>
        <v>0.26532647722173663</v>
      </c>
      <c r="S296" s="257">
        <f t="shared" si="289"/>
        <v>0.41944086459109087</v>
      </c>
      <c r="T296" s="257">
        <f t="shared" si="289"/>
        <v>0.31560566164075704</v>
      </c>
      <c r="U296" s="257">
        <f t="shared" si="289"/>
        <v>0.35904229210526051</v>
      </c>
      <c r="V296" s="257">
        <f t="shared" si="289"/>
        <v>0.36551443406224526</v>
      </c>
      <c r="W296" s="257">
        <f t="shared" si="289"/>
        <v>0.3130017043786163</v>
      </c>
      <c r="X296" s="257">
        <f t="shared" si="289"/>
        <v>0.37486449773343888</v>
      </c>
      <c r="Y296" s="257">
        <f t="shared" si="289"/>
        <v>0.36422916205843159</v>
      </c>
      <c r="Z296" s="257">
        <f t="shared" si="289"/>
        <v>0.36706809593010292</v>
      </c>
      <c r="AA296" s="257">
        <f t="shared" si="289"/>
        <v>0.36542254442515698</v>
      </c>
      <c r="AB296" s="257">
        <f t="shared" si="289"/>
        <v>0.37069478372127163</v>
      </c>
      <c r="AC296" s="257">
        <f t="shared" si="289"/>
        <v>0.14781885899569891</v>
      </c>
      <c r="AD296" s="257">
        <f t="shared" si="289"/>
        <v>0.26145897662925388</v>
      </c>
      <c r="AE296" s="257">
        <f t="shared" si="289"/>
        <v>0.41317853201944676</v>
      </c>
      <c r="AF296" s="257">
        <f t="shared" si="289"/>
        <v>0.31076105878536525</v>
      </c>
    </row>
    <row r="297" spans="1:38">
      <c r="C297" s="197"/>
      <c r="V297" s="169"/>
    </row>
    <row r="298" spans="1:38">
      <c r="A298" s="24" t="s">
        <v>836</v>
      </c>
      <c r="C298" s="205" t="s">
        <v>1106</v>
      </c>
      <c r="D298" s="205">
        <v>1</v>
      </c>
      <c r="E298" s="205">
        <v>2</v>
      </c>
      <c r="F298" s="205">
        <v>3</v>
      </c>
      <c r="G298" s="205">
        <v>4</v>
      </c>
      <c r="H298" s="205">
        <v>5</v>
      </c>
      <c r="I298" s="205">
        <v>6</v>
      </c>
      <c r="J298" s="205">
        <v>7</v>
      </c>
      <c r="K298" s="205">
        <v>8</v>
      </c>
      <c r="L298" s="205">
        <v>9</v>
      </c>
      <c r="M298" s="205">
        <v>10</v>
      </c>
      <c r="N298" s="205">
        <v>11</v>
      </c>
      <c r="O298" s="205">
        <v>12</v>
      </c>
      <c r="P298" s="205">
        <v>13</v>
      </c>
      <c r="Q298" s="205">
        <v>14</v>
      </c>
      <c r="R298" s="205">
        <v>15</v>
      </c>
      <c r="S298" s="205">
        <v>16</v>
      </c>
      <c r="T298" s="205">
        <v>17</v>
      </c>
      <c r="U298" s="205">
        <v>18</v>
      </c>
      <c r="V298" s="205">
        <v>19</v>
      </c>
      <c r="W298" s="205">
        <v>20</v>
      </c>
      <c r="X298" s="205">
        <v>21</v>
      </c>
      <c r="Y298" s="205">
        <v>22</v>
      </c>
      <c r="Z298" s="205">
        <v>23</v>
      </c>
      <c r="AA298" s="205">
        <v>24</v>
      </c>
      <c r="AB298" s="205">
        <v>25</v>
      </c>
      <c r="AC298" s="205">
        <v>26</v>
      </c>
      <c r="AD298" s="205">
        <v>27</v>
      </c>
      <c r="AE298" s="205">
        <v>28</v>
      </c>
      <c r="AF298" s="205">
        <v>29</v>
      </c>
    </row>
    <row r="299" spans="1:38" ht="15">
      <c r="B299" s="86"/>
      <c r="C299"/>
      <c r="D299" s="168">
        <v>8140</v>
      </c>
      <c r="E299" s="193"/>
      <c r="F299" s="273">
        <f t="shared" ref="F299:O308" si="290">SUMIF($C$10:$C$288,$D299,F$10:F$288)</f>
        <v>0</v>
      </c>
      <c r="G299" s="273">
        <f t="shared" si="290"/>
        <v>0</v>
      </c>
      <c r="H299" s="273">
        <f t="shared" si="290"/>
        <v>0</v>
      </c>
      <c r="I299" s="273">
        <f t="shared" si="290"/>
        <v>0</v>
      </c>
      <c r="J299" s="273">
        <f t="shared" si="290"/>
        <v>0</v>
      </c>
      <c r="K299" s="273">
        <f t="shared" si="290"/>
        <v>0</v>
      </c>
      <c r="L299" s="273">
        <f t="shared" si="290"/>
        <v>0</v>
      </c>
      <c r="M299" s="273">
        <f t="shared" si="290"/>
        <v>0</v>
      </c>
      <c r="N299" s="273">
        <f t="shared" si="290"/>
        <v>0</v>
      </c>
      <c r="O299" s="273">
        <f t="shared" si="290"/>
        <v>0</v>
      </c>
      <c r="P299" s="273">
        <f t="shared" ref="P299:Y308" si="291">SUMIF($C$10:$C$288,$D299,P$10:P$288)</f>
        <v>0</v>
      </c>
      <c r="Q299" s="273">
        <f t="shared" si="291"/>
        <v>0</v>
      </c>
      <c r="R299" s="273">
        <f t="shared" si="291"/>
        <v>0</v>
      </c>
      <c r="S299" s="273">
        <f t="shared" si="291"/>
        <v>0</v>
      </c>
      <c r="T299" s="273">
        <f t="shared" si="291"/>
        <v>0</v>
      </c>
      <c r="U299" s="273">
        <f t="shared" si="291"/>
        <v>0</v>
      </c>
      <c r="V299" s="273">
        <f t="shared" si="291"/>
        <v>0</v>
      </c>
      <c r="W299" s="273">
        <f t="shared" si="291"/>
        <v>0</v>
      </c>
      <c r="X299" s="273">
        <f t="shared" si="291"/>
        <v>0</v>
      </c>
      <c r="Y299" s="273">
        <f t="shared" si="291"/>
        <v>0</v>
      </c>
      <c r="Z299" s="273">
        <f t="shared" ref="Z299:AF308" si="292">SUMIF($C$10:$C$288,$D299,Z$10:Z$288)</f>
        <v>0</v>
      </c>
      <c r="AA299" s="273">
        <f t="shared" si="292"/>
        <v>0</v>
      </c>
      <c r="AB299" s="273">
        <f t="shared" si="292"/>
        <v>0</v>
      </c>
      <c r="AC299" s="273">
        <f t="shared" si="292"/>
        <v>0</v>
      </c>
      <c r="AD299" s="273">
        <f t="shared" si="292"/>
        <v>0</v>
      </c>
      <c r="AE299" s="273">
        <f t="shared" si="292"/>
        <v>0</v>
      </c>
      <c r="AF299" s="273">
        <f t="shared" si="292"/>
        <v>0</v>
      </c>
      <c r="AH299" s="264">
        <f>SUM(F299:Q299)</f>
        <v>0</v>
      </c>
      <c r="AI299" s="264">
        <f>SUM(U299:AF299)</f>
        <v>0</v>
      </c>
    </row>
    <row r="300" spans="1:38" ht="15">
      <c r="B300" s="86"/>
      <c r="C300"/>
      <c r="D300" s="168">
        <v>8150</v>
      </c>
      <c r="E300" s="193"/>
      <c r="F300" s="273">
        <f t="shared" si="290"/>
        <v>0</v>
      </c>
      <c r="G300" s="273">
        <f t="shared" si="290"/>
        <v>0</v>
      </c>
      <c r="H300" s="273">
        <f t="shared" si="290"/>
        <v>0</v>
      </c>
      <c r="I300" s="273">
        <f t="shared" si="290"/>
        <v>0</v>
      </c>
      <c r="J300" s="273">
        <f t="shared" si="290"/>
        <v>0</v>
      </c>
      <c r="K300" s="273">
        <f t="shared" si="290"/>
        <v>0</v>
      </c>
      <c r="L300" s="273">
        <f t="shared" si="290"/>
        <v>0</v>
      </c>
      <c r="M300" s="273">
        <f t="shared" si="290"/>
        <v>0</v>
      </c>
      <c r="N300" s="273">
        <f t="shared" si="290"/>
        <v>0</v>
      </c>
      <c r="O300" s="273">
        <f t="shared" si="290"/>
        <v>0</v>
      </c>
      <c r="P300" s="273">
        <f t="shared" si="291"/>
        <v>0</v>
      </c>
      <c r="Q300" s="273">
        <f t="shared" si="291"/>
        <v>0</v>
      </c>
      <c r="R300" s="273">
        <f t="shared" si="291"/>
        <v>0</v>
      </c>
      <c r="S300" s="273">
        <f t="shared" si="291"/>
        <v>0</v>
      </c>
      <c r="T300" s="273">
        <f t="shared" si="291"/>
        <v>0</v>
      </c>
      <c r="U300" s="273">
        <f t="shared" si="291"/>
        <v>0</v>
      </c>
      <c r="V300" s="273">
        <f t="shared" si="291"/>
        <v>0</v>
      </c>
      <c r="W300" s="273">
        <f t="shared" si="291"/>
        <v>0</v>
      </c>
      <c r="X300" s="273">
        <f t="shared" si="291"/>
        <v>0</v>
      </c>
      <c r="Y300" s="273">
        <f t="shared" si="291"/>
        <v>0</v>
      </c>
      <c r="Z300" s="273">
        <f t="shared" si="292"/>
        <v>0</v>
      </c>
      <c r="AA300" s="273">
        <f t="shared" si="292"/>
        <v>0</v>
      </c>
      <c r="AB300" s="273">
        <f t="shared" si="292"/>
        <v>0</v>
      </c>
      <c r="AC300" s="273">
        <f t="shared" si="292"/>
        <v>0</v>
      </c>
      <c r="AD300" s="273">
        <f t="shared" si="292"/>
        <v>0</v>
      </c>
      <c r="AE300" s="273">
        <f t="shared" si="292"/>
        <v>0</v>
      </c>
      <c r="AF300" s="273">
        <f t="shared" si="292"/>
        <v>0</v>
      </c>
      <c r="AH300" s="264">
        <f t="shared" ref="AH300:AH363" si="293">SUM(F300:Q300)</f>
        <v>0</v>
      </c>
      <c r="AI300" s="264">
        <f t="shared" ref="AI300:AI363" si="294">SUM(U300:AF300)</f>
        <v>0</v>
      </c>
    </row>
    <row r="301" spans="1:38" ht="15">
      <c r="B301" s="86"/>
      <c r="C301"/>
      <c r="D301" s="168">
        <v>8160</v>
      </c>
      <c r="E301" s="193"/>
      <c r="F301" s="273">
        <f t="shared" si="290"/>
        <v>0</v>
      </c>
      <c r="G301" s="273">
        <f t="shared" si="290"/>
        <v>0</v>
      </c>
      <c r="H301" s="273">
        <f t="shared" si="290"/>
        <v>0</v>
      </c>
      <c r="I301" s="273">
        <f t="shared" si="290"/>
        <v>0</v>
      </c>
      <c r="J301" s="273">
        <f t="shared" si="290"/>
        <v>0</v>
      </c>
      <c r="K301" s="273">
        <f t="shared" si="290"/>
        <v>0</v>
      </c>
      <c r="L301" s="273">
        <f t="shared" si="290"/>
        <v>0</v>
      </c>
      <c r="M301" s="273">
        <f t="shared" si="290"/>
        <v>0</v>
      </c>
      <c r="N301" s="273">
        <f t="shared" si="290"/>
        <v>0</v>
      </c>
      <c r="O301" s="273">
        <f t="shared" si="290"/>
        <v>0</v>
      </c>
      <c r="P301" s="273">
        <f t="shared" si="291"/>
        <v>0</v>
      </c>
      <c r="Q301" s="273">
        <f t="shared" si="291"/>
        <v>0</v>
      </c>
      <c r="R301" s="273">
        <f t="shared" si="291"/>
        <v>0</v>
      </c>
      <c r="S301" s="273">
        <f t="shared" si="291"/>
        <v>0</v>
      </c>
      <c r="T301" s="273">
        <f t="shared" si="291"/>
        <v>0</v>
      </c>
      <c r="U301" s="273">
        <f t="shared" si="291"/>
        <v>0</v>
      </c>
      <c r="V301" s="273">
        <f t="shared" si="291"/>
        <v>0</v>
      </c>
      <c r="W301" s="273">
        <f t="shared" si="291"/>
        <v>0</v>
      </c>
      <c r="X301" s="273">
        <f t="shared" si="291"/>
        <v>0</v>
      </c>
      <c r="Y301" s="273">
        <f t="shared" si="291"/>
        <v>0</v>
      </c>
      <c r="Z301" s="273">
        <f t="shared" si="292"/>
        <v>0</v>
      </c>
      <c r="AA301" s="273">
        <f t="shared" si="292"/>
        <v>0</v>
      </c>
      <c r="AB301" s="273">
        <f t="shared" si="292"/>
        <v>0</v>
      </c>
      <c r="AC301" s="273">
        <f t="shared" si="292"/>
        <v>0</v>
      </c>
      <c r="AD301" s="273">
        <f t="shared" si="292"/>
        <v>0</v>
      </c>
      <c r="AE301" s="273">
        <f t="shared" si="292"/>
        <v>0</v>
      </c>
      <c r="AF301" s="273">
        <f t="shared" si="292"/>
        <v>0</v>
      </c>
      <c r="AH301" s="264">
        <f t="shared" si="293"/>
        <v>0</v>
      </c>
      <c r="AI301" s="264">
        <f t="shared" si="294"/>
        <v>0</v>
      </c>
    </row>
    <row r="302" spans="1:38" ht="15">
      <c r="B302" s="86"/>
      <c r="C302"/>
      <c r="D302" s="168">
        <v>8170</v>
      </c>
      <c r="E302" s="193"/>
      <c r="F302" s="273">
        <f t="shared" si="290"/>
        <v>0</v>
      </c>
      <c r="G302" s="273">
        <f t="shared" si="290"/>
        <v>0</v>
      </c>
      <c r="H302" s="273">
        <f t="shared" si="290"/>
        <v>0</v>
      </c>
      <c r="I302" s="273">
        <f t="shared" si="290"/>
        <v>0</v>
      </c>
      <c r="J302" s="273">
        <f t="shared" si="290"/>
        <v>0</v>
      </c>
      <c r="K302" s="273">
        <f t="shared" si="290"/>
        <v>0</v>
      </c>
      <c r="L302" s="273">
        <f t="shared" si="290"/>
        <v>0</v>
      </c>
      <c r="M302" s="273">
        <f t="shared" si="290"/>
        <v>0</v>
      </c>
      <c r="N302" s="273">
        <f t="shared" si="290"/>
        <v>0</v>
      </c>
      <c r="O302" s="273">
        <f t="shared" si="290"/>
        <v>0</v>
      </c>
      <c r="P302" s="273">
        <f t="shared" si="291"/>
        <v>0</v>
      </c>
      <c r="Q302" s="273">
        <f t="shared" si="291"/>
        <v>0</v>
      </c>
      <c r="R302" s="273">
        <f t="shared" si="291"/>
        <v>0</v>
      </c>
      <c r="S302" s="273">
        <f t="shared" si="291"/>
        <v>0</v>
      </c>
      <c r="T302" s="273">
        <f t="shared" si="291"/>
        <v>0</v>
      </c>
      <c r="U302" s="273">
        <f t="shared" si="291"/>
        <v>0</v>
      </c>
      <c r="V302" s="273">
        <f t="shared" si="291"/>
        <v>0</v>
      </c>
      <c r="W302" s="273">
        <f t="shared" si="291"/>
        <v>0</v>
      </c>
      <c r="X302" s="273">
        <f t="shared" si="291"/>
        <v>0</v>
      </c>
      <c r="Y302" s="273">
        <f t="shared" si="291"/>
        <v>0</v>
      </c>
      <c r="Z302" s="273">
        <f t="shared" si="292"/>
        <v>0</v>
      </c>
      <c r="AA302" s="273">
        <f t="shared" si="292"/>
        <v>0</v>
      </c>
      <c r="AB302" s="273">
        <f t="shared" si="292"/>
        <v>0</v>
      </c>
      <c r="AC302" s="273">
        <f t="shared" si="292"/>
        <v>0</v>
      </c>
      <c r="AD302" s="273">
        <f t="shared" si="292"/>
        <v>0</v>
      </c>
      <c r="AE302" s="273">
        <f t="shared" si="292"/>
        <v>0</v>
      </c>
      <c r="AF302" s="273">
        <f t="shared" si="292"/>
        <v>0</v>
      </c>
      <c r="AH302" s="264">
        <f t="shared" si="293"/>
        <v>0</v>
      </c>
      <c r="AI302" s="264">
        <f t="shared" si="294"/>
        <v>0</v>
      </c>
    </row>
    <row r="303" spans="1:38" ht="15">
      <c r="B303" s="86"/>
      <c r="C303"/>
      <c r="D303" s="168">
        <v>8180</v>
      </c>
      <c r="E303" s="193"/>
      <c r="F303" s="273">
        <f t="shared" si="290"/>
        <v>0</v>
      </c>
      <c r="G303" s="273">
        <f t="shared" si="290"/>
        <v>0</v>
      </c>
      <c r="H303" s="273">
        <f t="shared" si="290"/>
        <v>0</v>
      </c>
      <c r="I303" s="273">
        <f t="shared" si="290"/>
        <v>0</v>
      </c>
      <c r="J303" s="273">
        <f t="shared" si="290"/>
        <v>0</v>
      </c>
      <c r="K303" s="273">
        <f t="shared" si="290"/>
        <v>0</v>
      </c>
      <c r="L303" s="273">
        <f t="shared" si="290"/>
        <v>0</v>
      </c>
      <c r="M303" s="273">
        <f t="shared" si="290"/>
        <v>0</v>
      </c>
      <c r="N303" s="273">
        <f t="shared" si="290"/>
        <v>0</v>
      </c>
      <c r="O303" s="273">
        <f t="shared" si="290"/>
        <v>0</v>
      </c>
      <c r="P303" s="273">
        <f t="shared" si="291"/>
        <v>0</v>
      </c>
      <c r="Q303" s="273">
        <f t="shared" si="291"/>
        <v>0</v>
      </c>
      <c r="R303" s="273">
        <f t="shared" si="291"/>
        <v>0</v>
      </c>
      <c r="S303" s="273">
        <f t="shared" si="291"/>
        <v>0</v>
      </c>
      <c r="T303" s="273">
        <f t="shared" si="291"/>
        <v>0</v>
      </c>
      <c r="U303" s="273">
        <f t="shared" si="291"/>
        <v>0</v>
      </c>
      <c r="V303" s="273">
        <f t="shared" si="291"/>
        <v>0</v>
      </c>
      <c r="W303" s="273">
        <f t="shared" si="291"/>
        <v>0</v>
      </c>
      <c r="X303" s="273">
        <f t="shared" si="291"/>
        <v>0</v>
      </c>
      <c r="Y303" s="273">
        <f t="shared" si="291"/>
        <v>0</v>
      </c>
      <c r="Z303" s="273">
        <f t="shared" si="292"/>
        <v>0</v>
      </c>
      <c r="AA303" s="273">
        <f t="shared" si="292"/>
        <v>0</v>
      </c>
      <c r="AB303" s="273">
        <f t="shared" si="292"/>
        <v>0</v>
      </c>
      <c r="AC303" s="273">
        <f t="shared" si="292"/>
        <v>0</v>
      </c>
      <c r="AD303" s="273">
        <f t="shared" si="292"/>
        <v>0</v>
      </c>
      <c r="AE303" s="273">
        <f t="shared" si="292"/>
        <v>0</v>
      </c>
      <c r="AF303" s="273">
        <f t="shared" si="292"/>
        <v>0</v>
      </c>
      <c r="AH303" s="264">
        <f t="shared" si="293"/>
        <v>0</v>
      </c>
      <c r="AI303" s="264">
        <f t="shared" si="294"/>
        <v>0</v>
      </c>
    </row>
    <row r="304" spans="1:38" ht="15">
      <c r="B304" s="86"/>
      <c r="C304"/>
      <c r="D304" s="168">
        <v>8190</v>
      </c>
      <c r="E304" s="193"/>
      <c r="F304" s="273">
        <f t="shared" si="290"/>
        <v>0</v>
      </c>
      <c r="G304" s="273">
        <f t="shared" si="290"/>
        <v>0</v>
      </c>
      <c r="H304" s="273">
        <f t="shared" si="290"/>
        <v>0</v>
      </c>
      <c r="I304" s="273">
        <f t="shared" si="290"/>
        <v>0</v>
      </c>
      <c r="J304" s="273">
        <f t="shared" si="290"/>
        <v>0</v>
      </c>
      <c r="K304" s="273">
        <f t="shared" si="290"/>
        <v>0</v>
      </c>
      <c r="L304" s="273">
        <f t="shared" si="290"/>
        <v>0</v>
      </c>
      <c r="M304" s="273">
        <f t="shared" si="290"/>
        <v>0</v>
      </c>
      <c r="N304" s="273">
        <f t="shared" si="290"/>
        <v>0</v>
      </c>
      <c r="O304" s="273">
        <f t="shared" si="290"/>
        <v>0</v>
      </c>
      <c r="P304" s="273">
        <f t="shared" si="291"/>
        <v>0</v>
      </c>
      <c r="Q304" s="273">
        <f t="shared" si="291"/>
        <v>0</v>
      </c>
      <c r="R304" s="273">
        <f t="shared" si="291"/>
        <v>0</v>
      </c>
      <c r="S304" s="273">
        <f t="shared" si="291"/>
        <v>0</v>
      </c>
      <c r="T304" s="273">
        <f t="shared" si="291"/>
        <v>0</v>
      </c>
      <c r="U304" s="273">
        <f t="shared" si="291"/>
        <v>0</v>
      </c>
      <c r="V304" s="273">
        <f t="shared" si="291"/>
        <v>0</v>
      </c>
      <c r="W304" s="273">
        <f t="shared" si="291"/>
        <v>0</v>
      </c>
      <c r="X304" s="273">
        <f t="shared" si="291"/>
        <v>0</v>
      </c>
      <c r="Y304" s="273">
        <f t="shared" si="291"/>
        <v>0</v>
      </c>
      <c r="Z304" s="273">
        <f t="shared" si="292"/>
        <v>0</v>
      </c>
      <c r="AA304" s="273">
        <f t="shared" si="292"/>
        <v>0</v>
      </c>
      <c r="AB304" s="273">
        <f t="shared" si="292"/>
        <v>0</v>
      </c>
      <c r="AC304" s="273">
        <f t="shared" si="292"/>
        <v>0</v>
      </c>
      <c r="AD304" s="273">
        <f t="shared" si="292"/>
        <v>0</v>
      </c>
      <c r="AE304" s="273">
        <f t="shared" si="292"/>
        <v>0</v>
      </c>
      <c r="AF304" s="273">
        <f t="shared" si="292"/>
        <v>0</v>
      </c>
      <c r="AH304" s="264">
        <f t="shared" si="293"/>
        <v>0</v>
      </c>
      <c r="AI304" s="264">
        <f t="shared" si="294"/>
        <v>0</v>
      </c>
    </row>
    <row r="305" spans="2:35" ht="15">
      <c r="B305" s="86"/>
      <c r="C305"/>
      <c r="D305" s="168">
        <v>8200</v>
      </c>
      <c r="E305" s="193"/>
      <c r="F305" s="273">
        <f t="shared" si="290"/>
        <v>0</v>
      </c>
      <c r="G305" s="273">
        <f t="shared" si="290"/>
        <v>0</v>
      </c>
      <c r="H305" s="273">
        <f t="shared" si="290"/>
        <v>0</v>
      </c>
      <c r="I305" s="273">
        <f t="shared" si="290"/>
        <v>0</v>
      </c>
      <c r="J305" s="273">
        <f t="shared" si="290"/>
        <v>0</v>
      </c>
      <c r="K305" s="273">
        <f t="shared" si="290"/>
        <v>0</v>
      </c>
      <c r="L305" s="273">
        <f t="shared" si="290"/>
        <v>0</v>
      </c>
      <c r="M305" s="273">
        <f t="shared" si="290"/>
        <v>0</v>
      </c>
      <c r="N305" s="273">
        <f t="shared" si="290"/>
        <v>0</v>
      </c>
      <c r="O305" s="273">
        <f t="shared" si="290"/>
        <v>0</v>
      </c>
      <c r="P305" s="273">
        <f t="shared" si="291"/>
        <v>0</v>
      </c>
      <c r="Q305" s="273">
        <f t="shared" si="291"/>
        <v>0</v>
      </c>
      <c r="R305" s="273">
        <f t="shared" si="291"/>
        <v>0</v>
      </c>
      <c r="S305" s="273">
        <f t="shared" si="291"/>
        <v>0</v>
      </c>
      <c r="T305" s="273">
        <f t="shared" si="291"/>
        <v>0</v>
      </c>
      <c r="U305" s="273">
        <f t="shared" si="291"/>
        <v>0</v>
      </c>
      <c r="V305" s="273">
        <f t="shared" si="291"/>
        <v>0</v>
      </c>
      <c r="W305" s="273">
        <f t="shared" si="291"/>
        <v>0</v>
      </c>
      <c r="X305" s="273">
        <f t="shared" si="291"/>
        <v>0</v>
      </c>
      <c r="Y305" s="273">
        <f t="shared" si="291"/>
        <v>0</v>
      </c>
      <c r="Z305" s="273">
        <f t="shared" si="292"/>
        <v>0</v>
      </c>
      <c r="AA305" s="273">
        <f t="shared" si="292"/>
        <v>0</v>
      </c>
      <c r="AB305" s="273">
        <f t="shared" si="292"/>
        <v>0</v>
      </c>
      <c r="AC305" s="273">
        <f t="shared" si="292"/>
        <v>0</v>
      </c>
      <c r="AD305" s="273">
        <f t="shared" si="292"/>
        <v>0</v>
      </c>
      <c r="AE305" s="273">
        <f t="shared" si="292"/>
        <v>0</v>
      </c>
      <c r="AF305" s="273">
        <f t="shared" si="292"/>
        <v>0</v>
      </c>
      <c r="AH305" s="264">
        <f t="shared" si="293"/>
        <v>0</v>
      </c>
      <c r="AI305" s="264">
        <f t="shared" si="294"/>
        <v>0</v>
      </c>
    </row>
    <row r="306" spans="2:35" ht="15">
      <c r="B306" s="86"/>
      <c r="C306"/>
      <c r="D306" s="168">
        <v>8210</v>
      </c>
      <c r="E306" s="193"/>
      <c r="F306" s="273">
        <f t="shared" si="290"/>
        <v>0</v>
      </c>
      <c r="G306" s="273">
        <f t="shared" si="290"/>
        <v>0</v>
      </c>
      <c r="H306" s="273">
        <f t="shared" si="290"/>
        <v>0</v>
      </c>
      <c r="I306" s="273">
        <f t="shared" si="290"/>
        <v>0</v>
      </c>
      <c r="J306" s="273">
        <f t="shared" si="290"/>
        <v>0</v>
      </c>
      <c r="K306" s="273">
        <f t="shared" si="290"/>
        <v>0</v>
      </c>
      <c r="L306" s="273">
        <f t="shared" si="290"/>
        <v>0</v>
      </c>
      <c r="M306" s="273">
        <f t="shared" si="290"/>
        <v>0</v>
      </c>
      <c r="N306" s="273">
        <f t="shared" si="290"/>
        <v>0</v>
      </c>
      <c r="O306" s="273">
        <f t="shared" si="290"/>
        <v>0</v>
      </c>
      <c r="P306" s="273">
        <f t="shared" si="291"/>
        <v>0</v>
      </c>
      <c r="Q306" s="273">
        <f t="shared" si="291"/>
        <v>0</v>
      </c>
      <c r="R306" s="273">
        <f t="shared" si="291"/>
        <v>0</v>
      </c>
      <c r="S306" s="273">
        <f t="shared" si="291"/>
        <v>0</v>
      </c>
      <c r="T306" s="273">
        <f t="shared" si="291"/>
        <v>0</v>
      </c>
      <c r="U306" s="273">
        <f t="shared" si="291"/>
        <v>0</v>
      </c>
      <c r="V306" s="273">
        <f t="shared" si="291"/>
        <v>0</v>
      </c>
      <c r="W306" s="273">
        <f t="shared" si="291"/>
        <v>0</v>
      </c>
      <c r="X306" s="273">
        <f t="shared" si="291"/>
        <v>0</v>
      </c>
      <c r="Y306" s="273">
        <f t="shared" si="291"/>
        <v>0</v>
      </c>
      <c r="Z306" s="273">
        <f t="shared" si="292"/>
        <v>0</v>
      </c>
      <c r="AA306" s="273">
        <f t="shared" si="292"/>
        <v>0</v>
      </c>
      <c r="AB306" s="273">
        <f t="shared" si="292"/>
        <v>0</v>
      </c>
      <c r="AC306" s="273">
        <f t="shared" si="292"/>
        <v>0</v>
      </c>
      <c r="AD306" s="273">
        <f t="shared" si="292"/>
        <v>0</v>
      </c>
      <c r="AE306" s="273">
        <f t="shared" si="292"/>
        <v>0</v>
      </c>
      <c r="AF306" s="273">
        <f t="shared" si="292"/>
        <v>0</v>
      </c>
      <c r="AH306" s="264">
        <f t="shared" si="293"/>
        <v>0</v>
      </c>
      <c r="AI306" s="264">
        <f t="shared" si="294"/>
        <v>0</v>
      </c>
    </row>
    <row r="307" spans="2:35" ht="15">
      <c r="B307" s="86"/>
      <c r="C307"/>
      <c r="D307" s="168">
        <v>8240</v>
      </c>
      <c r="E307" s="193"/>
      <c r="F307" s="273">
        <f t="shared" si="290"/>
        <v>0</v>
      </c>
      <c r="G307" s="273">
        <f t="shared" si="290"/>
        <v>0</v>
      </c>
      <c r="H307" s="273">
        <f t="shared" si="290"/>
        <v>0</v>
      </c>
      <c r="I307" s="273">
        <f t="shared" si="290"/>
        <v>0</v>
      </c>
      <c r="J307" s="273">
        <f t="shared" si="290"/>
        <v>0</v>
      </c>
      <c r="K307" s="273">
        <f t="shared" si="290"/>
        <v>0</v>
      </c>
      <c r="L307" s="273">
        <f t="shared" si="290"/>
        <v>0</v>
      </c>
      <c r="M307" s="273">
        <f t="shared" si="290"/>
        <v>0</v>
      </c>
      <c r="N307" s="273">
        <f t="shared" si="290"/>
        <v>0</v>
      </c>
      <c r="O307" s="273">
        <f t="shared" si="290"/>
        <v>0</v>
      </c>
      <c r="P307" s="273">
        <f t="shared" si="291"/>
        <v>0</v>
      </c>
      <c r="Q307" s="273">
        <f t="shared" si="291"/>
        <v>0</v>
      </c>
      <c r="R307" s="273">
        <f t="shared" si="291"/>
        <v>0</v>
      </c>
      <c r="S307" s="273">
        <f t="shared" si="291"/>
        <v>0</v>
      </c>
      <c r="T307" s="273">
        <f t="shared" si="291"/>
        <v>0</v>
      </c>
      <c r="U307" s="273">
        <f t="shared" si="291"/>
        <v>0</v>
      </c>
      <c r="V307" s="273">
        <f t="shared" si="291"/>
        <v>0</v>
      </c>
      <c r="W307" s="273">
        <f t="shared" si="291"/>
        <v>0</v>
      </c>
      <c r="X307" s="273">
        <f t="shared" si="291"/>
        <v>0</v>
      </c>
      <c r="Y307" s="273">
        <f t="shared" si="291"/>
        <v>0</v>
      </c>
      <c r="Z307" s="273">
        <f t="shared" si="292"/>
        <v>0</v>
      </c>
      <c r="AA307" s="273">
        <f t="shared" si="292"/>
        <v>0</v>
      </c>
      <c r="AB307" s="273">
        <f t="shared" si="292"/>
        <v>0</v>
      </c>
      <c r="AC307" s="273">
        <f t="shared" si="292"/>
        <v>0</v>
      </c>
      <c r="AD307" s="273">
        <f t="shared" si="292"/>
        <v>0</v>
      </c>
      <c r="AE307" s="273">
        <f t="shared" si="292"/>
        <v>0</v>
      </c>
      <c r="AF307" s="273">
        <f t="shared" si="292"/>
        <v>0</v>
      </c>
      <c r="AH307" s="264">
        <f t="shared" si="293"/>
        <v>0</v>
      </c>
      <c r="AI307" s="264">
        <f t="shared" si="294"/>
        <v>0</v>
      </c>
    </row>
    <row r="308" spans="2:35" ht="15">
      <c r="B308" s="86"/>
      <c r="C308"/>
      <c r="D308" s="168">
        <v>8250</v>
      </c>
      <c r="E308" s="193"/>
      <c r="F308" s="273">
        <f t="shared" si="290"/>
        <v>0</v>
      </c>
      <c r="G308" s="273">
        <f t="shared" si="290"/>
        <v>0</v>
      </c>
      <c r="H308" s="273">
        <f t="shared" si="290"/>
        <v>0</v>
      </c>
      <c r="I308" s="273">
        <f t="shared" si="290"/>
        <v>0</v>
      </c>
      <c r="J308" s="273">
        <f t="shared" si="290"/>
        <v>0</v>
      </c>
      <c r="K308" s="273">
        <f t="shared" si="290"/>
        <v>0</v>
      </c>
      <c r="L308" s="273">
        <f t="shared" si="290"/>
        <v>0</v>
      </c>
      <c r="M308" s="273">
        <f t="shared" si="290"/>
        <v>0</v>
      </c>
      <c r="N308" s="273">
        <f t="shared" si="290"/>
        <v>0</v>
      </c>
      <c r="O308" s="273">
        <f t="shared" si="290"/>
        <v>0</v>
      </c>
      <c r="P308" s="273">
        <f t="shared" si="291"/>
        <v>0</v>
      </c>
      <c r="Q308" s="273">
        <f t="shared" si="291"/>
        <v>0</v>
      </c>
      <c r="R308" s="273">
        <f t="shared" si="291"/>
        <v>0</v>
      </c>
      <c r="S308" s="273">
        <f t="shared" si="291"/>
        <v>0</v>
      </c>
      <c r="T308" s="273">
        <f t="shared" si="291"/>
        <v>0</v>
      </c>
      <c r="U308" s="273">
        <f t="shared" si="291"/>
        <v>0</v>
      </c>
      <c r="V308" s="273">
        <f t="shared" si="291"/>
        <v>0</v>
      </c>
      <c r="W308" s="273">
        <f t="shared" si="291"/>
        <v>0</v>
      </c>
      <c r="X308" s="273">
        <f t="shared" si="291"/>
        <v>0</v>
      </c>
      <c r="Y308" s="273">
        <f t="shared" si="291"/>
        <v>0</v>
      </c>
      <c r="Z308" s="273">
        <f t="shared" si="292"/>
        <v>0</v>
      </c>
      <c r="AA308" s="273">
        <f t="shared" si="292"/>
        <v>0</v>
      </c>
      <c r="AB308" s="273">
        <f t="shared" si="292"/>
        <v>0</v>
      </c>
      <c r="AC308" s="273">
        <f t="shared" si="292"/>
        <v>0</v>
      </c>
      <c r="AD308" s="273">
        <f t="shared" si="292"/>
        <v>0</v>
      </c>
      <c r="AE308" s="273">
        <f t="shared" si="292"/>
        <v>0</v>
      </c>
      <c r="AF308" s="273">
        <f t="shared" si="292"/>
        <v>0</v>
      </c>
      <c r="AH308" s="264">
        <f t="shared" si="293"/>
        <v>0</v>
      </c>
      <c r="AI308" s="264">
        <f t="shared" si="294"/>
        <v>0</v>
      </c>
    </row>
    <row r="309" spans="2:35" ht="15">
      <c r="B309" s="86"/>
      <c r="C309"/>
      <c r="D309" s="168">
        <v>8310</v>
      </c>
      <c r="E309" s="193"/>
      <c r="F309" s="273">
        <f t="shared" ref="F309:O318" si="295">SUMIF($C$10:$C$288,$D309,F$10:F$288)</f>
        <v>0</v>
      </c>
      <c r="G309" s="273">
        <f t="shared" si="295"/>
        <v>0</v>
      </c>
      <c r="H309" s="273">
        <f t="shared" si="295"/>
        <v>0</v>
      </c>
      <c r="I309" s="273">
        <f t="shared" si="295"/>
        <v>0</v>
      </c>
      <c r="J309" s="273">
        <f t="shared" si="295"/>
        <v>0</v>
      </c>
      <c r="K309" s="273">
        <f t="shared" si="295"/>
        <v>0</v>
      </c>
      <c r="L309" s="273">
        <f t="shared" si="295"/>
        <v>0</v>
      </c>
      <c r="M309" s="273">
        <f t="shared" si="295"/>
        <v>0</v>
      </c>
      <c r="N309" s="273">
        <f t="shared" si="295"/>
        <v>0</v>
      </c>
      <c r="O309" s="273">
        <f t="shared" si="295"/>
        <v>0</v>
      </c>
      <c r="P309" s="273">
        <f t="shared" ref="P309:Y318" si="296">SUMIF($C$10:$C$288,$D309,P$10:P$288)</f>
        <v>0</v>
      </c>
      <c r="Q309" s="273">
        <f t="shared" si="296"/>
        <v>0</v>
      </c>
      <c r="R309" s="273">
        <f t="shared" si="296"/>
        <v>0</v>
      </c>
      <c r="S309" s="273">
        <f t="shared" si="296"/>
        <v>0</v>
      </c>
      <c r="T309" s="273">
        <f t="shared" si="296"/>
        <v>0</v>
      </c>
      <c r="U309" s="273">
        <f t="shared" si="296"/>
        <v>0</v>
      </c>
      <c r="V309" s="273">
        <f t="shared" si="296"/>
        <v>0</v>
      </c>
      <c r="W309" s="273">
        <f t="shared" si="296"/>
        <v>0</v>
      </c>
      <c r="X309" s="273">
        <f t="shared" si="296"/>
        <v>0</v>
      </c>
      <c r="Y309" s="273">
        <f t="shared" si="296"/>
        <v>0</v>
      </c>
      <c r="Z309" s="273">
        <f t="shared" ref="Z309:AF318" si="297">SUMIF($C$10:$C$288,$D309,Z$10:Z$288)</f>
        <v>0</v>
      </c>
      <c r="AA309" s="273">
        <f t="shared" si="297"/>
        <v>0</v>
      </c>
      <c r="AB309" s="273">
        <f t="shared" si="297"/>
        <v>0</v>
      </c>
      <c r="AC309" s="273">
        <f t="shared" si="297"/>
        <v>0</v>
      </c>
      <c r="AD309" s="273">
        <f t="shared" si="297"/>
        <v>0</v>
      </c>
      <c r="AE309" s="273">
        <f t="shared" si="297"/>
        <v>0</v>
      </c>
      <c r="AF309" s="273">
        <f t="shared" si="297"/>
        <v>0</v>
      </c>
      <c r="AH309" s="264">
        <f t="shared" si="293"/>
        <v>0</v>
      </c>
      <c r="AI309" s="264">
        <f t="shared" si="294"/>
        <v>0</v>
      </c>
    </row>
    <row r="310" spans="2:35" ht="15">
      <c r="B310" s="86"/>
      <c r="C310"/>
      <c r="D310" s="168">
        <v>8320</v>
      </c>
      <c r="E310" s="193"/>
      <c r="F310" s="273">
        <f t="shared" si="295"/>
        <v>0</v>
      </c>
      <c r="G310" s="273">
        <f t="shared" si="295"/>
        <v>0</v>
      </c>
      <c r="H310" s="273">
        <f t="shared" si="295"/>
        <v>0</v>
      </c>
      <c r="I310" s="273">
        <f t="shared" si="295"/>
        <v>0</v>
      </c>
      <c r="J310" s="273">
        <f t="shared" si="295"/>
        <v>0</v>
      </c>
      <c r="K310" s="273">
        <f t="shared" si="295"/>
        <v>0</v>
      </c>
      <c r="L310" s="273">
        <f t="shared" si="295"/>
        <v>0</v>
      </c>
      <c r="M310" s="273">
        <f t="shared" si="295"/>
        <v>0</v>
      </c>
      <c r="N310" s="273">
        <f t="shared" si="295"/>
        <v>0</v>
      </c>
      <c r="O310" s="273">
        <f t="shared" si="295"/>
        <v>0</v>
      </c>
      <c r="P310" s="273">
        <f t="shared" si="296"/>
        <v>0</v>
      </c>
      <c r="Q310" s="273">
        <f t="shared" si="296"/>
        <v>0</v>
      </c>
      <c r="R310" s="273">
        <f t="shared" si="296"/>
        <v>0</v>
      </c>
      <c r="S310" s="273">
        <f t="shared" si="296"/>
        <v>0</v>
      </c>
      <c r="T310" s="273">
        <f t="shared" si="296"/>
        <v>0</v>
      </c>
      <c r="U310" s="273">
        <f t="shared" si="296"/>
        <v>0</v>
      </c>
      <c r="V310" s="273">
        <f t="shared" si="296"/>
        <v>0</v>
      </c>
      <c r="W310" s="273">
        <f t="shared" si="296"/>
        <v>0</v>
      </c>
      <c r="X310" s="273">
        <f t="shared" si="296"/>
        <v>0</v>
      </c>
      <c r="Y310" s="273">
        <f t="shared" si="296"/>
        <v>0</v>
      </c>
      <c r="Z310" s="273">
        <f t="shared" si="297"/>
        <v>0</v>
      </c>
      <c r="AA310" s="273">
        <f t="shared" si="297"/>
        <v>0</v>
      </c>
      <c r="AB310" s="273">
        <f t="shared" si="297"/>
        <v>0</v>
      </c>
      <c r="AC310" s="273">
        <f t="shared" si="297"/>
        <v>0</v>
      </c>
      <c r="AD310" s="273">
        <f t="shared" si="297"/>
        <v>0</v>
      </c>
      <c r="AE310" s="273">
        <f t="shared" si="297"/>
        <v>0</v>
      </c>
      <c r="AF310" s="273">
        <f t="shared" si="297"/>
        <v>0</v>
      </c>
      <c r="AH310" s="264">
        <f t="shared" si="293"/>
        <v>0</v>
      </c>
      <c r="AI310" s="264">
        <f t="shared" si="294"/>
        <v>0</v>
      </c>
    </row>
    <row r="311" spans="2:35" ht="15">
      <c r="B311" s="86"/>
      <c r="C311"/>
      <c r="D311" s="168">
        <v>8340</v>
      </c>
      <c r="E311" s="193"/>
      <c r="F311" s="273">
        <f t="shared" si="295"/>
        <v>0</v>
      </c>
      <c r="G311" s="273">
        <f t="shared" si="295"/>
        <v>0</v>
      </c>
      <c r="H311" s="273">
        <f t="shared" si="295"/>
        <v>0</v>
      </c>
      <c r="I311" s="273">
        <f t="shared" si="295"/>
        <v>0</v>
      </c>
      <c r="J311" s="273">
        <f t="shared" si="295"/>
        <v>0</v>
      </c>
      <c r="K311" s="273">
        <f t="shared" si="295"/>
        <v>0</v>
      </c>
      <c r="L311" s="273">
        <f t="shared" si="295"/>
        <v>0</v>
      </c>
      <c r="M311" s="273">
        <f t="shared" si="295"/>
        <v>0</v>
      </c>
      <c r="N311" s="273">
        <f t="shared" si="295"/>
        <v>0</v>
      </c>
      <c r="O311" s="273">
        <f t="shared" si="295"/>
        <v>0</v>
      </c>
      <c r="P311" s="273">
        <f t="shared" si="296"/>
        <v>0</v>
      </c>
      <c r="Q311" s="273">
        <f t="shared" si="296"/>
        <v>0</v>
      </c>
      <c r="R311" s="273">
        <f t="shared" si="296"/>
        <v>0</v>
      </c>
      <c r="S311" s="273">
        <f t="shared" si="296"/>
        <v>0</v>
      </c>
      <c r="T311" s="273">
        <f t="shared" si="296"/>
        <v>0</v>
      </c>
      <c r="U311" s="273">
        <f t="shared" si="296"/>
        <v>0</v>
      </c>
      <c r="V311" s="273">
        <f t="shared" si="296"/>
        <v>0</v>
      </c>
      <c r="W311" s="273">
        <f t="shared" si="296"/>
        <v>0</v>
      </c>
      <c r="X311" s="273">
        <f t="shared" si="296"/>
        <v>0</v>
      </c>
      <c r="Y311" s="273">
        <f t="shared" si="296"/>
        <v>0</v>
      </c>
      <c r="Z311" s="273">
        <f t="shared" si="297"/>
        <v>0</v>
      </c>
      <c r="AA311" s="273">
        <f t="shared" si="297"/>
        <v>0</v>
      </c>
      <c r="AB311" s="273">
        <f t="shared" si="297"/>
        <v>0</v>
      </c>
      <c r="AC311" s="273">
        <f t="shared" si="297"/>
        <v>0</v>
      </c>
      <c r="AD311" s="273">
        <f t="shared" si="297"/>
        <v>0</v>
      </c>
      <c r="AE311" s="273">
        <f t="shared" si="297"/>
        <v>0</v>
      </c>
      <c r="AF311" s="273">
        <f t="shared" si="297"/>
        <v>0</v>
      </c>
      <c r="AH311" s="264">
        <f t="shared" si="293"/>
        <v>0</v>
      </c>
      <c r="AI311" s="264">
        <f t="shared" si="294"/>
        <v>0</v>
      </c>
    </row>
    <row r="312" spans="2:35" ht="15">
      <c r="B312" s="86"/>
      <c r="C312"/>
      <c r="D312" s="168">
        <v>8350</v>
      </c>
      <c r="E312" s="193"/>
      <c r="F312" s="273">
        <f t="shared" si="295"/>
        <v>0</v>
      </c>
      <c r="G312" s="273">
        <f t="shared" si="295"/>
        <v>0</v>
      </c>
      <c r="H312" s="273">
        <f t="shared" si="295"/>
        <v>0</v>
      </c>
      <c r="I312" s="273">
        <f t="shared" si="295"/>
        <v>0</v>
      </c>
      <c r="J312" s="273">
        <f t="shared" si="295"/>
        <v>0</v>
      </c>
      <c r="K312" s="273">
        <f t="shared" si="295"/>
        <v>0</v>
      </c>
      <c r="L312" s="273">
        <f t="shared" si="295"/>
        <v>0</v>
      </c>
      <c r="M312" s="273">
        <f t="shared" si="295"/>
        <v>0</v>
      </c>
      <c r="N312" s="273">
        <f t="shared" si="295"/>
        <v>0</v>
      </c>
      <c r="O312" s="273">
        <f t="shared" si="295"/>
        <v>0</v>
      </c>
      <c r="P312" s="273">
        <f t="shared" si="296"/>
        <v>0</v>
      </c>
      <c r="Q312" s="273">
        <f t="shared" si="296"/>
        <v>0</v>
      </c>
      <c r="R312" s="273">
        <f t="shared" si="296"/>
        <v>0</v>
      </c>
      <c r="S312" s="273">
        <f t="shared" si="296"/>
        <v>0</v>
      </c>
      <c r="T312" s="273">
        <f t="shared" si="296"/>
        <v>0</v>
      </c>
      <c r="U312" s="273">
        <f t="shared" si="296"/>
        <v>0</v>
      </c>
      <c r="V312" s="273">
        <f t="shared" si="296"/>
        <v>0</v>
      </c>
      <c r="W312" s="273">
        <f t="shared" si="296"/>
        <v>0</v>
      </c>
      <c r="X312" s="273">
        <f t="shared" si="296"/>
        <v>0</v>
      </c>
      <c r="Y312" s="273">
        <f t="shared" si="296"/>
        <v>0</v>
      </c>
      <c r="Z312" s="273">
        <f t="shared" si="297"/>
        <v>0</v>
      </c>
      <c r="AA312" s="273">
        <f t="shared" si="297"/>
        <v>0</v>
      </c>
      <c r="AB312" s="273">
        <f t="shared" si="297"/>
        <v>0</v>
      </c>
      <c r="AC312" s="273">
        <f t="shared" si="297"/>
        <v>0</v>
      </c>
      <c r="AD312" s="273">
        <f t="shared" si="297"/>
        <v>0</v>
      </c>
      <c r="AE312" s="273">
        <f t="shared" si="297"/>
        <v>0</v>
      </c>
      <c r="AF312" s="273">
        <f t="shared" si="297"/>
        <v>0</v>
      </c>
      <c r="AH312" s="264">
        <f t="shared" si="293"/>
        <v>0</v>
      </c>
      <c r="AI312" s="264">
        <f t="shared" si="294"/>
        <v>0</v>
      </c>
    </row>
    <row r="313" spans="2:35" ht="15">
      <c r="B313" s="86"/>
      <c r="C313"/>
      <c r="D313" s="168">
        <v>8360</v>
      </c>
      <c r="E313" s="193"/>
      <c r="F313" s="273">
        <f t="shared" si="295"/>
        <v>0</v>
      </c>
      <c r="G313" s="273">
        <f t="shared" si="295"/>
        <v>0</v>
      </c>
      <c r="H313" s="273">
        <f t="shared" si="295"/>
        <v>0</v>
      </c>
      <c r="I313" s="273">
        <f t="shared" si="295"/>
        <v>0</v>
      </c>
      <c r="J313" s="273">
        <f t="shared" si="295"/>
        <v>0</v>
      </c>
      <c r="K313" s="273">
        <f t="shared" si="295"/>
        <v>0</v>
      </c>
      <c r="L313" s="273">
        <f t="shared" si="295"/>
        <v>0</v>
      </c>
      <c r="M313" s="273">
        <f t="shared" si="295"/>
        <v>0</v>
      </c>
      <c r="N313" s="273">
        <f t="shared" si="295"/>
        <v>0</v>
      </c>
      <c r="O313" s="273">
        <f t="shared" si="295"/>
        <v>0</v>
      </c>
      <c r="P313" s="273">
        <f t="shared" si="296"/>
        <v>0</v>
      </c>
      <c r="Q313" s="273">
        <f t="shared" si="296"/>
        <v>0</v>
      </c>
      <c r="R313" s="273">
        <f t="shared" si="296"/>
        <v>0</v>
      </c>
      <c r="S313" s="273">
        <f t="shared" si="296"/>
        <v>0</v>
      </c>
      <c r="T313" s="273">
        <f t="shared" si="296"/>
        <v>0</v>
      </c>
      <c r="U313" s="273">
        <f t="shared" si="296"/>
        <v>0</v>
      </c>
      <c r="V313" s="273">
        <f t="shared" si="296"/>
        <v>0</v>
      </c>
      <c r="W313" s="273">
        <f t="shared" si="296"/>
        <v>0</v>
      </c>
      <c r="X313" s="273">
        <f t="shared" si="296"/>
        <v>0</v>
      </c>
      <c r="Y313" s="273">
        <f t="shared" si="296"/>
        <v>0</v>
      </c>
      <c r="Z313" s="273">
        <f t="shared" si="297"/>
        <v>0</v>
      </c>
      <c r="AA313" s="273">
        <f t="shared" si="297"/>
        <v>0</v>
      </c>
      <c r="AB313" s="273">
        <f t="shared" si="297"/>
        <v>0</v>
      </c>
      <c r="AC313" s="273">
        <f t="shared" si="297"/>
        <v>0</v>
      </c>
      <c r="AD313" s="273">
        <f t="shared" si="297"/>
        <v>0</v>
      </c>
      <c r="AE313" s="273">
        <f t="shared" si="297"/>
        <v>0</v>
      </c>
      <c r="AF313" s="273">
        <f t="shared" si="297"/>
        <v>0</v>
      </c>
      <c r="AH313" s="264">
        <f t="shared" si="293"/>
        <v>0</v>
      </c>
      <c r="AI313" s="264">
        <f t="shared" si="294"/>
        <v>0</v>
      </c>
    </row>
    <row r="314" spans="2:35" ht="15">
      <c r="B314" s="86"/>
      <c r="C314"/>
      <c r="D314" s="168">
        <v>8400</v>
      </c>
      <c r="E314" s="193"/>
      <c r="F314" s="273">
        <f t="shared" si="295"/>
        <v>0</v>
      </c>
      <c r="G314" s="273">
        <f t="shared" si="295"/>
        <v>0</v>
      </c>
      <c r="H314" s="273">
        <f t="shared" si="295"/>
        <v>0</v>
      </c>
      <c r="I314" s="273">
        <f t="shared" si="295"/>
        <v>0</v>
      </c>
      <c r="J314" s="273">
        <f t="shared" si="295"/>
        <v>0</v>
      </c>
      <c r="K314" s="273">
        <f t="shared" si="295"/>
        <v>0</v>
      </c>
      <c r="L314" s="273">
        <f t="shared" si="295"/>
        <v>0</v>
      </c>
      <c r="M314" s="273">
        <f t="shared" si="295"/>
        <v>0</v>
      </c>
      <c r="N314" s="273">
        <f t="shared" si="295"/>
        <v>0</v>
      </c>
      <c r="O314" s="273">
        <f t="shared" si="295"/>
        <v>0</v>
      </c>
      <c r="P314" s="273">
        <f t="shared" si="296"/>
        <v>0</v>
      </c>
      <c r="Q314" s="273">
        <f t="shared" si="296"/>
        <v>0</v>
      </c>
      <c r="R314" s="273">
        <f t="shared" si="296"/>
        <v>0</v>
      </c>
      <c r="S314" s="273">
        <f t="shared" si="296"/>
        <v>0</v>
      </c>
      <c r="T314" s="273">
        <f t="shared" si="296"/>
        <v>0</v>
      </c>
      <c r="U314" s="273">
        <f t="shared" si="296"/>
        <v>0</v>
      </c>
      <c r="V314" s="273">
        <f t="shared" si="296"/>
        <v>0</v>
      </c>
      <c r="W314" s="273">
        <f t="shared" si="296"/>
        <v>0</v>
      </c>
      <c r="X314" s="273">
        <f t="shared" si="296"/>
        <v>0</v>
      </c>
      <c r="Y314" s="273">
        <f t="shared" si="296"/>
        <v>0</v>
      </c>
      <c r="Z314" s="273">
        <f t="shared" si="297"/>
        <v>0</v>
      </c>
      <c r="AA314" s="273">
        <f t="shared" si="297"/>
        <v>0</v>
      </c>
      <c r="AB314" s="273">
        <f t="shared" si="297"/>
        <v>0</v>
      </c>
      <c r="AC314" s="273">
        <f t="shared" si="297"/>
        <v>0</v>
      </c>
      <c r="AD314" s="273">
        <f t="shared" si="297"/>
        <v>0</v>
      </c>
      <c r="AE314" s="273">
        <f t="shared" si="297"/>
        <v>0</v>
      </c>
      <c r="AF314" s="273">
        <f t="shared" si="297"/>
        <v>0</v>
      </c>
      <c r="AH314" s="264">
        <f t="shared" si="293"/>
        <v>0</v>
      </c>
      <c r="AI314" s="264">
        <f t="shared" si="294"/>
        <v>0</v>
      </c>
    </row>
    <row r="315" spans="2:35" ht="15">
      <c r="B315" s="86"/>
      <c r="C315"/>
      <c r="D315" s="168">
        <v>8410</v>
      </c>
      <c r="E315" s="193"/>
      <c r="F315" s="273">
        <f t="shared" si="295"/>
        <v>0</v>
      </c>
      <c r="G315" s="273">
        <f t="shared" si="295"/>
        <v>0</v>
      </c>
      <c r="H315" s="273">
        <f t="shared" si="295"/>
        <v>0</v>
      </c>
      <c r="I315" s="273">
        <f t="shared" si="295"/>
        <v>0</v>
      </c>
      <c r="J315" s="273">
        <f t="shared" si="295"/>
        <v>0</v>
      </c>
      <c r="K315" s="273">
        <f t="shared" si="295"/>
        <v>0</v>
      </c>
      <c r="L315" s="273">
        <f t="shared" si="295"/>
        <v>0</v>
      </c>
      <c r="M315" s="273">
        <f t="shared" si="295"/>
        <v>0</v>
      </c>
      <c r="N315" s="273">
        <f t="shared" si="295"/>
        <v>0</v>
      </c>
      <c r="O315" s="273">
        <f t="shared" si="295"/>
        <v>0</v>
      </c>
      <c r="P315" s="273">
        <f t="shared" si="296"/>
        <v>0</v>
      </c>
      <c r="Q315" s="273">
        <f t="shared" si="296"/>
        <v>0</v>
      </c>
      <c r="R315" s="273">
        <f t="shared" si="296"/>
        <v>0</v>
      </c>
      <c r="S315" s="273">
        <f t="shared" si="296"/>
        <v>0</v>
      </c>
      <c r="T315" s="273">
        <f t="shared" si="296"/>
        <v>0</v>
      </c>
      <c r="U315" s="273">
        <f t="shared" si="296"/>
        <v>0</v>
      </c>
      <c r="V315" s="273">
        <f t="shared" si="296"/>
        <v>0</v>
      </c>
      <c r="W315" s="273">
        <f t="shared" si="296"/>
        <v>0</v>
      </c>
      <c r="X315" s="273">
        <f t="shared" si="296"/>
        <v>0</v>
      </c>
      <c r="Y315" s="273">
        <f t="shared" si="296"/>
        <v>0</v>
      </c>
      <c r="Z315" s="273">
        <f t="shared" si="297"/>
        <v>0</v>
      </c>
      <c r="AA315" s="273">
        <f t="shared" si="297"/>
        <v>0</v>
      </c>
      <c r="AB315" s="273">
        <f t="shared" si="297"/>
        <v>0</v>
      </c>
      <c r="AC315" s="273">
        <f t="shared" si="297"/>
        <v>0</v>
      </c>
      <c r="AD315" s="273">
        <f t="shared" si="297"/>
        <v>0</v>
      </c>
      <c r="AE315" s="273">
        <f t="shared" si="297"/>
        <v>0</v>
      </c>
      <c r="AF315" s="273">
        <f t="shared" si="297"/>
        <v>0</v>
      </c>
      <c r="AH315" s="264">
        <f t="shared" si="293"/>
        <v>0</v>
      </c>
      <c r="AI315" s="264">
        <f t="shared" si="294"/>
        <v>0</v>
      </c>
    </row>
    <row r="316" spans="2:35" ht="15">
      <c r="B316" s="86"/>
      <c r="C316"/>
      <c r="D316" s="168">
        <v>8470</v>
      </c>
      <c r="E316" s="193"/>
      <c r="F316" s="273">
        <f t="shared" si="295"/>
        <v>0</v>
      </c>
      <c r="G316" s="273">
        <f t="shared" si="295"/>
        <v>0</v>
      </c>
      <c r="H316" s="273">
        <f t="shared" si="295"/>
        <v>0</v>
      </c>
      <c r="I316" s="273">
        <f t="shared" si="295"/>
        <v>0</v>
      </c>
      <c r="J316" s="273">
        <f t="shared" si="295"/>
        <v>0</v>
      </c>
      <c r="K316" s="273">
        <f t="shared" si="295"/>
        <v>0</v>
      </c>
      <c r="L316" s="273">
        <f t="shared" si="295"/>
        <v>0</v>
      </c>
      <c r="M316" s="273">
        <f t="shared" si="295"/>
        <v>0</v>
      </c>
      <c r="N316" s="273">
        <f t="shared" si="295"/>
        <v>0</v>
      </c>
      <c r="O316" s="273">
        <f t="shared" si="295"/>
        <v>0</v>
      </c>
      <c r="P316" s="273">
        <f t="shared" si="296"/>
        <v>0</v>
      </c>
      <c r="Q316" s="273">
        <f t="shared" si="296"/>
        <v>0</v>
      </c>
      <c r="R316" s="273">
        <f t="shared" si="296"/>
        <v>0</v>
      </c>
      <c r="S316" s="273">
        <f t="shared" si="296"/>
        <v>0</v>
      </c>
      <c r="T316" s="273">
        <f t="shared" si="296"/>
        <v>0</v>
      </c>
      <c r="U316" s="273">
        <f t="shared" si="296"/>
        <v>0</v>
      </c>
      <c r="V316" s="273">
        <f t="shared" si="296"/>
        <v>0</v>
      </c>
      <c r="W316" s="273">
        <f t="shared" si="296"/>
        <v>0</v>
      </c>
      <c r="X316" s="273">
        <f t="shared" si="296"/>
        <v>0</v>
      </c>
      <c r="Y316" s="273">
        <f t="shared" si="296"/>
        <v>0</v>
      </c>
      <c r="Z316" s="273">
        <f t="shared" si="297"/>
        <v>0</v>
      </c>
      <c r="AA316" s="273">
        <f t="shared" si="297"/>
        <v>0</v>
      </c>
      <c r="AB316" s="273">
        <f t="shared" si="297"/>
        <v>0</v>
      </c>
      <c r="AC316" s="273">
        <f t="shared" si="297"/>
        <v>0</v>
      </c>
      <c r="AD316" s="273">
        <f t="shared" si="297"/>
        <v>0</v>
      </c>
      <c r="AE316" s="273">
        <f t="shared" si="297"/>
        <v>0</v>
      </c>
      <c r="AF316" s="273">
        <f t="shared" si="297"/>
        <v>0</v>
      </c>
      <c r="AH316" s="264">
        <f t="shared" si="293"/>
        <v>0</v>
      </c>
      <c r="AI316" s="264">
        <f t="shared" si="294"/>
        <v>0</v>
      </c>
    </row>
    <row r="317" spans="2:35" ht="15">
      <c r="B317" s="86"/>
      <c r="C317"/>
      <c r="D317" s="168">
        <v>8500</v>
      </c>
      <c r="E317" s="193"/>
      <c r="F317" s="273">
        <f t="shared" si="295"/>
        <v>0</v>
      </c>
      <c r="G317" s="273">
        <f t="shared" si="295"/>
        <v>0</v>
      </c>
      <c r="H317" s="273">
        <f t="shared" si="295"/>
        <v>0</v>
      </c>
      <c r="I317" s="273">
        <f t="shared" si="295"/>
        <v>0</v>
      </c>
      <c r="J317" s="273">
        <f t="shared" si="295"/>
        <v>0</v>
      </c>
      <c r="K317" s="273">
        <f t="shared" si="295"/>
        <v>0</v>
      </c>
      <c r="L317" s="273">
        <f t="shared" si="295"/>
        <v>0</v>
      </c>
      <c r="M317" s="273">
        <f t="shared" si="295"/>
        <v>0</v>
      </c>
      <c r="N317" s="273">
        <f t="shared" si="295"/>
        <v>0</v>
      </c>
      <c r="O317" s="273">
        <f t="shared" si="295"/>
        <v>0</v>
      </c>
      <c r="P317" s="273">
        <f t="shared" si="296"/>
        <v>0</v>
      </c>
      <c r="Q317" s="273">
        <f t="shared" si="296"/>
        <v>0</v>
      </c>
      <c r="R317" s="273">
        <f t="shared" si="296"/>
        <v>0</v>
      </c>
      <c r="S317" s="273">
        <f t="shared" si="296"/>
        <v>0</v>
      </c>
      <c r="T317" s="273">
        <f t="shared" si="296"/>
        <v>0</v>
      </c>
      <c r="U317" s="273">
        <f t="shared" si="296"/>
        <v>0</v>
      </c>
      <c r="V317" s="273">
        <f t="shared" si="296"/>
        <v>0</v>
      </c>
      <c r="W317" s="273">
        <f t="shared" si="296"/>
        <v>0</v>
      </c>
      <c r="X317" s="273">
        <f t="shared" si="296"/>
        <v>0</v>
      </c>
      <c r="Y317" s="273">
        <f t="shared" si="296"/>
        <v>0</v>
      </c>
      <c r="Z317" s="273">
        <f t="shared" si="297"/>
        <v>0</v>
      </c>
      <c r="AA317" s="273">
        <f t="shared" si="297"/>
        <v>0</v>
      </c>
      <c r="AB317" s="273">
        <f t="shared" si="297"/>
        <v>0</v>
      </c>
      <c r="AC317" s="273">
        <f t="shared" si="297"/>
        <v>0</v>
      </c>
      <c r="AD317" s="273">
        <f t="shared" si="297"/>
        <v>0</v>
      </c>
      <c r="AE317" s="273">
        <f t="shared" si="297"/>
        <v>0</v>
      </c>
      <c r="AF317" s="273">
        <f t="shared" si="297"/>
        <v>0</v>
      </c>
      <c r="AH317" s="264">
        <f t="shared" si="293"/>
        <v>0</v>
      </c>
      <c r="AI317" s="264">
        <f t="shared" si="294"/>
        <v>0</v>
      </c>
    </row>
    <row r="318" spans="2:35" ht="15">
      <c r="B318" s="86"/>
      <c r="C318"/>
      <c r="D318" s="168">
        <v>8560</v>
      </c>
      <c r="E318" s="193"/>
      <c r="F318" s="273">
        <f t="shared" si="295"/>
        <v>0</v>
      </c>
      <c r="G318" s="273">
        <f t="shared" si="295"/>
        <v>0</v>
      </c>
      <c r="H318" s="273">
        <f t="shared" si="295"/>
        <v>0</v>
      </c>
      <c r="I318" s="273">
        <f t="shared" si="295"/>
        <v>0</v>
      </c>
      <c r="J318" s="273">
        <f t="shared" si="295"/>
        <v>0</v>
      </c>
      <c r="K318" s="273">
        <f t="shared" si="295"/>
        <v>0</v>
      </c>
      <c r="L318" s="273">
        <f t="shared" si="295"/>
        <v>0</v>
      </c>
      <c r="M318" s="273">
        <f t="shared" si="295"/>
        <v>0</v>
      </c>
      <c r="N318" s="273">
        <f t="shared" si="295"/>
        <v>0</v>
      </c>
      <c r="O318" s="273">
        <f t="shared" si="295"/>
        <v>0</v>
      </c>
      <c r="P318" s="273">
        <f t="shared" si="296"/>
        <v>0</v>
      </c>
      <c r="Q318" s="273">
        <f t="shared" si="296"/>
        <v>0</v>
      </c>
      <c r="R318" s="273">
        <f t="shared" si="296"/>
        <v>0</v>
      </c>
      <c r="S318" s="273">
        <f t="shared" si="296"/>
        <v>0</v>
      </c>
      <c r="T318" s="273">
        <f t="shared" si="296"/>
        <v>0</v>
      </c>
      <c r="U318" s="273">
        <f t="shared" si="296"/>
        <v>0</v>
      </c>
      <c r="V318" s="273">
        <f t="shared" si="296"/>
        <v>0</v>
      </c>
      <c r="W318" s="273">
        <f t="shared" si="296"/>
        <v>0</v>
      </c>
      <c r="X318" s="273">
        <f t="shared" si="296"/>
        <v>0</v>
      </c>
      <c r="Y318" s="273">
        <f t="shared" si="296"/>
        <v>0</v>
      </c>
      <c r="Z318" s="273">
        <f t="shared" si="297"/>
        <v>0</v>
      </c>
      <c r="AA318" s="273">
        <f t="shared" si="297"/>
        <v>0</v>
      </c>
      <c r="AB318" s="273">
        <f t="shared" si="297"/>
        <v>0</v>
      </c>
      <c r="AC318" s="273">
        <f t="shared" si="297"/>
        <v>0</v>
      </c>
      <c r="AD318" s="273">
        <f t="shared" si="297"/>
        <v>0</v>
      </c>
      <c r="AE318" s="273">
        <f t="shared" si="297"/>
        <v>0</v>
      </c>
      <c r="AF318" s="273">
        <f t="shared" si="297"/>
        <v>0</v>
      </c>
      <c r="AH318" s="264">
        <f t="shared" si="293"/>
        <v>0</v>
      </c>
      <c r="AI318" s="264">
        <f t="shared" si="294"/>
        <v>0</v>
      </c>
    </row>
    <row r="319" spans="2:35" ht="15">
      <c r="B319" s="86"/>
      <c r="C319"/>
      <c r="D319" s="168">
        <v>8570</v>
      </c>
      <c r="E319" s="193"/>
      <c r="F319" s="273">
        <f t="shared" ref="F319:O328" si="298">SUMIF($C$10:$C$288,$D319,F$10:F$288)</f>
        <v>0</v>
      </c>
      <c r="G319" s="273">
        <f t="shared" si="298"/>
        <v>0</v>
      </c>
      <c r="H319" s="273">
        <f t="shared" si="298"/>
        <v>0</v>
      </c>
      <c r="I319" s="273">
        <f t="shared" si="298"/>
        <v>0</v>
      </c>
      <c r="J319" s="273">
        <f t="shared" si="298"/>
        <v>0</v>
      </c>
      <c r="K319" s="273">
        <f t="shared" si="298"/>
        <v>0</v>
      </c>
      <c r="L319" s="273">
        <f t="shared" si="298"/>
        <v>0</v>
      </c>
      <c r="M319" s="273">
        <f t="shared" si="298"/>
        <v>0</v>
      </c>
      <c r="N319" s="273">
        <f t="shared" si="298"/>
        <v>0</v>
      </c>
      <c r="O319" s="273">
        <f t="shared" si="298"/>
        <v>0</v>
      </c>
      <c r="P319" s="273">
        <f t="shared" ref="P319:Y328" si="299">SUMIF($C$10:$C$288,$D319,P$10:P$288)</f>
        <v>0</v>
      </c>
      <c r="Q319" s="273">
        <f t="shared" si="299"/>
        <v>0</v>
      </c>
      <c r="R319" s="273">
        <f t="shared" si="299"/>
        <v>0</v>
      </c>
      <c r="S319" s="273">
        <f t="shared" si="299"/>
        <v>0</v>
      </c>
      <c r="T319" s="273">
        <f t="shared" si="299"/>
        <v>0</v>
      </c>
      <c r="U319" s="273">
        <f t="shared" si="299"/>
        <v>0</v>
      </c>
      <c r="V319" s="273">
        <f t="shared" si="299"/>
        <v>0</v>
      </c>
      <c r="W319" s="273">
        <f t="shared" si="299"/>
        <v>0</v>
      </c>
      <c r="X319" s="273">
        <f t="shared" si="299"/>
        <v>0</v>
      </c>
      <c r="Y319" s="273">
        <f t="shared" si="299"/>
        <v>0</v>
      </c>
      <c r="Z319" s="273">
        <f t="shared" ref="Z319:AF328" si="300">SUMIF($C$10:$C$288,$D319,Z$10:Z$288)</f>
        <v>0</v>
      </c>
      <c r="AA319" s="273">
        <f t="shared" si="300"/>
        <v>0</v>
      </c>
      <c r="AB319" s="273">
        <f t="shared" si="300"/>
        <v>0</v>
      </c>
      <c r="AC319" s="273">
        <f t="shared" si="300"/>
        <v>0</v>
      </c>
      <c r="AD319" s="273">
        <f t="shared" si="300"/>
        <v>0</v>
      </c>
      <c r="AE319" s="273">
        <f t="shared" si="300"/>
        <v>0</v>
      </c>
      <c r="AF319" s="273">
        <f t="shared" si="300"/>
        <v>0</v>
      </c>
      <c r="AH319" s="264">
        <f t="shared" si="293"/>
        <v>0</v>
      </c>
      <c r="AI319" s="264">
        <f t="shared" si="294"/>
        <v>0</v>
      </c>
    </row>
    <row r="320" spans="2:35" ht="15">
      <c r="B320" s="86"/>
      <c r="C320"/>
      <c r="D320" s="168">
        <v>8580</v>
      </c>
      <c r="E320" s="193"/>
      <c r="F320" s="273">
        <f t="shared" si="298"/>
        <v>0</v>
      </c>
      <c r="G320" s="273">
        <f t="shared" si="298"/>
        <v>0</v>
      </c>
      <c r="H320" s="273">
        <f t="shared" si="298"/>
        <v>0</v>
      </c>
      <c r="I320" s="273">
        <f t="shared" si="298"/>
        <v>0</v>
      </c>
      <c r="J320" s="273">
        <f t="shared" si="298"/>
        <v>0</v>
      </c>
      <c r="K320" s="273">
        <f t="shared" si="298"/>
        <v>0</v>
      </c>
      <c r="L320" s="273">
        <f t="shared" si="298"/>
        <v>0</v>
      </c>
      <c r="M320" s="273">
        <f t="shared" si="298"/>
        <v>0</v>
      </c>
      <c r="N320" s="273">
        <f t="shared" si="298"/>
        <v>0</v>
      </c>
      <c r="O320" s="273">
        <f t="shared" si="298"/>
        <v>0</v>
      </c>
      <c r="P320" s="273">
        <f t="shared" si="299"/>
        <v>0</v>
      </c>
      <c r="Q320" s="273">
        <f t="shared" si="299"/>
        <v>0</v>
      </c>
      <c r="R320" s="273">
        <f t="shared" si="299"/>
        <v>0</v>
      </c>
      <c r="S320" s="273">
        <f t="shared" si="299"/>
        <v>0</v>
      </c>
      <c r="T320" s="273">
        <f t="shared" si="299"/>
        <v>0</v>
      </c>
      <c r="U320" s="273">
        <f t="shared" si="299"/>
        <v>0</v>
      </c>
      <c r="V320" s="273">
        <f t="shared" si="299"/>
        <v>0</v>
      </c>
      <c r="W320" s="273">
        <f t="shared" si="299"/>
        <v>0</v>
      </c>
      <c r="X320" s="273">
        <f t="shared" si="299"/>
        <v>0</v>
      </c>
      <c r="Y320" s="273">
        <f t="shared" si="299"/>
        <v>0</v>
      </c>
      <c r="Z320" s="273">
        <f t="shared" si="300"/>
        <v>0</v>
      </c>
      <c r="AA320" s="273">
        <f t="shared" si="300"/>
        <v>0</v>
      </c>
      <c r="AB320" s="273">
        <f t="shared" si="300"/>
        <v>0</v>
      </c>
      <c r="AC320" s="273">
        <f t="shared" si="300"/>
        <v>0</v>
      </c>
      <c r="AD320" s="273">
        <f t="shared" si="300"/>
        <v>0</v>
      </c>
      <c r="AE320" s="273">
        <f t="shared" si="300"/>
        <v>0</v>
      </c>
      <c r="AF320" s="273">
        <f t="shared" si="300"/>
        <v>0</v>
      </c>
      <c r="AH320" s="264">
        <f t="shared" si="293"/>
        <v>0</v>
      </c>
      <c r="AI320" s="264">
        <f t="shared" si="294"/>
        <v>0</v>
      </c>
    </row>
    <row r="321" spans="2:35" ht="15">
      <c r="B321" s="86"/>
      <c r="C321"/>
      <c r="D321" s="168">
        <v>8590</v>
      </c>
      <c r="E321" s="193"/>
      <c r="F321" s="273">
        <f t="shared" si="298"/>
        <v>0</v>
      </c>
      <c r="G321" s="273">
        <f t="shared" si="298"/>
        <v>0</v>
      </c>
      <c r="H321" s="273">
        <f t="shared" si="298"/>
        <v>0</v>
      </c>
      <c r="I321" s="273">
        <f t="shared" si="298"/>
        <v>0</v>
      </c>
      <c r="J321" s="273">
        <f t="shared" si="298"/>
        <v>0</v>
      </c>
      <c r="K321" s="273">
        <f t="shared" si="298"/>
        <v>0</v>
      </c>
      <c r="L321" s="273">
        <f t="shared" si="298"/>
        <v>0</v>
      </c>
      <c r="M321" s="273">
        <f t="shared" si="298"/>
        <v>0</v>
      </c>
      <c r="N321" s="273">
        <f t="shared" si="298"/>
        <v>0</v>
      </c>
      <c r="O321" s="273">
        <f t="shared" si="298"/>
        <v>0</v>
      </c>
      <c r="P321" s="273">
        <f t="shared" si="299"/>
        <v>0</v>
      </c>
      <c r="Q321" s="273">
        <f t="shared" si="299"/>
        <v>0</v>
      </c>
      <c r="R321" s="273">
        <f t="shared" si="299"/>
        <v>0</v>
      </c>
      <c r="S321" s="273">
        <f t="shared" si="299"/>
        <v>0</v>
      </c>
      <c r="T321" s="273">
        <f t="shared" si="299"/>
        <v>0</v>
      </c>
      <c r="U321" s="273">
        <f t="shared" si="299"/>
        <v>0</v>
      </c>
      <c r="V321" s="273">
        <f t="shared" si="299"/>
        <v>0</v>
      </c>
      <c r="W321" s="273">
        <f t="shared" si="299"/>
        <v>0</v>
      </c>
      <c r="X321" s="273">
        <f t="shared" si="299"/>
        <v>0</v>
      </c>
      <c r="Y321" s="273">
        <f t="shared" si="299"/>
        <v>0</v>
      </c>
      <c r="Z321" s="273">
        <f t="shared" si="300"/>
        <v>0</v>
      </c>
      <c r="AA321" s="273">
        <f t="shared" si="300"/>
        <v>0</v>
      </c>
      <c r="AB321" s="273">
        <f t="shared" si="300"/>
        <v>0</v>
      </c>
      <c r="AC321" s="273">
        <f t="shared" si="300"/>
        <v>0</v>
      </c>
      <c r="AD321" s="273">
        <f t="shared" si="300"/>
        <v>0</v>
      </c>
      <c r="AE321" s="273">
        <f t="shared" si="300"/>
        <v>0</v>
      </c>
      <c r="AF321" s="273">
        <f t="shared" si="300"/>
        <v>0</v>
      </c>
      <c r="AH321" s="264">
        <f t="shared" si="293"/>
        <v>0</v>
      </c>
      <c r="AI321" s="264">
        <f t="shared" si="294"/>
        <v>0</v>
      </c>
    </row>
    <row r="322" spans="2:35" ht="15">
      <c r="B322" s="86"/>
      <c r="C322"/>
      <c r="D322" s="168">
        <v>8600</v>
      </c>
      <c r="E322" s="193"/>
      <c r="F322" s="273">
        <f t="shared" si="298"/>
        <v>0</v>
      </c>
      <c r="G322" s="273">
        <f t="shared" si="298"/>
        <v>0</v>
      </c>
      <c r="H322" s="273">
        <f t="shared" si="298"/>
        <v>0</v>
      </c>
      <c r="I322" s="273">
        <f t="shared" si="298"/>
        <v>0</v>
      </c>
      <c r="J322" s="273">
        <f t="shared" si="298"/>
        <v>0</v>
      </c>
      <c r="K322" s="273">
        <f t="shared" si="298"/>
        <v>0</v>
      </c>
      <c r="L322" s="273">
        <f t="shared" si="298"/>
        <v>0</v>
      </c>
      <c r="M322" s="273">
        <f t="shared" si="298"/>
        <v>0</v>
      </c>
      <c r="N322" s="273">
        <f t="shared" si="298"/>
        <v>0</v>
      </c>
      <c r="O322" s="273">
        <f t="shared" si="298"/>
        <v>0</v>
      </c>
      <c r="P322" s="273">
        <f t="shared" si="299"/>
        <v>0</v>
      </c>
      <c r="Q322" s="273">
        <f t="shared" si="299"/>
        <v>0</v>
      </c>
      <c r="R322" s="273">
        <f t="shared" si="299"/>
        <v>0</v>
      </c>
      <c r="S322" s="273">
        <f t="shared" si="299"/>
        <v>0</v>
      </c>
      <c r="T322" s="273">
        <f t="shared" si="299"/>
        <v>0</v>
      </c>
      <c r="U322" s="273">
        <f t="shared" si="299"/>
        <v>0</v>
      </c>
      <c r="V322" s="273">
        <f t="shared" si="299"/>
        <v>0</v>
      </c>
      <c r="W322" s="273">
        <f t="shared" si="299"/>
        <v>0</v>
      </c>
      <c r="X322" s="273">
        <f t="shared" si="299"/>
        <v>0</v>
      </c>
      <c r="Y322" s="273">
        <f t="shared" si="299"/>
        <v>0</v>
      </c>
      <c r="Z322" s="273">
        <f t="shared" si="300"/>
        <v>0</v>
      </c>
      <c r="AA322" s="273">
        <f t="shared" si="300"/>
        <v>0</v>
      </c>
      <c r="AB322" s="273">
        <f t="shared" si="300"/>
        <v>0</v>
      </c>
      <c r="AC322" s="273">
        <f t="shared" si="300"/>
        <v>0</v>
      </c>
      <c r="AD322" s="273">
        <f t="shared" si="300"/>
        <v>0</v>
      </c>
      <c r="AE322" s="273">
        <f t="shared" si="300"/>
        <v>0</v>
      </c>
      <c r="AF322" s="273">
        <f t="shared" si="300"/>
        <v>0</v>
      </c>
      <c r="AH322" s="264">
        <f t="shared" si="293"/>
        <v>0</v>
      </c>
      <c r="AI322" s="264">
        <f t="shared" si="294"/>
        <v>0</v>
      </c>
    </row>
    <row r="323" spans="2:35" ht="15">
      <c r="B323" s="171" t="s">
        <v>847</v>
      </c>
      <c r="C323"/>
      <c r="D323" s="168">
        <v>8620</v>
      </c>
      <c r="E323" s="193"/>
      <c r="F323" s="273">
        <f t="shared" si="298"/>
        <v>0</v>
      </c>
      <c r="G323" s="273">
        <f t="shared" si="298"/>
        <v>0</v>
      </c>
      <c r="H323" s="273">
        <f t="shared" si="298"/>
        <v>0</v>
      </c>
      <c r="I323" s="273">
        <f t="shared" si="298"/>
        <v>0</v>
      </c>
      <c r="J323" s="273">
        <f t="shared" si="298"/>
        <v>0</v>
      </c>
      <c r="K323" s="273">
        <f t="shared" si="298"/>
        <v>0</v>
      </c>
      <c r="L323" s="273">
        <f t="shared" si="298"/>
        <v>0</v>
      </c>
      <c r="M323" s="273">
        <f t="shared" si="298"/>
        <v>0</v>
      </c>
      <c r="N323" s="273">
        <f t="shared" si="298"/>
        <v>0</v>
      </c>
      <c r="O323" s="273">
        <f t="shared" si="298"/>
        <v>0</v>
      </c>
      <c r="P323" s="273">
        <f t="shared" si="299"/>
        <v>0</v>
      </c>
      <c r="Q323" s="273">
        <f t="shared" si="299"/>
        <v>0</v>
      </c>
      <c r="R323" s="273">
        <f t="shared" si="299"/>
        <v>0</v>
      </c>
      <c r="S323" s="273">
        <f t="shared" si="299"/>
        <v>0</v>
      </c>
      <c r="T323" s="273">
        <f t="shared" si="299"/>
        <v>0</v>
      </c>
      <c r="U323" s="273">
        <f t="shared" si="299"/>
        <v>0</v>
      </c>
      <c r="V323" s="273">
        <f t="shared" si="299"/>
        <v>0</v>
      </c>
      <c r="W323" s="273">
        <f t="shared" si="299"/>
        <v>0</v>
      </c>
      <c r="X323" s="273">
        <f t="shared" si="299"/>
        <v>0</v>
      </c>
      <c r="Y323" s="273">
        <f t="shared" si="299"/>
        <v>0</v>
      </c>
      <c r="Z323" s="273">
        <f t="shared" si="300"/>
        <v>0</v>
      </c>
      <c r="AA323" s="273">
        <f t="shared" si="300"/>
        <v>0</v>
      </c>
      <c r="AB323" s="273">
        <f t="shared" si="300"/>
        <v>0</v>
      </c>
      <c r="AC323" s="273">
        <f t="shared" si="300"/>
        <v>0</v>
      </c>
      <c r="AD323" s="273">
        <f t="shared" si="300"/>
        <v>0</v>
      </c>
      <c r="AE323" s="273">
        <f t="shared" si="300"/>
        <v>0</v>
      </c>
      <c r="AF323" s="273">
        <f t="shared" si="300"/>
        <v>0</v>
      </c>
      <c r="AH323" s="264">
        <f t="shared" si="293"/>
        <v>0</v>
      </c>
      <c r="AI323" s="264">
        <f t="shared" si="294"/>
        <v>0</v>
      </c>
    </row>
    <row r="324" spans="2:35" ht="15">
      <c r="B324" s="171"/>
      <c r="C324"/>
      <c r="D324" s="168">
        <v>8630</v>
      </c>
      <c r="E324" s="193"/>
      <c r="F324" s="273">
        <f t="shared" si="298"/>
        <v>0</v>
      </c>
      <c r="G324" s="273">
        <f t="shared" si="298"/>
        <v>0</v>
      </c>
      <c r="H324" s="273">
        <f t="shared" si="298"/>
        <v>0</v>
      </c>
      <c r="I324" s="273">
        <f t="shared" si="298"/>
        <v>0</v>
      </c>
      <c r="J324" s="273">
        <f t="shared" si="298"/>
        <v>0</v>
      </c>
      <c r="K324" s="273">
        <f t="shared" si="298"/>
        <v>0</v>
      </c>
      <c r="L324" s="273">
        <f t="shared" si="298"/>
        <v>0</v>
      </c>
      <c r="M324" s="273">
        <f t="shared" si="298"/>
        <v>0</v>
      </c>
      <c r="N324" s="273">
        <f t="shared" si="298"/>
        <v>0</v>
      </c>
      <c r="O324" s="273">
        <f t="shared" si="298"/>
        <v>0</v>
      </c>
      <c r="P324" s="273">
        <f t="shared" si="299"/>
        <v>0</v>
      </c>
      <c r="Q324" s="273">
        <f t="shared" si="299"/>
        <v>0</v>
      </c>
      <c r="R324" s="273">
        <f t="shared" si="299"/>
        <v>0</v>
      </c>
      <c r="S324" s="273">
        <f t="shared" si="299"/>
        <v>0</v>
      </c>
      <c r="T324" s="273">
        <f t="shared" si="299"/>
        <v>0</v>
      </c>
      <c r="U324" s="273">
        <f t="shared" si="299"/>
        <v>0</v>
      </c>
      <c r="V324" s="273">
        <f t="shared" si="299"/>
        <v>0</v>
      </c>
      <c r="W324" s="273">
        <f t="shared" si="299"/>
        <v>0</v>
      </c>
      <c r="X324" s="273">
        <f t="shared" si="299"/>
        <v>0</v>
      </c>
      <c r="Y324" s="273">
        <f t="shared" si="299"/>
        <v>0</v>
      </c>
      <c r="Z324" s="273">
        <f t="shared" si="300"/>
        <v>0</v>
      </c>
      <c r="AA324" s="273">
        <f t="shared" si="300"/>
        <v>0</v>
      </c>
      <c r="AB324" s="273">
        <f t="shared" si="300"/>
        <v>0</v>
      </c>
      <c r="AC324" s="273">
        <f t="shared" si="300"/>
        <v>0</v>
      </c>
      <c r="AD324" s="273">
        <f t="shared" si="300"/>
        <v>0</v>
      </c>
      <c r="AE324" s="273">
        <f t="shared" si="300"/>
        <v>0</v>
      </c>
      <c r="AF324" s="273">
        <f t="shared" si="300"/>
        <v>0</v>
      </c>
      <c r="AH324" s="264">
        <f t="shared" si="293"/>
        <v>0</v>
      </c>
      <c r="AI324" s="264">
        <f t="shared" si="294"/>
        <v>0</v>
      </c>
    </row>
    <row r="325" spans="2:35" ht="15">
      <c r="C325"/>
      <c r="D325" s="168">
        <v>8640</v>
      </c>
      <c r="E325" s="193"/>
      <c r="F325" s="273">
        <f t="shared" si="298"/>
        <v>0</v>
      </c>
      <c r="G325" s="273">
        <f t="shared" si="298"/>
        <v>0</v>
      </c>
      <c r="H325" s="273">
        <f t="shared" si="298"/>
        <v>0</v>
      </c>
      <c r="I325" s="273">
        <f t="shared" si="298"/>
        <v>0</v>
      </c>
      <c r="J325" s="273">
        <f t="shared" si="298"/>
        <v>0</v>
      </c>
      <c r="K325" s="273">
        <f t="shared" si="298"/>
        <v>0</v>
      </c>
      <c r="L325" s="273">
        <f t="shared" si="298"/>
        <v>0</v>
      </c>
      <c r="M325" s="273">
        <f t="shared" si="298"/>
        <v>0</v>
      </c>
      <c r="N325" s="273">
        <f t="shared" si="298"/>
        <v>0</v>
      </c>
      <c r="O325" s="273">
        <f t="shared" si="298"/>
        <v>0</v>
      </c>
      <c r="P325" s="273">
        <f t="shared" si="299"/>
        <v>0</v>
      </c>
      <c r="Q325" s="273">
        <f t="shared" si="299"/>
        <v>0</v>
      </c>
      <c r="R325" s="273">
        <f t="shared" si="299"/>
        <v>0</v>
      </c>
      <c r="S325" s="273">
        <f t="shared" si="299"/>
        <v>0</v>
      </c>
      <c r="T325" s="273">
        <f t="shared" si="299"/>
        <v>0</v>
      </c>
      <c r="U325" s="273">
        <f t="shared" si="299"/>
        <v>0</v>
      </c>
      <c r="V325" s="273">
        <f t="shared" si="299"/>
        <v>0</v>
      </c>
      <c r="W325" s="273">
        <f t="shared" si="299"/>
        <v>0</v>
      </c>
      <c r="X325" s="273">
        <f t="shared" si="299"/>
        <v>0</v>
      </c>
      <c r="Y325" s="273">
        <f t="shared" si="299"/>
        <v>0</v>
      </c>
      <c r="Z325" s="273">
        <f t="shared" si="300"/>
        <v>0</v>
      </c>
      <c r="AA325" s="273">
        <f t="shared" si="300"/>
        <v>0</v>
      </c>
      <c r="AB325" s="273">
        <f t="shared" si="300"/>
        <v>0</v>
      </c>
      <c r="AC325" s="273">
        <f t="shared" si="300"/>
        <v>0</v>
      </c>
      <c r="AD325" s="273">
        <f t="shared" si="300"/>
        <v>0</v>
      </c>
      <c r="AE325" s="273">
        <f t="shared" si="300"/>
        <v>0</v>
      </c>
      <c r="AF325" s="273">
        <f t="shared" si="300"/>
        <v>0</v>
      </c>
      <c r="AH325" s="264">
        <f t="shared" si="293"/>
        <v>0</v>
      </c>
      <c r="AI325" s="264">
        <f t="shared" si="294"/>
        <v>0</v>
      </c>
    </row>
    <row r="326" spans="2:35" ht="15">
      <c r="C326"/>
      <c r="D326" s="168">
        <v>8650</v>
      </c>
      <c r="E326" s="193"/>
      <c r="F326" s="273">
        <f t="shared" si="298"/>
        <v>0</v>
      </c>
      <c r="G326" s="273">
        <f t="shared" si="298"/>
        <v>0</v>
      </c>
      <c r="H326" s="273">
        <f t="shared" si="298"/>
        <v>0</v>
      </c>
      <c r="I326" s="273">
        <f t="shared" si="298"/>
        <v>0</v>
      </c>
      <c r="J326" s="273">
        <f t="shared" si="298"/>
        <v>0</v>
      </c>
      <c r="K326" s="273">
        <f t="shared" si="298"/>
        <v>0</v>
      </c>
      <c r="L326" s="273">
        <f t="shared" si="298"/>
        <v>0</v>
      </c>
      <c r="M326" s="273">
        <f t="shared" si="298"/>
        <v>0</v>
      </c>
      <c r="N326" s="273">
        <f t="shared" si="298"/>
        <v>0</v>
      </c>
      <c r="O326" s="273">
        <f t="shared" si="298"/>
        <v>0</v>
      </c>
      <c r="P326" s="273">
        <f t="shared" si="299"/>
        <v>0</v>
      </c>
      <c r="Q326" s="273">
        <f t="shared" si="299"/>
        <v>0</v>
      </c>
      <c r="R326" s="273">
        <f t="shared" si="299"/>
        <v>0</v>
      </c>
      <c r="S326" s="273">
        <f t="shared" si="299"/>
        <v>0</v>
      </c>
      <c r="T326" s="273">
        <f t="shared" si="299"/>
        <v>0</v>
      </c>
      <c r="U326" s="273">
        <f t="shared" si="299"/>
        <v>0</v>
      </c>
      <c r="V326" s="273">
        <f t="shared" si="299"/>
        <v>0</v>
      </c>
      <c r="W326" s="273">
        <f t="shared" si="299"/>
        <v>0</v>
      </c>
      <c r="X326" s="273">
        <f t="shared" si="299"/>
        <v>0</v>
      </c>
      <c r="Y326" s="273">
        <f t="shared" si="299"/>
        <v>0</v>
      </c>
      <c r="Z326" s="273">
        <f t="shared" si="300"/>
        <v>0</v>
      </c>
      <c r="AA326" s="273">
        <f t="shared" si="300"/>
        <v>0</v>
      </c>
      <c r="AB326" s="273">
        <f t="shared" si="300"/>
        <v>0</v>
      </c>
      <c r="AC326" s="273">
        <f t="shared" si="300"/>
        <v>0</v>
      </c>
      <c r="AD326" s="273">
        <f t="shared" si="300"/>
        <v>0</v>
      </c>
      <c r="AE326" s="273">
        <f t="shared" si="300"/>
        <v>0</v>
      </c>
      <c r="AF326" s="273">
        <f t="shared" si="300"/>
        <v>0</v>
      </c>
      <c r="AH326" s="264">
        <f t="shared" si="293"/>
        <v>0</v>
      </c>
      <c r="AI326" s="264">
        <f t="shared" si="294"/>
        <v>0</v>
      </c>
    </row>
    <row r="327" spans="2:35" ht="15">
      <c r="C327"/>
      <c r="D327" s="168">
        <v>8670</v>
      </c>
      <c r="E327" s="193"/>
      <c r="F327" s="273">
        <f t="shared" si="298"/>
        <v>0</v>
      </c>
      <c r="G327" s="273">
        <f t="shared" si="298"/>
        <v>0</v>
      </c>
      <c r="H327" s="273">
        <f t="shared" si="298"/>
        <v>0</v>
      </c>
      <c r="I327" s="273">
        <f t="shared" si="298"/>
        <v>0</v>
      </c>
      <c r="J327" s="273">
        <f t="shared" si="298"/>
        <v>0</v>
      </c>
      <c r="K327" s="273">
        <f t="shared" si="298"/>
        <v>0</v>
      </c>
      <c r="L327" s="273">
        <f t="shared" si="298"/>
        <v>0</v>
      </c>
      <c r="M327" s="273">
        <f t="shared" si="298"/>
        <v>0</v>
      </c>
      <c r="N327" s="273">
        <f t="shared" si="298"/>
        <v>0</v>
      </c>
      <c r="O327" s="273">
        <f t="shared" si="298"/>
        <v>0</v>
      </c>
      <c r="P327" s="273">
        <f t="shared" si="299"/>
        <v>0</v>
      </c>
      <c r="Q327" s="273">
        <f t="shared" si="299"/>
        <v>0</v>
      </c>
      <c r="R327" s="273">
        <f t="shared" si="299"/>
        <v>0</v>
      </c>
      <c r="S327" s="273">
        <f t="shared" si="299"/>
        <v>0</v>
      </c>
      <c r="T327" s="273">
        <f t="shared" si="299"/>
        <v>0</v>
      </c>
      <c r="U327" s="273">
        <f t="shared" si="299"/>
        <v>0</v>
      </c>
      <c r="V327" s="273">
        <f t="shared" si="299"/>
        <v>0</v>
      </c>
      <c r="W327" s="273">
        <f t="shared" si="299"/>
        <v>0</v>
      </c>
      <c r="X327" s="273">
        <f t="shared" si="299"/>
        <v>0</v>
      </c>
      <c r="Y327" s="273">
        <f t="shared" si="299"/>
        <v>0</v>
      </c>
      <c r="Z327" s="273">
        <f t="shared" si="300"/>
        <v>0</v>
      </c>
      <c r="AA327" s="273">
        <f t="shared" si="300"/>
        <v>0</v>
      </c>
      <c r="AB327" s="273">
        <f t="shared" si="300"/>
        <v>0</v>
      </c>
      <c r="AC327" s="273">
        <f t="shared" si="300"/>
        <v>0</v>
      </c>
      <c r="AD327" s="273">
        <f t="shared" si="300"/>
        <v>0</v>
      </c>
      <c r="AE327" s="273">
        <f t="shared" si="300"/>
        <v>0</v>
      </c>
      <c r="AF327" s="273">
        <f t="shared" si="300"/>
        <v>0</v>
      </c>
      <c r="AH327" s="264">
        <f t="shared" si="293"/>
        <v>0</v>
      </c>
      <c r="AI327" s="264">
        <f t="shared" si="294"/>
        <v>0</v>
      </c>
    </row>
    <row r="328" spans="2:35" ht="15">
      <c r="C328"/>
      <c r="D328" s="168">
        <v>8700</v>
      </c>
      <c r="E328" s="193"/>
      <c r="F328" s="273">
        <f t="shared" si="298"/>
        <v>191.5</v>
      </c>
      <c r="G328" s="273">
        <f t="shared" si="298"/>
        <v>176.5</v>
      </c>
      <c r="H328" s="273">
        <f t="shared" si="298"/>
        <v>1620.99</v>
      </c>
      <c r="I328" s="273">
        <f t="shared" si="298"/>
        <v>6.5500000000000114</v>
      </c>
      <c r="J328" s="273">
        <f t="shared" si="298"/>
        <v>176.5</v>
      </c>
      <c r="K328" s="273">
        <f t="shared" si="298"/>
        <v>176.5</v>
      </c>
      <c r="L328" s="273">
        <f t="shared" si="298"/>
        <v>645.70289822601535</v>
      </c>
      <c r="M328" s="273">
        <f t="shared" si="298"/>
        <v>634.72054793521102</v>
      </c>
      <c r="N328" s="273">
        <f t="shared" si="298"/>
        <v>654.64110325387651</v>
      </c>
      <c r="O328" s="273">
        <f t="shared" si="298"/>
        <v>651.08520259986403</v>
      </c>
      <c r="P328" s="273">
        <f t="shared" si="299"/>
        <v>644.73325711178404</v>
      </c>
      <c r="Q328" s="273">
        <f t="shared" si="299"/>
        <v>667.8530688797689</v>
      </c>
      <c r="R328" s="273">
        <f t="shared" si="299"/>
        <v>392.03624169854646</v>
      </c>
      <c r="S328" s="273">
        <f t="shared" si="299"/>
        <v>374.59168651556325</v>
      </c>
      <c r="T328" s="273">
        <f t="shared" si="299"/>
        <v>469.35661844282055</v>
      </c>
      <c r="U328" s="273">
        <f t="shared" si="299"/>
        <v>355.18442603664073</v>
      </c>
      <c r="V328" s="273">
        <f t="shared" si="299"/>
        <v>374.57459439020806</v>
      </c>
      <c r="W328" s="273">
        <f t="shared" si="299"/>
        <v>421.03263291622085</v>
      </c>
      <c r="X328" s="273">
        <f t="shared" si="299"/>
        <v>652.46580751012812</v>
      </c>
      <c r="Y328" s="273">
        <f t="shared" si="299"/>
        <v>641.18408042767794</v>
      </c>
      <c r="Z328" s="273">
        <f t="shared" si="300"/>
        <v>661.41295064132908</v>
      </c>
      <c r="AA328" s="273">
        <f t="shared" si="300"/>
        <v>657.8721596456262</v>
      </c>
      <c r="AB328" s="273">
        <f t="shared" si="300"/>
        <v>651.52021415754621</v>
      </c>
      <c r="AC328" s="273">
        <f t="shared" si="300"/>
        <v>674.6400300393467</v>
      </c>
      <c r="AD328" s="273">
        <f t="shared" si="300"/>
        <v>398.82856701352949</v>
      </c>
      <c r="AE328" s="273">
        <f t="shared" si="300"/>
        <v>380.87293539751687</v>
      </c>
      <c r="AF328" s="273">
        <f t="shared" si="300"/>
        <v>476.78450246678</v>
      </c>
      <c r="AH328" s="264">
        <f t="shared" si="293"/>
        <v>6247.27607800652</v>
      </c>
      <c r="AI328" s="264">
        <f t="shared" si="294"/>
        <v>6346.372900642551</v>
      </c>
    </row>
    <row r="329" spans="2:35" ht="15">
      <c r="C329"/>
      <c r="D329" s="168">
        <v>8710</v>
      </c>
      <c r="E329" s="193"/>
      <c r="F329" s="273">
        <f t="shared" ref="F329:O338" si="301">SUMIF($C$10:$C$288,$D329,F$10:F$288)</f>
        <v>0</v>
      </c>
      <c r="G329" s="273">
        <f t="shared" si="301"/>
        <v>0</v>
      </c>
      <c r="H329" s="273">
        <f t="shared" si="301"/>
        <v>0</v>
      </c>
      <c r="I329" s="273">
        <f t="shared" si="301"/>
        <v>0</v>
      </c>
      <c r="J329" s="273">
        <f t="shared" si="301"/>
        <v>0</v>
      </c>
      <c r="K329" s="273">
        <f t="shared" si="301"/>
        <v>0</v>
      </c>
      <c r="L329" s="273">
        <f t="shared" si="301"/>
        <v>0</v>
      </c>
      <c r="M329" s="273">
        <f t="shared" si="301"/>
        <v>0</v>
      </c>
      <c r="N329" s="273">
        <f t="shared" si="301"/>
        <v>0</v>
      </c>
      <c r="O329" s="273">
        <f t="shared" si="301"/>
        <v>0</v>
      </c>
      <c r="P329" s="273">
        <f t="shared" ref="P329:Y338" si="302">SUMIF($C$10:$C$288,$D329,P$10:P$288)</f>
        <v>0</v>
      </c>
      <c r="Q329" s="273">
        <f t="shared" si="302"/>
        <v>0</v>
      </c>
      <c r="R329" s="273">
        <f t="shared" si="302"/>
        <v>0</v>
      </c>
      <c r="S329" s="273">
        <f t="shared" si="302"/>
        <v>0</v>
      </c>
      <c r="T329" s="273">
        <f t="shared" si="302"/>
        <v>0</v>
      </c>
      <c r="U329" s="273">
        <f t="shared" si="302"/>
        <v>0</v>
      </c>
      <c r="V329" s="273">
        <f t="shared" si="302"/>
        <v>0</v>
      </c>
      <c r="W329" s="273">
        <f t="shared" si="302"/>
        <v>0</v>
      </c>
      <c r="X329" s="273">
        <f t="shared" si="302"/>
        <v>0</v>
      </c>
      <c r="Y329" s="273">
        <f t="shared" si="302"/>
        <v>0</v>
      </c>
      <c r="Z329" s="273">
        <f t="shared" ref="Z329:AF338" si="303">SUMIF($C$10:$C$288,$D329,Z$10:Z$288)</f>
        <v>0</v>
      </c>
      <c r="AA329" s="273">
        <f t="shared" si="303"/>
        <v>0</v>
      </c>
      <c r="AB329" s="273">
        <f t="shared" si="303"/>
        <v>0</v>
      </c>
      <c r="AC329" s="273">
        <f t="shared" si="303"/>
        <v>0</v>
      </c>
      <c r="AD329" s="273">
        <f t="shared" si="303"/>
        <v>0</v>
      </c>
      <c r="AE329" s="273">
        <f t="shared" si="303"/>
        <v>0</v>
      </c>
      <c r="AF329" s="273">
        <f t="shared" si="303"/>
        <v>0</v>
      </c>
      <c r="AH329" s="264">
        <f t="shared" si="293"/>
        <v>0</v>
      </c>
      <c r="AI329" s="264">
        <f t="shared" si="294"/>
        <v>0</v>
      </c>
    </row>
    <row r="330" spans="2:35" ht="15">
      <c r="C330"/>
      <c r="D330" s="168">
        <v>8711</v>
      </c>
      <c r="E330" s="193"/>
      <c r="F330" s="273">
        <f t="shared" si="301"/>
        <v>0</v>
      </c>
      <c r="G330" s="273">
        <f t="shared" si="301"/>
        <v>0</v>
      </c>
      <c r="H330" s="273">
        <f t="shared" si="301"/>
        <v>0</v>
      </c>
      <c r="I330" s="273">
        <f t="shared" si="301"/>
        <v>0</v>
      </c>
      <c r="J330" s="273">
        <f t="shared" si="301"/>
        <v>0</v>
      </c>
      <c r="K330" s="273">
        <f t="shared" si="301"/>
        <v>0</v>
      </c>
      <c r="L330" s="273">
        <f t="shared" si="301"/>
        <v>0</v>
      </c>
      <c r="M330" s="273">
        <f t="shared" si="301"/>
        <v>0</v>
      </c>
      <c r="N330" s="273">
        <f t="shared" si="301"/>
        <v>0</v>
      </c>
      <c r="O330" s="273">
        <f t="shared" si="301"/>
        <v>0</v>
      </c>
      <c r="P330" s="273">
        <f t="shared" si="302"/>
        <v>0</v>
      </c>
      <c r="Q330" s="273">
        <f t="shared" si="302"/>
        <v>0</v>
      </c>
      <c r="R330" s="273">
        <f t="shared" si="302"/>
        <v>0</v>
      </c>
      <c r="S330" s="273">
        <f t="shared" si="302"/>
        <v>0</v>
      </c>
      <c r="T330" s="273">
        <f t="shared" si="302"/>
        <v>0</v>
      </c>
      <c r="U330" s="273">
        <f t="shared" si="302"/>
        <v>0</v>
      </c>
      <c r="V330" s="273">
        <f t="shared" si="302"/>
        <v>0</v>
      </c>
      <c r="W330" s="273">
        <f t="shared" si="302"/>
        <v>0</v>
      </c>
      <c r="X330" s="273">
        <f t="shared" si="302"/>
        <v>0</v>
      </c>
      <c r="Y330" s="273">
        <f t="shared" si="302"/>
        <v>0</v>
      </c>
      <c r="Z330" s="273">
        <f t="shared" si="303"/>
        <v>0</v>
      </c>
      <c r="AA330" s="273">
        <f t="shared" si="303"/>
        <v>0</v>
      </c>
      <c r="AB330" s="273">
        <f t="shared" si="303"/>
        <v>0</v>
      </c>
      <c r="AC330" s="273">
        <f t="shared" si="303"/>
        <v>0</v>
      </c>
      <c r="AD330" s="273">
        <f t="shared" si="303"/>
        <v>0</v>
      </c>
      <c r="AE330" s="273">
        <f t="shared" si="303"/>
        <v>0</v>
      </c>
      <c r="AF330" s="273">
        <f t="shared" si="303"/>
        <v>0</v>
      </c>
      <c r="AH330" s="264">
        <f t="shared" si="293"/>
        <v>0</v>
      </c>
      <c r="AI330" s="264">
        <f t="shared" si="294"/>
        <v>0</v>
      </c>
    </row>
    <row r="331" spans="2:35" ht="15">
      <c r="C331"/>
      <c r="D331" s="168">
        <v>8720</v>
      </c>
      <c r="E331" s="193"/>
      <c r="F331" s="273">
        <f t="shared" si="301"/>
        <v>0</v>
      </c>
      <c r="G331" s="273">
        <f t="shared" si="301"/>
        <v>0</v>
      </c>
      <c r="H331" s="273">
        <f t="shared" si="301"/>
        <v>0</v>
      </c>
      <c r="I331" s="273">
        <f t="shared" si="301"/>
        <v>0</v>
      </c>
      <c r="J331" s="273">
        <f t="shared" si="301"/>
        <v>0</v>
      </c>
      <c r="K331" s="273">
        <f t="shared" si="301"/>
        <v>0</v>
      </c>
      <c r="L331" s="273">
        <f t="shared" si="301"/>
        <v>0</v>
      </c>
      <c r="M331" s="273">
        <f t="shared" si="301"/>
        <v>0</v>
      </c>
      <c r="N331" s="273">
        <f t="shared" si="301"/>
        <v>0</v>
      </c>
      <c r="O331" s="273">
        <f t="shared" si="301"/>
        <v>0</v>
      </c>
      <c r="P331" s="273">
        <f t="shared" si="302"/>
        <v>0</v>
      </c>
      <c r="Q331" s="273">
        <f t="shared" si="302"/>
        <v>0</v>
      </c>
      <c r="R331" s="273">
        <f t="shared" si="302"/>
        <v>0</v>
      </c>
      <c r="S331" s="273">
        <f t="shared" si="302"/>
        <v>0</v>
      </c>
      <c r="T331" s="273">
        <f t="shared" si="302"/>
        <v>0</v>
      </c>
      <c r="U331" s="273">
        <f t="shared" si="302"/>
        <v>0</v>
      </c>
      <c r="V331" s="273">
        <f t="shared" si="302"/>
        <v>0</v>
      </c>
      <c r="W331" s="273">
        <f t="shared" si="302"/>
        <v>0</v>
      </c>
      <c r="X331" s="273">
        <f t="shared" si="302"/>
        <v>0</v>
      </c>
      <c r="Y331" s="273">
        <f t="shared" si="302"/>
        <v>0</v>
      </c>
      <c r="Z331" s="273">
        <f t="shared" si="303"/>
        <v>0</v>
      </c>
      <c r="AA331" s="273">
        <f t="shared" si="303"/>
        <v>0</v>
      </c>
      <c r="AB331" s="273">
        <f t="shared" si="303"/>
        <v>0</v>
      </c>
      <c r="AC331" s="273">
        <f t="shared" si="303"/>
        <v>0</v>
      </c>
      <c r="AD331" s="273">
        <f t="shared" si="303"/>
        <v>0</v>
      </c>
      <c r="AE331" s="273">
        <f t="shared" si="303"/>
        <v>0</v>
      </c>
      <c r="AF331" s="273">
        <f t="shared" si="303"/>
        <v>0</v>
      </c>
      <c r="AH331" s="264">
        <f t="shared" si="293"/>
        <v>0</v>
      </c>
      <c r="AI331" s="264">
        <f t="shared" si="294"/>
        <v>0</v>
      </c>
    </row>
    <row r="332" spans="2:35" ht="15">
      <c r="C332"/>
      <c r="D332" s="168">
        <v>8740</v>
      </c>
      <c r="E332" s="193"/>
      <c r="F332" s="273">
        <f t="shared" si="301"/>
        <v>5862.9700000000012</v>
      </c>
      <c r="G332" s="273">
        <f t="shared" si="301"/>
        <v>10458.82</v>
      </c>
      <c r="H332" s="273">
        <f t="shared" si="301"/>
        <v>-5224.83</v>
      </c>
      <c r="I332" s="273">
        <f t="shared" si="301"/>
        <v>7918.87</v>
      </c>
      <c r="J332" s="273">
        <f t="shared" si="301"/>
        <v>4937.92</v>
      </c>
      <c r="K332" s="273">
        <f t="shared" si="301"/>
        <v>-33591.440000000002</v>
      </c>
      <c r="L332" s="273">
        <f t="shared" si="301"/>
        <v>68496.723513510748</v>
      </c>
      <c r="M332" s="273">
        <f t="shared" si="301"/>
        <v>68738.418682313728</v>
      </c>
      <c r="N332" s="273">
        <f t="shared" si="301"/>
        <v>69346.016145623871</v>
      </c>
      <c r="O332" s="273">
        <f t="shared" si="301"/>
        <v>68603.694266142556</v>
      </c>
      <c r="P332" s="273">
        <f t="shared" si="302"/>
        <v>68463.082012093015</v>
      </c>
      <c r="Q332" s="273">
        <f t="shared" si="302"/>
        <v>69328.478311868617</v>
      </c>
      <c r="R332" s="273">
        <f t="shared" si="302"/>
        <v>72651.329303600884</v>
      </c>
      <c r="S332" s="273">
        <f t="shared" si="302"/>
        <v>70562.007466117881</v>
      </c>
      <c r="T332" s="273">
        <f t="shared" si="302"/>
        <v>-34482.229085115665</v>
      </c>
      <c r="U332" s="273">
        <f t="shared" si="302"/>
        <v>73651.003488617149</v>
      </c>
      <c r="V332" s="273">
        <f t="shared" si="302"/>
        <v>33326.211124212066</v>
      </c>
      <c r="W332" s="273">
        <f t="shared" si="302"/>
        <v>-225346.01229743237</v>
      </c>
      <c r="X332" s="273">
        <f t="shared" si="302"/>
        <v>68496.723513510748</v>
      </c>
      <c r="Y332" s="273">
        <f t="shared" si="302"/>
        <v>68738.418682313728</v>
      </c>
      <c r="Z332" s="273">
        <f t="shared" si="303"/>
        <v>69346.016145623871</v>
      </c>
      <c r="AA332" s="273">
        <f t="shared" si="303"/>
        <v>68603.694266142556</v>
      </c>
      <c r="AB332" s="273">
        <f t="shared" si="303"/>
        <v>68463.082012093015</v>
      </c>
      <c r="AC332" s="273">
        <f t="shared" si="303"/>
        <v>69328.478311868617</v>
      </c>
      <c r="AD332" s="273">
        <f t="shared" si="303"/>
        <v>72651.329303600884</v>
      </c>
      <c r="AE332" s="273">
        <f t="shared" si="303"/>
        <v>70562.007466117881</v>
      </c>
      <c r="AF332" s="273">
        <f t="shared" si="303"/>
        <v>-34482.229085115665</v>
      </c>
      <c r="AH332" s="264">
        <f t="shared" si="293"/>
        <v>403338.72293155256</v>
      </c>
      <c r="AI332" s="264">
        <f t="shared" si="294"/>
        <v>403338.7229315525</v>
      </c>
    </row>
    <row r="333" spans="2:35" ht="15">
      <c r="C333"/>
      <c r="D333" s="168">
        <v>8750</v>
      </c>
      <c r="E333" s="193"/>
      <c r="F333" s="273">
        <f t="shared" si="301"/>
        <v>0</v>
      </c>
      <c r="G333" s="273">
        <f t="shared" si="301"/>
        <v>0</v>
      </c>
      <c r="H333" s="273">
        <f t="shared" si="301"/>
        <v>0</v>
      </c>
      <c r="I333" s="273">
        <f t="shared" si="301"/>
        <v>0</v>
      </c>
      <c r="J333" s="273">
        <f t="shared" si="301"/>
        <v>0</v>
      </c>
      <c r="K333" s="273">
        <f t="shared" si="301"/>
        <v>0</v>
      </c>
      <c r="L333" s="273">
        <f t="shared" si="301"/>
        <v>0</v>
      </c>
      <c r="M333" s="273">
        <f t="shared" si="301"/>
        <v>0</v>
      </c>
      <c r="N333" s="273">
        <f t="shared" si="301"/>
        <v>0</v>
      </c>
      <c r="O333" s="273">
        <f t="shared" si="301"/>
        <v>0</v>
      </c>
      <c r="P333" s="273">
        <f t="shared" si="302"/>
        <v>0</v>
      </c>
      <c r="Q333" s="273">
        <f t="shared" si="302"/>
        <v>0</v>
      </c>
      <c r="R333" s="273">
        <f t="shared" si="302"/>
        <v>0</v>
      </c>
      <c r="S333" s="273">
        <f t="shared" si="302"/>
        <v>0</v>
      </c>
      <c r="T333" s="273">
        <f t="shared" si="302"/>
        <v>0</v>
      </c>
      <c r="U333" s="273">
        <f t="shared" si="302"/>
        <v>0</v>
      </c>
      <c r="V333" s="273">
        <f t="shared" si="302"/>
        <v>0</v>
      </c>
      <c r="W333" s="273">
        <f t="shared" si="302"/>
        <v>0</v>
      </c>
      <c r="X333" s="273">
        <f t="shared" si="302"/>
        <v>0</v>
      </c>
      <c r="Y333" s="273">
        <f t="shared" si="302"/>
        <v>0</v>
      </c>
      <c r="Z333" s="273">
        <f t="shared" si="303"/>
        <v>0</v>
      </c>
      <c r="AA333" s="273">
        <f t="shared" si="303"/>
        <v>0</v>
      </c>
      <c r="AB333" s="273">
        <f t="shared" si="303"/>
        <v>0</v>
      </c>
      <c r="AC333" s="273">
        <f t="shared" si="303"/>
        <v>0</v>
      </c>
      <c r="AD333" s="273">
        <f t="shared" si="303"/>
        <v>0</v>
      </c>
      <c r="AE333" s="273">
        <f t="shared" si="303"/>
        <v>0</v>
      </c>
      <c r="AF333" s="273">
        <f t="shared" si="303"/>
        <v>0</v>
      </c>
      <c r="AH333" s="264">
        <f t="shared" si="293"/>
        <v>0</v>
      </c>
      <c r="AI333" s="264">
        <f t="shared" si="294"/>
        <v>0</v>
      </c>
    </row>
    <row r="334" spans="2:35" ht="15">
      <c r="C334"/>
      <c r="D334" s="168">
        <v>8760</v>
      </c>
      <c r="E334" s="193"/>
      <c r="F334" s="273">
        <f t="shared" si="301"/>
        <v>0</v>
      </c>
      <c r="G334" s="273">
        <f t="shared" si="301"/>
        <v>0</v>
      </c>
      <c r="H334" s="273">
        <f t="shared" si="301"/>
        <v>0</v>
      </c>
      <c r="I334" s="273">
        <f t="shared" si="301"/>
        <v>0</v>
      </c>
      <c r="J334" s="273">
        <f t="shared" si="301"/>
        <v>0</v>
      </c>
      <c r="K334" s="273">
        <f t="shared" si="301"/>
        <v>0</v>
      </c>
      <c r="L334" s="273">
        <f t="shared" si="301"/>
        <v>0</v>
      </c>
      <c r="M334" s="273">
        <f t="shared" si="301"/>
        <v>0</v>
      </c>
      <c r="N334" s="273">
        <f t="shared" si="301"/>
        <v>0</v>
      </c>
      <c r="O334" s="273">
        <f t="shared" si="301"/>
        <v>0</v>
      </c>
      <c r="P334" s="273">
        <f t="shared" si="302"/>
        <v>0</v>
      </c>
      <c r="Q334" s="273">
        <f t="shared" si="302"/>
        <v>0</v>
      </c>
      <c r="R334" s="273">
        <f t="shared" si="302"/>
        <v>0</v>
      </c>
      <c r="S334" s="273">
        <f t="shared" si="302"/>
        <v>0</v>
      </c>
      <c r="T334" s="273">
        <f t="shared" si="302"/>
        <v>0</v>
      </c>
      <c r="U334" s="273">
        <f t="shared" si="302"/>
        <v>0</v>
      </c>
      <c r="V334" s="273">
        <f t="shared" si="302"/>
        <v>0</v>
      </c>
      <c r="W334" s="273">
        <f t="shared" si="302"/>
        <v>0</v>
      </c>
      <c r="X334" s="273">
        <f t="shared" si="302"/>
        <v>0</v>
      </c>
      <c r="Y334" s="273">
        <f t="shared" si="302"/>
        <v>0</v>
      </c>
      <c r="Z334" s="273">
        <f t="shared" si="303"/>
        <v>0</v>
      </c>
      <c r="AA334" s="273">
        <f t="shared" si="303"/>
        <v>0</v>
      </c>
      <c r="AB334" s="273">
        <f t="shared" si="303"/>
        <v>0</v>
      </c>
      <c r="AC334" s="273">
        <f t="shared" si="303"/>
        <v>0</v>
      </c>
      <c r="AD334" s="273">
        <f t="shared" si="303"/>
        <v>0</v>
      </c>
      <c r="AE334" s="273">
        <f t="shared" si="303"/>
        <v>0</v>
      </c>
      <c r="AF334" s="273">
        <f t="shared" si="303"/>
        <v>0</v>
      </c>
      <c r="AH334" s="264">
        <f t="shared" si="293"/>
        <v>0</v>
      </c>
      <c r="AI334" s="264">
        <f t="shared" si="294"/>
        <v>0</v>
      </c>
    </row>
    <row r="335" spans="2:35" ht="15">
      <c r="C335"/>
      <c r="D335" s="168">
        <v>8770</v>
      </c>
      <c r="E335" s="193"/>
      <c r="F335" s="273">
        <f t="shared" si="301"/>
        <v>0</v>
      </c>
      <c r="G335" s="273">
        <f t="shared" si="301"/>
        <v>0</v>
      </c>
      <c r="H335" s="273">
        <f t="shared" si="301"/>
        <v>0</v>
      </c>
      <c r="I335" s="273">
        <f t="shared" si="301"/>
        <v>0</v>
      </c>
      <c r="J335" s="273">
        <f t="shared" si="301"/>
        <v>0</v>
      </c>
      <c r="K335" s="273">
        <f t="shared" si="301"/>
        <v>0</v>
      </c>
      <c r="L335" s="273">
        <f t="shared" si="301"/>
        <v>0</v>
      </c>
      <c r="M335" s="273">
        <f t="shared" si="301"/>
        <v>0</v>
      </c>
      <c r="N335" s="273">
        <f t="shared" si="301"/>
        <v>0</v>
      </c>
      <c r="O335" s="273">
        <f t="shared" si="301"/>
        <v>0</v>
      </c>
      <c r="P335" s="273">
        <f t="shared" si="302"/>
        <v>0</v>
      </c>
      <c r="Q335" s="273">
        <f t="shared" si="302"/>
        <v>0</v>
      </c>
      <c r="R335" s="273">
        <f t="shared" si="302"/>
        <v>0</v>
      </c>
      <c r="S335" s="273">
        <f t="shared" si="302"/>
        <v>0</v>
      </c>
      <c r="T335" s="273">
        <f t="shared" si="302"/>
        <v>0</v>
      </c>
      <c r="U335" s="273">
        <f t="shared" si="302"/>
        <v>0</v>
      </c>
      <c r="V335" s="273">
        <f t="shared" si="302"/>
        <v>0</v>
      </c>
      <c r="W335" s="273">
        <f t="shared" si="302"/>
        <v>0</v>
      </c>
      <c r="X335" s="273">
        <f t="shared" si="302"/>
        <v>0</v>
      </c>
      <c r="Y335" s="273">
        <f t="shared" si="302"/>
        <v>0</v>
      </c>
      <c r="Z335" s="273">
        <f t="shared" si="303"/>
        <v>0</v>
      </c>
      <c r="AA335" s="273">
        <f t="shared" si="303"/>
        <v>0</v>
      </c>
      <c r="AB335" s="273">
        <f t="shared" si="303"/>
        <v>0</v>
      </c>
      <c r="AC335" s="273">
        <f t="shared" si="303"/>
        <v>0</v>
      </c>
      <c r="AD335" s="273">
        <f t="shared" si="303"/>
        <v>0</v>
      </c>
      <c r="AE335" s="273">
        <f t="shared" si="303"/>
        <v>0</v>
      </c>
      <c r="AF335" s="273">
        <f t="shared" si="303"/>
        <v>0</v>
      </c>
      <c r="AH335" s="264">
        <f t="shared" si="293"/>
        <v>0</v>
      </c>
      <c r="AI335" s="264">
        <f t="shared" si="294"/>
        <v>0</v>
      </c>
    </row>
    <row r="336" spans="2:35" ht="15">
      <c r="C336"/>
      <c r="D336" s="168">
        <v>8780</v>
      </c>
      <c r="E336" s="193"/>
      <c r="F336" s="273">
        <f t="shared" si="301"/>
        <v>0</v>
      </c>
      <c r="G336" s="273">
        <f t="shared" si="301"/>
        <v>0</v>
      </c>
      <c r="H336" s="273">
        <f t="shared" si="301"/>
        <v>0</v>
      </c>
      <c r="I336" s="273">
        <f t="shared" si="301"/>
        <v>0</v>
      </c>
      <c r="J336" s="273">
        <f t="shared" si="301"/>
        <v>0</v>
      </c>
      <c r="K336" s="273">
        <f t="shared" si="301"/>
        <v>0</v>
      </c>
      <c r="L336" s="273">
        <f t="shared" si="301"/>
        <v>0</v>
      </c>
      <c r="M336" s="273">
        <f t="shared" si="301"/>
        <v>0</v>
      </c>
      <c r="N336" s="273">
        <f t="shared" si="301"/>
        <v>0</v>
      </c>
      <c r="O336" s="273">
        <f t="shared" si="301"/>
        <v>0</v>
      </c>
      <c r="P336" s="273">
        <f t="shared" si="302"/>
        <v>0</v>
      </c>
      <c r="Q336" s="273">
        <f t="shared" si="302"/>
        <v>0</v>
      </c>
      <c r="R336" s="273">
        <f t="shared" si="302"/>
        <v>0</v>
      </c>
      <c r="S336" s="273">
        <f t="shared" si="302"/>
        <v>0</v>
      </c>
      <c r="T336" s="273">
        <f t="shared" si="302"/>
        <v>0</v>
      </c>
      <c r="U336" s="273">
        <f t="shared" si="302"/>
        <v>0</v>
      </c>
      <c r="V336" s="273">
        <f t="shared" si="302"/>
        <v>0</v>
      </c>
      <c r="W336" s="273">
        <f t="shared" si="302"/>
        <v>0</v>
      </c>
      <c r="X336" s="273">
        <f t="shared" si="302"/>
        <v>0</v>
      </c>
      <c r="Y336" s="273">
        <f t="shared" si="302"/>
        <v>0</v>
      </c>
      <c r="Z336" s="273">
        <f t="shared" si="303"/>
        <v>0</v>
      </c>
      <c r="AA336" s="273">
        <f t="shared" si="303"/>
        <v>0</v>
      </c>
      <c r="AB336" s="273">
        <f t="shared" si="303"/>
        <v>0</v>
      </c>
      <c r="AC336" s="273">
        <f t="shared" si="303"/>
        <v>0</v>
      </c>
      <c r="AD336" s="273">
        <f t="shared" si="303"/>
        <v>0</v>
      </c>
      <c r="AE336" s="273">
        <f t="shared" si="303"/>
        <v>0</v>
      </c>
      <c r="AF336" s="273">
        <f t="shared" si="303"/>
        <v>0</v>
      </c>
      <c r="AH336" s="264">
        <f t="shared" si="293"/>
        <v>0</v>
      </c>
      <c r="AI336" s="264">
        <f t="shared" si="294"/>
        <v>0</v>
      </c>
    </row>
    <row r="337" spans="3:35" ht="15">
      <c r="C337"/>
      <c r="D337" s="168">
        <v>8790</v>
      </c>
      <c r="E337" s="193"/>
      <c r="F337" s="273">
        <f t="shared" si="301"/>
        <v>0</v>
      </c>
      <c r="G337" s="273">
        <f t="shared" si="301"/>
        <v>0</v>
      </c>
      <c r="H337" s="273">
        <f t="shared" si="301"/>
        <v>0</v>
      </c>
      <c r="I337" s="273">
        <f t="shared" si="301"/>
        <v>0</v>
      </c>
      <c r="J337" s="273">
        <f t="shared" si="301"/>
        <v>0</v>
      </c>
      <c r="K337" s="273">
        <f t="shared" si="301"/>
        <v>0</v>
      </c>
      <c r="L337" s="273">
        <f t="shared" si="301"/>
        <v>0</v>
      </c>
      <c r="M337" s="273">
        <f t="shared" si="301"/>
        <v>0</v>
      </c>
      <c r="N337" s="273">
        <f t="shared" si="301"/>
        <v>0</v>
      </c>
      <c r="O337" s="273">
        <f t="shared" si="301"/>
        <v>0</v>
      </c>
      <c r="P337" s="273">
        <f t="shared" si="302"/>
        <v>0</v>
      </c>
      <c r="Q337" s="273">
        <f t="shared" si="302"/>
        <v>0</v>
      </c>
      <c r="R337" s="273">
        <f t="shared" si="302"/>
        <v>0</v>
      </c>
      <c r="S337" s="273">
        <f t="shared" si="302"/>
        <v>0</v>
      </c>
      <c r="T337" s="273">
        <f t="shared" si="302"/>
        <v>0</v>
      </c>
      <c r="U337" s="273">
        <f t="shared" si="302"/>
        <v>0</v>
      </c>
      <c r="V337" s="273">
        <f t="shared" si="302"/>
        <v>0</v>
      </c>
      <c r="W337" s="273">
        <f t="shared" si="302"/>
        <v>0</v>
      </c>
      <c r="X337" s="273">
        <f t="shared" si="302"/>
        <v>0</v>
      </c>
      <c r="Y337" s="273">
        <f t="shared" si="302"/>
        <v>0</v>
      </c>
      <c r="Z337" s="273">
        <f t="shared" si="303"/>
        <v>0</v>
      </c>
      <c r="AA337" s="273">
        <f t="shared" si="303"/>
        <v>0</v>
      </c>
      <c r="AB337" s="273">
        <f t="shared" si="303"/>
        <v>0</v>
      </c>
      <c r="AC337" s="273">
        <f t="shared" si="303"/>
        <v>0</v>
      </c>
      <c r="AD337" s="273">
        <f t="shared" si="303"/>
        <v>0</v>
      </c>
      <c r="AE337" s="273">
        <f t="shared" si="303"/>
        <v>0</v>
      </c>
      <c r="AF337" s="273">
        <f t="shared" si="303"/>
        <v>0</v>
      </c>
      <c r="AH337" s="264">
        <f t="shared" si="293"/>
        <v>0</v>
      </c>
      <c r="AI337" s="264">
        <f t="shared" si="294"/>
        <v>0</v>
      </c>
    </row>
    <row r="338" spans="3:35" ht="15">
      <c r="C338"/>
      <c r="D338" s="168">
        <v>8800</v>
      </c>
      <c r="E338" s="193"/>
      <c r="F338" s="273">
        <f t="shared" si="301"/>
        <v>995</v>
      </c>
      <c r="G338" s="273">
        <f t="shared" si="301"/>
        <v>29.34</v>
      </c>
      <c r="H338" s="273">
        <f t="shared" si="301"/>
        <v>0</v>
      </c>
      <c r="I338" s="273">
        <f t="shared" si="301"/>
        <v>0</v>
      </c>
      <c r="J338" s="273">
        <f t="shared" si="301"/>
        <v>0</v>
      </c>
      <c r="K338" s="273">
        <f t="shared" si="301"/>
        <v>9883.1</v>
      </c>
      <c r="L338" s="273">
        <f t="shared" si="301"/>
        <v>2270.1507539182526</v>
      </c>
      <c r="M338" s="273">
        <f t="shared" si="301"/>
        <v>2258.4849773053293</v>
      </c>
      <c r="N338" s="273">
        <f t="shared" si="301"/>
        <v>2339.3280175560758</v>
      </c>
      <c r="O338" s="273">
        <f t="shared" si="301"/>
        <v>2324.7005232851293</v>
      </c>
      <c r="P338" s="273">
        <f t="shared" si="302"/>
        <v>2266.2034626409609</v>
      </c>
      <c r="Q338" s="273">
        <f t="shared" si="302"/>
        <v>20173.946705467268</v>
      </c>
      <c r="R338" s="273">
        <f t="shared" si="302"/>
        <v>1671.1039879799048</v>
      </c>
      <c r="S338" s="273">
        <f t="shared" si="302"/>
        <v>1677.8434087337382</v>
      </c>
      <c r="T338" s="273">
        <f t="shared" si="302"/>
        <v>1964.1410653783742</v>
      </c>
      <c r="U338" s="273">
        <f t="shared" si="302"/>
        <v>1405.4280910728485</v>
      </c>
      <c r="V338" s="273">
        <f t="shared" si="302"/>
        <v>2124.6741187703237</v>
      </c>
      <c r="W338" s="273">
        <f t="shared" si="302"/>
        <v>2064.2493280648137</v>
      </c>
      <c r="X338" s="273">
        <f t="shared" si="302"/>
        <v>2270.1507539182526</v>
      </c>
      <c r="Y338" s="273">
        <f t="shared" si="302"/>
        <v>2258.4849773053293</v>
      </c>
      <c r="Z338" s="273">
        <f t="shared" si="303"/>
        <v>2339.3280175560758</v>
      </c>
      <c r="AA338" s="273">
        <f t="shared" si="303"/>
        <v>2324.7005232851293</v>
      </c>
      <c r="AB338" s="273">
        <f t="shared" si="303"/>
        <v>2266.2034626409609</v>
      </c>
      <c r="AC338" s="273">
        <f t="shared" si="303"/>
        <v>20173.946705467268</v>
      </c>
      <c r="AD338" s="273">
        <f t="shared" si="303"/>
        <v>1671.1039879799048</v>
      </c>
      <c r="AE338" s="273">
        <f t="shared" si="303"/>
        <v>1677.8434087337382</v>
      </c>
      <c r="AF338" s="273">
        <f t="shared" si="303"/>
        <v>1964.1410653783742</v>
      </c>
      <c r="AH338" s="264">
        <f t="shared" si="293"/>
        <v>42540.254440173019</v>
      </c>
      <c r="AI338" s="264">
        <f t="shared" si="294"/>
        <v>42540.254440173019</v>
      </c>
    </row>
    <row r="339" spans="3:35" ht="15">
      <c r="C339"/>
      <c r="D339" s="168">
        <v>8810</v>
      </c>
      <c r="E339" s="193"/>
      <c r="F339" s="273">
        <f t="shared" ref="F339:O348" si="304">SUMIF($C$10:$C$288,$D339,F$10:F$288)</f>
        <v>838.41000000000008</v>
      </c>
      <c r="G339" s="273">
        <f t="shared" si="304"/>
        <v>1681.66</v>
      </c>
      <c r="H339" s="273">
        <f t="shared" si="304"/>
        <v>201.1400000000001</v>
      </c>
      <c r="I339" s="273">
        <f t="shared" si="304"/>
        <v>-16315.23</v>
      </c>
      <c r="J339" s="273">
        <f t="shared" si="304"/>
        <v>-592.26</v>
      </c>
      <c r="K339" s="273">
        <f t="shared" si="304"/>
        <v>-362.24</v>
      </c>
      <c r="L339" s="273">
        <f t="shared" si="304"/>
        <v>-3040.132100437555</v>
      </c>
      <c r="M339" s="273">
        <f t="shared" si="304"/>
        <v>-3040.132100437555</v>
      </c>
      <c r="N339" s="273">
        <f t="shared" si="304"/>
        <v>-3045.7770193076108</v>
      </c>
      <c r="O339" s="273">
        <f t="shared" si="304"/>
        <v>-3040.132100437555</v>
      </c>
      <c r="P339" s="273">
        <f t="shared" ref="P339:Y348" si="305">SUMIF($C$10:$C$288,$D339,P$10:P$288)</f>
        <v>-3040.132100437555</v>
      </c>
      <c r="Q339" s="273">
        <f t="shared" si="305"/>
        <v>-3043.1187272246243</v>
      </c>
      <c r="R339" s="273">
        <f t="shared" si="305"/>
        <v>-2799.9415675025948</v>
      </c>
      <c r="S339" s="273">
        <f t="shared" si="305"/>
        <v>-2709.1563783731863</v>
      </c>
      <c r="T339" s="273">
        <f t="shared" si="305"/>
        <v>-2386.2230891768349</v>
      </c>
      <c r="U339" s="273">
        <f t="shared" si="305"/>
        <v>-2638.9371927608681</v>
      </c>
      <c r="V339" s="273">
        <f t="shared" si="305"/>
        <v>-2555.3526818348346</v>
      </c>
      <c r="W339" s="273">
        <f t="shared" si="305"/>
        <v>-1458.9090903516833</v>
      </c>
      <c r="X339" s="273">
        <f t="shared" si="305"/>
        <v>-3040.132100437555</v>
      </c>
      <c r="Y339" s="273">
        <f t="shared" si="305"/>
        <v>-3040.132100437555</v>
      </c>
      <c r="Z339" s="273">
        <f t="shared" ref="Z339:AF348" si="306">SUMIF($C$10:$C$288,$D339,Z$10:Z$288)</f>
        <v>-3045.7770193076108</v>
      </c>
      <c r="AA339" s="273">
        <f t="shared" si="306"/>
        <v>-3040.132100437555</v>
      </c>
      <c r="AB339" s="273">
        <f t="shared" si="306"/>
        <v>-3040.132100437555</v>
      </c>
      <c r="AC339" s="273">
        <f t="shared" si="306"/>
        <v>-3043.1187272246243</v>
      </c>
      <c r="AD339" s="273">
        <f t="shared" si="306"/>
        <v>-2799.9415675025948</v>
      </c>
      <c r="AE339" s="273">
        <f t="shared" si="306"/>
        <v>-2709.1563783731863</v>
      </c>
      <c r="AF339" s="273">
        <f t="shared" si="306"/>
        <v>-2386.2230891768349</v>
      </c>
      <c r="AH339" s="264">
        <f t="shared" si="293"/>
        <v>-32797.944148282455</v>
      </c>
      <c r="AI339" s="264">
        <f t="shared" si="294"/>
        <v>-32797.944148282462</v>
      </c>
    </row>
    <row r="340" spans="3:35" ht="15">
      <c r="C340"/>
      <c r="D340" s="168">
        <v>8850</v>
      </c>
      <c r="E340" s="193"/>
      <c r="F340" s="273">
        <f t="shared" si="304"/>
        <v>0</v>
      </c>
      <c r="G340" s="273">
        <f t="shared" si="304"/>
        <v>0</v>
      </c>
      <c r="H340" s="273">
        <f t="shared" si="304"/>
        <v>0</v>
      </c>
      <c r="I340" s="273">
        <f t="shared" si="304"/>
        <v>0</v>
      </c>
      <c r="J340" s="273">
        <f t="shared" si="304"/>
        <v>0</v>
      </c>
      <c r="K340" s="273">
        <f t="shared" si="304"/>
        <v>0</v>
      </c>
      <c r="L340" s="273">
        <f t="shared" si="304"/>
        <v>0</v>
      </c>
      <c r="M340" s="273">
        <f t="shared" si="304"/>
        <v>0</v>
      </c>
      <c r="N340" s="273">
        <f t="shared" si="304"/>
        <v>0</v>
      </c>
      <c r="O340" s="273">
        <f t="shared" si="304"/>
        <v>0</v>
      </c>
      <c r="P340" s="273">
        <f t="shared" si="305"/>
        <v>0</v>
      </c>
      <c r="Q340" s="273">
        <f t="shared" si="305"/>
        <v>0</v>
      </c>
      <c r="R340" s="273">
        <f t="shared" si="305"/>
        <v>0</v>
      </c>
      <c r="S340" s="273">
        <f t="shared" si="305"/>
        <v>0</v>
      </c>
      <c r="T340" s="273">
        <f t="shared" si="305"/>
        <v>0</v>
      </c>
      <c r="U340" s="273">
        <f t="shared" si="305"/>
        <v>0</v>
      </c>
      <c r="V340" s="273">
        <f t="shared" si="305"/>
        <v>0</v>
      </c>
      <c r="W340" s="273">
        <f t="shared" si="305"/>
        <v>0</v>
      </c>
      <c r="X340" s="273">
        <f t="shared" si="305"/>
        <v>0</v>
      </c>
      <c r="Y340" s="273">
        <f t="shared" si="305"/>
        <v>0</v>
      </c>
      <c r="Z340" s="273">
        <f t="shared" si="306"/>
        <v>0</v>
      </c>
      <c r="AA340" s="273">
        <f t="shared" si="306"/>
        <v>0</v>
      </c>
      <c r="AB340" s="273">
        <f t="shared" si="306"/>
        <v>0</v>
      </c>
      <c r="AC340" s="273">
        <f t="shared" si="306"/>
        <v>0</v>
      </c>
      <c r="AD340" s="273">
        <f t="shared" si="306"/>
        <v>0</v>
      </c>
      <c r="AE340" s="273">
        <f t="shared" si="306"/>
        <v>0</v>
      </c>
      <c r="AF340" s="273">
        <f t="shared" si="306"/>
        <v>0</v>
      </c>
      <c r="AH340" s="264">
        <f t="shared" si="293"/>
        <v>0</v>
      </c>
      <c r="AI340" s="264">
        <f t="shared" si="294"/>
        <v>0</v>
      </c>
    </row>
    <row r="341" spans="3:35" ht="15">
      <c r="C341"/>
      <c r="D341" s="168">
        <v>8860</v>
      </c>
      <c r="E341" s="193"/>
      <c r="F341" s="273">
        <f t="shared" si="304"/>
        <v>0</v>
      </c>
      <c r="G341" s="273">
        <f t="shared" si="304"/>
        <v>0</v>
      </c>
      <c r="H341" s="273">
        <f t="shared" si="304"/>
        <v>0</v>
      </c>
      <c r="I341" s="273">
        <f t="shared" si="304"/>
        <v>0</v>
      </c>
      <c r="J341" s="273">
        <f t="shared" si="304"/>
        <v>0</v>
      </c>
      <c r="K341" s="273">
        <f t="shared" si="304"/>
        <v>0</v>
      </c>
      <c r="L341" s="273">
        <f t="shared" si="304"/>
        <v>0</v>
      </c>
      <c r="M341" s="273">
        <f t="shared" si="304"/>
        <v>0</v>
      </c>
      <c r="N341" s="273">
        <f t="shared" si="304"/>
        <v>0</v>
      </c>
      <c r="O341" s="273">
        <f t="shared" si="304"/>
        <v>0</v>
      </c>
      <c r="P341" s="273">
        <f t="shared" si="305"/>
        <v>0</v>
      </c>
      <c r="Q341" s="273">
        <f t="shared" si="305"/>
        <v>0</v>
      </c>
      <c r="R341" s="273">
        <f t="shared" si="305"/>
        <v>0</v>
      </c>
      <c r="S341" s="273">
        <f t="shared" si="305"/>
        <v>0</v>
      </c>
      <c r="T341" s="273">
        <f t="shared" si="305"/>
        <v>0</v>
      </c>
      <c r="U341" s="273">
        <f t="shared" si="305"/>
        <v>0</v>
      </c>
      <c r="V341" s="273">
        <f t="shared" si="305"/>
        <v>0</v>
      </c>
      <c r="W341" s="273">
        <f t="shared" si="305"/>
        <v>0</v>
      </c>
      <c r="X341" s="273">
        <f t="shared" si="305"/>
        <v>0</v>
      </c>
      <c r="Y341" s="273">
        <f t="shared" si="305"/>
        <v>0</v>
      </c>
      <c r="Z341" s="273">
        <f t="shared" si="306"/>
        <v>0</v>
      </c>
      <c r="AA341" s="273">
        <f t="shared" si="306"/>
        <v>0</v>
      </c>
      <c r="AB341" s="273">
        <f t="shared" si="306"/>
        <v>0</v>
      </c>
      <c r="AC341" s="273">
        <f t="shared" si="306"/>
        <v>0</v>
      </c>
      <c r="AD341" s="273">
        <f t="shared" si="306"/>
        <v>0</v>
      </c>
      <c r="AE341" s="273">
        <f t="shared" si="306"/>
        <v>0</v>
      </c>
      <c r="AF341" s="273">
        <f t="shared" si="306"/>
        <v>0</v>
      </c>
      <c r="AH341" s="264">
        <f t="shared" si="293"/>
        <v>0</v>
      </c>
      <c r="AI341" s="264">
        <f t="shared" si="294"/>
        <v>0</v>
      </c>
    </row>
    <row r="342" spans="3:35" ht="15">
      <c r="C342"/>
      <c r="D342" s="168">
        <v>8870</v>
      </c>
      <c r="E342" s="193"/>
      <c r="F342" s="273">
        <f t="shared" si="304"/>
        <v>0</v>
      </c>
      <c r="G342" s="273">
        <f t="shared" si="304"/>
        <v>0</v>
      </c>
      <c r="H342" s="273">
        <f t="shared" si="304"/>
        <v>0</v>
      </c>
      <c r="I342" s="273">
        <f t="shared" si="304"/>
        <v>0</v>
      </c>
      <c r="J342" s="273">
        <f t="shared" si="304"/>
        <v>0</v>
      </c>
      <c r="K342" s="273">
        <f t="shared" si="304"/>
        <v>0</v>
      </c>
      <c r="L342" s="273">
        <f t="shared" si="304"/>
        <v>0</v>
      </c>
      <c r="M342" s="273">
        <f t="shared" si="304"/>
        <v>0</v>
      </c>
      <c r="N342" s="273">
        <f t="shared" si="304"/>
        <v>0</v>
      </c>
      <c r="O342" s="273">
        <f t="shared" si="304"/>
        <v>0</v>
      </c>
      <c r="P342" s="273">
        <f t="shared" si="305"/>
        <v>0</v>
      </c>
      <c r="Q342" s="273">
        <f t="shared" si="305"/>
        <v>0</v>
      </c>
      <c r="R342" s="273">
        <f t="shared" si="305"/>
        <v>0</v>
      </c>
      <c r="S342" s="273">
        <f t="shared" si="305"/>
        <v>0</v>
      </c>
      <c r="T342" s="273">
        <f t="shared" si="305"/>
        <v>0</v>
      </c>
      <c r="U342" s="273">
        <f t="shared" si="305"/>
        <v>0</v>
      </c>
      <c r="V342" s="273">
        <f t="shared" si="305"/>
        <v>0</v>
      </c>
      <c r="W342" s="273">
        <f t="shared" si="305"/>
        <v>0</v>
      </c>
      <c r="X342" s="273">
        <f t="shared" si="305"/>
        <v>0</v>
      </c>
      <c r="Y342" s="273">
        <f t="shared" si="305"/>
        <v>0</v>
      </c>
      <c r="Z342" s="273">
        <f t="shared" si="306"/>
        <v>0</v>
      </c>
      <c r="AA342" s="273">
        <f t="shared" si="306"/>
        <v>0</v>
      </c>
      <c r="AB342" s="273">
        <f t="shared" si="306"/>
        <v>0</v>
      </c>
      <c r="AC342" s="273">
        <f t="shared" si="306"/>
        <v>0</v>
      </c>
      <c r="AD342" s="273">
        <f t="shared" si="306"/>
        <v>0</v>
      </c>
      <c r="AE342" s="273">
        <f t="shared" si="306"/>
        <v>0</v>
      </c>
      <c r="AF342" s="273">
        <f t="shared" si="306"/>
        <v>0</v>
      </c>
      <c r="AH342" s="264">
        <f t="shared" si="293"/>
        <v>0</v>
      </c>
      <c r="AI342" s="264">
        <f t="shared" si="294"/>
        <v>0</v>
      </c>
    </row>
    <row r="343" spans="3:35" ht="15">
      <c r="C343"/>
      <c r="D343" s="168">
        <v>8890</v>
      </c>
      <c r="E343" s="193"/>
      <c r="F343" s="273">
        <f t="shared" si="304"/>
        <v>0</v>
      </c>
      <c r="G343" s="273">
        <f t="shared" si="304"/>
        <v>0</v>
      </c>
      <c r="H343" s="273">
        <f t="shared" si="304"/>
        <v>0</v>
      </c>
      <c r="I343" s="273">
        <f t="shared" si="304"/>
        <v>0</v>
      </c>
      <c r="J343" s="273">
        <f t="shared" si="304"/>
        <v>0</v>
      </c>
      <c r="K343" s="273">
        <f t="shared" si="304"/>
        <v>0</v>
      </c>
      <c r="L343" s="273">
        <f t="shared" si="304"/>
        <v>0</v>
      </c>
      <c r="M343" s="273">
        <f t="shared" si="304"/>
        <v>0</v>
      </c>
      <c r="N343" s="273">
        <f t="shared" si="304"/>
        <v>0</v>
      </c>
      <c r="O343" s="273">
        <f t="shared" si="304"/>
        <v>0</v>
      </c>
      <c r="P343" s="273">
        <f t="shared" si="305"/>
        <v>0</v>
      </c>
      <c r="Q343" s="273">
        <f t="shared" si="305"/>
        <v>0</v>
      </c>
      <c r="R343" s="273">
        <f t="shared" si="305"/>
        <v>0</v>
      </c>
      <c r="S343" s="273">
        <f t="shared" si="305"/>
        <v>0</v>
      </c>
      <c r="T343" s="273">
        <f t="shared" si="305"/>
        <v>0</v>
      </c>
      <c r="U343" s="273">
        <f t="shared" si="305"/>
        <v>0</v>
      </c>
      <c r="V343" s="273">
        <f t="shared" si="305"/>
        <v>0</v>
      </c>
      <c r="W343" s="273">
        <f t="shared" si="305"/>
        <v>0</v>
      </c>
      <c r="X343" s="273">
        <f t="shared" si="305"/>
        <v>0</v>
      </c>
      <c r="Y343" s="273">
        <f t="shared" si="305"/>
        <v>0</v>
      </c>
      <c r="Z343" s="273">
        <f t="shared" si="306"/>
        <v>0</v>
      </c>
      <c r="AA343" s="273">
        <f t="shared" si="306"/>
        <v>0</v>
      </c>
      <c r="AB343" s="273">
        <f t="shared" si="306"/>
        <v>0</v>
      </c>
      <c r="AC343" s="273">
        <f t="shared" si="306"/>
        <v>0</v>
      </c>
      <c r="AD343" s="273">
        <f t="shared" si="306"/>
        <v>0</v>
      </c>
      <c r="AE343" s="273">
        <f t="shared" si="306"/>
        <v>0</v>
      </c>
      <c r="AF343" s="273">
        <f t="shared" si="306"/>
        <v>0</v>
      </c>
      <c r="AH343" s="264">
        <f t="shared" si="293"/>
        <v>0</v>
      </c>
      <c r="AI343" s="264">
        <f t="shared" si="294"/>
        <v>0</v>
      </c>
    </row>
    <row r="344" spans="3:35" ht="15">
      <c r="C344"/>
      <c r="D344" s="168">
        <v>8900</v>
      </c>
      <c r="E344" s="193"/>
      <c r="F344" s="273">
        <f t="shared" si="304"/>
        <v>0</v>
      </c>
      <c r="G344" s="273">
        <f t="shared" si="304"/>
        <v>0</v>
      </c>
      <c r="H344" s="273">
        <f t="shared" si="304"/>
        <v>0</v>
      </c>
      <c r="I344" s="273">
        <f t="shared" si="304"/>
        <v>0</v>
      </c>
      <c r="J344" s="273">
        <f t="shared" si="304"/>
        <v>0</v>
      </c>
      <c r="K344" s="273">
        <f t="shared" si="304"/>
        <v>0</v>
      </c>
      <c r="L344" s="273">
        <f t="shared" si="304"/>
        <v>0</v>
      </c>
      <c r="M344" s="273">
        <f t="shared" si="304"/>
        <v>0</v>
      </c>
      <c r="N344" s="273">
        <f t="shared" si="304"/>
        <v>0</v>
      </c>
      <c r="O344" s="273">
        <f t="shared" si="304"/>
        <v>0</v>
      </c>
      <c r="P344" s="273">
        <f t="shared" si="305"/>
        <v>0</v>
      </c>
      <c r="Q344" s="273">
        <f t="shared" si="305"/>
        <v>0</v>
      </c>
      <c r="R344" s="273">
        <f t="shared" si="305"/>
        <v>0</v>
      </c>
      <c r="S344" s="273">
        <f t="shared" si="305"/>
        <v>0</v>
      </c>
      <c r="T344" s="273">
        <f t="shared" si="305"/>
        <v>0</v>
      </c>
      <c r="U344" s="273">
        <f t="shared" si="305"/>
        <v>0</v>
      </c>
      <c r="V344" s="273">
        <f t="shared" si="305"/>
        <v>0</v>
      </c>
      <c r="W344" s="273">
        <f t="shared" si="305"/>
        <v>0</v>
      </c>
      <c r="X344" s="273">
        <f t="shared" si="305"/>
        <v>0</v>
      </c>
      <c r="Y344" s="273">
        <f t="shared" si="305"/>
        <v>0</v>
      </c>
      <c r="Z344" s="273">
        <f t="shared" si="306"/>
        <v>0</v>
      </c>
      <c r="AA344" s="273">
        <f t="shared" si="306"/>
        <v>0</v>
      </c>
      <c r="AB344" s="273">
        <f t="shared" si="306"/>
        <v>0</v>
      </c>
      <c r="AC344" s="273">
        <f t="shared" si="306"/>
        <v>0</v>
      </c>
      <c r="AD344" s="273">
        <f t="shared" si="306"/>
        <v>0</v>
      </c>
      <c r="AE344" s="273">
        <f t="shared" si="306"/>
        <v>0</v>
      </c>
      <c r="AF344" s="273">
        <f t="shared" si="306"/>
        <v>0</v>
      </c>
      <c r="AH344" s="264">
        <f t="shared" si="293"/>
        <v>0</v>
      </c>
      <c r="AI344" s="264">
        <f t="shared" si="294"/>
        <v>0</v>
      </c>
    </row>
    <row r="345" spans="3:35" ht="15">
      <c r="C345"/>
      <c r="D345" s="168">
        <v>8910</v>
      </c>
      <c r="E345" s="193"/>
      <c r="F345" s="273">
        <f t="shared" si="304"/>
        <v>0</v>
      </c>
      <c r="G345" s="273">
        <f t="shared" si="304"/>
        <v>0</v>
      </c>
      <c r="H345" s="273">
        <f t="shared" si="304"/>
        <v>0</v>
      </c>
      <c r="I345" s="273">
        <f t="shared" si="304"/>
        <v>0</v>
      </c>
      <c r="J345" s="273">
        <f t="shared" si="304"/>
        <v>0</v>
      </c>
      <c r="K345" s="273">
        <f t="shared" si="304"/>
        <v>0</v>
      </c>
      <c r="L345" s="273">
        <f t="shared" si="304"/>
        <v>0</v>
      </c>
      <c r="M345" s="273">
        <f t="shared" si="304"/>
        <v>0</v>
      </c>
      <c r="N345" s="273">
        <f t="shared" si="304"/>
        <v>0</v>
      </c>
      <c r="O345" s="273">
        <f t="shared" si="304"/>
        <v>0</v>
      </c>
      <c r="P345" s="273">
        <f t="shared" si="305"/>
        <v>0</v>
      </c>
      <c r="Q345" s="273">
        <f t="shared" si="305"/>
        <v>0</v>
      </c>
      <c r="R345" s="273">
        <f t="shared" si="305"/>
        <v>0</v>
      </c>
      <c r="S345" s="273">
        <f t="shared" si="305"/>
        <v>0</v>
      </c>
      <c r="T345" s="273">
        <f t="shared" si="305"/>
        <v>0</v>
      </c>
      <c r="U345" s="273">
        <f t="shared" si="305"/>
        <v>0</v>
      </c>
      <c r="V345" s="273">
        <f t="shared" si="305"/>
        <v>0</v>
      </c>
      <c r="W345" s="273">
        <f t="shared" si="305"/>
        <v>0</v>
      </c>
      <c r="X345" s="273">
        <f t="shared" si="305"/>
        <v>0</v>
      </c>
      <c r="Y345" s="273">
        <f t="shared" si="305"/>
        <v>0</v>
      </c>
      <c r="Z345" s="273">
        <f t="shared" si="306"/>
        <v>0</v>
      </c>
      <c r="AA345" s="273">
        <f t="shared" si="306"/>
        <v>0</v>
      </c>
      <c r="AB345" s="273">
        <f t="shared" si="306"/>
        <v>0</v>
      </c>
      <c r="AC345" s="273">
        <f t="shared" si="306"/>
        <v>0</v>
      </c>
      <c r="AD345" s="273">
        <f t="shared" si="306"/>
        <v>0</v>
      </c>
      <c r="AE345" s="273">
        <f t="shared" si="306"/>
        <v>0</v>
      </c>
      <c r="AF345" s="273">
        <f t="shared" si="306"/>
        <v>0</v>
      </c>
      <c r="AH345" s="264">
        <f t="shared" si="293"/>
        <v>0</v>
      </c>
      <c r="AI345" s="264">
        <f t="shared" si="294"/>
        <v>0</v>
      </c>
    </row>
    <row r="346" spans="3:35" ht="15">
      <c r="C346"/>
      <c r="D346" s="168">
        <v>8920</v>
      </c>
      <c r="E346" s="193"/>
      <c r="F346" s="273">
        <f t="shared" si="304"/>
        <v>0</v>
      </c>
      <c r="G346" s="273">
        <f t="shared" si="304"/>
        <v>0</v>
      </c>
      <c r="H346" s="273">
        <f t="shared" si="304"/>
        <v>0</v>
      </c>
      <c r="I346" s="273">
        <f t="shared" si="304"/>
        <v>0</v>
      </c>
      <c r="J346" s="273">
        <f t="shared" si="304"/>
        <v>0</v>
      </c>
      <c r="K346" s="273">
        <f t="shared" si="304"/>
        <v>0</v>
      </c>
      <c r="L346" s="273">
        <f t="shared" si="304"/>
        <v>0</v>
      </c>
      <c r="M346" s="273">
        <f t="shared" si="304"/>
        <v>0</v>
      </c>
      <c r="N346" s="273">
        <f t="shared" si="304"/>
        <v>0</v>
      </c>
      <c r="O346" s="273">
        <f t="shared" si="304"/>
        <v>0</v>
      </c>
      <c r="P346" s="273">
        <f t="shared" si="305"/>
        <v>0</v>
      </c>
      <c r="Q346" s="273">
        <f t="shared" si="305"/>
        <v>0</v>
      </c>
      <c r="R346" s="273">
        <f t="shared" si="305"/>
        <v>0</v>
      </c>
      <c r="S346" s="273">
        <f t="shared" si="305"/>
        <v>0</v>
      </c>
      <c r="T346" s="273">
        <f t="shared" si="305"/>
        <v>0</v>
      </c>
      <c r="U346" s="273">
        <f t="shared" si="305"/>
        <v>0</v>
      </c>
      <c r="V346" s="273">
        <f t="shared" si="305"/>
        <v>0</v>
      </c>
      <c r="W346" s="273">
        <f t="shared" si="305"/>
        <v>0</v>
      </c>
      <c r="X346" s="273">
        <f t="shared" si="305"/>
        <v>0</v>
      </c>
      <c r="Y346" s="273">
        <f t="shared" si="305"/>
        <v>0</v>
      </c>
      <c r="Z346" s="273">
        <f t="shared" si="306"/>
        <v>0</v>
      </c>
      <c r="AA346" s="273">
        <f t="shared" si="306"/>
        <v>0</v>
      </c>
      <c r="AB346" s="273">
        <f t="shared" si="306"/>
        <v>0</v>
      </c>
      <c r="AC346" s="273">
        <f t="shared" si="306"/>
        <v>0</v>
      </c>
      <c r="AD346" s="273">
        <f t="shared" si="306"/>
        <v>0</v>
      </c>
      <c r="AE346" s="273">
        <f t="shared" si="306"/>
        <v>0</v>
      </c>
      <c r="AF346" s="273">
        <f t="shared" si="306"/>
        <v>0</v>
      </c>
      <c r="AH346" s="264">
        <f t="shared" si="293"/>
        <v>0</v>
      </c>
      <c r="AI346" s="264">
        <f t="shared" si="294"/>
        <v>0</v>
      </c>
    </row>
    <row r="347" spans="3:35" ht="15">
      <c r="C347"/>
      <c r="D347" s="168">
        <v>8930</v>
      </c>
      <c r="E347" s="193"/>
      <c r="F347" s="273">
        <f t="shared" si="304"/>
        <v>0</v>
      </c>
      <c r="G347" s="273">
        <f t="shared" si="304"/>
        <v>0</v>
      </c>
      <c r="H347" s="273">
        <f t="shared" si="304"/>
        <v>0</v>
      </c>
      <c r="I347" s="273">
        <f t="shared" si="304"/>
        <v>0</v>
      </c>
      <c r="J347" s="273">
        <f t="shared" si="304"/>
        <v>0</v>
      </c>
      <c r="K347" s="273">
        <f t="shared" si="304"/>
        <v>0</v>
      </c>
      <c r="L347" s="273">
        <f t="shared" si="304"/>
        <v>0</v>
      </c>
      <c r="M347" s="273">
        <f t="shared" si="304"/>
        <v>0</v>
      </c>
      <c r="N347" s="273">
        <f t="shared" si="304"/>
        <v>0</v>
      </c>
      <c r="O347" s="273">
        <f t="shared" si="304"/>
        <v>0</v>
      </c>
      <c r="P347" s="273">
        <f t="shared" si="305"/>
        <v>0</v>
      </c>
      <c r="Q347" s="273">
        <f t="shared" si="305"/>
        <v>0</v>
      </c>
      <c r="R347" s="273">
        <f t="shared" si="305"/>
        <v>0</v>
      </c>
      <c r="S347" s="273">
        <f t="shared" si="305"/>
        <v>0</v>
      </c>
      <c r="T347" s="273">
        <f t="shared" si="305"/>
        <v>0</v>
      </c>
      <c r="U347" s="273">
        <f t="shared" si="305"/>
        <v>0</v>
      </c>
      <c r="V347" s="273">
        <f t="shared" si="305"/>
        <v>0</v>
      </c>
      <c r="W347" s="273">
        <f t="shared" si="305"/>
        <v>0</v>
      </c>
      <c r="X347" s="273">
        <f t="shared" si="305"/>
        <v>0</v>
      </c>
      <c r="Y347" s="273">
        <f t="shared" si="305"/>
        <v>0</v>
      </c>
      <c r="Z347" s="273">
        <f t="shared" si="306"/>
        <v>0</v>
      </c>
      <c r="AA347" s="273">
        <f t="shared" si="306"/>
        <v>0</v>
      </c>
      <c r="AB347" s="273">
        <f t="shared" si="306"/>
        <v>0</v>
      </c>
      <c r="AC347" s="273">
        <f t="shared" si="306"/>
        <v>0</v>
      </c>
      <c r="AD347" s="273">
        <f t="shared" si="306"/>
        <v>0</v>
      </c>
      <c r="AE347" s="273">
        <f t="shared" si="306"/>
        <v>0</v>
      </c>
      <c r="AF347" s="273">
        <f t="shared" si="306"/>
        <v>0</v>
      </c>
      <c r="AH347" s="264">
        <f t="shared" si="293"/>
        <v>0</v>
      </c>
      <c r="AI347" s="264">
        <f t="shared" si="294"/>
        <v>0</v>
      </c>
    </row>
    <row r="348" spans="3:35" ht="15">
      <c r="C348"/>
      <c r="D348" s="168">
        <v>8940</v>
      </c>
      <c r="E348" s="193"/>
      <c r="F348" s="273">
        <f t="shared" si="304"/>
        <v>0</v>
      </c>
      <c r="G348" s="273">
        <f t="shared" si="304"/>
        <v>0</v>
      </c>
      <c r="H348" s="273">
        <f t="shared" si="304"/>
        <v>0</v>
      </c>
      <c r="I348" s="273">
        <f t="shared" si="304"/>
        <v>0</v>
      </c>
      <c r="J348" s="273">
        <f t="shared" si="304"/>
        <v>0</v>
      </c>
      <c r="K348" s="273">
        <f t="shared" si="304"/>
        <v>0</v>
      </c>
      <c r="L348" s="273">
        <f t="shared" si="304"/>
        <v>0</v>
      </c>
      <c r="M348" s="273">
        <f t="shared" si="304"/>
        <v>0</v>
      </c>
      <c r="N348" s="273">
        <f t="shared" si="304"/>
        <v>0</v>
      </c>
      <c r="O348" s="273">
        <f t="shared" si="304"/>
        <v>0</v>
      </c>
      <c r="P348" s="273">
        <f t="shared" si="305"/>
        <v>0</v>
      </c>
      <c r="Q348" s="273">
        <f t="shared" si="305"/>
        <v>0</v>
      </c>
      <c r="R348" s="273">
        <f t="shared" si="305"/>
        <v>0</v>
      </c>
      <c r="S348" s="273">
        <f t="shared" si="305"/>
        <v>0</v>
      </c>
      <c r="T348" s="273">
        <f t="shared" si="305"/>
        <v>0</v>
      </c>
      <c r="U348" s="273">
        <f t="shared" si="305"/>
        <v>0</v>
      </c>
      <c r="V348" s="273">
        <f t="shared" si="305"/>
        <v>0</v>
      </c>
      <c r="W348" s="273">
        <f t="shared" si="305"/>
        <v>0</v>
      </c>
      <c r="X348" s="273">
        <f t="shared" si="305"/>
        <v>0</v>
      </c>
      <c r="Y348" s="273">
        <f t="shared" si="305"/>
        <v>0</v>
      </c>
      <c r="Z348" s="273">
        <f t="shared" si="306"/>
        <v>0</v>
      </c>
      <c r="AA348" s="273">
        <f t="shared" si="306"/>
        <v>0</v>
      </c>
      <c r="AB348" s="273">
        <f t="shared" si="306"/>
        <v>0</v>
      </c>
      <c r="AC348" s="273">
        <f t="shared" si="306"/>
        <v>0</v>
      </c>
      <c r="AD348" s="273">
        <f t="shared" si="306"/>
        <v>0</v>
      </c>
      <c r="AE348" s="273">
        <f t="shared" si="306"/>
        <v>0</v>
      </c>
      <c r="AF348" s="273">
        <f t="shared" si="306"/>
        <v>0</v>
      </c>
      <c r="AH348" s="264">
        <f t="shared" si="293"/>
        <v>0</v>
      </c>
      <c r="AI348" s="264">
        <f t="shared" si="294"/>
        <v>0</v>
      </c>
    </row>
    <row r="349" spans="3:35" ht="15">
      <c r="C349"/>
      <c r="D349" s="168">
        <v>8950</v>
      </c>
      <c r="E349" s="193"/>
      <c r="F349" s="273">
        <f t="shared" ref="F349:O358" si="307">SUMIF($C$10:$C$288,$D349,F$10:F$288)</f>
        <v>0</v>
      </c>
      <c r="G349" s="273">
        <f t="shared" si="307"/>
        <v>0</v>
      </c>
      <c r="H349" s="273">
        <f t="shared" si="307"/>
        <v>0</v>
      </c>
      <c r="I349" s="273">
        <f t="shared" si="307"/>
        <v>0</v>
      </c>
      <c r="J349" s="273">
        <f t="shared" si="307"/>
        <v>0</v>
      </c>
      <c r="K349" s="273">
        <f t="shared" si="307"/>
        <v>0</v>
      </c>
      <c r="L349" s="273">
        <f t="shared" si="307"/>
        <v>0</v>
      </c>
      <c r="M349" s="273">
        <f t="shared" si="307"/>
        <v>0</v>
      </c>
      <c r="N349" s="273">
        <f t="shared" si="307"/>
        <v>0</v>
      </c>
      <c r="O349" s="273">
        <f t="shared" si="307"/>
        <v>0</v>
      </c>
      <c r="P349" s="273">
        <f t="shared" ref="P349:Y358" si="308">SUMIF($C$10:$C$288,$D349,P$10:P$288)</f>
        <v>0</v>
      </c>
      <c r="Q349" s="273">
        <f t="shared" si="308"/>
        <v>0</v>
      </c>
      <c r="R349" s="273">
        <f t="shared" si="308"/>
        <v>0</v>
      </c>
      <c r="S349" s="273">
        <f t="shared" si="308"/>
        <v>0</v>
      </c>
      <c r="T349" s="273">
        <f t="shared" si="308"/>
        <v>0</v>
      </c>
      <c r="U349" s="273">
        <f t="shared" si="308"/>
        <v>0</v>
      </c>
      <c r="V349" s="273">
        <f t="shared" si="308"/>
        <v>0</v>
      </c>
      <c r="W349" s="273">
        <f t="shared" si="308"/>
        <v>0</v>
      </c>
      <c r="X349" s="273">
        <f t="shared" si="308"/>
        <v>0</v>
      </c>
      <c r="Y349" s="273">
        <f t="shared" si="308"/>
        <v>0</v>
      </c>
      <c r="Z349" s="273">
        <f t="shared" ref="Z349:AF358" si="309">SUMIF($C$10:$C$288,$D349,Z$10:Z$288)</f>
        <v>0</v>
      </c>
      <c r="AA349" s="273">
        <f t="shared" si="309"/>
        <v>0</v>
      </c>
      <c r="AB349" s="273">
        <f t="shared" si="309"/>
        <v>0</v>
      </c>
      <c r="AC349" s="273">
        <f t="shared" si="309"/>
        <v>0</v>
      </c>
      <c r="AD349" s="273">
        <f t="shared" si="309"/>
        <v>0</v>
      </c>
      <c r="AE349" s="273">
        <f t="shared" si="309"/>
        <v>0</v>
      </c>
      <c r="AF349" s="273">
        <f t="shared" si="309"/>
        <v>0</v>
      </c>
      <c r="AH349" s="264">
        <f t="shared" si="293"/>
        <v>0</v>
      </c>
      <c r="AI349" s="264">
        <f t="shared" si="294"/>
        <v>0</v>
      </c>
    </row>
    <row r="350" spans="3:35" ht="15">
      <c r="C350"/>
      <c r="D350" s="168">
        <v>9010</v>
      </c>
      <c r="E350" s="193"/>
      <c r="F350" s="273">
        <f t="shared" si="307"/>
        <v>0</v>
      </c>
      <c r="G350" s="273">
        <f t="shared" si="307"/>
        <v>0</v>
      </c>
      <c r="H350" s="273">
        <f t="shared" si="307"/>
        <v>0</v>
      </c>
      <c r="I350" s="273">
        <f t="shared" si="307"/>
        <v>0</v>
      </c>
      <c r="J350" s="273">
        <f t="shared" si="307"/>
        <v>0</v>
      </c>
      <c r="K350" s="273">
        <f t="shared" si="307"/>
        <v>0</v>
      </c>
      <c r="L350" s="273">
        <f t="shared" si="307"/>
        <v>0</v>
      </c>
      <c r="M350" s="273">
        <f t="shared" si="307"/>
        <v>0</v>
      </c>
      <c r="N350" s="273">
        <f t="shared" si="307"/>
        <v>0</v>
      </c>
      <c r="O350" s="273">
        <f t="shared" si="307"/>
        <v>0</v>
      </c>
      <c r="P350" s="273">
        <f t="shared" si="308"/>
        <v>0</v>
      </c>
      <c r="Q350" s="273">
        <f t="shared" si="308"/>
        <v>0</v>
      </c>
      <c r="R350" s="273">
        <f t="shared" si="308"/>
        <v>0</v>
      </c>
      <c r="S350" s="273">
        <f t="shared" si="308"/>
        <v>0</v>
      </c>
      <c r="T350" s="273">
        <f t="shared" si="308"/>
        <v>0</v>
      </c>
      <c r="U350" s="273">
        <f t="shared" si="308"/>
        <v>0</v>
      </c>
      <c r="V350" s="273">
        <f t="shared" si="308"/>
        <v>0</v>
      </c>
      <c r="W350" s="273">
        <f t="shared" si="308"/>
        <v>0</v>
      </c>
      <c r="X350" s="273">
        <f t="shared" si="308"/>
        <v>0</v>
      </c>
      <c r="Y350" s="273">
        <f t="shared" si="308"/>
        <v>0</v>
      </c>
      <c r="Z350" s="273">
        <f t="shared" si="309"/>
        <v>0</v>
      </c>
      <c r="AA350" s="273">
        <f t="shared" si="309"/>
        <v>0</v>
      </c>
      <c r="AB350" s="273">
        <f t="shared" si="309"/>
        <v>0</v>
      </c>
      <c r="AC350" s="273">
        <f t="shared" si="309"/>
        <v>0</v>
      </c>
      <c r="AD350" s="273">
        <f t="shared" si="309"/>
        <v>0</v>
      </c>
      <c r="AE350" s="273">
        <f t="shared" si="309"/>
        <v>0</v>
      </c>
      <c r="AF350" s="273">
        <f t="shared" si="309"/>
        <v>0</v>
      </c>
      <c r="AH350" s="264">
        <f t="shared" si="293"/>
        <v>0</v>
      </c>
      <c r="AI350" s="264">
        <f t="shared" si="294"/>
        <v>0</v>
      </c>
    </row>
    <row r="351" spans="3:35" ht="15">
      <c r="C351"/>
      <c r="D351" s="168">
        <v>9020</v>
      </c>
      <c r="E351" s="193"/>
      <c r="F351" s="273">
        <f t="shared" si="307"/>
        <v>0</v>
      </c>
      <c r="G351" s="273">
        <f t="shared" si="307"/>
        <v>0</v>
      </c>
      <c r="H351" s="273">
        <f t="shared" si="307"/>
        <v>0</v>
      </c>
      <c r="I351" s="273">
        <f t="shared" si="307"/>
        <v>0</v>
      </c>
      <c r="J351" s="273">
        <f t="shared" si="307"/>
        <v>0</v>
      </c>
      <c r="K351" s="273">
        <f t="shared" si="307"/>
        <v>0</v>
      </c>
      <c r="L351" s="273">
        <f t="shared" si="307"/>
        <v>0</v>
      </c>
      <c r="M351" s="273">
        <f t="shared" si="307"/>
        <v>0</v>
      </c>
      <c r="N351" s="273">
        <f t="shared" si="307"/>
        <v>0</v>
      </c>
      <c r="O351" s="273">
        <f t="shared" si="307"/>
        <v>0</v>
      </c>
      <c r="P351" s="273">
        <f t="shared" si="308"/>
        <v>0</v>
      </c>
      <c r="Q351" s="273">
        <f t="shared" si="308"/>
        <v>0</v>
      </c>
      <c r="R351" s="273">
        <f t="shared" si="308"/>
        <v>0</v>
      </c>
      <c r="S351" s="273">
        <f t="shared" si="308"/>
        <v>0</v>
      </c>
      <c r="T351" s="273">
        <f t="shared" si="308"/>
        <v>0</v>
      </c>
      <c r="U351" s="273">
        <f t="shared" si="308"/>
        <v>0</v>
      </c>
      <c r="V351" s="273">
        <f t="shared" si="308"/>
        <v>0</v>
      </c>
      <c r="W351" s="273">
        <f t="shared" si="308"/>
        <v>0</v>
      </c>
      <c r="X351" s="273">
        <f t="shared" si="308"/>
        <v>0</v>
      </c>
      <c r="Y351" s="273">
        <f t="shared" si="308"/>
        <v>0</v>
      </c>
      <c r="Z351" s="273">
        <f t="shared" si="309"/>
        <v>0</v>
      </c>
      <c r="AA351" s="273">
        <f t="shared" si="309"/>
        <v>0</v>
      </c>
      <c r="AB351" s="273">
        <f t="shared" si="309"/>
        <v>0</v>
      </c>
      <c r="AC351" s="273">
        <f t="shared" si="309"/>
        <v>0</v>
      </c>
      <c r="AD351" s="273">
        <f t="shared" si="309"/>
        <v>0</v>
      </c>
      <c r="AE351" s="273">
        <f t="shared" si="309"/>
        <v>0</v>
      </c>
      <c r="AF351" s="273">
        <f t="shared" si="309"/>
        <v>0</v>
      </c>
      <c r="AH351" s="264">
        <f t="shared" si="293"/>
        <v>0</v>
      </c>
      <c r="AI351" s="264">
        <f t="shared" si="294"/>
        <v>0</v>
      </c>
    </row>
    <row r="352" spans="3:35" ht="15">
      <c r="C352"/>
      <c r="D352" s="168">
        <v>9030</v>
      </c>
      <c r="E352" s="193"/>
      <c r="F352" s="273">
        <f t="shared" si="307"/>
        <v>9950.67</v>
      </c>
      <c r="G352" s="273">
        <f t="shared" si="307"/>
        <v>9680.4399999999987</v>
      </c>
      <c r="H352" s="273">
        <f t="shared" si="307"/>
        <v>10052.82</v>
      </c>
      <c r="I352" s="273">
        <f t="shared" si="307"/>
        <v>9579.11</v>
      </c>
      <c r="J352" s="273">
        <f t="shared" si="307"/>
        <v>7383.68</v>
      </c>
      <c r="K352" s="273">
        <f t="shared" si="307"/>
        <v>6556.66</v>
      </c>
      <c r="L352" s="273">
        <f t="shared" si="307"/>
        <v>9015.2315691721578</v>
      </c>
      <c r="M352" s="273">
        <f t="shared" si="307"/>
        <v>8625.5142377056509</v>
      </c>
      <c r="N352" s="273">
        <f t="shared" si="307"/>
        <v>9463.6760423713749</v>
      </c>
      <c r="O352" s="273">
        <f t="shared" si="307"/>
        <v>9054.87896335398</v>
      </c>
      <c r="P352" s="273">
        <f t="shared" si="308"/>
        <v>9050.1052363575272</v>
      </c>
      <c r="Q352" s="273">
        <f t="shared" si="308"/>
        <v>9177.708866226676</v>
      </c>
      <c r="R352" s="273">
        <f t="shared" si="308"/>
        <v>9312.1029649610682</v>
      </c>
      <c r="S352" s="273">
        <f t="shared" si="308"/>
        <v>8299.6185167648582</v>
      </c>
      <c r="T352" s="273">
        <f t="shared" si="308"/>
        <v>10005.54112009333</v>
      </c>
      <c r="U352" s="273">
        <f t="shared" si="308"/>
        <v>8820.7730061416241</v>
      </c>
      <c r="V352" s="273">
        <f t="shared" si="308"/>
        <v>7932.5964810165397</v>
      </c>
      <c r="W352" s="273">
        <f t="shared" si="308"/>
        <v>10341.843311022589</v>
      </c>
      <c r="X352" s="273">
        <f t="shared" si="308"/>
        <v>9282.1481375359563</v>
      </c>
      <c r="Y352" s="273">
        <f t="shared" si="308"/>
        <v>8880.6150885258758</v>
      </c>
      <c r="Z352" s="273">
        <f t="shared" si="309"/>
        <v>9730.9453772400793</v>
      </c>
      <c r="AA352" s="273">
        <f t="shared" si="309"/>
        <v>9322.7446418930958</v>
      </c>
      <c r="AB352" s="273">
        <f t="shared" si="309"/>
        <v>9317.9709148966431</v>
      </c>
      <c r="AC352" s="273">
        <f t="shared" si="309"/>
        <v>9445.574707128686</v>
      </c>
      <c r="AD352" s="273">
        <f t="shared" si="309"/>
        <v>9580.1805168136198</v>
      </c>
      <c r="AE352" s="273">
        <f t="shared" si="309"/>
        <v>8547.5250502072813</v>
      </c>
      <c r="AF352" s="273">
        <f t="shared" si="309"/>
        <v>10298.702721201458</v>
      </c>
      <c r="AH352" s="264">
        <f t="shared" si="293"/>
        <v>107590.49491518737</v>
      </c>
      <c r="AI352" s="264">
        <f t="shared" si="294"/>
        <v>111501.61995362345</v>
      </c>
    </row>
    <row r="353" spans="3:35" ht="15">
      <c r="C353"/>
      <c r="D353" s="168">
        <v>9040</v>
      </c>
      <c r="E353" s="193"/>
      <c r="F353" s="273">
        <f t="shared" si="307"/>
        <v>0</v>
      </c>
      <c r="G353" s="273">
        <f t="shared" si="307"/>
        <v>0</v>
      </c>
      <c r="H353" s="273">
        <f t="shared" si="307"/>
        <v>0</v>
      </c>
      <c r="I353" s="273">
        <f t="shared" si="307"/>
        <v>0</v>
      </c>
      <c r="J353" s="273">
        <f t="shared" si="307"/>
        <v>0</v>
      </c>
      <c r="K353" s="273">
        <f t="shared" si="307"/>
        <v>0</v>
      </c>
      <c r="L353" s="273">
        <f t="shared" si="307"/>
        <v>0</v>
      </c>
      <c r="M353" s="273">
        <f t="shared" si="307"/>
        <v>0</v>
      </c>
      <c r="N353" s="273">
        <f t="shared" si="307"/>
        <v>0</v>
      </c>
      <c r="O353" s="273">
        <f t="shared" si="307"/>
        <v>0</v>
      </c>
      <c r="P353" s="273">
        <f t="shared" si="308"/>
        <v>0</v>
      </c>
      <c r="Q353" s="273">
        <f t="shared" si="308"/>
        <v>20493544</v>
      </c>
      <c r="R353" s="273">
        <f t="shared" si="308"/>
        <v>0</v>
      </c>
      <c r="S353" s="273">
        <f t="shared" si="308"/>
        <v>0</v>
      </c>
      <c r="T353" s="273">
        <f t="shared" si="308"/>
        <v>0</v>
      </c>
      <c r="U353" s="273">
        <f t="shared" si="308"/>
        <v>0</v>
      </c>
      <c r="V353" s="273">
        <f t="shared" si="308"/>
        <v>0</v>
      </c>
      <c r="W353" s="273">
        <f t="shared" si="308"/>
        <v>0</v>
      </c>
      <c r="X353" s="273">
        <f t="shared" si="308"/>
        <v>0</v>
      </c>
      <c r="Y353" s="273">
        <f t="shared" si="308"/>
        <v>0</v>
      </c>
      <c r="Z353" s="273">
        <f t="shared" si="309"/>
        <v>0</v>
      </c>
      <c r="AA353" s="273">
        <f t="shared" si="309"/>
        <v>0</v>
      </c>
      <c r="AB353" s="273">
        <f t="shared" si="309"/>
        <v>0</v>
      </c>
      <c r="AC353" s="273">
        <f t="shared" si="309"/>
        <v>20493544</v>
      </c>
      <c r="AD353" s="273">
        <f t="shared" si="309"/>
        <v>0</v>
      </c>
      <c r="AE353" s="273">
        <f t="shared" si="309"/>
        <v>0</v>
      </c>
      <c r="AF353" s="273">
        <f t="shared" si="309"/>
        <v>0</v>
      </c>
      <c r="AH353" s="264">
        <f t="shared" si="293"/>
        <v>20493544</v>
      </c>
      <c r="AI353" s="264">
        <f t="shared" si="294"/>
        <v>20493544</v>
      </c>
    </row>
    <row r="354" spans="3:35" ht="15">
      <c r="C354"/>
      <c r="D354" s="168">
        <v>9070</v>
      </c>
      <c r="E354" s="193"/>
      <c r="F354" s="273">
        <f t="shared" si="307"/>
        <v>0</v>
      </c>
      <c r="G354" s="273">
        <f t="shared" si="307"/>
        <v>0</v>
      </c>
      <c r="H354" s="273">
        <f t="shared" si="307"/>
        <v>0</v>
      </c>
      <c r="I354" s="273">
        <f t="shared" si="307"/>
        <v>0</v>
      </c>
      <c r="J354" s="273">
        <f t="shared" si="307"/>
        <v>0</v>
      </c>
      <c r="K354" s="273">
        <f t="shared" si="307"/>
        <v>0</v>
      </c>
      <c r="L354" s="273">
        <f t="shared" si="307"/>
        <v>0</v>
      </c>
      <c r="M354" s="273">
        <f t="shared" si="307"/>
        <v>0</v>
      </c>
      <c r="N354" s="273">
        <f t="shared" si="307"/>
        <v>0</v>
      </c>
      <c r="O354" s="273">
        <f t="shared" si="307"/>
        <v>0</v>
      </c>
      <c r="P354" s="273">
        <f t="shared" si="308"/>
        <v>0</v>
      </c>
      <c r="Q354" s="273">
        <f t="shared" si="308"/>
        <v>0</v>
      </c>
      <c r="R354" s="273">
        <f t="shared" si="308"/>
        <v>0</v>
      </c>
      <c r="S354" s="273">
        <f t="shared" si="308"/>
        <v>0</v>
      </c>
      <c r="T354" s="273">
        <f t="shared" si="308"/>
        <v>0</v>
      </c>
      <c r="U354" s="273">
        <f t="shared" si="308"/>
        <v>0</v>
      </c>
      <c r="V354" s="273">
        <f t="shared" si="308"/>
        <v>0</v>
      </c>
      <c r="W354" s="273">
        <f t="shared" si="308"/>
        <v>0</v>
      </c>
      <c r="X354" s="273">
        <f t="shared" si="308"/>
        <v>0</v>
      </c>
      <c r="Y354" s="273">
        <f t="shared" si="308"/>
        <v>0</v>
      </c>
      <c r="Z354" s="273">
        <f t="shared" si="309"/>
        <v>0</v>
      </c>
      <c r="AA354" s="273">
        <f t="shared" si="309"/>
        <v>0</v>
      </c>
      <c r="AB354" s="273">
        <f t="shared" si="309"/>
        <v>0</v>
      </c>
      <c r="AC354" s="273">
        <f t="shared" si="309"/>
        <v>0</v>
      </c>
      <c r="AD354" s="273">
        <f t="shared" si="309"/>
        <v>0</v>
      </c>
      <c r="AE354" s="273">
        <f t="shared" si="309"/>
        <v>0</v>
      </c>
      <c r="AF354" s="273">
        <f t="shared" si="309"/>
        <v>0</v>
      </c>
      <c r="AH354" s="264">
        <f t="shared" si="293"/>
        <v>0</v>
      </c>
      <c r="AI354" s="264">
        <f t="shared" si="294"/>
        <v>0</v>
      </c>
    </row>
    <row r="355" spans="3:35" ht="15">
      <c r="C355"/>
      <c r="D355" s="168">
        <v>9080</v>
      </c>
      <c r="E355" s="193"/>
      <c r="F355" s="273">
        <f t="shared" si="307"/>
        <v>0</v>
      </c>
      <c r="G355" s="273">
        <f t="shared" si="307"/>
        <v>0</v>
      </c>
      <c r="H355" s="273">
        <f t="shared" si="307"/>
        <v>0</v>
      </c>
      <c r="I355" s="273">
        <f t="shared" si="307"/>
        <v>0</v>
      </c>
      <c r="J355" s="273">
        <f t="shared" si="307"/>
        <v>0</v>
      </c>
      <c r="K355" s="273">
        <f t="shared" si="307"/>
        <v>0</v>
      </c>
      <c r="L355" s="273">
        <f t="shared" si="307"/>
        <v>0</v>
      </c>
      <c r="M355" s="273">
        <f t="shared" si="307"/>
        <v>0</v>
      </c>
      <c r="N355" s="273">
        <f t="shared" si="307"/>
        <v>0</v>
      </c>
      <c r="O355" s="273">
        <f t="shared" si="307"/>
        <v>0</v>
      </c>
      <c r="P355" s="273">
        <f t="shared" si="308"/>
        <v>0</v>
      </c>
      <c r="Q355" s="273">
        <f t="shared" si="308"/>
        <v>0</v>
      </c>
      <c r="R355" s="273">
        <f t="shared" si="308"/>
        <v>0</v>
      </c>
      <c r="S355" s="273">
        <f t="shared" si="308"/>
        <v>0</v>
      </c>
      <c r="T355" s="273">
        <f t="shared" si="308"/>
        <v>0</v>
      </c>
      <c r="U355" s="273">
        <f t="shared" si="308"/>
        <v>0</v>
      </c>
      <c r="V355" s="273">
        <f t="shared" si="308"/>
        <v>0</v>
      </c>
      <c r="W355" s="273">
        <f t="shared" si="308"/>
        <v>0</v>
      </c>
      <c r="X355" s="273">
        <f t="shared" si="308"/>
        <v>0</v>
      </c>
      <c r="Y355" s="273">
        <f t="shared" si="308"/>
        <v>0</v>
      </c>
      <c r="Z355" s="273">
        <f t="shared" si="309"/>
        <v>0</v>
      </c>
      <c r="AA355" s="273">
        <f t="shared" si="309"/>
        <v>0</v>
      </c>
      <c r="AB355" s="273">
        <f t="shared" si="309"/>
        <v>0</v>
      </c>
      <c r="AC355" s="273">
        <f t="shared" si="309"/>
        <v>0</v>
      </c>
      <c r="AD355" s="273">
        <f t="shared" si="309"/>
        <v>0</v>
      </c>
      <c r="AE355" s="273">
        <f t="shared" si="309"/>
        <v>0</v>
      </c>
      <c r="AF355" s="273">
        <f t="shared" si="309"/>
        <v>0</v>
      </c>
      <c r="AH355" s="264">
        <f t="shared" si="293"/>
        <v>0</v>
      </c>
      <c r="AI355" s="264">
        <f t="shared" si="294"/>
        <v>0</v>
      </c>
    </row>
    <row r="356" spans="3:35" ht="15">
      <c r="C356"/>
      <c r="D356" s="168">
        <v>9090</v>
      </c>
      <c r="E356" s="193"/>
      <c r="F356" s="273">
        <f t="shared" si="307"/>
        <v>0</v>
      </c>
      <c r="G356" s="273">
        <f t="shared" si="307"/>
        <v>0</v>
      </c>
      <c r="H356" s="273">
        <f t="shared" si="307"/>
        <v>0</v>
      </c>
      <c r="I356" s="273">
        <f t="shared" si="307"/>
        <v>0</v>
      </c>
      <c r="J356" s="273">
        <f t="shared" si="307"/>
        <v>0</v>
      </c>
      <c r="K356" s="273">
        <f t="shared" si="307"/>
        <v>0</v>
      </c>
      <c r="L356" s="273">
        <f t="shared" si="307"/>
        <v>0</v>
      </c>
      <c r="M356" s="273">
        <f t="shared" si="307"/>
        <v>0</v>
      </c>
      <c r="N356" s="273">
        <f t="shared" si="307"/>
        <v>0</v>
      </c>
      <c r="O356" s="273">
        <f t="shared" si="307"/>
        <v>0</v>
      </c>
      <c r="P356" s="273">
        <f t="shared" si="308"/>
        <v>0</v>
      </c>
      <c r="Q356" s="273">
        <f t="shared" si="308"/>
        <v>0</v>
      </c>
      <c r="R356" s="273">
        <f t="shared" si="308"/>
        <v>0</v>
      </c>
      <c r="S356" s="273">
        <f t="shared" si="308"/>
        <v>0</v>
      </c>
      <c r="T356" s="273">
        <f t="shared" si="308"/>
        <v>0</v>
      </c>
      <c r="U356" s="273">
        <f t="shared" si="308"/>
        <v>0</v>
      </c>
      <c r="V356" s="273">
        <f t="shared" si="308"/>
        <v>0</v>
      </c>
      <c r="W356" s="273">
        <f t="shared" si="308"/>
        <v>0</v>
      </c>
      <c r="X356" s="273">
        <f t="shared" si="308"/>
        <v>0</v>
      </c>
      <c r="Y356" s="273">
        <f t="shared" si="308"/>
        <v>0</v>
      </c>
      <c r="Z356" s="273">
        <f t="shared" si="309"/>
        <v>0</v>
      </c>
      <c r="AA356" s="273">
        <f t="shared" si="309"/>
        <v>0</v>
      </c>
      <c r="AB356" s="273">
        <f t="shared" si="309"/>
        <v>0</v>
      </c>
      <c r="AC356" s="273">
        <f t="shared" si="309"/>
        <v>0</v>
      </c>
      <c r="AD356" s="273">
        <f t="shared" si="309"/>
        <v>0</v>
      </c>
      <c r="AE356" s="273">
        <f t="shared" si="309"/>
        <v>0</v>
      </c>
      <c r="AF356" s="273">
        <f t="shared" si="309"/>
        <v>0</v>
      </c>
      <c r="AH356" s="264">
        <f t="shared" si="293"/>
        <v>0</v>
      </c>
      <c r="AI356" s="264">
        <f t="shared" si="294"/>
        <v>0</v>
      </c>
    </row>
    <row r="357" spans="3:35" ht="15">
      <c r="C357"/>
      <c r="D357" s="168">
        <v>9100</v>
      </c>
      <c r="E357" s="193"/>
      <c r="F357" s="273">
        <f t="shared" si="307"/>
        <v>0</v>
      </c>
      <c r="G357" s="273">
        <f t="shared" si="307"/>
        <v>0</v>
      </c>
      <c r="H357" s="273">
        <f t="shared" si="307"/>
        <v>0</v>
      </c>
      <c r="I357" s="273">
        <f t="shared" si="307"/>
        <v>0</v>
      </c>
      <c r="J357" s="273">
        <f t="shared" si="307"/>
        <v>0</v>
      </c>
      <c r="K357" s="273">
        <f t="shared" si="307"/>
        <v>0</v>
      </c>
      <c r="L357" s="273">
        <f t="shared" si="307"/>
        <v>0</v>
      </c>
      <c r="M357" s="273">
        <f t="shared" si="307"/>
        <v>0</v>
      </c>
      <c r="N357" s="273">
        <f t="shared" si="307"/>
        <v>0</v>
      </c>
      <c r="O357" s="273">
        <f t="shared" si="307"/>
        <v>0</v>
      </c>
      <c r="P357" s="273">
        <f t="shared" si="308"/>
        <v>0</v>
      </c>
      <c r="Q357" s="273">
        <f t="shared" si="308"/>
        <v>0</v>
      </c>
      <c r="R357" s="273">
        <f t="shared" si="308"/>
        <v>0</v>
      </c>
      <c r="S357" s="273">
        <f t="shared" si="308"/>
        <v>0</v>
      </c>
      <c r="T357" s="273">
        <f t="shared" si="308"/>
        <v>0</v>
      </c>
      <c r="U357" s="273">
        <f t="shared" si="308"/>
        <v>0</v>
      </c>
      <c r="V357" s="273">
        <f t="shared" si="308"/>
        <v>0</v>
      </c>
      <c r="W357" s="273">
        <f t="shared" si="308"/>
        <v>0</v>
      </c>
      <c r="X357" s="273">
        <f t="shared" si="308"/>
        <v>0</v>
      </c>
      <c r="Y357" s="273">
        <f t="shared" si="308"/>
        <v>0</v>
      </c>
      <c r="Z357" s="273">
        <f t="shared" si="309"/>
        <v>0</v>
      </c>
      <c r="AA357" s="273">
        <f t="shared" si="309"/>
        <v>0</v>
      </c>
      <c r="AB357" s="273">
        <f t="shared" si="309"/>
        <v>0</v>
      </c>
      <c r="AC357" s="273">
        <f t="shared" si="309"/>
        <v>0</v>
      </c>
      <c r="AD357" s="273">
        <f t="shared" si="309"/>
        <v>0</v>
      </c>
      <c r="AE357" s="273">
        <f t="shared" si="309"/>
        <v>0</v>
      </c>
      <c r="AF357" s="273">
        <f t="shared" si="309"/>
        <v>0</v>
      </c>
      <c r="AH357" s="264">
        <f t="shared" si="293"/>
        <v>0</v>
      </c>
      <c r="AI357" s="264">
        <f t="shared" si="294"/>
        <v>0</v>
      </c>
    </row>
    <row r="358" spans="3:35" ht="15">
      <c r="C358"/>
      <c r="D358" s="168">
        <v>9110</v>
      </c>
      <c r="E358" s="193"/>
      <c r="F358" s="273">
        <f t="shared" si="307"/>
        <v>0</v>
      </c>
      <c r="G358" s="273">
        <f t="shared" si="307"/>
        <v>0</v>
      </c>
      <c r="H358" s="273">
        <f t="shared" si="307"/>
        <v>0</v>
      </c>
      <c r="I358" s="273">
        <f t="shared" si="307"/>
        <v>0</v>
      </c>
      <c r="J358" s="273">
        <f t="shared" si="307"/>
        <v>0</v>
      </c>
      <c r="K358" s="273">
        <f t="shared" si="307"/>
        <v>0</v>
      </c>
      <c r="L358" s="273">
        <f t="shared" si="307"/>
        <v>0</v>
      </c>
      <c r="M358" s="273">
        <f t="shared" si="307"/>
        <v>0</v>
      </c>
      <c r="N358" s="273">
        <f t="shared" si="307"/>
        <v>0</v>
      </c>
      <c r="O358" s="273">
        <f t="shared" si="307"/>
        <v>0</v>
      </c>
      <c r="P358" s="273">
        <f t="shared" si="308"/>
        <v>0</v>
      </c>
      <c r="Q358" s="273">
        <f t="shared" si="308"/>
        <v>0</v>
      </c>
      <c r="R358" s="273">
        <f t="shared" si="308"/>
        <v>0</v>
      </c>
      <c r="S358" s="273">
        <f t="shared" si="308"/>
        <v>0</v>
      </c>
      <c r="T358" s="273">
        <f t="shared" si="308"/>
        <v>0</v>
      </c>
      <c r="U358" s="273">
        <f t="shared" si="308"/>
        <v>0</v>
      </c>
      <c r="V358" s="273">
        <f t="shared" si="308"/>
        <v>0</v>
      </c>
      <c r="W358" s="273">
        <f t="shared" si="308"/>
        <v>0</v>
      </c>
      <c r="X358" s="273">
        <f t="shared" si="308"/>
        <v>0</v>
      </c>
      <c r="Y358" s="273">
        <f t="shared" si="308"/>
        <v>0</v>
      </c>
      <c r="Z358" s="273">
        <f t="shared" si="309"/>
        <v>0</v>
      </c>
      <c r="AA358" s="273">
        <f t="shared" si="309"/>
        <v>0</v>
      </c>
      <c r="AB358" s="273">
        <f t="shared" si="309"/>
        <v>0</v>
      </c>
      <c r="AC358" s="273">
        <f t="shared" si="309"/>
        <v>0</v>
      </c>
      <c r="AD358" s="273">
        <f t="shared" si="309"/>
        <v>0</v>
      </c>
      <c r="AE358" s="273">
        <f t="shared" si="309"/>
        <v>0</v>
      </c>
      <c r="AF358" s="273">
        <f t="shared" si="309"/>
        <v>0</v>
      </c>
      <c r="AH358" s="264">
        <f t="shared" si="293"/>
        <v>0</v>
      </c>
      <c r="AI358" s="264">
        <f t="shared" si="294"/>
        <v>0</v>
      </c>
    </row>
    <row r="359" spans="3:35" ht="15">
      <c r="C359"/>
      <c r="D359" s="168">
        <v>9120</v>
      </c>
      <c r="E359" s="193"/>
      <c r="F359" s="273">
        <f t="shared" ref="F359:O368" si="310">SUMIF($C$10:$C$288,$D359,F$10:F$288)</f>
        <v>16725.25</v>
      </c>
      <c r="G359" s="273">
        <f t="shared" si="310"/>
        <v>13023.16</v>
      </c>
      <c r="H359" s="273">
        <f t="shared" si="310"/>
        <v>20634.500000000004</v>
      </c>
      <c r="I359" s="273">
        <f t="shared" si="310"/>
        <v>10106.09</v>
      </c>
      <c r="J359" s="273">
        <f t="shared" si="310"/>
        <v>10279.459999999999</v>
      </c>
      <c r="K359" s="273">
        <f t="shared" si="310"/>
        <v>9867.66</v>
      </c>
      <c r="L359" s="273">
        <f t="shared" si="310"/>
        <v>15148.158187377789</v>
      </c>
      <c r="M359" s="273">
        <f t="shared" si="310"/>
        <v>16138.248265882978</v>
      </c>
      <c r="N359" s="273">
        <f t="shared" si="310"/>
        <v>15141.919408882181</v>
      </c>
      <c r="O359" s="273">
        <f t="shared" si="310"/>
        <v>17524.905820454333</v>
      </c>
      <c r="P359" s="273">
        <f t="shared" ref="P359:Y368" si="311">SUMIF($C$10:$C$288,$D359,P$10:P$288)</f>
        <v>16532.988900916334</v>
      </c>
      <c r="Q359" s="273">
        <f t="shared" si="311"/>
        <v>17511.066391107463</v>
      </c>
      <c r="R359" s="273">
        <f t="shared" si="311"/>
        <v>21053.75605267207</v>
      </c>
      <c r="S359" s="273">
        <f t="shared" si="311"/>
        <v>11706.989754638369</v>
      </c>
      <c r="T359" s="273">
        <f t="shared" si="311"/>
        <v>18315.712886541769</v>
      </c>
      <c r="U359" s="273">
        <f t="shared" si="311"/>
        <v>9248.4787300402731</v>
      </c>
      <c r="V359" s="273">
        <f t="shared" si="311"/>
        <v>8991.4775044534927</v>
      </c>
      <c r="W359" s="273">
        <f t="shared" si="311"/>
        <v>11319.705071654045</v>
      </c>
      <c r="X359" s="273">
        <f t="shared" si="311"/>
        <v>15148.158187377789</v>
      </c>
      <c r="Y359" s="273">
        <f t="shared" si="311"/>
        <v>16138.248265882978</v>
      </c>
      <c r="Z359" s="273">
        <f t="shared" ref="Z359:AF368" si="312">SUMIF($C$10:$C$288,$D359,Z$10:Z$288)</f>
        <v>15141.919408882181</v>
      </c>
      <c r="AA359" s="273">
        <f t="shared" si="312"/>
        <v>17524.905820454333</v>
      </c>
      <c r="AB359" s="273">
        <f t="shared" si="312"/>
        <v>16532.988900916334</v>
      </c>
      <c r="AC359" s="273">
        <f t="shared" si="312"/>
        <v>17511.066391107463</v>
      </c>
      <c r="AD359" s="273">
        <f t="shared" si="312"/>
        <v>21053.75605267207</v>
      </c>
      <c r="AE359" s="273">
        <f t="shared" si="312"/>
        <v>11706.989754638369</v>
      </c>
      <c r="AF359" s="273">
        <f t="shared" si="312"/>
        <v>18315.712886541769</v>
      </c>
      <c r="AH359" s="264">
        <f t="shared" si="293"/>
        <v>178633.40697462106</v>
      </c>
      <c r="AI359" s="264">
        <f t="shared" si="294"/>
        <v>178633.40697462109</v>
      </c>
    </row>
    <row r="360" spans="3:35" ht="15">
      <c r="C360"/>
      <c r="D360" s="168">
        <v>9130</v>
      </c>
      <c r="E360" s="193"/>
      <c r="F360" s="273">
        <f t="shared" si="310"/>
        <v>0</v>
      </c>
      <c r="G360" s="273">
        <f t="shared" si="310"/>
        <v>0</v>
      </c>
      <c r="H360" s="273">
        <f t="shared" si="310"/>
        <v>0</v>
      </c>
      <c r="I360" s="273">
        <f t="shared" si="310"/>
        <v>0</v>
      </c>
      <c r="J360" s="273">
        <f t="shared" si="310"/>
        <v>0</v>
      </c>
      <c r="K360" s="273">
        <f t="shared" si="310"/>
        <v>0</v>
      </c>
      <c r="L360" s="273">
        <f t="shared" si="310"/>
        <v>0</v>
      </c>
      <c r="M360" s="273">
        <f t="shared" si="310"/>
        <v>0</v>
      </c>
      <c r="N360" s="273">
        <f t="shared" si="310"/>
        <v>0</v>
      </c>
      <c r="O360" s="273">
        <f t="shared" si="310"/>
        <v>0</v>
      </c>
      <c r="P360" s="273">
        <f t="shared" si="311"/>
        <v>0</v>
      </c>
      <c r="Q360" s="273">
        <f t="shared" si="311"/>
        <v>0</v>
      </c>
      <c r="R360" s="273">
        <f t="shared" si="311"/>
        <v>0</v>
      </c>
      <c r="S360" s="273">
        <f t="shared" si="311"/>
        <v>0</v>
      </c>
      <c r="T360" s="273">
        <f t="shared" si="311"/>
        <v>0</v>
      </c>
      <c r="U360" s="273">
        <f t="shared" si="311"/>
        <v>0</v>
      </c>
      <c r="V360" s="273">
        <f t="shared" si="311"/>
        <v>0</v>
      </c>
      <c r="W360" s="273">
        <f t="shared" si="311"/>
        <v>0</v>
      </c>
      <c r="X360" s="273">
        <f t="shared" si="311"/>
        <v>0</v>
      </c>
      <c r="Y360" s="273">
        <f t="shared" si="311"/>
        <v>0</v>
      </c>
      <c r="Z360" s="273">
        <f t="shared" si="312"/>
        <v>0</v>
      </c>
      <c r="AA360" s="273">
        <f t="shared" si="312"/>
        <v>0</v>
      </c>
      <c r="AB360" s="273">
        <f t="shared" si="312"/>
        <v>0</v>
      </c>
      <c r="AC360" s="273">
        <f t="shared" si="312"/>
        <v>0</v>
      </c>
      <c r="AD360" s="273">
        <f t="shared" si="312"/>
        <v>0</v>
      </c>
      <c r="AE360" s="273">
        <f t="shared" si="312"/>
        <v>0</v>
      </c>
      <c r="AF360" s="273">
        <f t="shared" si="312"/>
        <v>0</v>
      </c>
      <c r="AH360" s="264">
        <f t="shared" si="293"/>
        <v>0</v>
      </c>
      <c r="AI360" s="264">
        <f t="shared" si="294"/>
        <v>0</v>
      </c>
    </row>
    <row r="361" spans="3:35" ht="15">
      <c r="C361"/>
      <c r="D361" s="168">
        <v>9160</v>
      </c>
      <c r="E361" s="193"/>
      <c r="F361" s="273">
        <f t="shared" si="310"/>
        <v>0</v>
      </c>
      <c r="G361" s="273">
        <f t="shared" si="310"/>
        <v>0</v>
      </c>
      <c r="H361" s="273">
        <f t="shared" si="310"/>
        <v>0</v>
      </c>
      <c r="I361" s="273">
        <f t="shared" si="310"/>
        <v>0</v>
      </c>
      <c r="J361" s="273">
        <f t="shared" si="310"/>
        <v>0</v>
      </c>
      <c r="K361" s="273">
        <f t="shared" si="310"/>
        <v>0</v>
      </c>
      <c r="L361" s="273">
        <f t="shared" si="310"/>
        <v>0</v>
      </c>
      <c r="M361" s="273">
        <f t="shared" si="310"/>
        <v>0</v>
      </c>
      <c r="N361" s="273">
        <f t="shared" si="310"/>
        <v>0</v>
      </c>
      <c r="O361" s="273">
        <f t="shared" si="310"/>
        <v>0</v>
      </c>
      <c r="P361" s="273">
        <f t="shared" si="311"/>
        <v>0</v>
      </c>
      <c r="Q361" s="273">
        <f t="shared" si="311"/>
        <v>0</v>
      </c>
      <c r="R361" s="273">
        <f t="shared" si="311"/>
        <v>0</v>
      </c>
      <c r="S361" s="273">
        <f t="shared" si="311"/>
        <v>0</v>
      </c>
      <c r="T361" s="273">
        <f t="shared" si="311"/>
        <v>0</v>
      </c>
      <c r="U361" s="273">
        <f t="shared" si="311"/>
        <v>0</v>
      </c>
      <c r="V361" s="273">
        <f t="shared" si="311"/>
        <v>0</v>
      </c>
      <c r="W361" s="273">
        <f t="shared" si="311"/>
        <v>0</v>
      </c>
      <c r="X361" s="273">
        <f t="shared" si="311"/>
        <v>0</v>
      </c>
      <c r="Y361" s="273">
        <f t="shared" si="311"/>
        <v>0</v>
      </c>
      <c r="Z361" s="273">
        <f t="shared" si="312"/>
        <v>0</v>
      </c>
      <c r="AA361" s="273">
        <f t="shared" si="312"/>
        <v>0</v>
      </c>
      <c r="AB361" s="273">
        <f t="shared" si="312"/>
        <v>0</v>
      </c>
      <c r="AC361" s="273">
        <f t="shared" si="312"/>
        <v>0</v>
      </c>
      <c r="AD361" s="273">
        <f t="shared" si="312"/>
        <v>0</v>
      </c>
      <c r="AE361" s="273">
        <f t="shared" si="312"/>
        <v>0</v>
      </c>
      <c r="AF361" s="273">
        <f t="shared" si="312"/>
        <v>0</v>
      </c>
      <c r="AH361" s="264">
        <f t="shared" si="293"/>
        <v>0</v>
      </c>
      <c r="AI361" s="264">
        <f t="shared" si="294"/>
        <v>0</v>
      </c>
    </row>
    <row r="362" spans="3:35" ht="15">
      <c r="C362"/>
      <c r="D362" s="168">
        <v>9200</v>
      </c>
      <c r="E362" s="193"/>
      <c r="F362" s="273">
        <f t="shared" si="310"/>
        <v>-674500.99999999814</v>
      </c>
      <c r="G362" s="273">
        <f t="shared" si="310"/>
        <v>-3232736.2200000011</v>
      </c>
      <c r="H362" s="273">
        <f t="shared" si="310"/>
        <v>-1373917.7500000009</v>
      </c>
      <c r="I362" s="273">
        <f t="shared" si="310"/>
        <v>-2933233.92</v>
      </c>
      <c r="J362" s="273">
        <f t="shared" si="310"/>
        <v>-3189449.86</v>
      </c>
      <c r="K362" s="273">
        <f t="shared" si="310"/>
        <v>-2224757.7500000005</v>
      </c>
      <c r="L362" s="273">
        <f t="shared" si="310"/>
        <v>-3538153.0737666846</v>
      </c>
      <c r="M362" s="273">
        <f t="shared" si="310"/>
        <v>-4918214.2557761436</v>
      </c>
      <c r="N362" s="273">
        <f t="shared" si="310"/>
        <v>-3555013.7601088076</v>
      </c>
      <c r="O362" s="273">
        <f t="shared" si="310"/>
        <v>-3954091.1833593673</v>
      </c>
      <c r="P362" s="273">
        <f t="shared" si="311"/>
        <v>-3024910.541044883</v>
      </c>
      <c r="Q362" s="273">
        <f t="shared" si="311"/>
        <v>-3131627.9860983384</v>
      </c>
      <c r="R362" s="273">
        <f t="shared" si="311"/>
        <v>-517013.0361850448</v>
      </c>
      <c r="S362" s="273">
        <f t="shared" si="311"/>
        <v>-3108679.3264280441</v>
      </c>
      <c r="T362" s="273">
        <f t="shared" si="311"/>
        <v>-1218128.815814238</v>
      </c>
      <c r="U362" s="273">
        <f t="shared" si="311"/>
        <v>-2802652.4099780433</v>
      </c>
      <c r="V362" s="273">
        <f t="shared" si="311"/>
        <v>-3070148.2988499645</v>
      </c>
      <c r="W362" s="273">
        <f t="shared" si="311"/>
        <v>-2141142.0949446713</v>
      </c>
      <c r="X362" s="273">
        <f t="shared" si="311"/>
        <v>-3401814.4629443302</v>
      </c>
      <c r="Y362" s="273">
        <f t="shared" si="311"/>
        <v>-4787911.0084594553</v>
      </c>
      <c r="Z362" s="273">
        <f t="shared" si="312"/>
        <v>-3418494.9592910646</v>
      </c>
      <c r="AA362" s="273">
        <f t="shared" si="312"/>
        <v>-3817267.7754949541</v>
      </c>
      <c r="AB362" s="273">
        <f t="shared" si="312"/>
        <v>-2888087.1331804697</v>
      </c>
      <c r="AC362" s="273">
        <f t="shared" si="312"/>
        <v>-2994804.4953003977</v>
      </c>
      <c r="AD362" s="273">
        <f t="shared" si="312"/>
        <v>-380081.40531521384</v>
      </c>
      <c r="AE362" s="273">
        <f t="shared" si="312"/>
        <v>-2982050.8724863692</v>
      </c>
      <c r="AF362" s="273">
        <f t="shared" si="312"/>
        <v>-1068384.4755263692</v>
      </c>
      <c r="AH362" s="264">
        <f t="shared" si="293"/>
        <v>-35750607.300154224</v>
      </c>
      <c r="AI362" s="264">
        <f t="shared" si="294"/>
        <v>-33752839.391771302</v>
      </c>
    </row>
    <row r="363" spans="3:35" ht="15">
      <c r="C363"/>
      <c r="D363" s="168">
        <v>9210</v>
      </c>
      <c r="E363" s="193"/>
      <c r="F363" s="273">
        <f t="shared" si="310"/>
        <v>2659290.8799999994</v>
      </c>
      <c r="G363" s="273">
        <f t="shared" si="310"/>
        <v>2536561.1399999992</v>
      </c>
      <c r="H363" s="273">
        <f t="shared" si="310"/>
        <v>2622285.3800000004</v>
      </c>
      <c r="I363" s="273">
        <f t="shared" si="310"/>
        <v>2388729.63</v>
      </c>
      <c r="J363" s="273">
        <f t="shared" si="310"/>
        <v>2559956.0299999998</v>
      </c>
      <c r="K363" s="273">
        <f t="shared" si="310"/>
        <v>2631300.8099999991</v>
      </c>
      <c r="L363" s="273">
        <f t="shared" si="310"/>
        <v>3592791.722185717</v>
      </c>
      <c r="M363" s="273">
        <f t="shared" si="310"/>
        <v>3360712.1266616024</v>
      </c>
      <c r="N363" s="273">
        <f t="shared" si="310"/>
        <v>3416733.722998878</v>
      </c>
      <c r="O363" s="273">
        <f t="shared" si="310"/>
        <v>3385039.199422481</v>
      </c>
      <c r="P363" s="273">
        <f t="shared" si="311"/>
        <v>3321938.7189634759</v>
      </c>
      <c r="Q363" s="273">
        <f t="shared" si="311"/>
        <v>5023503.1415613638</v>
      </c>
      <c r="R363" s="273">
        <f t="shared" si="311"/>
        <v>2538982.5969090243</v>
      </c>
      <c r="S363" s="273">
        <f t="shared" si="311"/>
        <v>2428634.8498993553</v>
      </c>
      <c r="T363" s="273">
        <f t="shared" si="311"/>
        <v>2592654.8117151489</v>
      </c>
      <c r="U363" s="273">
        <f t="shared" si="311"/>
        <v>2413386.2920247815</v>
      </c>
      <c r="V363" s="273">
        <f t="shared" si="311"/>
        <v>2547301.1645046766</v>
      </c>
      <c r="W363" s="273">
        <f t="shared" si="311"/>
        <v>2877164.1549470103</v>
      </c>
      <c r="X363" s="273">
        <f t="shared" si="311"/>
        <v>3592791.722185717</v>
      </c>
      <c r="Y363" s="273">
        <f t="shared" si="311"/>
        <v>3360712.1266616024</v>
      </c>
      <c r="Z363" s="273">
        <f t="shared" si="312"/>
        <v>3416733.722998878</v>
      </c>
      <c r="AA363" s="273">
        <f t="shared" si="312"/>
        <v>3385039.199422481</v>
      </c>
      <c r="AB363" s="273">
        <f t="shared" si="312"/>
        <v>3321938.7189634759</v>
      </c>
      <c r="AC363" s="273">
        <f t="shared" si="312"/>
        <v>5023503.1415613638</v>
      </c>
      <c r="AD363" s="273">
        <f t="shared" si="312"/>
        <v>2538982.5969090243</v>
      </c>
      <c r="AE363" s="273">
        <f t="shared" si="312"/>
        <v>2428634.8498993553</v>
      </c>
      <c r="AF363" s="273">
        <f t="shared" si="312"/>
        <v>2592654.8117151489</v>
      </c>
      <c r="AH363" s="264">
        <f t="shared" si="293"/>
        <v>37498842.501793519</v>
      </c>
      <c r="AI363" s="264">
        <f t="shared" si="294"/>
        <v>37498842.501793519</v>
      </c>
    </row>
    <row r="364" spans="3:35" ht="15">
      <c r="C364"/>
      <c r="D364" s="168">
        <v>9220</v>
      </c>
      <c r="E364" s="193"/>
      <c r="F364" s="273">
        <f t="shared" si="310"/>
        <v>0</v>
      </c>
      <c r="G364" s="273">
        <f t="shared" si="310"/>
        <v>0</v>
      </c>
      <c r="H364" s="273">
        <f t="shared" si="310"/>
        <v>0</v>
      </c>
      <c r="I364" s="273">
        <f t="shared" si="310"/>
        <v>0</v>
      </c>
      <c r="J364" s="273">
        <f t="shared" si="310"/>
        <v>0</v>
      </c>
      <c r="K364" s="273">
        <f t="shared" si="310"/>
        <v>0</v>
      </c>
      <c r="L364" s="273">
        <f t="shared" si="310"/>
        <v>0</v>
      </c>
      <c r="M364" s="273">
        <f t="shared" si="310"/>
        <v>0</v>
      </c>
      <c r="N364" s="273">
        <f t="shared" si="310"/>
        <v>0</v>
      </c>
      <c r="O364" s="273">
        <f t="shared" si="310"/>
        <v>0</v>
      </c>
      <c r="P364" s="273">
        <f t="shared" si="311"/>
        <v>0</v>
      </c>
      <c r="Q364" s="273">
        <f t="shared" si="311"/>
        <v>0</v>
      </c>
      <c r="R364" s="273">
        <f t="shared" si="311"/>
        <v>0</v>
      </c>
      <c r="S364" s="273">
        <f t="shared" si="311"/>
        <v>0</v>
      </c>
      <c r="T364" s="273">
        <f t="shared" si="311"/>
        <v>0</v>
      </c>
      <c r="U364" s="273">
        <f t="shared" si="311"/>
        <v>0</v>
      </c>
      <c r="V364" s="273">
        <f t="shared" si="311"/>
        <v>0</v>
      </c>
      <c r="W364" s="273">
        <f t="shared" si="311"/>
        <v>0</v>
      </c>
      <c r="X364" s="273">
        <f t="shared" si="311"/>
        <v>0</v>
      </c>
      <c r="Y364" s="273">
        <f t="shared" si="311"/>
        <v>0</v>
      </c>
      <c r="Z364" s="273">
        <f t="shared" si="312"/>
        <v>0</v>
      </c>
      <c r="AA364" s="273">
        <f t="shared" si="312"/>
        <v>0</v>
      </c>
      <c r="AB364" s="273">
        <f t="shared" si="312"/>
        <v>0</v>
      </c>
      <c r="AC364" s="273">
        <f t="shared" si="312"/>
        <v>0</v>
      </c>
      <c r="AD364" s="273">
        <f t="shared" si="312"/>
        <v>0</v>
      </c>
      <c r="AE364" s="273">
        <f t="shared" si="312"/>
        <v>0</v>
      </c>
      <c r="AF364" s="273">
        <f t="shared" si="312"/>
        <v>0</v>
      </c>
      <c r="AH364" s="264">
        <f t="shared" ref="AH364:AH377" si="313">SUM(F364:Q364)</f>
        <v>0</v>
      </c>
      <c r="AI364" s="264">
        <f t="shared" ref="AI364:AI377" si="314">SUM(U364:AF364)</f>
        <v>0</v>
      </c>
    </row>
    <row r="365" spans="3:35" ht="15">
      <c r="C365"/>
      <c r="D365" s="168">
        <v>9230</v>
      </c>
      <c r="E365" s="193"/>
      <c r="F365" s="273">
        <f t="shared" si="310"/>
        <v>894023.35999999987</v>
      </c>
      <c r="G365" s="273">
        <f t="shared" si="310"/>
        <v>854946.4700000002</v>
      </c>
      <c r="H365" s="273">
        <f t="shared" si="310"/>
        <v>826624.74</v>
      </c>
      <c r="I365" s="273">
        <f t="shared" si="310"/>
        <v>847252.16</v>
      </c>
      <c r="J365" s="273">
        <f t="shared" si="310"/>
        <v>1176194.7700000003</v>
      </c>
      <c r="K365" s="273">
        <f t="shared" si="310"/>
        <v>1062100.58</v>
      </c>
      <c r="L365" s="273">
        <f t="shared" si="310"/>
        <v>1213250.0711173653</v>
      </c>
      <c r="M365" s="273">
        <f t="shared" si="310"/>
        <v>1261432.0947888519</v>
      </c>
      <c r="N365" s="273">
        <f t="shared" si="310"/>
        <v>1261812.8011866785</v>
      </c>
      <c r="O365" s="273">
        <f t="shared" si="310"/>
        <v>1270294.8221298491</v>
      </c>
      <c r="P365" s="273">
        <f t="shared" si="311"/>
        <v>1210032.3585461036</v>
      </c>
      <c r="Q365" s="273">
        <f t="shared" si="311"/>
        <v>11005989.81530362</v>
      </c>
      <c r="R365" s="273">
        <f t="shared" si="311"/>
        <v>853827.06996868562</v>
      </c>
      <c r="S365" s="273">
        <f t="shared" si="311"/>
        <v>865158.73624845129</v>
      </c>
      <c r="T365" s="273">
        <f t="shared" si="311"/>
        <v>1013849.320495827</v>
      </c>
      <c r="U365" s="273">
        <f t="shared" si="311"/>
        <v>723475.43906114635</v>
      </c>
      <c r="V365" s="273">
        <f t="shared" si="311"/>
        <v>1112346.2948580468</v>
      </c>
      <c r="W365" s="273">
        <f t="shared" si="311"/>
        <v>1108099.1956573313</v>
      </c>
      <c r="X365" s="273">
        <f t="shared" si="311"/>
        <v>1213656.911136491</v>
      </c>
      <c r="Y365" s="273">
        <f t="shared" si="311"/>
        <v>1261804.2058908818</v>
      </c>
      <c r="Z365" s="273">
        <f t="shared" si="312"/>
        <v>1262220.6781484687</v>
      </c>
      <c r="AA365" s="273">
        <f t="shared" si="312"/>
        <v>1270704.4520515266</v>
      </c>
      <c r="AB365" s="273">
        <f t="shared" si="312"/>
        <v>1210441.9884677809</v>
      </c>
      <c r="AC365" s="273">
        <f t="shared" si="312"/>
        <v>11006399.541510385</v>
      </c>
      <c r="AD365" s="273">
        <f t="shared" si="312"/>
        <v>854280.62617498485</v>
      </c>
      <c r="AE365" s="273">
        <f t="shared" si="312"/>
        <v>865578.16542500095</v>
      </c>
      <c r="AF365" s="273">
        <f t="shared" si="312"/>
        <v>1014345.316011723</v>
      </c>
      <c r="AH365" s="264">
        <f t="shared" si="313"/>
        <v>22883954.04307247</v>
      </c>
      <c r="AI365" s="264">
        <f t="shared" si="314"/>
        <v>22903352.81439377</v>
      </c>
    </row>
    <row r="366" spans="3:35" ht="15">
      <c r="C366"/>
      <c r="D366" s="168">
        <v>9240</v>
      </c>
      <c r="E366" s="193"/>
      <c r="F366" s="273">
        <f t="shared" si="310"/>
        <v>9023.86</v>
      </c>
      <c r="G366" s="273">
        <f t="shared" si="310"/>
        <v>9023.86</v>
      </c>
      <c r="H366" s="273">
        <f t="shared" si="310"/>
        <v>9032.4599999999991</v>
      </c>
      <c r="I366" s="273">
        <f t="shared" si="310"/>
        <v>9023.86</v>
      </c>
      <c r="J366" s="273">
        <f t="shared" si="310"/>
        <v>9023.86</v>
      </c>
      <c r="K366" s="273">
        <f t="shared" si="310"/>
        <v>9717.19</v>
      </c>
      <c r="L366" s="273">
        <f t="shared" si="310"/>
        <v>10825.165236247549</v>
      </c>
      <c r="M366" s="273">
        <f t="shared" si="310"/>
        <v>10825.165236247549</v>
      </c>
      <c r="N366" s="273">
        <f t="shared" si="310"/>
        <v>10825.165236247549</v>
      </c>
      <c r="O366" s="273">
        <f t="shared" si="310"/>
        <v>10825.165236247549</v>
      </c>
      <c r="P366" s="273">
        <f t="shared" si="311"/>
        <v>10900.039603801652</v>
      </c>
      <c r="Q366" s="273">
        <f t="shared" si="311"/>
        <v>10825.165236247549</v>
      </c>
      <c r="R366" s="273">
        <f t="shared" si="311"/>
        <v>11247.030218694039</v>
      </c>
      <c r="S366" s="273">
        <f t="shared" si="311"/>
        <v>9323.1554309850635</v>
      </c>
      <c r="T366" s="273">
        <f t="shared" si="311"/>
        <v>11272.295366597551</v>
      </c>
      <c r="U366" s="273">
        <f t="shared" si="311"/>
        <v>11272.559386967303</v>
      </c>
      <c r="V366" s="273">
        <f t="shared" si="311"/>
        <v>11272.260321448917</v>
      </c>
      <c r="W366" s="273">
        <f t="shared" si="311"/>
        <v>457.78927530713037</v>
      </c>
      <c r="X366" s="273">
        <f t="shared" si="311"/>
        <v>10825.165236247549</v>
      </c>
      <c r="Y366" s="273">
        <f t="shared" si="311"/>
        <v>10825.165236247549</v>
      </c>
      <c r="Z366" s="273">
        <f t="shared" si="312"/>
        <v>10825.165236247549</v>
      </c>
      <c r="AA366" s="273">
        <f t="shared" si="312"/>
        <v>10825.165236247549</v>
      </c>
      <c r="AB366" s="273">
        <f t="shared" si="312"/>
        <v>10900.039603801652</v>
      </c>
      <c r="AC366" s="273">
        <f t="shared" si="312"/>
        <v>10825.165236247549</v>
      </c>
      <c r="AD366" s="273">
        <f t="shared" si="312"/>
        <v>11247.030218694039</v>
      </c>
      <c r="AE366" s="273">
        <f t="shared" si="312"/>
        <v>9323.1554309850635</v>
      </c>
      <c r="AF366" s="273">
        <f t="shared" si="312"/>
        <v>11272.295366597551</v>
      </c>
      <c r="AH366" s="264">
        <f t="shared" si="313"/>
        <v>119870.95578503938</v>
      </c>
      <c r="AI366" s="264">
        <f t="shared" si="314"/>
        <v>119870.95578503939</v>
      </c>
    </row>
    <row r="367" spans="3:35" ht="15">
      <c r="C367"/>
      <c r="D367" s="168">
        <v>9250</v>
      </c>
      <c r="E367" s="193"/>
      <c r="F367" s="273">
        <f t="shared" si="310"/>
        <v>2756598.2199999997</v>
      </c>
      <c r="G367" s="273">
        <f t="shared" si="310"/>
        <v>2294190.9099999997</v>
      </c>
      <c r="H367" s="273">
        <f t="shared" si="310"/>
        <v>2747643.0100000002</v>
      </c>
      <c r="I367" s="273">
        <f t="shared" si="310"/>
        <v>2770998.27</v>
      </c>
      <c r="J367" s="273">
        <f t="shared" si="310"/>
        <v>2766989.4800000004</v>
      </c>
      <c r="K367" s="273">
        <f t="shared" si="310"/>
        <v>103137.16000000015</v>
      </c>
      <c r="L367" s="273">
        <f t="shared" si="310"/>
        <v>2653093.1582426662</v>
      </c>
      <c r="M367" s="273">
        <f t="shared" si="310"/>
        <v>2652772.1697166492</v>
      </c>
      <c r="N367" s="273">
        <f t="shared" si="310"/>
        <v>2653102.7415367938</v>
      </c>
      <c r="O367" s="273">
        <f t="shared" si="310"/>
        <v>2653118.9418594711</v>
      </c>
      <c r="P367" s="273">
        <f t="shared" si="311"/>
        <v>2671418.137758621</v>
      </c>
      <c r="Q367" s="273">
        <f t="shared" si="311"/>
        <v>2653118.8990754327</v>
      </c>
      <c r="R367" s="273">
        <f t="shared" si="311"/>
        <v>2756206.6073131049</v>
      </c>
      <c r="S367" s="273">
        <f t="shared" si="311"/>
        <v>2285453.8023159807</v>
      </c>
      <c r="T367" s="273">
        <f t="shared" si="311"/>
        <v>2763078.2274416015</v>
      </c>
      <c r="U367" s="273">
        <f t="shared" si="311"/>
        <v>2761972.5185352028</v>
      </c>
      <c r="V367" s="273">
        <f t="shared" si="311"/>
        <v>2761291.9310293584</v>
      </c>
      <c r="W367" s="273">
        <f t="shared" si="311"/>
        <v>119245.38714102328</v>
      </c>
      <c r="X367" s="273">
        <f t="shared" si="311"/>
        <v>2653293.5670903698</v>
      </c>
      <c r="Y367" s="273">
        <f t="shared" si="311"/>
        <v>2652955.4711463749</v>
      </c>
      <c r="Z367" s="273">
        <f t="shared" si="312"/>
        <v>2653303.6611810625</v>
      </c>
      <c r="AA367" s="273">
        <f t="shared" si="312"/>
        <v>2653320.7250094293</v>
      </c>
      <c r="AB367" s="273">
        <f t="shared" si="312"/>
        <v>2671619.9209085791</v>
      </c>
      <c r="AC367" s="273">
        <f t="shared" si="312"/>
        <v>2653320.7296552951</v>
      </c>
      <c r="AD367" s="273">
        <f t="shared" si="312"/>
        <v>2756430.0284919469</v>
      </c>
      <c r="AE367" s="273">
        <f t="shared" si="312"/>
        <v>2285660.412565744</v>
      </c>
      <c r="AF367" s="273">
        <f t="shared" si="312"/>
        <v>2763322.5541674243</v>
      </c>
      <c r="AH367" s="264">
        <f t="shared" si="313"/>
        <v>29376181.098189633</v>
      </c>
      <c r="AI367" s="264">
        <f t="shared" si="314"/>
        <v>29385736.906921811</v>
      </c>
    </row>
    <row r="368" spans="3:35" ht="15">
      <c r="C368"/>
      <c r="D368" s="168">
        <v>9260</v>
      </c>
      <c r="E368" s="193"/>
      <c r="F368" s="273">
        <f t="shared" si="310"/>
        <v>2672275.7399999998</v>
      </c>
      <c r="G368" s="273">
        <f t="shared" si="310"/>
        <v>2744975.4899999993</v>
      </c>
      <c r="H368" s="273">
        <f t="shared" si="310"/>
        <v>2887846.87</v>
      </c>
      <c r="I368" s="273">
        <f t="shared" si="310"/>
        <v>4090987.3899999997</v>
      </c>
      <c r="J368" s="273">
        <f t="shared" si="310"/>
        <v>3279883.51</v>
      </c>
      <c r="K368" s="273">
        <f t="shared" si="310"/>
        <v>5373014.1700000009</v>
      </c>
      <c r="L368" s="273">
        <f t="shared" si="310"/>
        <v>4302453.8671469083</v>
      </c>
      <c r="M368" s="273">
        <f t="shared" si="310"/>
        <v>8814611.0692081619</v>
      </c>
      <c r="N368" s="273">
        <f t="shared" si="310"/>
        <v>4472114.3906851467</v>
      </c>
      <c r="O368" s="273">
        <f t="shared" si="310"/>
        <v>6334503.9637681404</v>
      </c>
      <c r="P368" s="273">
        <f t="shared" si="311"/>
        <v>3670463.7083556219</v>
      </c>
      <c r="Q368" s="273">
        <f t="shared" si="311"/>
        <v>3761062.1296100719</v>
      </c>
      <c r="R368" s="273">
        <f t="shared" si="311"/>
        <v>3044605.5605227808</v>
      </c>
      <c r="S368" s="273">
        <f t="shared" si="311"/>
        <v>2959867.2024631109</v>
      </c>
      <c r="T368" s="273">
        <f t="shared" si="311"/>
        <v>3101464.5108476318</v>
      </c>
      <c r="U368" s="273">
        <f t="shared" si="311"/>
        <v>4013605.0587421623</v>
      </c>
      <c r="V368" s="273">
        <f t="shared" si="311"/>
        <v>3713777.5616447059</v>
      </c>
      <c r="W368" s="273">
        <f t="shared" si="311"/>
        <v>5821103.1131768515</v>
      </c>
      <c r="X368" s="273">
        <f t="shared" si="311"/>
        <v>4344285.4391976427</v>
      </c>
      <c r="Y368" s="273">
        <f t="shared" si="311"/>
        <v>8852871.7899919339</v>
      </c>
      <c r="Z368" s="273">
        <f t="shared" si="312"/>
        <v>4514052.5818975801</v>
      </c>
      <c r="AA368" s="273">
        <f t="shared" si="312"/>
        <v>6376622.39552812</v>
      </c>
      <c r="AB368" s="273">
        <f t="shared" si="312"/>
        <v>3712582.1401156024</v>
      </c>
      <c r="AC368" s="273">
        <f t="shared" si="312"/>
        <v>3803190.4614692079</v>
      </c>
      <c r="AD368" s="273">
        <f t="shared" si="312"/>
        <v>3091240.5232376903</v>
      </c>
      <c r="AE368" s="273">
        <f t="shared" si="312"/>
        <v>3002993.2003841484</v>
      </c>
      <c r="AF368" s="273">
        <f t="shared" si="312"/>
        <v>3152463.1127172895</v>
      </c>
      <c r="AH368" s="264">
        <f t="shared" si="313"/>
        <v>52404192.298774049</v>
      </c>
      <c r="AI368" s="264">
        <f t="shared" si="314"/>
        <v>54398787.378102943</v>
      </c>
    </row>
    <row r="369" spans="3:38" ht="15">
      <c r="C369"/>
      <c r="D369" s="168">
        <v>9270</v>
      </c>
      <c r="E369" s="193"/>
      <c r="F369" s="273">
        <f t="shared" ref="F369:O375" si="315">SUMIF($C$10:$C$288,$D369,F$10:F$288)</f>
        <v>0</v>
      </c>
      <c r="G369" s="273">
        <f t="shared" si="315"/>
        <v>0</v>
      </c>
      <c r="H369" s="273">
        <f t="shared" si="315"/>
        <v>0</v>
      </c>
      <c r="I369" s="273">
        <f t="shared" si="315"/>
        <v>0</v>
      </c>
      <c r="J369" s="273">
        <f t="shared" si="315"/>
        <v>0</v>
      </c>
      <c r="K369" s="273">
        <f t="shared" si="315"/>
        <v>0</v>
      </c>
      <c r="L369" s="273">
        <f t="shared" si="315"/>
        <v>0</v>
      </c>
      <c r="M369" s="273">
        <f t="shared" si="315"/>
        <v>0</v>
      </c>
      <c r="N369" s="273">
        <f t="shared" si="315"/>
        <v>0</v>
      </c>
      <c r="O369" s="273">
        <f t="shared" si="315"/>
        <v>0</v>
      </c>
      <c r="P369" s="273">
        <f t="shared" ref="P369:Y375" si="316">SUMIF($C$10:$C$288,$D369,P$10:P$288)</f>
        <v>0</v>
      </c>
      <c r="Q369" s="273">
        <f t="shared" si="316"/>
        <v>0</v>
      </c>
      <c r="R369" s="273">
        <f t="shared" si="316"/>
        <v>0</v>
      </c>
      <c r="S369" s="273">
        <f t="shared" si="316"/>
        <v>0</v>
      </c>
      <c r="T369" s="273">
        <f t="shared" si="316"/>
        <v>0</v>
      </c>
      <c r="U369" s="273">
        <f t="shared" si="316"/>
        <v>0</v>
      </c>
      <c r="V369" s="273">
        <f t="shared" si="316"/>
        <v>0</v>
      </c>
      <c r="W369" s="273">
        <f t="shared" si="316"/>
        <v>0</v>
      </c>
      <c r="X369" s="273">
        <f t="shared" si="316"/>
        <v>0</v>
      </c>
      <c r="Y369" s="273">
        <f t="shared" si="316"/>
        <v>0</v>
      </c>
      <c r="Z369" s="273">
        <f t="shared" ref="Z369:AF375" si="317">SUMIF($C$10:$C$288,$D369,Z$10:Z$288)</f>
        <v>0</v>
      </c>
      <c r="AA369" s="273">
        <f t="shared" si="317"/>
        <v>0</v>
      </c>
      <c r="AB369" s="273">
        <f t="shared" si="317"/>
        <v>0</v>
      </c>
      <c r="AC369" s="273">
        <f t="shared" si="317"/>
        <v>0</v>
      </c>
      <c r="AD369" s="273">
        <f t="shared" si="317"/>
        <v>0</v>
      </c>
      <c r="AE369" s="273">
        <f t="shared" si="317"/>
        <v>0</v>
      </c>
      <c r="AF369" s="273">
        <f t="shared" si="317"/>
        <v>0</v>
      </c>
      <c r="AH369" s="264">
        <f t="shared" si="313"/>
        <v>0</v>
      </c>
      <c r="AI369" s="264">
        <f t="shared" si="314"/>
        <v>0</v>
      </c>
    </row>
    <row r="370" spans="3:38" ht="15">
      <c r="C370"/>
      <c r="D370" s="168">
        <v>9280</v>
      </c>
      <c r="E370" s="193"/>
      <c r="F370" s="273">
        <f t="shared" si="315"/>
        <v>0</v>
      </c>
      <c r="G370" s="273">
        <f t="shared" si="315"/>
        <v>0</v>
      </c>
      <c r="H370" s="273">
        <f t="shared" si="315"/>
        <v>0</v>
      </c>
      <c r="I370" s="273">
        <f t="shared" si="315"/>
        <v>0</v>
      </c>
      <c r="J370" s="273">
        <f t="shared" si="315"/>
        <v>0</v>
      </c>
      <c r="K370" s="273">
        <f t="shared" si="315"/>
        <v>0</v>
      </c>
      <c r="L370" s="273">
        <f t="shared" si="315"/>
        <v>0</v>
      </c>
      <c r="M370" s="273">
        <f t="shared" si="315"/>
        <v>0</v>
      </c>
      <c r="N370" s="273">
        <f t="shared" si="315"/>
        <v>0</v>
      </c>
      <c r="O370" s="273">
        <f t="shared" si="315"/>
        <v>0</v>
      </c>
      <c r="P370" s="273">
        <f t="shared" si="316"/>
        <v>0</v>
      </c>
      <c r="Q370" s="273">
        <f t="shared" si="316"/>
        <v>0</v>
      </c>
      <c r="R370" s="273">
        <f t="shared" si="316"/>
        <v>0</v>
      </c>
      <c r="S370" s="273">
        <f t="shared" si="316"/>
        <v>0</v>
      </c>
      <c r="T370" s="273">
        <f t="shared" si="316"/>
        <v>0</v>
      </c>
      <c r="U370" s="273">
        <f t="shared" si="316"/>
        <v>0</v>
      </c>
      <c r="V370" s="273">
        <f t="shared" si="316"/>
        <v>0</v>
      </c>
      <c r="W370" s="273">
        <f t="shared" si="316"/>
        <v>0</v>
      </c>
      <c r="X370" s="273">
        <f t="shared" si="316"/>
        <v>0</v>
      </c>
      <c r="Y370" s="273">
        <f t="shared" si="316"/>
        <v>0</v>
      </c>
      <c r="Z370" s="273">
        <f t="shared" si="317"/>
        <v>0</v>
      </c>
      <c r="AA370" s="273">
        <f t="shared" si="317"/>
        <v>0</v>
      </c>
      <c r="AB370" s="273">
        <f t="shared" si="317"/>
        <v>0</v>
      </c>
      <c r="AC370" s="273">
        <f t="shared" si="317"/>
        <v>0</v>
      </c>
      <c r="AD370" s="273">
        <f t="shared" si="317"/>
        <v>0</v>
      </c>
      <c r="AE370" s="273">
        <f t="shared" si="317"/>
        <v>0</v>
      </c>
      <c r="AF370" s="273">
        <f t="shared" si="317"/>
        <v>0</v>
      </c>
      <c r="AH370" s="264">
        <f t="shared" si="313"/>
        <v>0</v>
      </c>
      <c r="AI370" s="264">
        <f t="shared" si="314"/>
        <v>0</v>
      </c>
    </row>
    <row r="371" spans="3:38" ht="15">
      <c r="C371"/>
      <c r="D371" s="168">
        <v>9290</v>
      </c>
      <c r="E371" s="193"/>
      <c r="F371" s="273">
        <f t="shared" si="315"/>
        <v>0</v>
      </c>
      <c r="G371" s="273">
        <f t="shared" si="315"/>
        <v>0</v>
      </c>
      <c r="H371" s="273">
        <f t="shared" si="315"/>
        <v>0</v>
      </c>
      <c r="I371" s="273">
        <f t="shared" si="315"/>
        <v>0</v>
      </c>
      <c r="J371" s="273">
        <f t="shared" si="315"/>
        <v>0</v>
      </c>
      <c r="K371" s="273">
        <f t="shared" si="315"/>
        <v>0</v>
      </c>
      <c r="L371" s="273">
        <f t="shared" si="315"/>
        <v>0</v>
      </c>
      <c r="M371" s="273">
        <f t="shared" si="315"/>
        <v>0</v>
      </c>
      <c r="N371" s="273">
        <f t="shared" si="315"/>
        <v>0</v>
      </c>
      <c r="O371" s="273">
        <f t="shared" si="315"/>
        <v>0</v>
      </c>
      <c r="P371" s="273">
        <f t="shared" si="316"/>
        <v>0</v>
      </c>
      <c r="Q371" s="273">
        <f t="shared" si="316"/>
        <v>0</v>
      </c>
      <c r="R371" s="273">
        <f t="shared" si="316"/>
        <v>0</v>
      </c>
      <c r="S371" s="273">
        <f t="shared" si="316"/>
        <v>0</v>
      </c>
      <c r="T371" s="273">
        <f t="shared" si="316"/>
        <v>0</v>
      </c>
      <c r="U371" s="273">
        <f t="shared" si="316"/>
        <v>0</v>
      </c>
      <c r="V371" s="273">
        <f t="shared" si="316"/>
        <v>0</v>
      </c>
      <c r="W371" s="273">
        <f t="shared" si="316"/>
        <v>0</v>
      </c>
      <c r="X371" s="273">
        <f t="shared" si="316"/>
        <v>0</v>
      </c>
      <c r="Y371" s="273">
        <f t="shared" si="316"/>
        <v>0</v>
      </c>
      <c r="Z371" s="273">
        <f t="shared" si="317"/>
        <v>0</v>
      </c>
      <c r="AA371" s="273">
        <f t="shared" si="317"/>
        <v>0</v>
      </c>
      <c r="AB371" s="273">
        <f t="shared" si="317"/>
        <v>0</v>
      </c>
      <c r="AC371" s="273">
        <f t="shared" si="317"/>
        <v>0</v>
      </c>
      <c r="AD371" s="273">
        <f t="shared" si="317"/>
        <v>0</v>
      </c>
      <c r="AE371" s="273">
        <f t="shared" si="317"/>
        <v>0</v>
      </c>
      <c r="AF371" s="273">
        <f t="shared" si="317"/>
        <v>0</v>
      </c>
      <c r="AH371" s="264">
        <f t="shared" si="313"/>
        <v>0</v>
      </c>
      <c r="AI371" s="264">
        <f t="shared" si="314"/>
        <v>0</v>
      </c>
    </row>
    <row r="372" spans="3:38" ht="15">
      <c r="C372"/>
      <c r="D372" s="168">
        <v>9301</v>
      </c>
      <c r="E372" s="193"/>
      <c r="F372" s="273">
        <f t="shared" si="315"/>
        <v>0</v>
      </c>
      <c r="G372" s="273">
        <f t="shared" si="315"/>
        <v>0</v>
      </c>
      <c r="H372" s="273">
        <f t="shared" si="315"/>
        <v>0</v>
      </c>
      <c r="I372" s="273">
        <f t="shared" si="315"/>
        <v>0</v>
      </c>
      <c r="J372" s="273">
        <f t="shared" si="315"/>
        <v>0</v>
      </c>
      <c r="K372" s="273">
        <f t="shared" si="315"/>
        <v>0</v>
      </c>
      <c r="L372" s="273">
        <f t="shared" si="315"/>
        <v>0</v>
      </c>
      <c r="M372" s="273">
        <f t="shared" si="315"/>
        <v>0</v>
      </c>
      <c r="N372" s="273">
        <f t="shared" si="315"/>
        <v>0</v>
      </c>
      <c r="O372" s="273">
        <f t="shared" si="315"/>
        <v>0</v>
      </c>
      <c r="P372" s="273">
        <f t="shared" si="316"/>
        <v>0</v>
      </c>
      <c r="Q372" s="273">
        <f t="shared" si="316"/>
        <v>0</v>
      </c>
      <c r="R372" s="273">
        <f t="shared" si="316"/>
        <v>0</v>
      </c>
      <c r="S372" s="273">
        <f t="shared" si="316"/>
        <v>0</v>
      </c>
      <c r="T372" s="273">
        <f t="shared" si="316"/>
        <v>0</v>
      </c>
      <c r="U372" s="273">
        <f t="shared" si="316"/>
        <v>0</v>
      </c>
      <c r="V372" s="273">
        <f t="shared" si="316"/>
        <v>0</v>
      </c>
      <c r="W372" s="273">
        <f t="shared" si="316"/>
        <v>0</v>
      </c>
      <c r="X372" s="273">
        <f t="shared" si="316"/>
        <v>0</v>
      </c>
      <c r="Y372" s="273">
        <f t="shared" si="316"/>
        <v>0</v>
      </c>
      <c r="Z372" s="273">
        <f t="shared" si="317"/>
        <v>0</v>
      </c>
      <c r="AA372" s="273">
        <f t="shared" si="317"/>
        <v>0</v>
      </c>
      <c r="AB372" s="273">
        <f t="shared" si="317"/>
        <v>0</v>
      </c>
      <c r="AC372" s="273">
        <f t="shared" si="317"/>
        <v>0</v>
      </c>
      <c r="AD372" s="273">
        <f t="shared" si="317"/>
        <v>0</v>
      </c>
      <c r="AE372" s="273">
        <f t="shared" si="317"/>
        <v>0</v>
      </c>
      <c r="AF372" s="273">
        <f t="shared" si="317"/>
        <v>0</v>
      </c>
      <c r="AH372" s="264">
        <f t="shared" si="313"/>
        <v>0</v>
      </c>
      <c r="AI372" s="264">
        <f t="shared" si="314"/>
        <v>0</v>
      </c>
    </row>
    <row r="373" spans="3:38" ht="15">
      <c r="C373"/>
      <c r="D373" s="168">
        <v>9302</v>
      </c>
      <c r="E373" s="193"/>
      <c r="F373" s="273">
        <f t="shared" si="315"/>
        <v>549726.27</v>
      </c>
      <c r="G373" s="273">
        <f t="shared" si="315"/>
        <v>112310.48000000001</v>
      </c>
      <c r="H373" s="273">
        <f t="shared" si="315"/>
        <v>547447.46</v>
      </c>
      <c r="I373" s="273">
        <f t="shared" si="315"/>
        <v>687802.95000000007</v>
      </c>
      <c r="J373" s="273">
        <f t="shared" si="315"/>
        <v>523819.50000000006</v>
      </c>
      <c r="K373" s="273">
        <f t="shared" si="315"/>
        <v>2145254.2599999998</v>
      </c>
      <c r="L373" s="273">
        <f t="shared" si="315"/>
        <v>214879.02444943885</v>
      </c>
      <c r="M373" s="273">
        <f t="shared" si="315"/>
        <v>217213.60353239247</v>
      </c>
      <c r="N373" s="273">
        <f t="shared" si="315"/>
        <v>794456.33155038464</v>
      </c>
      <c r="O373" s="273">
        <f t="shared" si="315"/>
        <v>217756.78776682273</v>
      </c>
      <c r="P373" s="273">
        <f t="shared" si="316"/>
        <v>217254.0450031863</v>
      </c>
      <c r="Q373" s="273">
        <f t="shared" si="316"/>
        <v>1283872.2026455146</v>
      </c>
      <c r="R373" s="273">
        <f t="shared" si="316"/>
        <v>613258.76993331057</v>
      </c>
      <c r="S373" s="273">
        <f t="shared" si="316"/>
        <v>142453.96569910919</v>
      </c>
      <c r="T373" s="273">
        <f t="shared" si="316"/>
        <v>434404.1201878477</v>
      </c>
      <c r="U373" s="273">
        <f t="shared" si="316"/>
        <v>702831.90501897899</v>
      </c>
      <c r="V373" s="273">
        <f t="shared" si="316"/>
        <v>523219.60629197047</v>
      </c>
      <c r="W373" s="273">
        <f t="shared" si="316"/>
        <v>2150192.5528687835</v>
      </c>
      <c r="X373" s="273">
        <f t="shared" si="316"/>
        <v>214879.02444943885</v>
      </c>
      <c r="Y373" s="273">
        <f t="shared" si="316"/>
        <v>217213.60353239247</v>
      </c>
      <c r="Z373" s="273">
        <f t="shared" si="317"/>
        <v>794456.33155038464</v>
      </c>
      <c r="AA373" s="273">
        <f t="shared" si="317"/>
        <v>217756.78776682273</v>
      </c>
      <c r="AB373" s="273">
        <f t="shared" si="317"/>
        <v>217254.0450031863</v>
      </c>
      <c r="AC373" s="273">
        <f t="shared" si="317"/>
        <v>1283872.2026455146</v>
      </c>
      <c r="AD373" s="273">
        <f t="shared" si="317"/>
        <v>613258.76993331057</v>
      </c>
      <c r="AE373" s="273">
        <f t="shared" si="317"/>
        <v>142453.96569910919</v>
      </c>
      <c r="AF373" s="273">
        <f t="shared" si="317"/>
        <v>434404.1201878477</v>
      </c>
      <c r="AH373" s="264">
        <f t="shared" si="313"/>
        <v>7511792.9149477389</v>
      </c>
      <c r="AI373" s="264">
        <f t="shared" si="314"/>
        <v>7511792.9149477398</v>
      </c>
    </row>
    <row r="374" spans="3:38" ht="15">
      <c r="C374"/>
      <c r="D374" s="168">
        <v>9310</v>
      </c>
      <c r="E374" s="193"/>
      <c r="F374" s="273">
        <f t="shared" si="315"/>
        <v>419451.93000000005</v>
      </c>
      <c r="G374" s="273">
        <f t="shared" si="315"/>
        <v>405841.35</v>
      </c>
      <c r="H374" s="273">
        <f t="shared" si="315"/>
        <v>414345.17</v>
      </c>
      <c r="I374" s="273">
        <f t="shared" si="315"/>
        <v>406290.94999999995</v>
      </c>
      <c r="J374" s="273">
        <f t="shared" si="315"/>
        <v>433844.62000000005</v>
      </c>
      <c r="K374" s="273">
        <f t="shared" si="315"/>
        <v>371906.23999999993</v>
      </c>
      <c r="L374" s="273">
        <f t="shared" si="315"/>
        <v>471795.44015733991</v>
      </c>
      <c r="M374" s="273">
        <f t="shared" si="315"/>
        <v>471807.23736069928</v>
      </c>
      <c r="N374" s="273">
        <f t="shared" si="315"/>
        <v>472408.38179578341</v>
      </c>
      <c r="O374" s="273">
        <f t="shared" si="315"/>
        <v>471925.0775955026</v>
      </c>
      <c r="P374" s="273">
        <f t="shared" si="316"/>
        <v>471802.07539647486</v>
      </c>
      <c r="Q374" s="273">
        <f t="shared" si="316"/>
        <v>509032.43427796412</v>
      </c>
      <c r="R374" s="273">
        <f t="shared" si="316"/>
        <v>428170.68781025079</v>
      </c>
      <c r="S374" s="273">
        <f t="shared" si="316"/>
        <v>414268.94577235071</v>
      </c>
      <c r="T374" s="273">
        <f t="shared" si="316"/>
        <v>421335.66671873012</v>
      </c>
      <c r="U374" s="273">
        <f t="shared" si="316"/>
        <v>400259.67798592499</v>
      </c>
      <c r="V374" s="273">
        <f t="shared" si="316"/>
        <v>410965.83174444077</v>
      </c>
      <c r="W374" s="273">
        <f t="shared" si="316"/>
        <v>376679.44996830268</v>
      </c>
      <c r="X374" s="273">
        <f t="shared" si="316"/>
        <v>471795.44015733991</v>
      </c>
      <c r="Y374" s="273">
        <f t="shared" si="316"/>
        <v>471807.23736069928</v>
      </c>
      <c r="Z374" s="273">
        <f t="shared" si="317"/>
        <v>472408.38179578341</v>
      </c>
      <c r="AA374" s="273">
        <f t="shared" si="317"/>
        <v>471925.0775955026</v>
      </c>
      <c r="AB374" s="273">
        <f t="shared" si="317"/>
        <v>471802.07539647486</v>
      </c>
      <c r="AC374" s="273">
        <f t="shared" si="317"/>
        <v>509032.43427796412</v>
      </c>
      <c r="AD374" s="273">
        <f t="shared" si="317"/>
        <v>428170.68781025079</v>
      </c>
      <c r="AE374" s="273">
        <f t="shared" si="317"/>
        <v>414268.94577235071</v>
      </c>
      <c r="AF374" s="273">
        <f t="shared" si="317"/>
        <v>421335.66671873012</v>
      </c>
      <c r="AH374" s="264">
        <f t="shared" si="313"/>
        <v>5320450.9065837627</v>
      </c>
      <c r="AI374" s="264">
        <f t="shared" si="314"/>
        <v>5320450.9065837646</v>
      </c>
    </row>
    <row r="375" spans="3:38" ht="15">
      <c r="C375"/>
      <c r="D375" s="168">
        <v>9320</v>
      </c>
      <c r="E375" s="193"/>
      <c r="F375" s="273">
        <f t="shared" si="315"/>
        <v>21992.440000000002</v>
      </c>
      <c r="G375" s="273">
        <f t="shared" si="315"/>
        <v>25758.79</v>
      </c>
      <c r="H375" s="273">
        <f t="shared" si="315"/>
        <v>38480.229999999996</v>
      </c>
      <c r="I375" s="273">
        <f t="shared" si="315"/>
        <v>23613.9</v>
      </c>
      <c r="J375" s="273">
        <f t="shared" si="315"/>
        <v>2923.3599999999997</v>
      </c>
      <c r="K375" s="273">
        <f t="shared" si="315"/>
        <v>16721.189999999999</v>
      </c>
      <c r="L375" s="273">
        <f t="shared" si="315"/>
        <v>27420.640409229214</v>
      </c>
      <c r="M375" s="273">
        <f t="shared" si="315"/>
        <v>26528.594660828538</v>
      </c>
      <c r="N375" s="273">
        <f t="shared" si="315"/>
        <v>27061.331420510418</v>
      </c>
      <c r="O375" s="273">
        <f t="shared" si="315"/>
        <v>27132.802905450317</v>
      </c>
      <c r="P375" s="273">
        <f t="shared" si="316"/>
        <v>26568.186648914623</v>
      </c>
      <c r="Q375" s="273">
        <f t="shared" si="316"/>
        <v>63665.453771795539</v>
      </c>
      <c r="R375" s="273">
        <f t="shared" si="316"/>
        <v>21808.991427483594</v>
      </c>
      <c r="S375" s="273">
        <f t="shared" si="316"/>
        <v>21041.239856005039</v>
      </c>
      <c r="T375" s="273">
        <f t="shared" si="316"/>
        <v>22022.996337229288</v>
      </c>
      <c r="U375" s="273">
        <f t="shared" si="316"/>
        <v>20440.943602636267</v>
      </c>
      <c r="V375" s="273">
        <f t="shared" si="316"/>
        <v>22159.052228219145</v>
      </c>
      <c r="W375" s="273">
        <f t="shared" si="316"/>
        <v>22016.686548426656</v>
      </c>
      <c r="X375" s="273">
        <f t="shared" si="316"/>
        <v>27420.640409229214</v>
      </c>
      <c r="Y375" s="273">
        <f t="shared" si="316"/>
        <v>26528.594660828538</v>
      </c>
      <c r="Z375" s="273">
        <f t="shared" si="317"/>
        <v>27061.331420510418</v>
      </c>
      <c r="AA375" s="273">
        <f t="shared" si="317"/>
        <v>27132.802905450317</v>
      </c>
      <c r="AB375" s="273">
        <f t="shared" si="317"/>
        <v>26568.186648914623</v>
      </c>
      <c r="AC375" s="273">
        <f t="shared" si="317"/>
        <v>63665.453771795539</v>
      </c>
      <c r="AD375" s="273">
        <f t="shared" si="317"/>
        <v>21808.991427483594</v>
      </c>
      <c r="AE375" s="273">
        <f t="shared" si="317"/>
        <v>21041.239856005039</v>
      </c>
      <c r="AF375" s="273">
        <f t="shared" si="317"/>
        <v>22022.996337229288</v>
      </c>
      <c r="AH375" s="264">
        <f t="shared" si="313"/>
        <v>327866.91981672868</v>
      </c>
      <c r="AI375" s="264">
        <f t="shared" si="314"/>
        <v>327866.91981672868</v>
      </c>
    </row>
    <row r="376" spans="3:38" ht="15">
      <c r="C376"/>
      <c r="E376" s="193"/>
      <c r="V376" s="169"/>
      <c r="AH376" s="187"/>
      <c r="AI376" s="187"/>
    </row>
    <row r="377" spans="3:38" ht="15">
      <c r="C377"/>
      <c r="E377" s="193"/>
      <c r="F377" s="273">
        <f t="shared" ref="F377:AF377" si="318">SUM(F299:F375)</f>
        <v>9342445.5</v>
      </c>
      <c r="G377" s="273">
        <f t="shared" si="318"/>
        <v>5785922.1899999967</v>
      </c>
      <c r="H377" s="273">
        <f t="shared" si="318"/>
        <v>8747072.1899999995</v>
      </c>
      <c r="I377" s="273">
        <f t="shared" si="318"/>
        <v>8302760.5800000001</v>
      </c>
      <c r="J377" s="273">
        <f t="shared" si="318"/>
        <v>7585370.5700000003</v>
      </c>
      <c r="K377" s="273">
        <f t="shared" si="318"/>
        <v>9480924.0899999999</v>
      </c>
      <c r="L377" s="273">
        <f t="shared" si="318"/>
        <v>9040891.8499999959</v>
      </c>
      <c r="M377" s="273">
        <f t="shared" si="318"/>
        <v>11991043.059999995</v>
      </c>
      <c r="N377" s="273">
        <f>SUM(N299:N375)</f>
        <v>9647400.9099999946</v>
      </c>
      <c r="O377" s="273">
        <f t="shared" si="318"/>
        <v>10511624.709999995</v>
      </c>
      <c r="P377" s="273">
        <f t="shared" si="318"/>
        <v>8669383.709999999</v>
      </c>
      <c r="Q377" s="273">
        <f t="shared" si="318"/>
        <v>41786801.18999999</v>
      </c>
      <c r="R377" s="273">
        <f t="shared" si="318"/>
        <v>9853374.6649017017</v>
      </c>
      <c r="S377" s="273">
        <f t="shared" si="318"/>
        <v>6107434.4657117017</v>
      </c>
      <c r="T377" s="273">
        <f t="shared" si="318"/>
        <v>9135839.4328125399</v>
      </c>
      <c r="U377" s="273">
        <f t="shared" si="318"/>
        <v>8335433.9149289047</v>
      </c>
      <c r="V377" s="273">
        <f t="shared" si="318"/>
        <v>8082379.5849139094</v>
      </c>
      <c r="W377" s="273">
        <f t="shared" si="318"/>
        <v>10131158.143594239</v>
      </c>
      <c r="X377" s="273">
        <f t="shared" si="318"/>
        <v>9219942.9612175617</v>
      </c>
      <c r="Y377" s="273">
        <f t="shared" si="318"/>
        <v>12160424.005015522</v>
      </c>
      <c r="Z377" s="273">
        <f t="shared" si="318"/>
        <v>9826740.7398184855</v>
      </c>
      <c r="AA377" s="273">
        <f t="shared" si="318"/>
        <v>10691452.615331609</v>
      </c>
      <c r="AB377" s="273">
        <f t="shared" si="318"/>
        <v>8849211.6153316125</v>
      </c>
      <c r="AC377" s="273">
        <f t="shared" si="318"/>
        <v>41966639.222245768</v>
      </c>
      <c r="AD377" s="273">
        <f t="shared" si="318"/>
        <v>10037893.10574875</v>
      </c>
      <c r="AE377" s="273">
        <f t="shared" si="318"/>
        <v>6278069.1447830508</v>
      </c>
      <c r="AF377" s="273">
        <f t="shared" si="318"/>
        <v>9337623.2866969164</v>
      </c>
      <c r="AH377" s="264">
        <f t="shared" si="313"/>
        <v>140891640.54999995</v>
      </c>
      <c r="AI377" s="264">
        <f t="shared" si="314"/>
        <v>144916968.33962634</v>
      </c>
    </row>
    <row r="378" spans="3:38" ht="15">
      <c r="C378"/>
    </row>
    <row r="379" spans="3:38" ht="15">
      <c r="C379"/>
    </row>
    <row r="380" spans="3:38" ht="15">
      <c r="C380"/>
    </row>
    <row r="381" spans="3:38" ht="15">
      <c r="C381"/>
    </row>
    <row r="382" spans="3:38" ht="15">
      <c r="C382"/>
    </row>
    <row r="383" spans="3:38" ht="15">
      <c r="C383"/>
    </row>
    <row r="384" spans="3:38" ht="15">
      <c r="C384"/>
      <c r="AI384" s="166">
        <f>AI288</f>
        <v>144916968.33962634</v>
      </c>
      <c r="AK384" s="166">
        <f>AL288</f>
        <v>7204419.5540723866</v>
      </c>
      <c r="AL384" s="167" t="s">
        <v>854</v>
      </c>
    </row>
    <row r="385" spans="3:38" ht="15">
      <c r="C385"/>
      <c r="AI385" s="166">
        <f>'Div 12 forecast'!AI166</f>
        <v>51759061.03725677</v>
      </c>
      <c r="AK385" s="166">
        <f>'Div 12 forecast'!AL166</f>
        <v>2876450.8118159617</v>
      </c>
      <c r="AL385" s="167" t="s">
        <v>855</v>
      </c>
    </row>
    <row r="386" spans="3:38" ht="15">
      <c r="C386"/>
      <c r="AI386" s="166">
        <f>SUM(AI384:AI385)</f>
        <v>196676029.37688312</v>
      </c>
      <c r="AK386" s="166">
        <f>SUM(AK384:AK385)</f>
        <v>10080870.365888348</v>
      </c>
      <c r="AL386" s="167"/>
    </row>
    <row r="387" spans="3:38" ht="15">
      <c r="C387"/>
      <c r="AI387" s="167"/>
      <c r="AK387" s="92">
        <f>AK386/AI386</f>
        <v>5.1256222722346825E-2</v>
      </c>
      <c r="AL387" s="167" t="s">
        <v>856</v>
      </c>
    </row>
    <row r="388" spans="3:38" ht="15">
      <c r="C388"/>
    </row>
    <row r="389" spans="3:38" ht="15">
      <c r="C389"/>
    </row>
    <row r="390" spans="3:38" ht="15">
      <c r="C390"/>
      <c r="AH390" s="166">
        <f>AH288</f>
        <v>140891640.54999998</v>
      </c>
      <c r="AI390" s="166">
        <f>AK288</f>
        <v>7048982.0928071197</v>
      </c>
      <c r="AK390" s="167" t="s">
        <v>854</v>
      </c>
    </row>
    <row r="391" spans="3:38" ht="15">
      <c r="C391"/>
      <c r="AH391" s="166">
        <f>'Div 12 forecast'!AH166</f>
        <v>50101093.289999999</v>
      </c>
      <c r="AI391" s="166">
        <f>'Div 12 forecast'!AK166</f>
        <v>2721602.4230385055</v>
      </c>
      <c r="AK391" s="167" t="s">
        <v>855</v>
      </c>
    </row>
    <row r="392" spans="3:38" ht="15">
      <c r="C392"/>
      <c r="AH392" s="166">
        <f>SUM(AH390:AH391)</f>
        <v>190992733.83999997</v>
      </c>
      <c r="AI392" s="166">
        <f>SUM(AI390:AI391)</f>
        <v>9770584.5158456247</v>
      </c>
      <c r="AK392" s="167"/>
    </row>
    <row r="393" spans="3:38" ht="15">
      <c r="C393"/>
      <c r="AH393" s="167"/>
      <c r="AI393" s="92">
        <f>AI392/AH392</f>
        <v>5.1156838898545325E-2</v>
      </c>
      <c r="AK393" s="167" t="s">
        <v>856</v>
      </c>
    </row>
    <row r="394" spans="3:38" ht="15">
      <c r="C394"/>
    </row>
    <row r="395" spans="3:38" ht="15">
      <c r="C395"/>
    </row>
    <row r="396" spans="3:38" ht="15">
      <c r="C396"/>
    </row>
    <row r="397" spans="3:38" ht="15">
      <c r="C397"/>
    </row>
    <row r="398" spans="3:38" ht="15">
      <c r="C398"/>
    </row>
    <row r="399" spans="3:38" ht="15">
      <c r="C399"/>
    </row>
    <row r="400" spans="3:38" ht="15">
      <c r="C400"/>
    </row>
    <row r="401" spans="3:3" ht="15">
      <c r="C401"/>
    </row>
    <row r="402" spans="3:3" ht="15">
      <c r="C402"/>
    </row>
    <row r="403" spans="3:3" ht="15">
      <c r="C403"/>
    </row>
    <row r="404" spans="3:3" ht="15">
      <c r="C404"/>
    </row>
    <row r="405" spans="3:3" ht="15">
      <c r="C405"/>
    </row>
    <row r="406" spans="3:3" ht="15">
      <c r="C406"/>
    </row>
    <row r="407" spans="3:3" ht="15">
      <c r="C407"/>
    </row>
    <row r="408" spans="3:3" ht="15">
      <c r="C408"/>
    </row>
    <row r="409" spans="3:3" ht="15">
      <c r="C409"/>
    </row>
    <row r="410" spans="3:3" ht="15">
      <c r="C410"/>
    </row>
    <row r="411" spans="3:3" ht="15">
      <c r="C411"/>
    </row>
    <row r="412" spans="3:3" ht="15">
      <c r="C412"/>
    </row>
    <row r="413" spans="3:3" ht="15">
      <c r="C413"/>
    </row>
    <row r="414" spans="3:3" ht="15">
      <c r="C414"/>
    </row>
    <row r="415" spans="3:3" ht="15">
      <c r="C415"/>
    </row>
    <row r="416" spans="3:3" ht="15">
      <c r="C416"/>
    </row>
    <row r="417" spans="3:3" ht="15">
      <c r="C417"/>
    </row>
    <row r="418" spans="3:3" ht="15">
      <c r="C418"/>
    </row>
    <row r="419" spans="3:3" ht="15">
      <c r="C419"/>
    </row>
    <row r="420" spans="3:3" ht="15">
      <c r="C420"/>
    </row>
    <row r="421" spans="3:3" ht="15">
      <c r="C421"/>
    </row>
    <row r="422" spans="3:3" ht="15">
      <c r="C422"/>
    </row>
    <row r="423" spans="3:3" ht="15">
      <c r="C423"/>
    </row>
    <row r="424" spans="3:3" ht="15">
      <c r="C424"/>
    </row>
    <row r="425" spans="3:3" ht="15">
      <c r="C425"/>
    </row>
    <row r="426" spans="3:3" ht="15">
      <c r="C426"/>
    </row>
    <row r="427" spans="3:3" ht="15">
      <c r="C427"/>
    </row>
    <row r="428" spans="3:3" ht="15">
      <c r="C428"/>
    </row>
    <row r="429" spans="3:3" ht="15">
      <c r="C429"/>
    </row>
    <row r="430" spans="3:3" ht="15">
      <c r="C430"/>
    </row>
    <row r="431" spans="3:3" ht="15">
      <c r="C431"/>
    </row>
    <row r="432" spans="3:3" ht="15">
      <c r="C432"/>
    </row>
    <row r="433" spans="3:3" ht="15">
      <c r="C433"/>
    </row>
    <row r="434" spans="3:3" ht="15">
      <c r="C434"/>
    </row>
    <row r="435" spans="3:3" ht="15">
      <c r="C435"/>
    </row>
    <row r="436" spans="3:3" ht="15">
      <c r="C436"/>
    </row>
    <row r="437" spans="3:3" ht="15">
      <c r="C437"/>
    </row>
    <row r="438" spans="3:3" ht="15">
      <c r="C438"/>
    </row>
    <row r="439" spans="3:3" ht="15">
      <c r="C439"/>
    </row>
    <row r="440" spans="3:3" ht="15">
      <c r="C440"/>
    </row>
    <row r="441" spans="3:3" ht="15">
      <c r="C441"/>
    </row>
    <row r="442" spans="3:3" ht="15">
      <c r="C442"/>
    </row>
    <row r="443" spans="3:3" ht="15">
      <c r="C443"/>
    </row>
    <row r="444" spans="3:3" ht="15">
      <c r="C444"/>
    </row>
    <row r="445" spans="3:3" ht="15">
      <c r="C445"/>
    </row>
    <row r="446" spans="3:3" ht="15">
      <c r="C446"/>
    </row>
    <row r="447" spans="3:3" ht="15">
      <c r="C447"/>
    </row>
    <row r="448" spans="3:3" ht="15">
      <c r="C448"/>
    </row>
    <row r="449" spans="3:3" ht="15">
      <c r="C449"/>
    </row>
    <row r="450" spans="3:3" ht="15">
      <c r="C450"/>
    </row>
    <row r="451" spans="3:3" ht="15">
      <c r="C451"/>
    </row>
    <row r="452" spans="3:3" ht="15">
      <c r="C452"/>
    </row>
    <row r="453" spans="3:3" ht="15">
      <c r="C453"/>
    </row>
    <row r="454" spans="3:3" ht="15">
      <c r="C454"/>
    </row>
    <row r="455" spans="3:3" ht="15">
      <c r="C455"/>
    </row>
    <row r="456" spans="3:3" ht="15">
      <c r="C456"/>
    </row>
    <row r="457" spans="3:3" ht="15">
      <c r="C457"/>
    </row>
    <row r="458" spans="3:3" ht="15">
      <c r="C458"/>
    </row>
    <row r="459" spans="3:3" ht="15">
      <c r="C459"/>
    </row>
    <row r="460" spans="3:3" ht="15">
      <c r="C460"/>
    </row>
    <row r="461" spans="3:3" ht="15">
      <c r="C461"/>
    </row>
    <row r="462" spans="3:3" ht="15">
      <c r="C462"/>
    </row>
    <row r="463" spans="3:3" ht="15">
      <c r="C463"/>
    </row>
    <row r="464" spans="3:3" ht="15">
      <c r="C464"/>
    </row>
    <row r="465" spans="3:3" ht="15">
      <c r="C465"/>
    </row>
    <row r="466" spans="3:3" ht="15">
      <c r="C466"/>
    </row>
    <row r="467" spans="3:3" ht="15">
      <c r="C467"/>
    </row>
    <row r="468" spans="3:3" ht="15">
      <c r="C468"/>
    </row>
    <row r="469" spans="3:3" ht="15">
      <c r="C469"/>
    </row>
    <row r="470" spans="3:3" ht="15">
      <c r="C470"/>
    </row>
    <row r="471" spans="3:3" ht="15">
      <c r="C471"/>
    </row>
    <row r="472" spans="3:3" ht="15">
      <c r="C472"/>
    </row>
    <row r="473" spans="3:3" ht="15">
      <c r="C473"/>
    </row>
    <row r="474" spans="3:3" ht="15">
      <c r="C474"/>
    </row>
    <row r="475" spans="3:3" ht="15">
      <c r="C475"/>
    </row>
    <row r="476" spans="3:3" ht="15">
      <c r="C476"/>
    </row>
    <row r="477" spans="3:3" ht="15">
      <c r="C477"/>
    </row>
    <row r="478" spans="3:3" ht="15">
      <c r="C478"/>
    </row>
    <row r="479" spans="3:3" ht="15">
      <c r="C479"/>
    </row>
    <row r="480" spans="3:3" ht="15">
      <c r="C480"/>
    </row>
    <row r="481" spans="3:3" ht="15">
      <c r="C481"/>
    </row>
    <row r="482" spans="3:3" ht="15">
      <c r="C482"/>
    </row>
    <row r="483" spans="3:3" ht="15">
      <c r="C483"/>
    </row>
    <row r="484" spans="3:3" ht="15">
      <c r="C484"/>
    </row>
    <row r="485" spans="3:3" ht="15">
      <c r="C485"/>
    </row>
    <row r="486" spans="3:3" ht="15">
      <c r="C486"/>
    </row>
    <row r="487" spans="3:3" ht="15">
      <c r="C487"/>
    </row>
    <row r="488" spans="3:3" ht="15">
      <c r="C488"/>
    </row>
    <row r="489" spans="3:3" ht="15">
      <c r="C489"/>
    </row>
    <row r="490" spans="3:3" ht="15">
      <c r="C490"/>
    </row>
    <row r="491" spans="3:3" ht="15">
      <c r="C491"/>
    </row>
    <row r="492" spans="3:3" ht="15">
      <c r="C492"/>
    </row>
    <row r="493" spans="3:3" ht="15">
      <c r="C493"/>
    </row>
    <row r="494" spans="3:3" ht="15">
      <c r="C494"/>
    </row>
    <row r="495" spans="3:3" ht="15">
      <c r="C495"/>
    </row>
    <row r="496" spans="3:3" ht="15">
      <c r="C496"/>
    </row>
    <row r="497" spans="3:3" ht="15">
      <c r="C497"/>
    </row>
    <row r="498" spans="3:3" ht="15">
      <c r="C498"/>
    </row>
    <row r="499" spans="3:3" ht="15">
      <c r="C499"/>
    </row>
    <row r="500" spans="3:3" ht="15">
      <c r="C500"/>
    </row>
    <row r="501" spans="3:3" ht="15">
      <c r="C501"/>
    </row>
    <row r="502" spans="3:3" ht="15">
      <c r="C502"/>
    </row>
    <row r="503" spans="3:3" ht="15">
      <c r="C503"/>
    </row>
    <row r="504" spans="3:3" ht="15">
      <c r="C504"/>
    </row>
    <row r="505" spans="3:3" ht="15">
      <c r="C505"/>
    </row>
    <row r="506" spans="3:3" ht="15">
      <c r="C506"/>
    </row>
    <row r="507" spans="3:3" ht="15">
      <c r="C507"/>
    </row>
    <row r="508" spans="3:3" ht="15">
      <c r="C508"/>
    </row>
    <row r="509" spans="3:3" ht="15">
      <c r="C509"/>
    </row>
    <row r="510" spans="3:3" ht="15">
      <c r="C510"/>
    </row>
    <row r="511" spans="3:3" ht="15">
      <c r="C511"/>
    </row>
    <row r="512" spans="3:3" ht="15">
      <c r="C512"/>
    </row>
    <row r="513" spans="3:3" ht="15">
      <c r="C513"/>
    </row>
    <row r="514" spans="3:3" ht="15">
      <c r="C514"/>
    </row>
    <row r="515" spans="3:3" ht="15">
      <c r="C515"/>
    </row>
    <row r="516" spans="3:3" ht="15">
      <c r="C516"/>
    </row>
    <row r="517" spans="3:3" ht="15">
      <c r="C517"/>
    </row>
    <row r="518" spans="3:3" ht="15">
      <c r="C518"/>
    </row>
    <row r="519" spans="3:3" ht="15">
      <c r="C519"/>
    </row>
    <row r="520" spans="3:3" ht="15">
      <c r="C520"/>
    </row>
    <row r="521" spans="3:3" ht="15">
      <c r="C521"/>
    </row>
    <row r="522" spans="3:3" ht="15">
      <c r="C522"/>
    </row>
    <row r="523" spans="3:3" ht="15">
      <c r="C523"/>
    </row>
    <row r="524" spans="3:3" ht="15">
      <c r="C524"/>
    </row>
    <row r="525" spans="3:3" ht="15">
      <c r="C525"/>
    </row>
    <row r="526" spans="3:3" ht="15">
      <c r="C526"/>
    </row>
    <row r="527" spans="3:3" ht="15">
      <c r="C527"/>
    </row>
    <row r="528" spans="3:3" ht="15">
      <c r="C528"/>
    </row>
    <row r="529" spans="3:3" ht="15">
      <c r="C529"/>
    </row>
    <row r="530" spans="3:3" ht="15">
      <c r="C530"/>
    </row>
    <row r="531" spans="3:3" ht="15">
      <c r="C531"/>
    </row>
    <row r="532" spans="3:3" ht="15">
      <c r="C532"/>
    </row>
    <row r="533" spans="3:3" ht="15">
      <c r="C533"/>
    </row>
    <row r="534" spans="3:3" ht="15">
      <c r="C534"/>
    </row>
    <row r="535" spans="3:3" ht="15">
      <c r="C535"/>
    </row>
    <row r="536" spans="3:3" ht="15">
      <c r="C536"/>
    </row>
    <row r="537" spans="3:3" ht="15">
      <c r="C537"/>
    </row>
    <row r="538" spans="3:3" ht="15">
      <c r="C538"/>
    </row>
    <row r="539" spans="3:3" ht="15">
      <c r="C539"/>
    </row>
    <row r="540" spans="3:3" ht="15">
      <c r="C540"/>
    </row>
    <row r="541" spans="3:3" ht="15">
      <c r="C541"/>
    </row>
    <row r="542" spans="3:3" ht="15">
      <c r="C542"/>
    </row>
    <row r="543" spans="3:3" ht="15">
      <c r="C543"/>
    </row>
    <row r="544" spans="3:3" ht="15">
      <c r="C544"/>
    </row>
    <row r="545" spans="3:3" ht="15">
      <c r="C545"/>
    </row>
    <row r="546" spans="3:3" ht="15">
      <c r="C546"/>
    </row>
    <row r="547" spans="3:3" ht="15">
      <c r="C547"/>
    </row>
    <row r="548" spans="3:3" ht="15">
      <c r="C548"/>
    </row>
    <row r="549" spans="3:3" ht="15">
      <c r="C549"/>
    </row>
    <row r="550" spans="3:3" ht="15">
      <c r="C550"/>
    </row>
    <row r="551" spans="3:3" ht="15">
      <c r="C551"/>
    </row>
    <row r="552" spans="3:3" ht="15">
      <c r="C552"/>
    </row>
    <row r="553" spans="3:3" ht="15">
      <c r="C553"/>
    </row>
    <row r="554" spans="3:3" ht="15">
      <c r="C554"/>
    </row>
    <row r="555" spans="3:3" ht="15">
      <c r="C555"/>
    </row>
    <row r="556" spans="3:3" ht="15">
      <c r="C556"/>
    </row>
    <row r="557" spans="3:3" ht="15">
      <c r="C557"/>
    </row>
    <row r="558" spans="3:3" ht="15">
      <c r="C558"/>
    </row>
    <row r="559" spans="3:3" ht="15">
      <c r="C559"/>
    </row>
    <row r="560" spans="3:3" ht="15">
      <c r="C560"/>
    </row>
    <row r="561" spans="3:3" ht="15">
      <c r="C561"/>
    </row>
    <row r="562" spans="3:3" ht="15">
      <c r="C562"/>
    </row>
    <row r="563" spans="3:3" ht="15">
      <c r="C563"/>
    </row>
    <row r="564" spans="3:3" ht="15">
      <c r="C564"/>
    </row>
    <row r="565" spans="3:3" ht="15">
      <c r="C565"/>
    </row>
    <row r="566" spans="3:3" ht="15">
      <c r="C566"/>
    </row>
    <row r="567" spans="3:3" ht="15">
      <c r="C567"/>
    </row>
    <row r="568" spans="3:3" ht="15">
      <c r="C568"/>
    </row>
    <row r="569" spans="3:3" ht="15">
      <c r="C569"/>
    </row>
    <row r="570" spans="3:3" ht="15">
      <c r="C570"/>
    </row>
    <row r="571" spans="3:3" ht="15">
      <c r="C571"/>
    </row>
    <row r="572" spans="3:3" ht="15">
      <c r="C572"/>
    </row>
    <row r="573" spans="3:3" ht="15">
      <c r="C573"/>
    </row>
    <row r="574" spans="3:3" ht="15">
      <c r="C574"/>
    </row>
  </sheetData>
  <sortState xmlns:xlrd2="http://schemas.microsoft.com/office/spreadsheetml/2017/richdata2" ref="C299:C574">
    <sortCondition ref="C299:C574"/>
  </sortState>
  <mergeCells count="5">
    <mergeCell ref="F5:Q5"/>
    <mergeCell ref="U5:AF5"/>
    <mergeCell ref="AK2:AL2"/>
    <mergeCell ref="AK3:AL3"/>
    <mergeCell ref="AK4:AL4"/>
  </mergeCells>
  <phoneticPr fontId="40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58F47-1F0F-4ADC-AB33-8D938519F91F}">
  <sheetPr>
    <tabColor rgb="FFFF99FF"/>
  </sheetPr>
  <dimension ref="A2:AL268"/>
  <sheetViews>
    <sheetView workbookViewId="0">
      <selection activeCell="AL268" sqref="AL268"/>
    </sheetView>
  </sheetViews>
  <sheetFormatPr defaultRowHeight="12.75"/>
  <cols>
    <col min="1" max="1" width="81.28515625" style="169" bestFit="1" customWidth="1"/>
    <col min="2" max="2" width="13.140625" style="169" customWidth="1"/>
    <col min="3" max="3" width="7" style="169" customWidth="1"/>
    <col min="4" max="4" width="13" style="170" bestFit="1" customWidth="1"/>
    <col min="5" max="5" width="9.28515625" style="170" bestFit="1" customWidth="1"/>
    <col min="6" max="6" width="11.85546875" style="169" bestFit="1" customWidth="1"/>
    <col min="7" max="9" width="11.85546875" style="169" customWidth="1"/>
    <col min="10" max="10" width="11.85546875" style="169" bestFit="1" customWidth="1"/>
    <col min="11" max="11" width="12" style="169" bestFit="1" customWidth="1"/>
    <col min="12" max="14" width="11.85546875" style="169" bestFit="1" customWidth="1"/>
    <col min="15" max="15" width="13" style="169" bestFit="1" customWidth="1"/>
    <col min="16" max="19" width="11.85546875" style="169" bestFit="1" customWidth="1"/>
    <col min="20" max="20" width="12" style="169" bestFit="1" customWidth="1"/>
    <col min="21" max="21" width="13.85546875" style="169" bestFit="1" customWidth="1"/>
    <col min="22" max="22" width="12" style="170" bestFit="1" customWidth="1"/>
    <col min="23" max="32" width="12" style="169" bestFit="1" customWidth="1"/>
    <col min="33" max="33" width="9.140625" style="169"/>
    <col min="34" max="35" width="12.28515625" style="169" bestFit="1" customWidth="1"/>
    <col min="36" max="36" width="9.140625" style="169"/>
    <col min="37" max="37" width="15.5703125" style="169" bestFit="1" customWidth="1"/>
    <col min="38" max="38" width="12.28515625" style="169" bestFit="1" customWidth="1"/>
    <col min="39" max="16384" width="9.140625" style="169"/>
  </cols>
  <sheetData>
    <row r="2" spans="1:38">
      <c r="D2" s="85" t="s">
        <v>818</v>
      </c>
      <c r="R2" s="253">
        <f>Escalation!C6</f>
        <v>0.03</v>
      </c>
      <c r="S2" s="253">
        <f t="shared" ref="S2:U4" si="0">R2</f>
        <v>0.03</v>
      </c>
      <c r="T2" s="253">
        <f t="shared" si="0"/>
        <v>0.03</v>
      </c>
      <c r="U2" s="253">
        <f t="shared" si="0"/>
        <v>0.03</v>
      </c>
      <c r="V2" s="253">
        <f>U2</f>
        <v>0.03</v>
      </c>
      <c r="W2" s="253">
        <f t="shared" ref="W2:AF4" si="1">V2</f>
        <v>0.03</v>
      </c>
      <c r="X2" s="253">
        <f t="shared" si="1"/>
        <v>0.03</v>
      </c>
      <c r="Y2" s="253">
        <f t="shared" si="1"/>
        <v>0.03</v>
      </c>
      <c r="Z2" s="253">
        <f t="shared" si="1"/>
        <v>0.03</v>
      </c>
      <c r="AA2" s="253">
        <f t="shared" si="1"/>
        <v>0.03</v>
      </c>
      <c r="AB2" s="253">
        <f t="shared" si="1"/>
        <v>0.03</v>
      </c>
      <c r="AC2" s="253">
        <f t="shared" si="1"/>
        <v>0.03</v>
      </c>
      <c r="AD2" s="253">
        <f t="shared" si="1"/>
        <v>0.03</v>
      </c>
      <c r="AE2" s="253">
        <f t="shared" si="1"/>
        <v>0.03</v>
      </c>
      <c r="AF2" s="253">
        <f t="shared" si="1"/>
        <v>0.03</v>
      </c>
      <c r="AK2" s="321" t="s">
        <v>912</v>
      </c>
      <c r="AL2" s="321"/>
    </row>
    <row r="3" spans="1:38">
      <c r="A3" s="171"/>
      <c r="B3" s="171"/>
      <c r="C3" s="171"/>
      <c r="D3" s="85" t="s">
        <v>819</v>
      </c>
      <c r="E3" s="33"/>
      <c r="F3" s="33">
        <f>(F38)/F27</f>
        <v>0.34439998296268337</v>
      </c>
      <c r="G3" s="33">
        <f t="shared" ref="G3:Q3" si="2">(G38)/G27</f>
        <v>0.34409689956032202</v>
      </c>
      <c r="H3" s="33">
        <f t="shared" si="2"/>
        <v>0.34440000802826481</v>
      </c>
      <c r="I3" s="33">
        <f t="shared" si="2"/>
        <v>0.33601566019742213</v>
      </c>
      <c r="J3" s="33">
        <f t="shared" si="2"/>
        <v>0.34401849203992685</v>
      </c>
      <c r="K3" s="33">
        <f t="shared" si="2"/>
        <v>0.34439999771245294</v>
      </c>
      <c r="L3" s="33">
        <f t="shared" si="2"/>
        <v>0.33719598797651118</v>
      </c>
      <c r="M3" s="33">
        <f t="shared" si="2"/>
        <v>0.33719600283917078</v>
      </c>
      <c r="N3" s="33">
        <f t="shared" si="2"/>
        <v>0.33719598797651118</v>
      </c>
      <c r="O3" s="33">
        <f t="shared" si="2"/>
        <v>0.33719598754303004</v>
      </c>
      <c r="P3" s="33">
        <f t="shared" si="2"/>
        <v>0.33719598754303004</v>
      </c>
      <c r="Q3" s="33">
        <f t="shared" si="2"/>
        <v>0.33719598899700198</v>
      </c>
      <c r="R3" s="33">
        <f>AVERAGE($F3:K3)</f>
        <v>0.34288850675017862</v>
      </c>
      <c r="S3" s="253">
        <f t="shared" si="0"/>
        <v>0.34288850675017862</v>
      </c>
      <c r="T3" s="253">
        <f t="shared" si="0"/>
        <v>0.34288850675017862</v>
      </c>
      <c r="U3" s="253">
        <f t="shared" si="0"/>
        <v>0.34288850675017862</v>
      </c>
      <c r="V3" s="253">
        <f>U3</f>
        <v>0.34288850675017862</v>
      </c>
      <c r="W3" s="253">
        <f t="shared" si="1"/>
        <v>0.34288850675017862</v>
      </c>
      <c r="X3" s="253">
        <f t="shared" si="1"/>
        <v>0.34288850675017862</v>
      </c>
      <c r="Y3" s="253">
        <f t="shared" si="1"/>
        <v>0.34288850675017862</v>
      </c>
      <c r="Z3" s="253">
        <f t="shared" si="1"/>
        <v>0.34288850675017862</v>
      </c>
      <c r="AA3" s="253">
        <f t="shared" si="1"/>
        <v>0.34288850675017862</v>
      </c>
      <c r="AB3" s="253">
        <f t="shared" si="1"/>
        <v>0.34288850675017862</v>
      </c>
      <c r="AC3" s="253">
        <f t="shared" si="1"/>
        <v>0.34288850675017862</v>
      </c>
      <c r="AD3" s="253">
        <f t="shared" si="1"/>
        <v>0.34288850675017862</v>
      </c>
      <c r="AE3" s="253">
        <f t="shared" si="1"/>
        <v>0.34288850675017862</v>
      </c>
      <c r="AF3" s="253">
        <f t="shared" si="1"/>
        <v>0.34288850675017862</v>
      </c>
      <c r="AK3" s="321" t="s">
        <v>913</v>
      </c>
      <c r="AL3" s="321"/>
    </row>
    <row r="4" spans="1:38">
      <c r="A4" s="171"/>
      <c r="B4" s="171"/>
      <c r="C4" s="171"/>
      <c r="D4" s="85" t="s">
        <v>1104</v>
      </c>
      <c r="E4" s="33"/>
      <c r="F4" s="33"/>
      <c r="G4" s="33"/>
      <c r="H4" s="33"/>
      <c r="I4" s="33"/>
      <c r="J4" s="33"/>
      <c r="K4" s="33"/>
      <c r="L4" s="33"/>
      <c r="M4" s="170"/>
      <c r="N4" s="170"/>
      <c r="O4" s="170"/>
      <c r="P4" s="170"/>
      <c r="Q4" s="170"/>
      <c r="R4" s="253">
        <f>Escalation!C7</f>
        <v>0</v>
      </c>
      <c r="S4" s="253">
        <f t="shared" si="0"/>
        <v>0</v>
      </c>
      <c r="T4" s="253">
        <f t="shared" si="0"/>
        <v>0</v>
      </c>
      <c r="U4" s="253">
        <f t="shared" si="0"/>
        <v>0</v>
      </c>
      <c r="V4" s="253">
        <f t="shared" ref="V4" si="3">U4</f>
        <v>0</v>
      </c>
      <c r="W4" s="253">
        <f t="shared" si="1"/>
        <v>0</v>
      </c>
      <c r="X4" s="253">
        <f t="shared" si="1"/>
        <v>0</v>
      </c>
      <c r="Y4" s="253">
        <f t="shared" si="1"/>
        <v>0</v>
      </c>
      <c r="Z4" s="253">
        <f>Y4</f>
        <v>0</v>
      </c>
      <c r="AA4" s="253">
        <f t="shared" si="1"/>
        <v>0</v>
      </c>
      <c r="AB4" s="253">
        <f t="shared" si="1"/>
        <v>0</v>
      </c>
      <c r="AC4" s="253">
        <f t="shared" si="1"/>
        <v>0</v>
      </c>
      <c r="AD4" s="253">
        <f t="shared" si="1"/>
        <v>0</v>
      </c>
      <c r="AE4" s="253">
        <f t="shared" si="1"/>
        <v>0</v>
      </c>
      <c r="AF4" s="253">
        <f t="shared" si="1"/>
        <v>0</v>
      </c>
      <c r="AK4" s="321" t="s">
        <v>909</v>
      </c>
      <c r="AL4" s="321"/>
    </row>
    <row r="5" spans="1:38">
      <c r="A5" s="171" t="s">
        <v>157</v>
      </c>
      <c r="B5" s="171"/>
      <c r="C5" s="171"/>
      <c r="F5" s="318" t="s">
        <v>83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20"/>
      <c r="R5" s="173"/>
      <c r="S5" s="173"/>
      <c r="T5" s="173"/>
      <c r="U5" s="318" t="s">
        <v>84</v>
      </c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20"/>
      <c r="AK5" s="169" t="s">
        <v>71</v>
      </c>
    </row>
    <row r="6" spans="1:38">
      <c r="F6" s="38" t="s">
        <v>104</v>
      </c>
      <c r="G6" s="174"/>
      <c r="H6" s="174"/>
      <c r="I6" s="174"/>
      <c r="J6" s="174"/>
      <c r="K6" s="174"/>
      <c r="L6" s="40" t="s">
        <v>1103</v>
      </c>
      <c r="M6" s="175"/>
      <c r="N6" s="175"/>
      <c r="O6" s="175"/>
      <c r="P6" s="175"/>
      <c r="Q6" s="42" t="s">
        <v>106</v>
      </c>
      <c r="R6" s="43" t="s">
        <v>107</v>
      </c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45" t="s">
        <v>108</v>
      </c>
    </row>
    <row r="7" spans="1:38">
      <c r="A7" s="46"/>
      <c r="D7" s="177" t="s">
        <v>821</v>
      </c>
      <c r="E7" s="177" t="s">
        <v>822</v>
      </c>
      <c r="F7" s="274">
        <f>'Div 2 forecast'!F7</f>
        <v>2020</v>
      </c>
      <c r="G7" s="274">
        <f>'Div 2 forecast'!G7</f>
        <v>2020</v>
      </c>
      <c r="H7" s="274">
        <f>'Div 2 forecast'!H7</f>
        <v>2020</v>
      </c>
      <c r="I7" s="274">
        <f>'Div 2 forecast'!I7</f>
        <v>2020</v>
      </c>
      <c r="J7" s="274">
        <f>'Div 2 forecast'!J7</f>
        <v>2020</v>
      </c>
      <c r="K7" s="274">
        <f>'Div 2 forecast'!K7</f>
        <v>2020</v>
      </c>
      <c r="L7" s="275">
        <f>'Div 2 forecast'!L7</f>
        <v>2021</v>
      </c>
      <c r="M7" s="275">
        <f>'Div 2 forecast'!M7</f>
        <v>2021</v>
      </c>
      <c r="N7" s="275">
        <f>'Div 2 forecast'!N7</f>
        <v>2021</v>
      </c>
      <c r="O7" s="275">
        <f>'Div 2 forecast'!O7</f>
        <v>2021</v>
      </c>
      <c r="P7" s="275">
        <f>'Div 2 forecast'!P7</f>
        <v>2021</v>
      </c>
      <c r="Q7" s="275">
        <f>'Div 2 forecast'!Q7</f>
        <v>2021</v>
      </c>
      <c r="R7" s="275">
        <f>'Div 2 forecast'!R7</f>
        <v>2021</v>
      </c>
      <c r="S7" s="275">
        <f>'Div 2 forecast'!S7</f>
        <v>2021</v>
      </c>
      <c r="T7" s="275">
        <f>'Div 2 forecast'!T7</f>
        <v>2021</v>
      </c>
      <c r="U7" s="275">
        <f>'Div 2 forecast'!U7</f>
        <v>2021</v>
      </c>
      <c r="V7" s="275">
        <f>'Div 2 forecast'!V7</f>
        <v>2021</v>
      </c>
      <c r="W7" s="275">
        <f>'Div 2 forecast'!W7</f>
        <v>2021</v>
      </c>
      <c r="X7" s="275">
        <f>'Div 2 forecast'!X7</f>
        <v>2022</v>
      </c>
      <c r="Y7" s="275">
        <f>'Div 2 forecast'!Y7</f>
        <v>2022</v>
      </c>
      <c r="Z7" s="275">
        <f>'Div 2 forecast'!Z7</f>
        <v>2022</v>
      </c>
      <c r="AA7" s="275">
        <f>'Div 2 forecast'!AA7</f>
        <v>2022</v>
      </c>
      <c r="AB7" s="275">
        <f>'Div 2 forecast'!AB7</f>
        <v>2022</v>
      </c>
      <c r="AC7" s="275">
        <f>'Div 2 forecast'!AC7</f>
        <v>2022</v>
      </c>
      <c r="AD7" s="275">
        <f>'Div 2 forecast'!AD7</f>
        <v>2022</v>
      </c>
      <c r="AE7" s="275">
        <f>'Div 2 forecast'!AE7</f>
        <v>2022</v>
      </c>
      <c r="AF7" s="275">
        <f>'Div 2 forecast'!AF7</f>
        <v>2022</v>
      </c>
      <c r="AK7" s="254">
        <f>'[19]C.2.2 B 12'!$P$33</f>
        <v>5.4322216229595287E-2</v>
      </c>
      <c r="AL7" s="254">
        <f>'[19]C.2.2-F 12'!$O$33</f>
        <v>5.5573860000000003E-2</v>
      </c>
    </row>
    <row r="8" spans="1:38">
      <c r="B8" s="179" t="s">
        <v>823</v>
      </c>
      <c r="C8" s="179" t="s">
        <v>822</v>
      </c>
      <c r="D8" s="180" t="s">
        <v>824</v>
      </c>
      <c r="E8" s="181" t="s">
        <v>825</v>
      </c>
      <c r="F8" s="274" t="str">
        <f>'Div 2 forecast'!F8</f>
        <v>October</v>
      </c>
      <c r="G8" s="274" t="str">
        <f>'Div 2 forecast'!G8</f>
        <v>November</v>
      </c>
      <c r="H8" s="274" t="str">
        <f>'Div 2 forecast'!H8</f>
        <v>December</v>
      </c>
      <c r="I8" s="274" t="str">
        <f>'Div 2 forecast'!I8</f>
        <v>January</v>
      </c>
      <c r="J8" s="274" t="str">
        <f>'Div 2 forecast'!J8</f>
        <v>February</v>
      </c>
      <c r="K8" s="274" t="str">
        <f>'Div 2 forecast'!K8</f>
        <v>March</v>
      </c>
      <c r="L8" s="275" t="str">
        <f>'Div 2 forecast'!L8</f>
        <v>April</v>
      </c>
      <c r="M8" s="275" t="str">
        <f>'Div 2 forecast'!M8</f>
        <v>May</v>
      </c>
      <c r="N8" s="275" t="str">
        <f>'Div 2 forecast'!N8</f>
        <v>June</v>
      </c>
      <c r="O8" s="275" t="str">
        <f>'Div 2 forecast'!O8</f>
        <v>July</v>
      </c>
      <c r="P8" s="275" t="str">
        <f>'Div 2 forecast'!P8</f>
        <v>August</v>
      </c>
      <c r="Q8" s="275" t="str">
        <f>'Div 2 forecast'!Q8</f>
        <v>September</v>
      </c>
      <c r="R8" s="275" t="str">
        <f>'Div 2 forecast'!R8</f>
        <v>October</v>
      </c>
      <c r="S8" s="275" t="str">
        <f>'Div 2 forecast'!S8</f>
        <v>November</v>
      </c>
      <c r="T8" s="275" t="str">
        <f>'Div 2 forecast'!T8</f>
        <v>December</v>
      </c>
      <c r="U8" s="275" t="str">
        <f>'Div 2 forecast'!U8</f>
        <v>January</v>
      </c>
      <c r="V8" s="275" t="str">
        <f>'Div 2 forecast'!V8</f>
        <v>February</v>
      </c>
      <c r="W8" s="275" t="str">
        <f>'Div 2 forecast'!W8</f>
        <v>March</v>
      </c>
      <c r="X8" s="275" t="str">
        <f>'Div 2 forecast'!X8</f>
        <v>April</v>
      </c>
      <c r="Y8" s="275" t="str">
        <f>'Div 2 forecast'!Y8</f>
        <v>May</v>
      </c>
      <c r="Z8" s="275" t="str">
        <f>'Div 2 forecast'!Z8</f>
        <v>June</v>
      </c>
      <c r="AA8" s="275" t="str">
        <f>'Div 2 forecast'!AA8</f>
        <v>July</v>
      </c>
      <c r="AB8" s="275" t="str">
        <f>'Div 2 forecast'!AB8</f>
        <v>August</v>
      </c>
      <c r="AC8" s="275" t="str">
        <f>'Div 2 forecast'!AC8</f>
        <v>September</v>
      </c>
      <c r="AD8" s="275" t="str">
        <f>'Div 2 forecast'!AD8</f>
        <v>October</v>
      </c>
      <c r="AE8" s="275" t="str">
        <f>'Div 2 forecast'!AE8</f>
        <v>November</v>
      </c>
      <c r="AF8" s="275" t="str">
        <f>'Div 2 forecast'!AF8</f>
        <v>December</v>
      </c>
      <c r="AH8" s="183" t="s">
        <v>826</v>
      </c>
      <c r="AI8" s="183" t="s">
        <v>827</v>
      </c>
      <c r="AK8" s="240" t="s">
        <v>826</v>
      </c>
      <c r="AL8" s="240" t="s">
        <v>827</v>
      </c>
    </row>
    <row r="9" spans="1:38">
      <c r="D9" s="184"/>
      <c r="E9" s="184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38">
      <c r="A10" s="145" t="s">
        <v>319</v>
      </c>
      <c r="B10" s="125" t="str">
        <f>RIGHT(A10,10)</f>
        <v>9010-01000</v>
      </c>
      <c r="C10" s="255" t="str">
        <f>LEFT(B10,4)</f>
        <v>9010</v>
      </c>
      <c r="D10" s="256">
        <f>SUM($F10:K10)</f>
        <v>2250519.63</v>
      </c>
      <c r="E10" s="257">
        <f>D10/$D$27</f>
        <v>0.15519121088501453</v>
      </c>
      <c r="F10" s="258">
        <f>'Div 12 history '!B10</f>
        <v>331817.76</v>
      </c>
      <c r="G10" s="258">
        <f>'Div 12 history '!C10</f>
        <v>346971.58</v>
      </c>
      <c r="H10" s="258">
        <f>'Div 12 history '!D10</f>
        <v>504153.82</v>
      </c>
      <c r="I10" s="258">
        <f>'Div 12 history '!E10</f>
        <v>351944.69</v>
      </c>
      <c r="J10" s="258">
        <f>'Div 12 history '!F10</f>
        <v>346094.19</v>
      </c>
      <c r="K10" s="258">
        <f>'Div 12 history '!G10</f>
        <v>369537.58999999997</v>
      </c>
      <c r="L10" s="256">
        <f t="shared" ref="L10:AA25" si="4">$E10*L$27</f>
        <v>445973.76022823283</v>
      </c>
      <c r="M10" s="256">
        <f t="shared" si="4"/>
        <v>426189.86671929085</v>
      </c>
      <c r="N10" s="256">
        <f t="shared" si="4"/>
        <v>445973.76022823283</v>
      </c>
      <c r="O10" s="256">
        <f t="shared" si="4"/>
        <v>430454.63913973136</v>
      </c>
      <c r="P10" s="256">
        <f t="shared" si="4"/>
        <v>430454.63913973136</v>
      </c>
      <c r="Q10" s="256">
        <f t="shared" si="4"/>
        <v>430454.20926007722</v>
      </c>
      <c r="R10" s="256">
        <f t="shared" si="4"/>
        <v>383880.73818666401</v>
      </c>
      <c r="S10" s="256">
        <f t="shared" si="4"/>
        <v>366438.30164724751</v>
      </c>
      <c r="T10" s="256">
        <f t="shared" si="4"/>
        <v>407608.21602512588</v>
      </c>
      <c r="U10" s="256">
        <f t="shared" si="4"/>
        <v>388764.92240055342</v>
      </c>
      <c r="V10" s="256">
        <f t="shared" si="4"/>
        <v>360745.73945191986</v>
      </c>
      <c r="W10" s="256">
        <f t="shared" si="4"/>
        <v>410597.30118848948</v>
      </c>
      <c r="X10" s="256">
        <f t="shared" si="4"/>
        <v>459352.97303507978</v>
      </c>
      <c r="Y10" s="256">
        <f t="shared" si="4"/>
        <v>438975.56272086961</v>
      </c>
      <c r="Z10" s="256">
        <f t="shared" si="4"/>
        <v>459352.97303507978</v>
      </c>
      <c r="AA10" s="256">
        <f t="shared" si="4"/>
        <v>443368.27831392328</v>
      </c>
      <c r="AB10" s="256">
        <f t="shared" ref="R10:AF25" si="5">$E10*AB$27</f>
        <v>443368.27831392328</v>
      </c>
      <c r="AC10" s="256">
        <f t="shared" si="5"/>
        <v>443367.83553787949</v>
      </c>
      <c r="AD10" s="256">
        <f t="shared" si="5"/>
        <v>395397.16033226397</v>
      </c>
      <c r="AE10" s="256">
        <f t="shared" si="5"/>
        <v>377431.45069666492</v>
      </c>
      <c r="AF10" s="256">
        <f t="shared" si="5"/>
        <v>419836.4625058797</v>
      </c>
    </row>
    <row r="11" spans="1:38" s="196" customFormat="1">
      <c r="A11" s="145" t="s">
        <v>312</v>
      </c>
      <c r="B11" s="125" t="str">
        <f t="shared" ref="B11:B26" si="6">RIGHT(A11,10)</f>
        <v>9030-01000</v>
      </c>
      <c r="C11" s="255" t="str">
        <f t="shared" ref="C11:C26" si="7">LEFT(B11,4)</f>
        <v>9030</v>
      </c>
      <c r="D11" s="256">
        <f>SUM($F11:K11)</f>
        <v>10441740.139999999</v>
      </c>
      <c r="E11" s="257">
        <f t="shared" ref="E11:E26" si="8">D11/$D$27</f>
        <v>0.72004095164158199</v>
      </c>
      <c r="F11" s="258">
        <f>'Div 12 history '!B11</f>
        <v>1569197.5999999999</v>
      </c>
      <c r="G11" s="258">
        <f>'Div 12 history '!C11</f>
        <v>1578000.1400000001</v>
      </c>
      <c r="H11" s="258">
        <f>'Div 12 history '!D11</f>
        <v>2419054.59</v>
      </c>
      <c r="I11" s="258">
        <f>'Div 12 history '!E11</f>
        <v>1620947.44</v>
      </c>
      <c r="J11" s="258">
        <f>'Div 12 history '!F11</f>
        <v>1650847.9599999997</v>
      </c>
      <c r="K11" s="258">
        <f>'Div 12 history '!G11</f>
        <v>1603692.4099999997</v>
      </c>
      <c r="L11" s="256">
        <f t="shared" si="4"/>
        <v>2069185.290137582</v>
      </c>
      <c r="M11" s="256">
        <f t="shared" si="4"/>
        <v>1977393.9223911897</v>
      </c>
      <c r="N11" s="256">
        <f t="shared" si="4"/>
        <v>2069185.290137582</v>
      </c>
      <c r="O11" s="256">
        <f t="shared" si="4"/>
        <v>1997181.1949734238</v>
      </c>
      <c r="P11" s="256">
        <f t="shared" si="4"/>
        <v>1997181.1949734238</v>
      </c>
      <c r="Q11" s="256">
        <f t="shared" si="4"/>
        <v>1997179.2004599879</v>
      </c>
      <c r="R11" s="256">
        <f t="shared" si="5"/>
        <v>1781092.1795410069</v>
      </c>
      <c r="S11" s="256">
        <f t="shared" si="5"/>
        <v>1700164.4740790341</v>
      </c>
      <c r="T11" s="256">
        <f t="shared" si="5"/>
        <v>1891180.6028829652</v>
      </c>
      <c r="U11" s="256">
        <f t="shared" si="4"/>
        <v>1803753.3381807664</v>
      </c>
      <c r="V11" s="256">
        <f t="shared" si="5"/>
        <v>1673752.6826056135</v>
      </c>
      <c r="W11" s="256">
        <f t="shared" si="5"/>
        <v>1905049.0669106138</v>
      </c>
      <c r="X11" s="256">
        <f t="shared" si="5"/>
        <v>2131260.8488417096</v>
      </c>
      <c r="Y11" s="256">
        <f t="shared" si="5"/>
        <v>2036715.7400629255</v>
      </c>
      <c r="Z11" s="256">
        <f t="shared" si="5"/>
        <v>2131260.8488417096</v>
      </c>
      <c r="AA11" s="256">
        <f t="shared" si="5"/>
        <v>2057096.6308226264</v>
      </c>
      <c r="AB11" s="256">
        <f t="shared" si="5"/>
        <v>2057096.6308226264</v>
      </c>
      <c r="AC11" s="256">
        <f t="shared" si="5"/>
        <v>2057094.5764737874</v>
      </c>
      <c r="AD11" s="256">
        <f t="shared" si="5"/>
        <v>1834524.9449272372</v>
      </c>
      <c r="AE11" s="256">
        <f t="shared" si="5"/>
        <v>1751169.4083014049</v>
      </c>
      <c r="AF11" s="256">
        <f t="shared" si="5"/>
        <v>1947916.0209694542</v>
      </c>
    </row>
    <row r="12" spans="1:38">
      <c r="A12" s="145" t="s">
        <v>559</v>
      </c>
      <c r="B12" s="125" t="str">
        <f t="shared" si="6"/>
        <v>9200-01000</v>
      </c>
      <c r="C12" s="255" t="str">
        <f t="shared" si="7"/>
        <v>9200</v>
      </c>
      <c r="D12" s="256">
        <f>SUM($F12:K12)</f>
        <v>1645500.33</v>
      </c>
      <c r="E12" s="257">
        <f t="shared" si="8"/>
        <v>0.11347032272915167</v>
      </c>
      <c r="F12" s="258">
        <f>'Div 12 history '!B12</f>
        <v>247195.21</v>
      </c>
      <c r="G12" s="258">
        <f>'Div 12 history '!C12</f>
        <v>243075.31</v>
      </c>
      <c r="H12" s="258">
        <f>'Div 12 history '!D12</f>
        <v>374198.24</v>
      </c>
      <c r="I12" s="258">
        <f>'Div 12 history '!E12</f>
        <v>268111.10000000003</v>
      </c>
      <c r="J12" s="258">
        <f>'Div 12 history '!F12</f>
        <v>252853.83</v>
      </c>
      <c r="K12" s="258">
        <f>'Div 12 history '!G12</f>
        <v>260066.64</v>
      </c>
      <c r="L12" s="256">
        <f t="shared" si="4"/>
        <v>326080.23491308006</v>
      </c>
      <c r="M12" s="256">
        <f t="shared" si="4"/>
        <v>311614.95193412248</v>
      </c>
      <c r="N12" s="256">
        <f t="shared" si="4"/>
        <v>326080.23491308006</v>
      </c>
      <c r="O12" s="256">
        <f t="shared" si="4"/>
        <v>314733.20264016488</v>
      </c>
      <c r="P12" s="256">
        <f t="shared" si="4"/>
        <v>314733.20264016488</v>
      </c>
      <c r="Q12" s="256">
        <f t="shared" si="4"/>
        <v>314732.88832737092</v>
      </c>
      <c r="R12" s="256">
        <f t="shared" si="5"/>
        <v>280680.01404937723</v>
      </c>
      <c r="S12" s="256">
        <f t="shared" si="5"/>
        <v>267926.72156571475</v>
      </c>
      <c r="T12" s="256">
        <f t="shared" si="5"/>
        <v>298028.70636594086</v>
      </c>
      <c r="U12" s="256">
        <f t="shared" si="4"/>
        <v>284251.15674398054</v>
      </c>
      <c r="V12" s="256">
        <f t="shared" si="5"/>
        <v>263764.52149152244</v>
      </c>
      <c r="W12" s="256">
        <f t="shared" si="5"/>
        <v>300214.21968346433</v>
      </c>
      <c r="X12" s="256">
        <f t="shared" si="5"/>
        <v>335862.64196047245</v>
      </c>
      <c r="Y12" s="256">
        <f t="shared" si="5"/>
        <v>320963.40049214615</v>
      </c>
      <c r="Z12" s="256">
        <f t="shared" si="5"/>
        <v>335862.64196047245</v>
      </c>
      <c r="AA12" s="256">
        <f t="shared" si="5"/>
        <v>324175.19871936983</v>
      </c>
      <c r="AB12" s="256">
        <f t="shared" si="5"/>
        <v>324175.19871936983</v>
      </c>
      <c r="AC12" s="256">
        <f t="shared" si="5"/>
        <v>324174.87497719203</v>
      </c>
      <c r="AD12" s="256">
        <f t="shared" si="5"/>
        <v>289100.41447085858</v>
      </c>
      <c r="AE12" s="256">
        <f t="shared" si="5"/>
        <v>275964.52321268612</v>
      </c>
      <c r="AF12" s="256">
        <f t="shared" si="5"/>
        <v>306969.56755691912</v>
      </c>
    </row>
    <row r="13" spans="1:38">
      <c r="A13" s="145" t="s">
        <v>327</v>
      </c>
      <c r="B13" s="125" t="str">
        <f t="shared" si="6"/>
        <v>8740-01000</v>
      </c>
      <c r="C13" s="255" t="str">
        <f t="shared" si="7"/>
        <v>8740</v>
      </c>
      <c r="D13" s="256">
        <f>SUM($F13:K13)</f>
        <v>42704.869999999995</v>
      </c>
      <c r="E13" s="257">
        <f t="shared" si="8"/>
        <v>2.9448401149858574E-3</v>
      </c>
      <c r="F13" s="258">
        <f>'Div 12 history '!B13</f>
        <v>8807.16</v>
      </c>
      <c r="G13" s="258">
        <f>'Div 12 history '!C13</f>
        <v>6818.8</v>
      </c>
      <c r="H13" s="258">
        <f>'Div 12 history '!D13</f>
        <v>7055.59</v>
      </c>
      <c r="I13" s="258">
        <f>'Div 12 history '!E13</f>
        <v>9791.2999999999993</v>
      </c>
      <c r="J13" s="258">
        <f>'Div 12 history '!F13</f>
        <v>6318.67</v>
      </c>
      <c r="K13" s="258">
        <f>'Div 12 history '!G13</f>
        <v>3913.35</v>
      </c>
      <c r="L13" s="256">
        <f t="shared" si="4"/>
        <v>8462.6017920838349</v>
      </c>
      <c r="M13" s="256">
        <f t="shared" si="4"/>
        <v>8087.1913361469497</v>
      </c>
      <c r="N13" s="256">
        <f t="shared" si="4"/>
        <v>8462.6017920838349</v>
      </c>
      <c r="O13" s="256">
        <f t="shared" si="4"/>
        <v>8168.1177805852494</v>
      </c>
      <c r="P13" s="256">
        <f t="shared" si="4"/>
        <v>8168.1177805852494</v>
      </c>
      <c r="Q13" s="256">
        <f t="shared" si="4"/>
        <v>8168.1096233781309</v>
      </c>
      <c r="R13" s="256">
        <f t="shared" si="5"/>
        <v>7284.3519342088657</v>
      </c>
      <c r="S13" s="256">
        <f t="shared" si="5"/>
        <v>6953.3719352034659</v>
      </c>
      <c r="T13" s="256">
        <f t="shared" si="5"/>
        <v>7734.5941107320687</v>
      </c>
      <c r="U13" s="256">
        <f t="shared" si="4"/>
        <v>7377.0320642240822</v>
      </c>
      <c r="V13" s="256">
        <f t="shared" si="5"/>
        <v>6845.3523803958578</v>
      </c>
      <c r="W13" s="256">
        <f t="shared" si="5"/>
        <v>7791.313675235655</v>
      </c>
      <c r="X13" s="256">
        <f t="shared" si="5"/>
        <v>8716.4798458463501</v>
      </c>
      <c r="Y13" s="256">
        <f t="shared" si="5"/>
        <v>8329.8070762313582</v>
      </c>
      <c r="Z13" s="256">
        <f t="shared" si="5"/>
        <v>8716.4798458463501</v>
      </c>
      <c r="AA13" s="256">
        <f t="shared" si="5"/>
        <v>8413.1613140028057</v>
      </c>
      <c r="AB13" s="256">
        <f t="shared" si="5"/>
        <v>8413.1613140028057</v>
      </c>
      <c r="AC13" s="256">
        <f t="shared" si="5"/>
        <v>8413.1529120794748</v>
      </c>
      <c r="AD13" s="256">
        <f t="shared" si="5"/>
        <v>7502.8824922351323</v>
      </c>
      <c r="AE13" s="256">
        <f t="shared" si="5"/>
        <v>7161.9730932595694</v>
      </c>
      <c r="AF13" s="256">
        <f t="shared" si="5"/>
        <v>7966.6319340540313</v>
      </c>
    </row>
    <row r="14" spans="1:38">
      <c r="A14" s="145" t="s">
        <v>328</v>
      </c>
      <c r="B14" s="125" t="str">
        <f t="shared" si="6"/>
        <v>8750-01000</v>
      </c>
      <c r="C14" s="255" t="str">
        <f t="shared" si="7"/>
        <v>8750</v>
      </c>
      <c r="D14" s="256">
        <f>SUM($F14:K14)</f>
        <v>0</v>
      </c>
      <c r="E14" s="257">
        <f t="shared" si="8"/>
        <v>0</v>
      </c>
      <c r="F14" s="258">
        <f>'Div 12 history '!B14</f>
        <v>0</v>
      </c>
      <c r="G14" s="258">
        <f>'Div 12 history '!C14</f>
        <v>0</v>
      </c>
      <c r="H14" s="258">
        <f>'Div 12 history '!D14</f>
        <v>0</v>
      </c>
      <c r="I14" s="258">
        <f>'Div 12 history '!E14</f>
        <v>0</v>
      </c>
      <c r="J14" s="258">
        <f>'Div 12 history '!F14</f>
        <v>0</v>
      </c>
      <c r="K14" s="258">
        <f>'Div 12 history '!G14</f>
        <v>0</v>
      </c>
      <c r="L14" s="256">
        <f t="shared" si="4"/>
        <v>0</v>
      </c>
      <c r="M14" s="256">
        <f t="shared" si="4"/>
        <v>0</v>
      </c>
      <c r="N14" s="256">
        <f t="shared" si="4"/>
        <v>0</v>
      </c>
      <c r="O14" s="256">
        <f t="shared" si="4"/>
        <v>0</v>
      </c>
      <c r="P14" s="256">
        <f t="shared" si="4"/>
        <v>0</v>
      </c>
      <c r="Q14" s="256">
        <f t="shared" si="4"/>
        <v>0</v>
      </c>
      <c r="R14" s="256">
        <f t="shared" si="5"/>
        <v>0</v>
      </c>
      <c r="S14" s="256">
        <f t="shared" si="5"/>
        <v>0</v>
      </c>
      <c r="T14" s="256">
        <f t="shared" si="5"/>
        <v>0</v>
      </c>
      <c r="U14" s="256">
        <f t="shared" si="4"/>
        <v>0</v>
      </c>
      <c r="V14" s="256">
        <f t="shared" si="5"/>
        <v>0</v>
      </c>
      <c r="W14" s="256">
        <f t="shared" si="5"/>
        <v>0</v>
      </c>
      <c r="X14" s="256">
        <f t="shared" si="5"/>
        <v>0</v>
      </c>
      <c r="Y14" s="256">
        <f t="shared" si="5"/>
        <v>0</v>
      </c>
      <c r="Z14" s="256">
        <f t="shared" si="5"/>
        <v>0</v>
      </c>
      <c r="AA14" s="256">
        <f t="shared" si="5"/>
        <v>0</v>
      </c>
      <c r="AB14" s="256">
        <f t="shared" si="5"/>
        <v>0</v>
      </c>
      <c r="AC14" s="256">
        <f t="shared" si="5"/>
        <v>0</v>
      </c>
      <c r="AD14" s="256">
        <f t="shared" si="5"/>
        <v>0</v>
      </c>
      <c r="AE14" s="256">
        <f t="shared" si="5"/>
        <v>0</v>
      </c>
      <c r="AF14" s="256">
        <f t="shared" si="5"/>
        <v>0</v>
      </c>
    </row>
    <row r="15" spans="1:38">
      <c r="A15" s="145" t="s">
        <v>719</v>
      </c>
      <c r="B15" s="125" t="str">
        <f t="shared" si="6"/>
        <v>9200-01001</v>
      </c>
      <c r="C15" s="255" t="str">
        <f t="shared" si="7"/>
        <v>9200</v>
      </c>
      <c r="D15" s="256">
        <f>SUM($F15:K15)</f>
        <v>121448.27</v>
      </c>
      <c r="E15" s="257">
        <f t="shared" si="8"/>
        <v>8.3748232319085271E-3</v>
      </c>
      <c r="F15" s="258">
        <f>'Div 12 history '!B15</f>
        <v>35886.14</v>
      </c>
      <c r="G15" s="258">
        <f>'Div 12 history '!C15</f>
        <v>34950.15</v>
      </c>
      <c r="H15" s="258">
        <f>'Div 12 history '!D15</f>
        <v>41858.97</v>
      </c>
      <c r="I15" s="258">
        <f>'Div 12 history '!E15</f>
        <v>0</v>
      </c>
      <c r="J15" s="258">
        <f>'Div 12 history '!F15</f>
        <v>8449.58</v>
      </c>
      <c r="K15" s="258">
        <f>'Div 12 history '!G15</f>
        <v>303.43</v>
      </c>
      <c r="L15" s="256">
        <f t="shared" si="4"/>
        <v>24066.771479399929</v>
      </c>
      <c r="M15" s="256">
        <f t="shared" si="4"/>
        <v>22999.14264893057</v>
      </c>
      <c r="N15" s="256">
        <f t="shared" si="4"/>
        <v>24066.771479399929</v>
      </c>
      <c r="O15" s="256">
        <f t="shared" si="4"/>
        <v>23229.289156209077</v>
      </c>
      <c r="P15" s="256">
        <f t="shared" si="4"/>
        <v>23229.289156209077</v>
      </c>
      <c r="Q15" s="256">
        <f t="shared" si="4"/>
        <v>23229.265957948723</v>
      </c>
      <c r="R15" s="256">
        <f t="shared" si="5"/>
        <v>20715.949737836003</v>
      </c>
      <c r="S15" s="256">
        <f t="shared" si="5"/>
        <v>19774.676569604664</v>
      </c>
      <c r="T15" s="256">
        <f t="shared" si="5"/>
        <v>21996.392306090576</v>
      </c>
      <c r="U15" s="256">
        <f t="shared" si="4"/>
        <v>20979.522521308314</v>
      </c>
      <c r="V15" s="256">
        <f t="shared" si="5"/>
        <v>19467.480035402496</v>
      </c>
      <c r="W15" s="256">
        <f t="shared" si="5"/>
        <v>22157.696929757945</v>
      </c>
      <c r="X15" s="256">
        <f t="shared" si="5"/>
        <v>24788.774623781926</v>
      </c>
      <c r="Y15" s="256">
        <f t="shared" si="5"/>
        <v>23689.116928398489</v>
      </c>
      <c r="Z15" s="256">
        <f t="shared" si="5"/>
        <v>24788.774623781926</v>
      </c>
      <c r="AA15" s="256">
        <f t="shared" si="5"/>
        <v>23926.167830895345</v>
      </c>
      <c r="AB15" s="256">
        <f t="shared" si="5"/>
        <v>23926.167830895345</v>
      </c>
      <c r="AC15" s="256">
        <f t="shared" si="5"/>
        <v>23926.143936687185</v>
      </c>
      <c r="AD15" s="256">
        <f t="shared" si="5"/>
        <v>21337.428229971087</v>
      </c>
      <c r="AE15" s="256">
        <f t="shared" si="5"/>
        <v>20367.916866692802</v>
      </c>
      <c r="AF15" s="256">
        <f t="shared" si="5"/>
        <v>22656.284075273295</v>
      </c>
    </row>
    <row r="16" spans="1:38">
      <c r="A16" s="145" t="s">
        <v>323</v>
      </c>
      <c r="B16" s="125" t="str">
        <f t="shared" si="6"/>
        <v>8700-01002</v>
      </c>
      <c r="C16" s="255" t="str">
        <f t="shared" si="7"/>
        <v>8700</v>
      </c>
      <c r="D16" s="256">
        <f>SUM($F16:K16)</f>
        <v>0</v>
      </c>
      <c r="E16" s="257">
        <f t="shared" si="8"/>
        <v>0</v>
      </c>
      <c r="F16" s="258">
        <f>'Div 12 history '!B16</f>
        <v>0</v>
      </c>
      <c r="G16" s="258">
        <f>'Div 12 history '!C16</f>
        <v>0</v>
      </c>
      <c r="H16" s="258">
        <f>'Div 12 history '!D16</f>
        <v>0</v>
      </c>
      <c r="I16" s="258">
        <f>'Div 12 history '!E16</f>
        <v>0</v>
      </c>
      <c r="J16" s="258">
        <f>'Div 12 history '!F16</f>
        <v>0</v>
      </c>
      <c r="K16" s="258">
        <f>'Div 12 history '!G16</f>
        <v>0</v>
      </c>
      <c r="L16" s="256">
        <f t="shared" si="4"/>
        <v>0</v>
      </c>
      <c r="M16" s="256">
        <f t="shared" si="4"/>
        <v>0</v>
      </c>
      <c r="N16" s="256">
        <f t="shared" si="4"/>
        <v>0</v>
      </c>
      <c r="O16" s="256">
        <f t="shared" si="4"/>
        <v>0</v>
      </c>
      <c r="P16" s="256">
        <f t="shared" si="4"/>
        <v>0</v>
      </c>
      <c r="Q16" s="256">
        <f t="shared" si="4"/>
        <v>0</v>
      </c>
      <c r="R16" s="256">
        <f t="shared" si="5"/>
        <v>0</v>
      </c>
      <c r="S16" s="256">
        <f t="shared" si="5"/>
        <v>0</v>
      </c>
      <c r="T16" s="256">
        <f t="shared" si="5"/>
        <v>0</v>
      </c>
      <c r="U16" s="256">
        <f t="shared" si="4"/>
        <v>0</v>
      </c>
      <c r="V16" s="256">
        <f t="shared" si="5"/>
        <v>0</v>
      </c>
      <c r="W16" s="256">
        <f t="shared" si="5"/>
        <v>0</v>
      </c>
      <c r="X16" s="256">
        <f t="shared" si="5"/>
        <v>0</v>
      </c>
      <c r="Y16" s="256">
        <f t="shared" si="5"/>
        <v>0</v>
      </c>
      <c r="Z16" s="256">
        <f t="shared" si="5"/>
        <v>0</v>
      </c>
      <c r="AA16" s="256">
        <f t="shared" si="5"/>
        <v>0</v>
      </c>
      <c r="AB16" s="256">
        <f t="shared" si="5"/>
        <v>0</v>
      </c>
      <c r="AC16" s="256">
        <f t="shared" si="5"/>
        <v>0</v>
      </c>
      <c r="AD16" s="256">
        <f t="shared" si="5"/>
        <v>0</v>
      </c>
      <c r="AE16" s="256">
        <f t="shared" si="5"/>
        <v>0</v>
      </c>
      <c r="AF16" s="256">
        <f t="shared" si="5"/>
        <v>0</v>
      </c>
    </row>
    <row r="17" spans="1:38">
      <c r="A17" s="145" t="s">
        <v>720</v>
      </c>
      <c r="B17" s="125" t="str">
        <f t="shared" si="6"/>
        <v>9200-01002</v>
      </c>
      <c r="C17" s="255" t="str">
        <f t="shared" si="7"/>
        <v>9200</v>
      </c>
      <c r="D17" s="256">
        <f>SUM($F17:K17)</f>
        <v>-142210.52000000002</v>
      </c>
      <c r="E17" s="257">
        <f t="shared" si="8"/>
        <v>-9.8065453441024096E-3</v>
      </c>
      <c r="F17" s="258">
        <f>'Div 12 history '!B17</f>
        <v>-43823.48</v>
      </c>
      <c r="G17" s="258">
        <f>'Div 12 history '!C17</f>
        <v>-41890.26</v>
      </c>
      <c r="H17" s="258">
        <f>'Div 12 history '!D17</f>
        <v>-40244.9</v>
      </c>
      <c r="I17" s="258">
        <f>'Div 12 history '!E17</f>
        <v>-3140.69</v>
      </c>
      <c r="J17" s="258">
        <f>'Div 12 history '!F17</f>
        <v>-12633.7</v>
      </c>
      <c r="K17" s="258">
        <f>'Div 12 history '!G17</f>
        <v>-477.49</v>
      </c>
      <c r="L17" s="256">
        <f t="shared" si="4"/>
        <v>-28181.118486139272</v>
      </c>
      <c r="M17" s="256">
        <f t="shared" si="4"/>
        <v>-26930.972632698631</v>
      </c>
      <c r="N17" s="256">
        <f t="shared" si="4"/>
        <v>-28181.118486139272</v>
      </c>
      <c r="O17" s="256">
        <f t="shared" si="4"/>
        <v>-27200.463951729031</v>
      </c>
      <c r="P17" s="256">
        <f t="shared" si="4"/>
        <v>-27200.463951729031</v>
      </c>
      <c r="Q17" s="256">
        <f t="shared" si="4"/>
        <v>-27200.436787598428</v>
      </c>
      <c r="R17" s="256">
        <f t="shared" si="5"/>
        <v>-24257.455330664834</v>
      </c>
      <c r="S17" s="256">
        <f t="shared" si="5"/>
        <v>-23155.266335167194</v>
      </c>
      <c r="T17" s="256">
        <f t="shared" si="5"/>
        <v>-25756.796601327795</v>
      </c>
      <c r="U17" s="256">
        <f t="shared" si="4"/>
        <v>-24566.087331725408</v>
      </c>
      <c r="V17" s="256">
        <f t="shared" si="5"/>
        <v>-22795.552863159002</v>
      </c>
      <c r="W17" s="256">
        <f t="shared" si="5"/>
        <v>-25945.677137955783</v>
      </c>
      <c r="X17" s="256">
        <f t="shared" si="5"/>
        <v>-29026.552040723447</v>
      </c>
      <c r="Y17" s="256">
        <f t="shared" si="5"/>
        <v>-27738.901811679592</v>
      </c>
      <c r="Z17" s="256">
        <f t="shared" si="5"/>
        <v>-29026.552040723447</v>
      </c>
      <c r="AA17" s="256">
        <f t="shared" si="5"/>
        <v>-28016.477870280898</v>
      </c>
      <c r="AB17" s="256">
        <f t="shared" si="5"/>
        <v>-28016.477870280898</v>
      </c>
      <c r="AC17" s="256">
        <f t="shared" si="5"/>
        <v>-28016.449891226377</v>
      </c>
      <c r="AD17" s="256">
        <f t="shared" si="5"/>
        <v>-24985.178990584784</v>
      </c>
      <c r="AE17" s="256">
        <f t="shared" si="5"/>
        <v>-23849.924325222208</v>
      </c>
      <c r="AF17" s="256">
        <f t="shared" si="5"/>
        <v>-26529.50049936763</v>
      </c>
    </row>
    <row r="18" spans="1:38">
      <c r="A18" s="145" t="s">
        <v>337</v>
      </c>
      <c r="B18" s="125" t="str">
        <f t="shared" si="6"/>
        <v>8740-01008</v>
      </c>
      <c r="C18" s="255" t="str">
        <f t="shared" si="7"/>
        <v>8740</v>
      </c>
      <c r="D18" s="256">
        <f>SUM($F18:K18)</f>
        <v>-1263.7100000000003</v>
      </c>
      <c r="E18" s="257">
        <f t="shared" si="8"/>
        <v>-8.7142845809126202E-5</v>
      </c>
      <c r="F18" s="258">
        <f>'Div 12 history '!B18</f>
        <v>1574.53</v>
      </c>
      <c r="G18" s="258">
        <f>'Div 12 history '!C18</f>
        <v>-653.24</v>
      </c>
      <c r="H18" s="258">
        <f>'Div 12 history '!D18</f>
        <v>-2809.59</v>
      </c>
      <c r="I18" s="258">
        <f>'Div 12 history '!E18</f>
        <v>1507.08</v>
      </c>
      <c r="J18" s="258">
        <f>'Div 12 history '!F18</f>
        <v>-868.16000000000008</v>
      </c>
      <c r="K18" s="258">
        <f>'Div 12 history '!G18</f>
        <v>-14.329999999999998</v>
      </c>
      <c r="L18" s="256">
        <f t="shared" si="4"/>
        <v>-250.42283258734349</v>
      </c>
      <c r="M18" s="256">
        <f t="shared" si="4"/>
        <v>-239.31379637503323</v>
      </c>
      <c r="N18" s="256">
        <f t="shared" si="4"/>
        <v>-250.42283258734349</v>
      </c>
      <c r="O18" s="256">
        <f t="shared" si="4"/>
        <v>-241.70854800643087</v>
      </c>
      <c r="P18" s="256">
        <f t="shared" si="4"/>
        <v>-241.70854800643087</v>
      </c>
      <c r="Q18" s="256">
        <f t="shared" si="4"/>
        <v>-241.70830662074798</v>
      </c>
      <c r="R18" s="256">
        <f t="shared" si="5"/>
        <v>-215.55640803447216</v>
      </c>
      <c r="S18" s="256">
        <f t="shared" si="5"/>
        <v>-205.76214488502072</v>
      </c>
      <c r="T18" s="256">
        <f t="shared" si="5"/>
        <v>-228.87984259577951</v>
      </c>
      <c r="U18" s="256">
        <f t="shared" si="4"/>
        <v>-218.29897128549084</v>
      </c>
      <c r="V18" s="256">
        <f t="shared" si="5"/>
        <v>-202.56566187018137</v>
      </c>
      <c r="W18" s="256">
        <f t="shared" si="5"/>
        <v>-230.55827132905574</v>
      </c>
      <c r="X18" s="256">
        <f t="shared" si="5"/>
        <v>-257.93551756496379</v>
      </c>
      <c r="Y18" s="256">
        <f t="shared" si="5"/>
        <v>-246.49321026628425</v>
      </c>
      <c r="Z18" s="256">
        <f t="shared" si="5"/>
        <v>-257.93551756496379</v>
      </c>
      <c r="AA18" s="256">
        <f t="shared" si="5"/>
        <v>-248.95980444662379</v>
      </c>
      <c r="AB18" s="256">
        <f t="shared" si="5"/>
        <v>-248.95980444662379</v>
      </c>
      <c r="AC18" s="256">
        <f t="shared" si="5"/>
        <v>-248.95955581937042</v>
      </c>
      <c r="AD18" s="256">
        <f t="shared" si="5"/>
        <v>-222.02310027550635</v>
      </c>
      <c r="AE18" s="256">
        <f t="shared" si="5"/>
        <v>-211.93500923157134</v>
      </c>
      <c r="AF18" s="256">
        <f t="shared" si="5"/>
        <v>-235.74623787365292</v>
      </c>
    </row>
    <row r="19" spans="1:38">
      <c r="A19" s="145" t="s">
        <v>338</v>
      </c>
      <c r="B19" s="125" t="str">
        <f t="shared" si="6"/>
        <v>8750-01008</v>
      </c>
      <c r="C19" s="255" t="str">
        <f t="shared" si="7"/>
        <v>8750</v>
      </c>
      <c r="D19" s="256">
        <f>SUM($F19:K19)</f>
        <v>0</v>
      </c>
      <c r="E19" s="257">
        <f t="shared" si="8"/>
        <v>0</v>
      </c>
      <c r="F19" s="258">
        <f>'Div 12 history '!B19</f>
        <v>0</v>
      </c>
      <c r="G19" s="258">
        <f>'Div 12 history '!C19</f>
        <v>0</v>
      </c>
      <c r="H19" s="258">
        <f>'Div 12 history '!D19</f>
        <v>0</v>
      </c>
      <c r="I19" s="258">
        <f>'Div 12 history '!E19</f>
        <v>0</v>
      </c>
      <c r="J19" s="258">
        <f>'Div 12 history '!F19</f>
        <v>0</v>
      </c>
      <c r="K19" s="258">
        <f>'Div 12 history '!G19</f>
        <v>0</v>
      </c>
      <c r="L19" s="256">
        <f t="shared" si="4"/>
        <v>0</v>
      </c>
      <c r="M19" s="256">
        <f t="shared" si="4"/>
        <v>0</v>
      </c>
      <c r="N19" s="256">
        <f t="shared" si="4"/>
        <v>0</v>
      </c>
      <c r="O19" s="256">
        <f t="shared" si="4"/>
        <v>0</v>
      </c>
      <c r="P19" s="256">
        <f t="shared" si="4"/>
        <v>0</v>
      </c>
      <c r="Q19" s="256">
        <f t="shared" si="4"/>
        <v>0</v>
      </c>
      <c r="R19" s="256">
        <f t="shared" si="5"/>
        <v>0</v>
      </c>
      <c r="S19" s="256">
        <f t="shared" si="5"/>
        <v>0</v>
      </c>
      <c r="T19" s="256">
        <f t="shared" si="5"/>
        <v>0</v>
      </c>
      <c r="U19" s="256">
        <f t="shared" si="4"/>
        <v>0</v>
      </c>
      <c r="V19" s="256">
        <f t="shared" si="5"/>
        <v>0</v>
      </c>
      <c r="W19" s="256">
        <f t="shared" si="5"/>
        <v>0</v>
      </c>
      <c r="X19" s="256">
        <f t="shared" si="5"/>
        <v>0</v>
      </c>
      <c r="Y19" s="256">
        <f t="shared" si="5"/>
        <v>0</v>
      </c>
      <c r="Z19" s="256">
        <f t="shared" si="5"/>
        <v>0</v>
      </c>
      <c r="AA19" s="256">
        <f t="shared" si="5"/>
        <v>0</v>
      </c>
      <c r="AB19" s="256">
        <f t="shared" si="5"/>
        <v>0</v>
      </c>
      <c r="AC19" s="256">
        <f t="shared" si="5"/>
        <v>0</v>
      </c>
      <c r="AD19" s="256">
        <f t="shared" si="5"/>
        <v>0</v>
      </c>
      <c r="AE19" s="256">
        <f t="shared" si="5"/>
        <v>0</v>
      </c>
      <c r="AF19" s="256">
        <f t="shared" si="5"/>
        <v>0</v>
      </c>
    </row>
    <row r="20" spans="1:38">
      <c r="A20" s="145" t="s">
        <v>350</v>
      </c>
      <c r="B20" s="125" t="str">
        <f t="shared" si="6"/>
        <v>9010-01008</v>
      </c>
      <c r="C20" s="255" t="str">
        <f t="shared" si="7"/>
        <v>9010</v>
      </c>
      <c r="D20" s="256">
        <f>SUM($F20:K20)</f>
        <v>17430.740000000005</v>
      </c>
      <c r="E20" s="257">
        <f t="shared" si="8"/>
        <v>1.2019880258595473E-3</v>
      </c>
      <c r="F20" s="258">
        <f>'Div 12 history '!B20</f>
        <v>35524.6</v>
      </c>
      <c r="G20" s="258">
        <f>'Div 12 history '!C20</f>
        <v>24925.48</v>
      </c>
      <c r="H20" s="258">
        <f>'Div 12 history '!D20</f>
        <v>-123613.86</v>
      </c>
      <c r="I20" s="258">
        <f>'Div 12 history '!E20</f>
        <v>20765.66</v>
      </c>
      <c r="J20" s="258">
        <f>'Div 12 history '!F20</f>
        <v>-1462.61</v>
      </c>
      <c r="K20" s="258">
        <f>'Div 12 history '!G20</f>
        <v>61291.47</v>
      </c>
      <c r="L20" s="256">
        <f t="shared" si="4"/>
        <v>3454.1590118725912</v>
      </c>
      <c r="M20" s="256">
        <f t="shared" si="4"/>
        <v>3300.9286648251159</v>
      </c>
      <c r="N20" s="256">
        <f t="shared" si="4"/>
        <v>3454.1590118725912</v>
      </c>
      <c r="O20" s="256">
        <f t="shared" si="4"/>
        <v>3333.9602092866362</v>
      </c>
      <c r="P20" s="256">
        <f t="shared" si="4"/>
        <v>3333.9602092866362</v>
      </c>
      <c r="Q20" s="256">
        <f t="shared" si="4"/>
        <v>3333.9568797798047</v>
      </c>
      <c r="R20" s="256">
        <f t="shared" si="5"/>
        <v>2973.2357137181752</v>
      </c>
      <c r="S20" s="256">
        <f t="shared" si="5"/>
        <v>2838.1404351735182</v>
      </c>
      <c r="T20" s="256">
        <f t="shared" si="5"/>
        <v>3157.0099370329885</v>
      </c>
      <c r="U20" s="256">
        <f t="shared" si="4"/>
        <v>3011.0647306303317</v>
      </c>
      <c r="V20" s="256">
        <f t="shared" si="5"/>
        <v>2794.0503636016538</v>
      </c>
      <c r="W20" s="256">
        <f t="shared" si="5"/>
        <v>3180.1610198433386</v>
      </c>
      <c r="X20" s="256">
        <f t="shared" si="5"/>
        <v>3557.7837822287684</v>
      </c>
      <c r="Y20" s="256">
        <f t="shared" si="5"/>
        <v>3399.9565247698697</v>
      </c>
      <c r="Z20" s="256">
        <f t="shared" si="5"/>
        <v>3557.7837822287684</v>
      </c>
      <c r="AA20" s="256">
        <f t="shared" si="5"/>
        <v>3433.9790155652354</v>
      </c>
      <c r="AB20" s="256">
        <f t="shared" si="5"/>
        <v>3433.9790155652354</v>
      </c>
      <c r="AC20" s="256">
        <f t="shared" si="5"/>
        <v>3433.9755861731987</v>
      </c>
      <c r="AD20" s="256">
        <f t="shared" si="5"/>
        <v>3062.4327851297207</v>
      </c>
      <c r="AE20" s="256">
        <f t="shared" si="5"/>
        <v>2923.2846482287232</v>
      </c>
      <c r="AF20" s="256">
        <f t="shared" si="5"/>
        <v>3251.7202351439782</v>
      </c>
    </row>
    <row r="21" spans="1:38">
      <c r="A21" s="145" t="s">
        <v>330</v>
      </c>
      <c r="B21" s="125" t="str">
        <f t="shared" si="6"/>
        <v>9030-01008</v>
      </c>
      <c r="C21" s="255" t="str">
        <f t="shared" si="7"/>
        <v>9030</v>
      </c>
      <c r="D21" s="256">
        <f>SUM($F21:K21)</f>
        <v>41787.460000000021</v>
      </c>
      <c r="E21" s="257">
        <f t="shared" si="8"/>
        <v>2.8815774058407627E-3</v>
      </c>
      <c r="F21" s="258">
        <f>'Div 12 history '!B21</f>
        <v>183900.55</v>
      </c>
      <c r="G21" s="258">
        <f>'Div 12 history '!C21</f>
        <v>83200.399999999994</v>
      </c>
      <c r="H21" s="258">
        <f>'Div 12 history '!D21</f>
        <v>-544249.85</v>
      </c>
      <c r="I21" s="258">
        <f>'Div 12 history '!E21</f>
        <v>82696.25</v>
      </c>
      <c r="J21" s="258">
        <f>'Div 12 history '!F21</f>
        <v>6850.1399999999994</v>
      </c>
      <c r="K21" s="258">
        <f>'Div 12 history '!G21</f>
        <v>229389.97000000003</v>
      </c>
      <c r="L21" s="256">
        <f t="shared" si="4"/>
        <v>8280.803427867404</v>
      </c>
      <c r="M21" s="256">
        <f t="shared" si="4"/>
        <v>7913.4577501719941</v>
      </c>
      <c r="N21" s="256">
        <f t="shared" si="4"/>
        <v>8280.803427867404</v>
      </c>
      <c r="O21" s="256">
        <f t="shared" si="4"/>
        <v>7992.6456872833278</v>
      </c>
      <c r="P21" s="256">
        <f t="shared" si="4"/>
        <v>7992.6456872833278</v>
      </c>
      <c r="Q21" s="256">
        <f t="shared" si="4"/>
        <v>7992.6377053139131</v>
      </c>
      <c r="R21" s="256">
        <f t="shared" si="5"/>
        <v>7127.8653951335255</v>
      </c>
      <c r="S21" s="256">
        <f t="shared" si="5"/>
        <v>6803.9956943420657</v>
      </c>
      <c r="T21" s="256">
        <f t="shared" si="5"/>
        <v>7568.4352163688154</v>
      </c>
      <c r="U21" s="256">
        <f t="shared" si="4"/>
        <v>7218.5545185474521</v>
      </c>
      <c r="V21" s="256">
        <f t="shared" si="5"/>
        <v>6698.2966762736169</v>
      </c>
      <c r="W21" s="256">
        <f t="shared" si="5"/>
        <v>7623.936299334553</v>
      </c>
      <c r="X21" s="256">
        <f t="shared" si="5"/>
        <v>8529.2275307034251</v>
      </c>
      <c r="Y21" s="256">
        <f t="shared" si="5"/>
        <v>8150.8614826771536</v>
      </c>
      <c r="Z21" s="256">
        <f t="shared" si="5"/>
        <v>8529.2275307034251</v>
      </c>
      <c r="AA21" s="256">
        <f t="shared" si="5"/>
        <v>8232.4250579018262</v>
      </c>
      <c r="AB21" s="256">
        <f t="shared" si="5"/>
        <v>8232.4250579018262</v>
      </c>
      <c r="AC21" s="256">
        <f t="shared" si="5"/>
        <v>8232.4168364733305</v>
      </c>
      <c r="AD21" s="256">
        <f t="shared" si="5"/>
        <v>7341.7013569875317</v>
      </c>
      <c r="AE21" s="256">
        <f t="shared" si="5"/>
        <v>7008.1155651723266</v>
      </c>
      <c r="AF21" s="256">
        <f t="shared" si="5"/>
        <v>7795.4882728598805</v>
      </c>
    </row>
    <row r="22" spans="1:38">
      <c r="A22" s="145" t="s">
        <v>578</v>
      </c>
      <c r="B22" s="125" t="str">
        <f t="shared" si="6"/>
        <v>9200-01008</v>
      </c>
      <c r="C22" s="255" t="str">
        <f t="shared" si="7"/>
        <v>9200</v>
      </c>
      <c r="D22" s="256">
        <f>SUM($F22:K22)</f>
        <v>3963.5199999999968</v>
      </c>
      <c r="E22" s="257">
        <f t="shared" si="8"/>
        <v>2.7331619772051147E-4</v>
      </c>
      <c r="F22" s="258">
        <f>'Div 12 history '!B22</f>
        <v>23534.48</v>
      </c>
      <c r="G22" s="258">
        <f>'Div 12 history '!C22</f>
        <v>10093.810000000001</v>
      </c>
      <c r="H22" s="258">
        <f>'Div 12 history '!D22</f>
        <v>-83798.320000000007</v>
      </c>
      <c r="I22" s="258">
        <f>'Div 12 history '!E22</f>
        <v>17134.68</v>
      </c>
      <c r="J22" s="258">
        <f>'Div 12 history '!F22</f>
        <v>-3814.32</v>
      </c>
      <c r="K22" s="258">
        <f>'Div 12 history '!G22</f>
        <v>40813.19</v>
      </c>
      <c r="L22" s="256">
        <f t="shared" si="4"/>
        <v>785.43012670358451</v>
      </c>
      <c r="M22" s="256">
        <f t="shared" si="4"/>
        <v>750.58757009786336</v>
      </c>
      <c r="N22" s="256">
        <f t="shared" si="4"/>
        <v>785.43012670358451</v>
      </c>
      <c r="O22" s="256">
        <f t="shared" si="4"/>
        <v>758.09850693153328</v>
      </c>
      <c r="P22" s="256">
        <f t="shared" si="4"/>
        <v>758.09850693153328</v>
      </c>
      <c r="Q22" s="256">
        <f t="shared" si="4"/>
        <v>758.09774984566559</v>
      </c>
      <c r="R22" s="256">
        <f t="shared" si="5"/>
        <v>676.07452213940712</v>
      </c>
      <c r="S22" s="256">
        <f t="shared" si="5"/>
        <v>645.35564053040378</v>
      </c>
      <c r="T22" s="256">
        <f t="shared" si="5"/>
        <v>717.86235269581084</v>
      </c>
      <c r="U22" s="256">
        <f t="shared" si="4"/>
        <v>684.67634082935786</v>
      </c>
      <c r="V22" s="256">
        <f t="shared" si="5"/>
        <v>635.33014072508763</v>
      </c>
      <c r="W22" s="256">
        <f t="shared" si="5"/>
        <v>723.12660307992985</v>
      </c>
      <c r="X22" s="256">
        <f t="shared" si="5"/>
        <v>808.993030504692</v>
      </c>
      <c r="Y22" s="256">
        <f t="shared" si="5"/>
        <v>773.10519720079924</v>
      </c>
      <c r="Z22" s="256">
        <f t="shared" si="5"/>
        <v>808.993030504692</v>
      </c>
      <c r="AA22" s="256">
        <f t="shared" si="5"/>
        <v>780.84146213947929</v>
      </c>
      <c r="AB22" s="256">
        <f t="shared" si="5"/>
        <v>780.84146213947929</v>
      </c>
      <c r="AC22" s="256">
        <f t="shared" si="5"/>
        <v>780.84068234103552</v>
      </c>
      <c r="AD22" s="256">
        <f t="shared" si="5"/>
        <v>696.35675780358952</v>
      </c>
      <c r="AE22" s="256">
        <f t="shared" si="5"/>
        <v>664.7163097463158</v>
      </c>
      <c r="AF22" s="256">
        <f t="shared" si="5"/>
        <v>739.39822327668526</v>
      </c>
    </row>
    <row r="23" spans="1:38">
      <c r="A23" s="145" t="s">
        <v>919</v>
      </c>
      <c r="B23" s="125" t="str">
        <f t="shared" si="6"/>
        <v>9200-01010</v>
      </c>
      <c r="C23" s="255" t="str">
        <f t="shared" si="7"/>
        <v>9200</v>
      </c>
      <c r="D23" s="256">
        <f>SUM($F23:K23)</f>
        <v>59209.07</v>
      </c>
      <c r="E23" s="257">
        <f t="shared" si="8"/>
        <v>4.0829358456542708E-3</v>
      </c>
      <c r="F23" s="258">
        <f>'Div 12 history '!B23</f>
        <v>0</v>
      </c>
      <c r="G23" s="258">
        <f>'Div 12 history '!C23</f>
        <v>0</v>
      </c>
      <c r="H23" s="258">
        <f>'Div 12 history '!D23</f>
        <v>0</v>
      </c>
      <c r="I23" s="258">
        <f>'Div 12 history '!E23</f>
        <v>59209.07</v>
      </c>
      <c r="J23" s="258">
        <f>'Div 12 history '!F23</f>
        <v>0</v>
      </c>
      <c r="K23" s="258">
        <f>'Div 12 history '!G23</f>
        <v>0</v>
      </c>
      <c r="L23" s="256">
        <f t="shared" si="4"/>
        <v>11733.153195165265</v>
      </c>
      <c r="M23" s="256">
        <f t="shared" si="4"/>
        <v>11212.657430530016</v>
      </c>
      <c r="N23" s="256">
        <f t="shared" si="4"/>
        <v>11733.153195165265</v>
      </c>
      <c r="O23" s="256">
        <f t="shared" si="4"/>
        <v>11324.859610599839</v>
      </c>
      <c r="P23" s="256">
        <f t="shared" si="4"/>
        <v>11324.859610599839</v>
      </c>
      <c r="Q23" s="256">
        <f t="shared" si="4"/>
        <v>11324.848300867547</v>
      </c>
      <c r="R23" s="256">
        <f t="shared" si="5"/>
        <v>10099.543765786155</v>
      </c>
      <c r="S23" s="256">
        <f t="shared" si="5"/>
        <v>9640.6495476393557</v>
      </c>
      <c r="T23" s="256">
        <f t="shared" si="5"/>
        <v>10723.791551734565</v>
      </c>
      <c r="U23" s="256">
        <f t="shared" si="4"/>
        <v>10228.042091754131</v>
      </c>
      <c r="V23" s="256">
        <f t="shared" si="5"/>
        <v>9490.8835518179785</v>
      </c>
      <c r="W23" s="256">
        <f t="shared" si="5"/>
        <v>10802.431591267816</v>
      </c>
      <c r="X23" s="256">
        <f t="shared" si="5"/>
        <v>12085.147791020223</v>
      </c>
      <c r="Y23" s="256">
        <f t="shared" si="5"/>
        <v>11549.037153445915</v>
      </c>
      <c r="Z23" s="256">
        <f t="shared" si="5"/>
        <v>12085.147791020223</v>
      </c>
      <c r="AA23" s="256">
        <f t="shared" si="5"/>
        <v>11664.605398917833</v>
      </c>
      <c r="AB23" s="256">
        <f t="shared" si="5"/>
        <v>11664.605398917833</v>
      </c>
      <c r="AC23" s="256">
        <f t="shared" si="5"/>
        <v>11664.593749893573</v>
      </c>
      <c r="AD23" s="256">
        <f t="shared" si="5"/>
        <v>10402.530078759739</v>
      </c>
      <c r="AE23" s="256">
        <f t="shared" si="5"/>
        <v>9929.8690340685371</v>
      </c>
      <c r="AF23" s="256">
        <f t="shared" si="5"/>
        <v>11045.505298286602</v>
      </c>
    </row>
    <row r="24" spans="1:38">
      <c r="A24" s="145" t="s">
        <v>721</v>
      </c>
      <c r="B24" s="125" t="str">
        <f t="shared" si="6"/>
        <v>9200-01011</v>
      </c>
      <c r="C24" s="255" t="str">
        <f t="shared" si="7"/>
        <v>9200</v>
      </c>
      <c r="D24" s="256">
        <f>SUM($F24:K24)</f>
        <v>50527.66</v>
      </c>
      <c r="E24" s="257">
        <f t="shared" si="8"/>
        <v>3.48428364456715E-3</v>
      </c>
      <c r="F24" s="258">
        <f>'Div 12 history '!B24</f>
        <v>18459.38</v>
      </c>
      <c r="G24" s="258">
        <f>'Div 12 history '!C24</f>
        <v>16514.400000000001</v>
      </c>
      <c r="H24" s="258">
        <f>'Div 12 history '!D24</f>
        <v>7751.58</v>
      </c>
      <c r="I24" s="258">
        <f>'Div 12 history '!E24</f>
        <v>3140.69</v>
      </c>
      <c r="J24" s="258">
        <f>'Div 12 history '!F24</f>
        <v>4184.12</v>
      </c>
      <c r="K24" s="258">
        <f>'Div 12 history '!G24</f>
        <v>477.49</v>
      </c>
      <c r="L24" s="256">
        <f t="shared" si="4"/>
        <v>10012.803365653679</v>
      </c>
      <c r="M24" s="256">
        <f t="shared" si="4"/>
        <v>9568.624238588689</v>
      </c>
      <c r="N24" s="256">
        <f t="shared" si="4"/>
        <v>10012.803365653679</v>
      </c>
      <c r="O24" s="256">
        <f t="shared" si="4"/>
        <v>9664.3750011969641</v>
      </c>
      <c r="P24" s="256">
        <f t="shared" si="4"/>
        <v>9664.3750011969641</v>
      </c>
      <c r="Q24" s="256">
        <f t="shared" si="4"/>
        <v>9664.365349731268</v>
      </c>
      <c r="R24" s="256">
        <f t="shared" si="5"/>
        <v>8618.7186110635157</v>
      </c>
      <c r="S24" s="256">
        <f t="shared" si="5"/>
        <v>8227.1088284662346</v>
      </c>
      <c r="T24" s="256">
        <f t="shared" si="5"/>
        <v>9151.4373293976168</v>
      </c>
      <c r="U24" s="256">
        <f t="shared" si="4"/>
        <v>8728.3761301746781</v>
      </c>
      <c r="V24" s="256">
        <f t="shared" si="5"/>
        <v>8099.3019685303498</v>
      </c>
      <c r="W24" s="256">
        <f t="shared" si="5"/>
        <v>9218.5469323676134</v>
      </c>
      <c r="X24" s="256">
        <f t="shared" si="5"/>
        <v>10313.187466623289</v>
      </c>
      <c r="Y24" s="256">
        <f t="shared" si="5"/>
        <v>9855.6829657463495</v>
      </c>
      <c r="Z24" s="256">
        <f t="shared" si="5"/>
        <v>10313.187466623289</v>
      </c>
      <c r="AA24" s="256">
        <f t="shared" si="5"/>
        <v>9954.3062512328725</v>
      </c>
      <c r="AB24" s="256">
        <f t="shared" si="5"/>
        <v>9954.3062512328725</v>
      </c>
      <c r="AC24" s="256">
        <f t="shared" si="5"/>
        <v>9954.2963102232061</v>
      </c>
      <c r="AD24" s="256">
        <f t="shared" si="5"/>
        <v>8877.2801693954225</v>
      </c>
      <c r="AE24" s="256">
        <f t="shared" si="5"/>
        <v>8473.9220933202214</v>
      </c>
      <c r="AF24" s="256">
        <f t="shared" si="5"/>
        <v>9425.9804492795465</v>
      </c>
    </row>
    <row r="25" spans="1:38">
      <c r="A25" s="145" t="s">
        <v>334</v>
      </c>
      <c r="B25" s="125" t="str">
        <f t="shared" si="6"/>
        <v>8700-01011</v>
      </c>
      <c r="C25" s="255" t="str">
        <f t="shared" si="7"/>
        <v>8700</v>
      </c>
      <c r="D25" s="256">
        <f>SUM($F25:K25)</f>
        <v>0</v>
      </c>
      <c r="E25" s="257">
        <f t="shared" si="8"/>
        <v>0</v>
      </c>
      <c r="F25" s="258">
        <f>'Div 12 history '!B25</f>
        <v>0</v>
      </c>
      <c r="G25" s="258">
        <f>'Div 12 history '!C25</f>
        <v>0</v>
      </c>
      <c r="H25" s="258">
        <f>'Div 12 history '!D25</f>
        <v>0</v>
      </c>
      <c r="I25" s="258">
        <f>'Div 12 history '!E25</f>
        <v>0</v>
      </c>
      <c r="J25" s="258">
        <f>'Div 12 history '!F25</f>
        <v>0</v>
      </c>
      <c r="K25" s="258">
        <f>'Div 12 history '!G25</f>
        <v>0</v>
      </c>
      <c r="L25" s="256">
        <f t="shared" si="4"/>
        <v>0</v>
      </c>
      <c r="M25" s="256">
        <f t="shared" si="4"/>
        <v>0</v>
      </c>
      <c r="N25" s="256">
        <f t="shared" si="4"/>
        <v>0</v>
      </c>
      <c r="O25" s="256">
        <f t="shared" si="4"/>
        <v>0</v>
      </c>
      <c r="P25" s="256">
        <f t="shared" si="4"/>
        <v>0</v>
      </c>
      <c r="Q25" s="256">
        <f t="shared" si="4"/>
        <v>0</v>
      </c>
      <c r="R25" s="256">
        <f t="shared" si="5"/>
        <v>0</v>
      </c>
      <c r="S25" s="256">
        <f t="shared" si="5"/>
        <v>0</v>
      </c>
      <c r="T25" s="256">
        <f t="shared" si="5"/>
        <v>0</v>
      </c>
      <c r="U25" s="256">
        <f t="shared" si="4"/>
        <v>0</v>
      </c>
      <c r="V25" s="256">
        <f t="shared" si="5"/>
        <v>0</v>
      </c>
      <c r="W25" s="256">
        <f t="shared" si="5"/>
        <v>0</v>
      </c>
      <c r="X25" s="256">
        <f t="shared" si="5"/>
        <v>0</v>
      </c>
      <c r="Y25" s="256">
        <f t="shared" si="5"/>
        <v>0</v>
      </c>
      <c r="Z25" s="256">
        <f t="shared" si="5"/>
        <v>0</v>
      </c>
      <c r="AA25" s="256">
        <f t="shared" si="5"/>
        <v>0</v>
      </c>
      <c r="AB25" s="256">
        <f t="shared" si="5"/>
        <v>0</v>
      </c>
      <c r="AC25" s="256">
        <f t="shared" si="5"/>
        <v>0</v>
      </c>
      <c r="AD25" s="256">
        <f t="shared" si="5"/>
        <v>0</v>
      </c>
      <c r="AE25" s="256">
        <f t="shared" si="5"/>
        <v>0</v>
      </c>
      <c r="AF25" s="256">
        <f t="shared" si="5"/>
        <v>0</v>
      </c>
    </row>
    <row r="26" spans="1:38">
      <c r="A26" s="145" t="s">
        <v>722</v>
      </c>
      <c r="B26" s="125" t="str">
        <f t="shared" si="6"/>
        <v>9200-01012</v>
      </c>
      <c r="C26" s="255" t="str">
        <f t="shared" si="7"/>
        <v>9200</v>
      </c>
      <c r="D26" s="256">
        <f>SUM($F26:K26)</f>
        <v>-29765.410000000003</v>
      </c>
      <c r="E26" s="257">
        <f t="shared" si="8"/>
        <v>-2.0525615323732684E-3</v>
      </c>
      <c r="F26" s="258">
        <f>'Div 12 history '!B26</f>
        <v>-10522.04</v>
      </c>
      <c r="G26" s="258">
        <f>'Div 12 history '!C26</f>
        <v>-9574.2900000000009</v>
      </c>
      <c r="H26" s="258">
        <f>'Div 12 history '!D26</f>
        <v>-9365.65</v>
      </c>
      <c r="I26" s="258">
        <f>'Div 12 history '!E26</f>
        <v>0</v>
      </c>
      <c r="J26" s="258">
        <f>'Div 12 history '!F26</f>
        <v>0</v>
      </c>
      <c r="K26" s="258">
        <f>'Div 12 history '!G26</f>
        <v>-303.43</v>
      </c>
      <c r="L26" s="256">
        <f t="shared" ref="L26:Q26" si="9">$E26*L$27</f>
        <v>-5898.456358914339</v>
      </c>
      <c r="M26" s="256">
        <f t="shared" si="9"/>
        <v>-5636.7942548206292</v>
      </c>
      <c r="N26" s="256">
        <f t="shared" si="9"/>
        <v>-5898.456358914339</v>
      </c>
      <c r="O26" s="256">
        <f t="shared" si="9"/>
        <v>-5693.2002056770125</v>
      </c>
      <c r="P26" s="256">
        <f t="shared" si="9"/>
        <v>-5693.2002056770125</v>
      </c>
      <c r="Q26" s="256">
        <f t="shared" si="9"/>
        <v>-5693.1945200815671</v>
      </c>
      <c r="R26" s="256">
        <f t="shared" ref="R26:AF26" si="10">$E26*R$27</f>
        <v>-5077.2130182346882</v>
      </c>
      <c r="S26" s="256">
        <f t="shared" si="10"/>
        <v>-4846.5190629037079</v>
      </c>
      <c r="T26" s="256">
        <f t="shared" si="10"/>
        <v>-5391.0330341604013</v>
      </c>
      <c r="U26" s="256">
        <f t="shared" si="10"/>
        <v>-5141.8113197575876</v>
      </c>
      <c r="V26" s="256">
        <f t="shared" si="10"/>
        <v>-4771.2291407738448</v>
      </c>
      <c r="W26" s="256">
        <f t="shared" si="10"/>
        <v>-5430.5667241697765</v>
      </c>
      <c r="X26" s="256">
        <f t="shared" si="10"/>
        <v>-6075.4100496817691</v>
      </c>
      <c r="Y26" s="256">
        <f t="shared" si="10"/>
        <v>-5805.898082465249</v>
      </c>
      <c r="Z26" s="256">
        <f t="shared" si="10"/>
        <v>-6075.4100496817691</v>
      </c>
      <c r="AA26" s="256">
        <f t="shared" si="10"/>
        <v>-5863.9962118473222</v>
      </c>
      <c r="AB26" s="256">
        <f t="shared" si="10"/>
        <v>-5863.9962118473222</v>
      </c>
      <c r="AC26" s="256">
        <f t="shared" si="10"/>
        <v>-5863.9903556840145</v>
      </c>
      <c r="AD26" s="256">
        <f t="shared" si="10"/>
        <v>-5229.5294087817292</v>
      </c>
      <c r="AE26" s="256">
        <f t="shared" si="10"/>
        <v>-4991.9146347908181</v>
      </c>
      <c r="AF26" s="256">
        <f t="shared" si="10"/>
        <v>-5552.7640251852135</v>
      </c>
    </row>
    <row r="27" spans="1:38">
      <c r="A27" s="133" t="s">
        <v>15</v>
      </c>
      <c r="B27" s="171"/>
      <c r="C27" s="182"/>
      <c r="D27" s="259">
        <f>SUM(D10:D26)</f>
        <v>14501592.049999999</v>
      </c>
      <c r="E27" s="260">
        <f>SUM(E10:E26)</f>
        <v>0.99999999999999989</v>
      </c>
      <c r="F27" s="261">
        <f>SUM(F10:F26)</f>
        <v>2401551.8899999997</v>
      </c>
      <c r="G27" s="261">
        <f t="shared" ref="G27:K27" si="11">SUM(G10:G26)</f>
        <v>2292432.2799999998</v>
      </c>
      <c r="H27" s="261">
        <f t="shared" si="11"/>
        <v>2549990.62</v>
      </c>
      <c r="I27" s="261">
        <f t="shared" si="11"/>
        <v>2432107.27</v>
      </c>
      <c r="J27" s="261">
        <f t="shared" si="11"/>
        <v>2256819.6999999997</v>
      </c>
      <c r="K27" s="261">
        <f t="shared" si="11"/>
        <v>2568690.29</v>
      </c>
      <c r="L27" s="276">
        <f>'FY21 OM Budget'!AU19</f>
        <v>2873705.0100000002</v>
      </c>
      <c r="M27" s="276">
        <f>'FY21 OM Budget'!AV19</f>
        <v>2746224.25</v>
      </c>
      <c r="N27" s="276">
        <f>'FY21 OM Budget'!AW19</f>
        <v>2873705.0100000002</v>
      </c>
      <c r="O27" s="276">
        <f>'FY21 OM Budget'!AX19</f>
        <v>2773705.0100000002</v>
      </c>
      <c r="P27" s="276">
        <f>'FY21 OM Budget'!AY19</f>
        <v>2773705.0100000002</v>
      </c>
      <c r="Q27" s="276">
        <f>'FY21 OM Budget'!AZ19</f>
        <v>2773702.24</v>
      </c>
      <c r="R27" s="263">
        <f t="shared" ref="R27" si="12">(1+R$2)*F27</f>
        <v>2473598.4466999997</v>
      </c>
      <c r="S27" s="263">
        <f t="shared" ref="S27" si="13">(1+S$2)*G27</f>
        <v>2361205.2483999999</v>
      </c>
      <c r="T27" s="263">
        <f t="shared" ref="T27" si="14">(1+T$2)*H27</f>
        <v>2626490.3386000004</v>
      </c>
      <c r="U27" s="263">
        <f t="shared" ref="U27" si="15">(1+U$2)*I27</f>
        <v>2505070.4881000002</v>
      </c>
      <c r="V27" s="263">
        <f t="shared" ref="V27" si="16">(1+V$2)*J27</f>
        <v>2324524.2909999997</v>
      </c>
      <c r="W27" s="263">
        <f t="shared" ref="W27" si="17">(1+W$2)*K27</f>
        <v>2645750.9986999999</v>
      </c>
      <c r="X27" s="263">
        <f t="shared" ref="X27" si="18">(1+X$2)*L27</f>
        <v>2959916.1603000001</v>
      </c>
      <c r="Y27" s="263">
        <f t="shared" ref="Y27" si="19">(1+Y$2)*M27</f>
        <v>2828610.9775</v>
      </c>
      <c r="Z27" s="263">
        <f t="shared" ref="Z27" si="20">(1+Z$2)*N27</f>
        <v>2959916.1603000001</v>
      </c>
      <c r="AA27" s="263">
        <f t="shared" ref="AA27" si="21">(1+AA$2)*O27</f>
        <v>2856916.1603000001</v>
      </c>
      <c r="AB27" s="263">
        <f t="shared" ref="AB27" si="22">(1+AB$2)*P27</f>
        <v>2856916.1603000001</v>
      </c>
      <c r="AC27" s="263">
        <f t="shared" ref="AC27" si="23">(1+AC$2)*Q27</f>
        <v>2856913.3072000002</v>
      </c>
      <c r="AD27" s="263">
        <f t="shared" ref="AD27" si="24">(1+AD$2)*R27</f>
        <v>2547806.400101</v>
      </c>
      <c r="AE27" s="263">
        <f t="shared" ref="AE27" si="25">(1+AE$2)*S27</f>
        <v>2432041.4058519998</v>
      </c>
      <c r="AF27" s="263">
        <f t="shared" ref="AF27" si="26">(1+AF$2)*T27</f>
        <v>2705285.0487580006</v>
      </c>
      <c r="AH27" s="264">
        <f>SUM(F27:Q27)</f>
        <v>31316338.580000006</v>
      </c>
      <c r="AI27" s="264">
        <f>SUM(U27:AF27)</f>
        <v>32479667.558410998</v>
      </c>
      <c r="AK27" s="264">
        <f>AH27*$AK$7</f>
        <v>1701172.9158619773</v>
      </c>
      <c r="AL27" s="264">
        <f>AI27*$AL$7</f>
        <v>1805020.4977376747</v>
      </c>
    </row>
    <row r="28" spans="1:38">
      <c r="A28" s="145"/>
      <c r="B28" s="125" t="str">
        <f t="shared" ref="B28:B53" si="27">RIGHT(A28,10)</f>
        <v/>
      </c>
      <c r="C28" s="182" t="s">
        <v>847</v>
      </c>
      <c r="D28" s="256">
        <f>D27-SUM(F27:K27)</f>
        <v>0</v>
      </c>
      <c r="F28" s="256">
        <f>F27-'Div 12 history '!B27</f>
        <v>0</v>
      </c>
      <c r="G28" s="256">
        <f>G27-'Div 12 history '!C27</f>
        <v>0</v>
      </c>
      <c r="H28" s="256">
        <f>H27-'Div 12 history '!D27</f>
        <v>0</v>
      </c>
      <c r="I28" s="256">
        <f>I27-'Div 12 history '!E27</f>
        <v>0</v>
      </c>
      <c r="J28" s="256">
        <f>J27-'Div 12 history '!F27</f>
        <v>0</v>
      </c>
      <c r="K28" s="256">
        <f>K27-'Div 12 history '!G27</f>
        <v>0</v>
      </c>
      <c r="L28" s="256">
        <f t="shared" ref="L28:U28" si="28">L27-SUM(L10:L26)</f>
        <v>0</v>
      </c>
      <c r="M28" s="256">
        <f t="shared" ref="M28" si="29">M27-SUM(M10:M26)</f>
        <v>0</v>
      </c>
      <c r="N28" s="256">
        <f t="shared" ref="N28" si="30">N27-SUM(N10:N26)</f>
        <v>0</v>
      </c>
      <c r="O28" s="256">
        <f t="shared" ref="O28" si="31">O27-SUM(O10:O26)</f>
        <v>0</v>
      </c>
      <c r="P28" s="256">
        <f t="shared" ref="P28" si="32">P27-SUM(P10:P26)</f>
        <v>0</v>
      </c>
      <c r="Q28" s="256">
        <f t="shared" ref="Q28" si="33">Q27-SUM(Q10:Q26)</f>
        <v>0</v>
      </c>
      <c r="R28" s="256">
        <f t="shared" ref="R28" si="34">R27-SUM(R10:R26)</f>
        <v>0</v>
      </c>
      <c r="S28" s="256">
        <f t="shared" ref="S28" si="35">S27-SUM(S10:S26)</f>
        <v>0</v>
      </c>
      <c r="T28" s="256">
        <f t="shared" ref="T28" si="36">T27-SUM(T10:T26)</f>
        <v>0</v>
      </c>
      <c r="U28" s="256">
        <f t="shared" si="28"/>
        <v>0</v>
      </c>
      <c r="V28" s="256">
        <f t="shared" ref="V28" si="37">V27-SUM(V10:V26)</f>
        <v>0</v>
      </c>
      <c r="W28" s="256">
        <f t="shared" ref="W28" si="38">W27-SUM(W10:W26)</f>
        <v>0</v>
      </c>
      <c r="X28" s="256">
        <f t="shared" ref="X28" si="39">X27-SUM(X10:X26)</f>
        <v>0</v>
      </c>
      <c r="Y28" s="256">
        <f t="shared" ref="Y28" si="40">Y27-SUM(Y10:Y26)</f>
        <v>0</v>
      </c>
      <c r="Z28" s="256">
        <f t="shared" ref="Z28" si="41">Z27-SUM(Z10:Z26)</f>
        <v>0</v>
      </c>
      <c r="AA28" s="256">
        <f t="shared" ref="AA28" si="42">AA27-SUM(AA10:AA26)</f>
        <v>0</v>
      </c>
      <c r="AB28" s="256">
        <f t="shared" ref="AB28" si="43">AB27-SUM(AB10:AB26)</f>
        <v>0</v>
      </c>
      <c r="AC28" s="256">
        <f t="shared" ref="AC28" si="44">AC27-SUM(AC10:AC26)</f>
        <v>0</v>
      </c>
      <c r="AD28" s="256">
        <f t="shared" ref="AD28" si="45">AD27-SUM(AD10:AD26)</f>
        <v>0</v>
      </c>
      <c r="AE28" s="256">
        <f t="shared" ref="AE28" si="46">AE27-SUM(AE10:AE26)</f>
        <v>0</v>
      </c>
      <c r="AF28" s="256">
        <f t="shared" ref="AF28" si="47">AF27-SUM(AF10:AF26)</f>
        <v>0</v>
      </c>
    </row>
    <row r="29" spans="1:38">
      <c r="A29" s="145" t="s">
        <v>345</v>
      </c>
      <c r="B29" s="125" t="str">
        <f t="shared" si="27"/>
        <v>9260-01202</v>
      </c>
      <c r="C29" s="255" t="str">
        <f t="shared" ref="C29:C37" si="48">LEFT(B29,4)</f>
        <v>9260</v>
      </c>
      <c r="D29" s="256">
        <f>SUM($F29:K29)</f>
        <v>573183.24999999988</v>
      </c>
      <c r="E29" s="257">
        <f t="shared" ref="E29:E37" si="49">D29/$D$38</f>
        <v>0.11527293747957963</v>
      </c>
      <c r="F29" s="258">
        <f>'Div 12 history '!B29</f>
        <v>95341.61</v>
      </c>
      <c r="G29" s="258">
        <f>'Div 12 history '!C29</f>
        <v>90929.469999999987</v>
      </c>
      <c r="H29" s="258">
        <f>'Div 12 history '!D29</f>
        <v>101234.62</v>
      </c>
      <c r="I29" s="258">
        <f>'Div 12 history '!E29</f>
        <v>94204.039999999979</v>
      </c>
      <c r="J29" s="258">
        <f>'Div 12 history '!F29</f>
        <v>89496.5</v>
      </c>
      <c r="K29" s="258">
        <f>'Div 12 history '!G29</f>
        <v>101977.01</v>
      </c>
      <c r="L29" s="256">
        <f t="shared" ref="L29:AA37" si="50">$E29*L$38</f>
        <v>111699.68390900013</v>
      </c>
      <c r="M29" s="256">
        <f t="shared" si="50"/>
        <v>106744.56602942037</v>
      </c>
      <c r="N29" s="256">
        <f t="shared" si="50"/>
        <v>111699.68390900013</v>
      </c>
      <c r="O29" s="256">
        <f t="shared" si="50"/>
        <v>107812.72656636371</v>
      </c>
      <c r="P29" s="256">
        <f t="shared" si="50"/>
        <v>107812.72656636371</v>
      </c>
      <c r="Q29" s="256">
        <f t="shared" si="50"/>
        <v>107812.61936253183</v>
      </c>
      <c r="R29" s="256">
        <f t="shared" si="50"/>
        <v>97770.871900739483</v>
      </c>
      <c r="S29" s="256">
        <f t="shared" si="50"/>
        <v>93328.444712056647</v>
      </c>
      <c r="T29" s="256">
        <f t="shared" si="50"/>
        <v>103814.04095170616</v>
      </c>
      <c r="U29" s="256">
        <f t="shared" ref="U29:U37" si="51">$E29*U$38</f>
        <v>99014.82842580897</v>
      </c>
      <c r="V29" s="256">
        <f t="shared" si="50"/>
        <v>91878.601795177252</v>
      </c>
      <c r="W29" s="256">
        <f t="shared" si="50"/>
        <v>104575.33328428867</v>
      </c>
      <c r="X29" s="256">
        <f t="shared" si="50"/>
        <v>116992.9517588826</v>
      </c>
      <c r="Y29" s="256">
        <f t="shared" si="50"/>
        <v>111803.0139075839</v>
      </c>
      <c r="Z29" s="256">
        <f t="shared" si="50"/>
        <v>116992.9517588826</v>
      </c>
      <c r="AA29" s="256">
        <f t="shared" si="50"/>
        <v>112921.79792257138</v>
      </c>
      <c r="AB29" s="256">
        <f t="shared" ref="R29:AF37" si="52">$E29*AB$38</f>
        <v>112921.79792257138</v>
      </c>
      <c r="AC29" s="256">
        <f t="shared" si="52"/>
        <v>112921.68515161012</v>
      </c>
      <c r="AD29" s="256">
        <f t="shared" si="52"/>
        <v>100703.99805776168</v>
      </c>
      <c r="AE29" s="256">
        <f t="shared" si="52"/>
        <v>96128.298053418344</v>
      </c>
      <c r="AF29" s="256">
        <f t="shared" si="52"/>
        <v>106928.46218025735</v>
      </c>
    </row>
    <row r="30" spans="1:38">
      <c r="A30" s="145" t="s">
        <v>347</v>
      </c>
      <c r="B30" s="125" t="str">
        <f t="shared" si="27"/>
        <v>9260-01203</v>
      </c>
      <c r="C30" s="255" t="str">
        <f t="shared" si="48"/>
        <v>9260</v>
      </c>
      <c r="D30" s="256">
        <f>SUM($F30:K30)</f>
        <v>633822.27</v>
      </c>
      <c r="E30" s="257">
        <f t="shared" si="49"/>
        <v>0.12746805651225024</v>
      </c>
      <c r="F30" s="258">
        <f>'Div 12 history '!B30</f>
        <v>105428.12000000001</v>
      </c>
      <c r="G30" s="258">
        <f>'Div 12 history '!C30</f>
        <v>100549.21</v>
      </c>
      <c r="H30" s="258">
        <f>'Div 12 history '!D30</f>
        <v>111944.59000000003</v>
      </c>
      <c r="I30" s="258">
        <f>'Div 12 history '!E30</f>
        <v>104170.23000000001</v>
      </c>
      <c r="J30" s="258">
        <f>'Div 12 history '!F30</f>
        <v>98964.63</v>
      </c>
      <c r="K30" s="258">
        <f>'Div 12 history '!G30</f>
        <v>112765.48999999999</v>
      </c>
      <c r="L30" s="256">
        <f t="shared" si="50"/>
        <v>123516.77620287221</v>
      </c>
      <c r="M30" s="256">
        <f t="shared" si="50"/>
        <v>118037.43942435883</v>
      </c>
      <c r="N30" s="256">
        <f t="shared" si="50"/>
        <v>123516.77620287221</v>
      </c>
      <c r="O30" s="256">
        <f t="shared" si="50"/>
        <v>119218.60432450174</v>
      </c>
      <c r="P30" s="256">
        <f t="shared" si="50"/>
        <v>119218.60432450174</v>
      </c>
      <c r="Q30" s="256">
        <f t="shared" si="50"/>
        <v>119218.48577920916</v>
      </c>
      <c r="R30" s="256">
        <f t="shared" si="52"/>
        <v>108114.38744591005</v>
      </c>
      <c r="S30" s="256">
        <f t="shared" si="52"/>
        <v>103201.9806631915</v>
      </c>
      <c r="T30" s="256">
        <f t="shared" si="52"/>
        <v>114796.88405738195</v>
      </c>
      <c r="U30" s="256">
        <f t="shared" si="51"/>
        <v>109489.94639411877</v>
      </c>
      <c r="V30" s="256">
        <f t="shared" si="52"/>
        <v>101598.75389632431</v>
      </c>
      <c r="W30" s="256">
        <f t="shared" si="52"/>
        <v>115638.71611435684</v>
      </c>
      <c r="X30" s="256">
        <f t="shared" si="52"/>
        <v>129370.03699569985</v>
      </c>
      <c r="Y30" s="256">
        <f t="shared" si="52"/>
        <v>123631.037836061</v>
      </c>
      <c r="Z30" s="256">
        <f t="shared" si="52"/>
        <v>129370.03699569985</v>
      </c>
      <c r="AA30" s="256">
        <f t="shared" si="52"/>
        <v>124868.18184544907</v>
      </c>
      <c r="AB30" s="256">
        <f t="shared" si="52"/>
        <v>124868.18184544907</v>
      </c>
      <c r="AC30" s="256">
        <f t="shared" si="52"/>
        <v>124868.0571440614</v>
      </c>
      <c r="AD30" s="256">
        <f t="shared" si="52"/>
        <v>111357.81906928738</v>
      </c>
      <c r="AE30" s="256">
        <f t="shared" si="52"/>
        <v>106298.04008308724</v>
      </c>
      <c r="AF30" s="256">
        <f t="shared" si="52"/>
        <v>118240.79057910341</v>
      </c>
    </row>
    <row r="31" spans="1:38">
      <c r="A31" s="145" t="s">
        <v>356</v>
      </c>
      <c r="B31" s="125" t="str">
        <f t="shared" si="27"/>
        <v>9260-01251</v>
      </c>
      <c r="C31" s="255" t="str">
        <f t="shared" si="48"/>
        <v>9260</v>
      </c>
      <c r="D31" s="256">
        <f>SUM($F31:K31)</f>
        <v>2815383.7600000002</v>
      </c>
      <c r="E31" s="257">
        <f t="shared" si="49"/>
        <v>0.56620209356694207</v>
      </c>
      <c r="F31" s="258">
        <f>'Div 12 history '!B31</f>
        <v>468302.61</v>
      </c>
      <c r="G31" s="258">
        <f>'Div 12 history '!C31</f>
        <v>446630.88</v>
      </c>
      <c r="H31" s="258">
        <f>'Div 12 history '!D31</f>
        <v>497248.17</v>
      </c>
      <c r="I31" s="258">
        <f>'Div 12 history '!E31</f>
        <v>462715.15</v>
      </c>
      <c r="J31" s="258">
        <f>'Div 12 history '!F31</f>
        <v>439592.35000000003</v>
      </c>
      <c r="K31" s="258">
        <f>'Div 12 history '!G31</f>
        <v>500894.60000000003</v>
      </c>
      <c r="L31" s="256">
        <f t="shared" si="50"/>
        <v>548650.84783013526</v>
      </c>
      <c r="M31" s="256">
        <f t="shared" si="50"/>
        <v>524312.1072841502</v>
      </c>
      <c r="N31" s="256">
        <f t="shared" si="50"/>
        <v>548650.84783013526</v>
      </c>
      <c r="O31" s="256">
        <f t="shared" si="50"/>
        <v>529558.7397158955</v>
      </c>
      <c r="P31" s="256">
        <f t="shared" si="50"/>
        <v>529558.7397158955</v>
      </c>
      <c r="Q31" s="256">
        <f t="shared" si="50"/>
        <v>529558.21314794838</v>
      </c>
      <c r="R31" s="256">
        <f t="shared" si="52"/>
        <v>480234.76776472857</v>
      </c>
      <c r="S31" s="256">
        <f t="shared" si="52"/>
        <v>458414.28127633227</v>
      </c>
      <c r="T31" s="256">
        <f t="shared" si="52"/>
        <v>509917.84033362556</v>
      </c>
      <c r="U31" s="256">
        <f t="shared" si="51"/>
        <v>486344.88176200027</v>
      </c>
      <c r="V31" s="256">
        <f t="shared" si="52"/>
        <v>451292.88649947284</v>
      </c>
      <c r="W31" s="256">
        <f t="shared" si="52"/>
        <v>513657.18559496274</v>
      </c>
      <c r="X31" s="256">
        <f t="shared" si="52"/>
        <v>574650.52654002293</v>
      </c>
      <c r="Y31" s="256">
        <f t="shared" si="52"/>
        <v>549158.38813235727</v>
      </c>
      <c r="Z31" s="256">
        <f t="shared" si="52"/>
        <v>574650.52654002293</v>
      </c>
      <c r="AA31" s="256">
        <f t="shared" si="52"/>
        <v>554653.67493067763</v>
      </c>
      <c r="AB31" s="256">
        <f t="shared" si="52"/>
        <v>554653.67493067763</v>
      </c>
      <c r="AC31" s="256">
        <f t="shared" si="52"/>
        <v>554653.12101788807</v>
      </c>
      <c r="AD31" s="256">
        <f t="shared" si="52"/>
        <v>494641.81079767051</v>
      </c>
      <c r="AE31" s="256">
        <f t="shared" si="52"/>
        <v>472166.70971462224</v>
      </c>
      <c r="AF31" s="256">
        <f t="shared" si="52"/>
        <v>525215.37554363441</v>
      </c>
    </row>
    <row r="32" spans="1:38">
      <c r="A32" s="145" t="s">
        <v>358</v>
      </c>
      <c r="B32" s="125" t="str">
        <f t="shared" ref="B32" si="53">RIGHT(A32,10)</f>
        <v>9260-01257</v>
      </c>
      <c r="C32" s="255" t="str">
        <f t="shared" ref="C32" si="54">LEFT(B32,4)</f>
        <v>9260</v>
      </c>
      <c r="D32" s="256">
        <f>SUM($F32:K32)</f>
        <v>519763.16000000003</v>
      </c>
      <c r="E32" s="257">
        <f t="shared" si="49"/>
        <v>0.1045296181402174</v>
      </c>
      <c r="F32" s="258">
        <f>'Div 12 history '!B32</f>
        <v>86455.86</v>
      </c>
      <c r="G32" s="258">
        <f>'Div 12 history '!C32</f>
        <v>82454.920000000013</v>
      </c>
      <c r="H32" s="258">
        <f>'Div 12 history '!D32</f>
        <v>91799.659999999989</v>
      </c>
      <c r="I32" s="258">
        <f>'Div 12 history '!E32</f>
        <v>85424.34</v>
      </c>
      <c r="J32" s="258">
        <f>'Div 12 history '!F32</f>
        <v>81155.520000000019</v>
      </c>
      <c r="K32" s="258">
        <f>'Div 12 history '!G32</f>
        <v>92472.86</v>
      </c>
      <c r="L32" s="256">
        <f t="shared" si="50"/>
        <v>101289.38813118331</v>
      </c>
      <c r="M32" s="256">
        <f t="shared" si="50"/>
        <v>96796.082146992616</v>
      </c>
      <c r="N32" s="256">
        <f t="shared" si="50"/>
        <v>101289.38813118331</v>
      </c>
      <c r="O32" s="256">
        <f t="shared" si="50"/>
        <v>97764.69121934245</v>
      </c>
      <c r="P32" s="256">
        <f t="shared" si="50"/>
        <v>97764.69121934245</v>
      </c>
      <c r="Q32" s="256">
        <f t="shared" si="50"/>
        <v>97764.594006797561</v>
      </c>
      <c r="R32" s="256">
        <f t="shared" si="52"/>
        <v>88658.727091350927</v>
      </c>
      <c r="S32" s="256">
        <f t="shared" si="52"/>
        <v>84630.329552414289</v>
      </c>
      <c r="T32" s="256">
        <f t="shared" si="52"/>
        <v>94138.678995640963</v>
      </c>
      <c r="U32" s="256">
        <f t="shared" si="51"/>
        <v>89786.748146349899</v>
      </c>
      <c r="V32" s="256">
        <f t="shared" si="52"/>
        <v>83315.610505790275</v>
      </c>
      <c r="W32" s="256">
        <f t="shared" si="52"/>
        <v>94829.019664993844</v>
      </c>
      <c r="X32" s="256">
        <f t="shared" si="52"/>
        <v>106089.3288558666</v>
      </c>
      <c r="Y32" s="256">
        <f t="shared" si="52"/>
        <v>101383.08788006239</v>
      </c>
      <c r="Z32" s="256">
        <f t="shared" si="52"/>
        <v>106089.3288558666</v>
      </c>
      <c r="AA32" s="256">
        <f t="shared" si="52"/>
        <v>102397.60237431424</v>
      </c>
      <c r="AB32" s="256">
        <f t="shared" si="52"/>
        <v>102397.60237431424</v>
      </c>
      <c r="AC32" s="256">
        <f t="shared" si="52"/>
        <v>102397.50011349071</v>
      </c>
      <c r="AD32" s="256">
        <f t="shared" si="52"/>
        <v>91318.488904091471</v>
      </c>
      <c r="AE32" s="256">
        <f t="shared" si="52"/>
        <v>87169.239438986726</v>
      </c>
      <c r="AF32" s="256">
        <f t="shared" si="52"/>
        <v>96962.839365510197</v>
      </c>
    </row>
    <row r="33" spans="1:38">
      <c r="A33" s="145" t="s">
        <v>360</v>
      </c>
      <c r="B33" s="125" t="str">
        <f t="shared" si="27"/>
        <v>9260-01263</v>
      </c>
      <c r="C33" s="255" t="str">
        <f t="shared" si="48"/>
        <v>9260</v>
      </c>
      <c r="D33" s="256">
        <f>SUM($F33:K33)</f>
        <v>202130.11000000002</v>
      </c>
      <c r="E33" s="257">
        <f t="shared" si="49"/>
        <v>4.0650405490339367E-2</v>
      </c>
      <c r="F33" s="258">
        <f>'Div 12 history '!B33</f>
        <v>33621.72</v>
      </c>
      <c r="G33" s="258">
        <f>'Div 12 history '!C33</f>
        <v>32065.809999999998</v>
      </c>
      <c r="H33" s="258">
        <f>'Div 12 history '!D33</f>
        <v>35699.869999999995</v>
      </c>
      <c r="I33" s="258">
        <f>'Div 12 history '!E33</f>
        <v>33220.57</v>
      </c>
      <c r="J33" s="258">
        <f>'Div 12 history '!F33</f>
        <v>31560.480000000003</v>
      </c>
      <c r="K33" s="258">
        <f>'Div 12 history '!G33</f>
        <v>35961.660000000003</v>
      </c>
      <c r="L33" s="256">
        <f t="shared" si="50"/>
        <v>39390.316090868728</v>
      </c>
      <c r="M33" s="256">
        <f t="shared" si="50"/>
        <v>37642.919386477202</v>
      </c>
      <c r="N33" s="256">
        <f t="shared" si="50"/>
        <v>39390.316090868728</v>
      </c>
      <c r="O33" s="256">
        <f t="shared" si="50"/>
        <v>38019.600677896684</v>
      </c>
      <c r="P33" s="256">
        <f t="shared" si="50"/>
        <v>38019.600677896684</v>
      </c>
      <c r="Q33" s="256">
        <f t="shared" si="50"/>
        <v>38019.562873019575</v>
      </c>
      <c r="R33" s="256">
        <f t="shared" si="52"/>
        <v>34478.392542162364</v>
      </c>
      <c r="S33" s="256">
        <f t="shared" si="52"/>
        <v>32911.79355952383</v>
      </c>
      <c r="T33" s="256">
        <f t="shared" si="52"/>
        <v>36609.484867383821</v>
      </c>
      <c r="U33" s="256">
        <f t="shared" si="51"/>
        <v>34917.067380004388</v>
      </c>
      <c r="V33" s="256">
        <f t="shared" si="52"/>
        <v>32400.513949954715</v>
      </c>
      <c r="W33" s="256">
        <f t="shared" si="52"/>
        <v>36877.950672912964</v>
      </c>
      <c r="X33" s="256">
        <f t="shared" si="52"/>
        <v>41256.959634196639</v>
      </c>
      <c r="Y33" s="256">
        <f t="shared" si="52"/>
        <v>39426.754880697357</v>
      </c>
      <c r="Z33" s="256">
        <f t="shared" si="52"/>
        <v>41256.959634196639</v>
      </c>
      <c r="AA33" s="256">
        <f t="shared" si="52"/>
        <v>39821.288279947352</v>
      </c>
      <c r="AB33" s="256">
        <f t="shared" si="52"/>
        <v>39821.288279947352</v>
      </c>
      <c r="AC33" s="256">
        <f t="shared" si="52"/>
        <v>39821.248511850841</v>
      </c>
      <c r="AD33" s="256">
        <f t="shared" si="52"/>
        <v>35512.744318427242</v>
      </c>
      <c r="AE33" s="256">
        <f t="shared" si="52"/>
        <v>33899.147366309546</v>
      </c>
      <c r="AF33" s="256">
        <f t="shared" si="52"/>
        <v>37707.769413405338</v>
      </c>
    </row>
    <row r="34" spans="1:38">
      <c r="A34" s="145" t="s">
        <v>362</v>
      </c>
      <c r="B34" s="125" t="str">
        <f t="shared" si="27"/>
        <v>9260-01266</v>
      </c>
      <c r="C34" s="255" t="str">
        <f t="shared" si="48"/>
        <v>9260</v>
      </c>
      <c r="D34" s="256">
        <f>SUM($F34:K34)</f>
        <v>28875.739999999998</v>
      </c>
      <c r="E34" s="257">
        <f t="shared" si="49"/>
        <v>5.8072027954351371E-3</v>
      </c>
      <c r="F34" s="258">
        <f>'Div 12 history '!B34</f>
        <v>4803.1099999999997</v>
      </c>
      <c r="G34" s="258">
        <f>'Div 12 history '!C34</f>
        <v>4580.84</v>
      </c>
      <c r="H34" s="258">
        <f>'Div 12 history '!D34</f>
        <v>5099.9899999999989</v>
      </c>
      <c r="I34" s="258">
        <f>'Div 12 history '!E34</f>
        <v>4745.7899999999991</v>
      </c>
      <c r="J34" s="258">
        <f>'Div 12 history '!F34</f>
        <v>4508.63</v>
      </c>
      <c r="K34" s="258">
        <f>'Div 12 history '!G34</f>
        <v>5137.38</v>
      </c>
      <c r="L34" s="256">
        <f t="shared" si="50"/>
        <v>5627.1899617416802</v>
      </c>
      <c r="M34" s="256">
        <f t="shared" si="50"/>
        <v>5377.5617746652142</v>
      </c>
      <c r="N34" s="256">
        <f t="shared" si="50"/>
        <v>5627.1899617416802</v>
      </c>
      <c r="O34" s="256">
        <f t="shared" si="50"/>
        <v>5431.3734063607253</v>
      </c>
      <c r="P34" s="256">
        <f t="shared" si="50"/>
        <v>5431.3734063607253</v>
      </c>
      <c r="Q34" s="256">
        <f t="shared" si="50"/>
        <v>5431.3680056621242</v>
      </c>
      <c r="R34" s="256">
        <f t="shared" si="52"/>
        <v>4925.4863546327624</v>
      </c>
      <c r="S34" s="256">
        <f t="shared" si="52"/>
        <v>4701.6864224656301</v>
      </c>
      <c r="T34" s="256">
        <f t="shared" si="52"/>
        <v>5229.928220810395</v>
      </c>
      <c r="U34" s="256">
        <f t="shared" si="51"/>
        <v>4988.1542103127913</v>
      </c>
      <c r="V34" s="256">
        <f t="shared" si="52"/>
        <v>4628.6464529468922</v>
      </c>
      <c r="W34" s="256">
        <f t="shared" si="52"/>
        <v>5268.2804920249609</v>
      </c>
      <c r="X34" s="256">
        <f t="shared" si="52"/>
        <v>5893.8534174228516</v>
      </c>
      <c r="Y34" s="256">
        <f t="shared" si="52"/>
        <v>5632.3955049485085</v>
      </c>
      <c r="Z34" s="256">
        <f t="shared" si="52"/>
        <v>5893.8534174228516</v>
      </c>
      <c r="AA34" s="256">
        <f t="shared" si="52"/>
        <v>5688.7574386458637</v>
      </c>
      <c r="AB34" s="256">
        <f t="shared" si="52"/>
        <v>5688.7574386458637</v>
      </c>
      <c r="AC34" s="256">
        <f t="shared" si="52"/>
        <v>5688.7517574872509</v>
      </c>
      <c r="AD34" s="256">
        <f t="shared" si="52"/>
        <v>5073.2509452717459</v>
      </c>
      <c r="AE34" s="256">
        <f t="shared" si="52"/>
        <v>4842.737015139599</v>
      </c>
      <c r="AF34" s="256">
        <f t="shared" si="52"/>
        <v>5386.8260674347075</v>
      </c>
      <c r="AH34" s="187"/>
      <c r="AI34" s="187"/>
    </row>
    <row r="35" spans="1:38">
      <c r="A35" s="145" t="s">
        <v>364</v>
      </c>
      <c r="B35" s="125" t="str">
        <f t="shared" si="27"/>
        <v>9260-01269</v>
      </c>
      <c r="C35" s="255" t="str">
        <f t="shared" si="48"/>
        <v>9260</v>
      </c>
      <c r="D35" s="256">
        <f>SUM($F35:K35)</f>
        <v>101065.05999999998</v>
      </c>
      <c r="E35" s="257">
        <f t="shared" si="49"/>
        <v>2.0325203750720149E-2</v>
      </c>
      <c r="F35" s="258">
        <f>'Div 12 history '!B35</f>
        <v>16810.86</v>
      </c>
      <c r="G35" s="258">
        <f>'Div 12 history '!C35</f>
        <v>16032.9</v>
      </c>
      <c r="H35" s="258">
        <f>'Div 12 history '!D35</f>
        <v>17849.939999999999</v>
      </c>
      <c r="I35" s="258">
        <f>'Div 12 history '!E35</f>
        <v>16610.29</v>
      </c>
      <c r="J35" s="258">
        <f>'Div 12 history '!F35</f>
        <v>15780.23</v>
      </c>
      <c r="K35" s="258">
        <f>'Div 12 history '!G35</f>
        <v>17980.84</v>
      </c>
      <c r="L35" s="256">
        <f t="shared" si="50"/>
        <v>19695.159019814579</v>
      </c>
      <c r="M35" s="256">
        <f t="shared" si="50"/>
        <v>18821.460624394262</v>
      </c>
      <c r="N35" s="256">
        <f t="shared" si="50"/>
        <v>19695.159019814579</v>
      </c>
      <c r="O35" s="256">
        <f t="shared" si="50"/>
        <v>19009.801279421794</v>
      </c>
      <c r="P35" s="256">
        <f t="shared" si="50"/>
        <v>19009.801279421794</v>
      </c>
      <c r="Q35" s="256">
        <f t="shared" si="50"/>
        <v>19009.782376982304</v>
      </c>
      <c r="R35" s="256">
        <f t="shared" si="52"/>
        <v>17239.19712395739</v>
      </c>
      <c r="S35" s="256">
        <f t="shared" si="52"/>
        <v>16455.897593885878</v>
      </c>
      <c r="T35" s="256">
        <f t="shared" si="52"/>
        <v>18304.743339283974</v>
      </c>
      <c r="U35" s="256">
        <f t="shared" si="51"/>
        <v>17458.5345537297</v>
      </c>
      <c r="V35" s="256">
        <f t="shared" si="52"/>
        <v>16200.257776454035</v>
      </c>
      <c r="W35" s="256">
        <f t="shared" si="52"/>
        <v>18438.976248689461</v>
      </c>
      <c r="X35" s="256">
        <f t="shared" si="52"/>
        <v>20628.480837652838</v>
      </c>
      <c r="Y35" s="256">
        <f t="shared" si="52"/>
        <v>19713.378415630257</v>
      </c>
      <c r="Z35" s="256">
        <f t="shared" si="52"/>
        <v>20628.480837652838</v>
      </c>
      <c r="AA35" s="256">
        <f t="shared" si="52"/>
        <v>19910.645125014649</v>
      </c>
      <c r="AB35" s="256">
        <f t="shared" si="52"/>
        <v>19910.645125014649</v>
      </c>
      <c r="AC35" s="256">
        <f t="shared" si="52"/>
        <v>19910.625240965408</v>
      </c>
      <c r="AD35" s="256">
        <f t="shared" si="52"/>
        <v>17756.373037676116</v>
      </c>
      <c r="AE35" s="256">
        <f t="shared" si="52"/>
        <v>16949.574521702456</v>
      </c>
      <c r="AF35" s="256">
        <f t="shared" si="52"/>
        <v>18853.885639462496</v>
      </c>
    </row>
    <row r="36" spans="1:38">
      <c r="A36" s="145" t="s">
        <v>368</v>
      </c>
      <c r="B36" s="125" t="str">
        <f t="shared" si="27"/>
        <v>9260-01294</v>
      </c>
      <c r="C36" s="255" t="str">
        <f t="shared" si="48"/>
        <v>9260</v>
      </c>
      <c r="D36" s="256">
        <f>SUM($F36:K36)</f>
        <v>125609.43</v>
      </c>
      <c r="E36" s="257">
        <f t="shared" si="49"/>
        <v>2.526132431684917E-2</v>
      </c>
      <c r="F36" s="258">
        <f>'Div 12 history '!B36</f>
        <v>20893.500000000004</v>
      </c>
      <c r="G36" s="258">
        <f>'Div 12 history '!C36</f>
        <v>19926.61</v>
      </c>
      <c r="H36" s="258">
        <f>'Div 12 history '!D36</f>
        <v>22184.92</v>
      </c>
      <c r="I36" s="258">
        <f>'Div 12 history '!E36</f>
        <v>20644.219999999994</v>
      </c>
      <c r="J36" s="258">
        <f>'Div 12 history '!F36</f>
        <v>19612.580000000002</v>
      </c>
      <c r="K36" s="258">
        <f>'Div 12 history '!G36</f>
        <v>22347.599999999995</v>
      </c>
      <c r="L36" s="256">
        <f t="shared" si="50"/>
        <v>24478.268733410616</v>
      </c>
      <c r="M36" s="256">
        <f t="shared" si="50"/>
        <v>23392.386456779499</v>
      </c>
      <c r="N36" s="256">
        <f t="shared" si="50"/>
        <v>24478.268733410616</v>
      </c>
      <c r="O36" s="256">
        <f t="shared" si="50"/>
        <v>23626.466981976191</v>
      </c>
      <c r="P36" s="256">
        <f t="shared" si="50"/>
        <v>23626.466981976191</v>
      </c>
      <c r="Q36" s="256">
        <f t="shared" si="50"/>
        <v>23626.443488944573</v>
      </c>
      <c r="R36" s="256">
        <f t="shared" si="52"/>
        <v>21425.858990218057</v>
      </c>
      <c r="S36" s="256">
        <f t="shared" si="52"/>
        <v>20452.329587558521</v>
      </c>
      <c r="T36" s="256">
        <f t="shared" si="52"/>
        <v>22750.180696907089</v>
      </c>
      <c r="U36" s="256">
        <f t="shared" si="51"/>
        <v>21698.464077786055</v>
      </c>
      <c r="V36" s="256">
        <f t="shared" si="52"/>
        <v>20134.605818800868</v>
      </c>
      <c r="W36" s="256">
        <f t="shared" si="52"/>
        <v>22917.013024891308</v>
      </c>
      <c r="X36" s="256">
        <f t="shared" si="52"/>
        <v>25638.254405464122</v>
      </c>
      <c r="Y36" s="256">
        <f t="shared" si="52"/>
        <v>24500.912839329638</v>
      </c>
      <c r="Z36" s="256">
        <f t="shared" si="52"/>
        <v>25638.254405464122</v>
      </c>
      <c r="AA36" s="256">
        <f t="shared" si="52"/>
        <v>24746.087174789875</v>
      </c>
      <c r="AB36" s="256">
        <f t="shared" si="52"/>
        <v>24746.087174789875</v>
      </c>
      <c r="AC36" s="256">
        <f t="shared" si="52"/>
        <v>24746.062461757585</v>
      </c>
      <c r="AD36" s="256">
        <f t="shared" si="52"/>
        <v>22068.634759924604</v>
      </c>
      <c r="AE36" s="256">
        <f t="shared" si="52"/>
        <v>21065.899475185277</v>
      </c>
      <c r="AF36" s="256">
        <f t="shared" si="52"/>
        <v>23432.686117814304</v>
      </c>
    </row>
    <row r="37" spans="1:38">
      <c r="A37" s="145" t="s">
        <v>374</v>
      </c>
      <c r="B37" s="125" t="str">
        <f t="shared" si="27"/>
        <v>9260-01297</v>
      </c>
      <c r="C37" s="255" t="str">
        <f t="shared" si="48"/>
        <v>9260</v>
      </c>
      <c r="D37" s="256">
        <f>SUM($F37:K37)</f>
        <v>-27431.949999999997</v>
      </c>
      <c r="E37" s="257">
        <f t="shared" si="49"/>
        <v>-5.5168420523330972E-3</v>
      </c>
      <c r="F37" s="258">
        <f>'Div 12 history '!B37</f>
        <v>-4562.96</v>
      </c>
      <c r="G37" s="258">
        <f>'Div 12 history '!C37</f>
        <v>-4351.8</v>
      </c>
      <c r="H37" s="258">
        <f>'Div 12 history '!D37</f>
        <v>-4844.9699999999993</v>
      </c>
      <c r="I37" s="258">
        <f>'Div 12 history '!E37</f>
        <v>-4508.5</v>
      </c>
      <c r="J37" s="258">
        <f>'Div 12 history '!F37</f>
        <v>-4283.21</v>
      </c>
      <c r="K37" s="258">
        <f>'Div 12 history '!G37</f>
        <v>-4880.51</v>
      </c>
      <c r="L37" s="256">
        <f t="shared" si="50"/>
        <v>-5345.8298790264653</v>
      </c>
      <c r="M37" s="256">
        <f t="shared" si="50"/>
        <v>-5108.6831272385552</v>
      </c>
      <c r="N37" s="256">
        <f t="shared" si="50"/>
        <v>-5345.8298790264653</v>
      </c>
      <c r="O37" s="256">
        <f t="shared" si="50"/>
        <v>-5159.8041717586148</v>
      </c>
      <c r="P37" s="256">
        <f t="shared" si="50"/>
        <v>-5159.8041717586148</v>
      </c>
      <c r="Q37" s="256">
        <f t="shared" si="50"/>
        <v>-5159.7990410955053</v>
      </c>
      <c r="R37" s="256">
        <f t="shared" si="52"/>
        <v>-4679.2115251753967</v>
      </c>
      <c r="S37" s="256">
        <f t="shared" si="52"/>
        <v>-4466.6016128679657</v>
      </c>
      <c r="T37" s="256">
        <f t="shared" si="52"/>
        <v>-4968.4312664146346</v>
      </c>
      <c r="U37" s="256">
        <f t="shared" si="51"/>
        <v>-4738.7459815606444</v>
      </c>
      <c r="V37" s="256">
        <f t="shared" si="52"/>
        <v>-4397.2136494135384</v>
      </c>
      <c r="W37" s="256">
        <f t="shared" si="52"/>
        <v>-5004.8659200839229</v>
      </c>
      <c r="X37" s="256">
        <f t="shared" si="52"/>
        <v>-5599.1601342189952</v>
      </c>
      <c r="Y37" s="256">
        <f t="shared" si="52"/>
        <v>-5350.775144532131</v>
      </c>
      <c r="Z37" s="256">
        <f t="shared" si="52"/>
        <v>-5599.1601342189952</v>
      </c>
      <c r="AA37" s="256">
        <f t="shared" si="52"/>
        <v>-5404.3189756889833</v>
      </c>
      <c r="AB37" s="256">
        <f t="shared" si="52"/>
        <v>-5404.3189756889833</v>
      </c>
      <c r="AC37" s="256">
        <f t="shared" si="52"/>
        <v>-5404.3135785888917</v>
      </c>
      <c r="AD37" s="256">
        <f t="shared" si="52"/>
        <v>-4819.5878709306589</v>
      </c>
      <c r="AE37" s="256">
        <f t="shared" si="52"/>
        <v>-4600.5996612540048</v>
      </c>
      <c r="AF37" s="256">
        <f t="shared" si="52"/>
        <v>-5117.4842044070738</v>
      </c>
    </row>
    <row r="38" spans="1:38">
      <c r="A38" s="133" t="s">
        <v>16</v>
      </c>
      <c r="B38" s="171"/>
      <c r="C38" s="182"/>
      <c r="D38" s="259">
        <f>SUM(D29:D37)</f>
        <v>4972400.83</v>
      </c>
      <c r="E38" s="260">
        <f>SUM(E29:E37)</f>
        <v>1.0000000000000002</v>
      </c>
      <c r="F38" s="259">
        <f>SUM(F29:F37)</f>
        <v>827094.42999999993</v>
      </c>
      <c r="G38" s="259">
        <f t="shared" ref="G38:K38" si="55">SUM(G29:G37)</f>
        <v>788818.84</v>
      </c>
      <c r="H38" s="259">
        <f t="shared" si="55"/>
        <v>878216.79</v>
      </c>
      <c r="I38" s="259">
        <f t="shared" si="55"/>
        <v>817226.13</v>
      </c>
      <c r="J38" s="259">
        <f t="shared" si="55"/>
        <v>776387.71</v>
      </c>
      <c r="K38" s="259">
        <f t="shared" si="55"/>
        <v>884656.93</v>
      </c>
      <c r="L38" s="276">
        <f>'FY21 OM Budget'!AU30</f>
        <v>969001.8</v>
      </c>
      <c r="M38" s="276">
        <f>'FY21 OM Budget'!AV30</f>
        <v>926015.83999999962</v>
      </c>
      <c r="N38" s="276">
        <f>'FY21 OM Budget'!AW30</f>
        <v>969001.8</v>
      </c>
      <c r="O38" s="276">
        <f>'FY21 OM Budget'!AX30</f>
        <v>935282.20000000007</v>
      </c>
      <c r="P38" s="276">
        <f>'FY21 OM Budget'!AY30</f>
        <v>935282.20000000007</v>
      </c>
      <c r="Q38" s="276">
        <f>'FY21 OM Budget'!AZ30</f>
        <v>935281.2699999999</v>
      </c>
      <c r="R38" s="263">
        <f t="shared" ref="R38:T38" si="56">R3*R27</f>
        <v>848168.47768852417</v>
      </c>
      <c r="S38" s="263">
        <f t="shared" si="56"/>
        <v>809630.14175456052</v>
      </c>
      <c r="T38" s="263">
        <f t="shared" si="56"/>
        <v>900593.35019632522</v>
      </c>
      <c r="U38" s="263">
        <f t="shared" ref="U38" si="57">U3*U27</f>
        <v>858959.87896855013</v>
      </c>
      <c r="V38" s="263">
        <f t="shared" ref="V38:AF38" si="58">V3*V27</f>
        <v>797052.66304550762</v>
      </c>
      <c r="W38" s="263">
        <f t="shared" si="58"/>
        <v>907197.60917703679</v>
      </c>
      <c r="X38" s="263">
        <f t="shared" si="58"/>
        <v>1014921.2323109894</v>
      </c>
      <c r="Y38" s="263">
        <f t="shared" si="58"/>
        <v>969898.19425213814</v>
      </c>
      <c r="Z38" s="263">
        <f t="shared" si="58"/>
        <v>1014921.2323109894</v>
      </c>
      <c r="AA38" s="263">
        <f t="shared" si="58"/>
        <v>979603.71611572104</v>
      </c>
      <c r="AB38" s="263">
        <f t="shared" si="58"/>
        <v>979603.71611572104</v>
      </c>
      <c r="AC38" s="263">
        <f t="shared" si="58"/>
        <v>979602.73782052239</v>
      </c>
      <c r="AD38" s="263">
        <f t="shared" si="58"/>
        <v>873613.53201918001</v>
      </c>
      <c r="AE38" s="263">
        <f t="shared" si="58"/>
        <v>833919.04600719735</v>
      </c>
      <c r="AF38" s="263">
        <f t="shared" si="58"/>
        <v>927611.15070221503</v>
      </c>
      <c r="AH38" s="264">
        <f>SUM(F38:Q38)</f>
        <v>10642265.939999998</v>
      </c>
      <c r="AI38" s="264">
        <f>SUM(U38:AF38)</f>
        <v>11136904.708845768</v>
      </c>
      <c r="AK38" s="264">
        <f>AH38*$AK$7</f>
        <v>578111.47156553704</v>
      </c>
      <c r="AL38" s="264">
        <f>AI38*$AL$7</f>
        <v>618920.78312273556</v>
      </c>
    </row>
    <row r="39" spans="1:38">
      <c r="A39" s="145"/>
      <c r="B39" s="125" t="str">
        <f>RIGHT(A39,10)</f>
        <v/>
      </c>
      <c r="C39" s="182" t="s">
        <v>847</v>
      </c>
      <c r="D39" s="256">
        <f>D38-SUM(F38:K38)</f>
        <v>0</v>
      </c>
      <c r="F39" s="256">
        <f>F38-'Div 12 history '!B38</f>
        <v>0</v>
      </c>
      <c r="G39" s="256">
        <f>G38-'Div 12 history '!C38</f>
        <v>0</v>
      </c>
      <c r="H39" s="256">
        <f>H38-'Div 12 history '!D38</f>
        <v>0</v>
      </c>
      <c r="I39" s="256">
        <f>I38-'Div 12 history '!E38</f>
        <v>0</v>
      </c>
      <c r="J39" s="256">
        <f>J38-'Div 12 history '!F38</f>
        <v>0</v>
      </c>
      <c r="K39" s="256">
        <f>K38-'Div 12 history '!G38</f>
        <v>0</v>
      </c>
      <c r="L39" s="256">
        <f t="shared" ref="L39" si="59">L38-SUM(L29:L37)</f>
        <v>0</v>
      </c>
      <c r="M39" s="256">
        <f t="shared" ref="M39:T39" si="60">M38-SUM(M29:M37)</f>
        <v>0</v>
      </c>
      <c r="N39" s="256">
        <f t="shared" si="60"/>
        <v>0</v>
      </c>
      <c r="O39" s="256">
        <f t="shared" si="60"/>
        <v>0</v>
      </c>
      <c r="P39" s="256">
        <f t="shared" si="60"/>
        <v>0</v>
      </c>
      <c r="Q39" s="256">
        <f t="shared" si="60"/>
        <v>0</v>
      </c>
      <c r="R39" s="256">
        <f t="shared" si="60"/>
        <v>0</v>
      </c>
      <c r="S39" s="256">
        <f t="shared" si="60"/>
        <v>0</v>
      </c>
      <c r="T39" s="256">
        <f t="shared" si="60"/>
        <v>0</v>
      </c>
      <c r="U39" s="256">
        <f t="shared" ref="U39" si="61">U38-SUM(U29:U37)</f>
        <v>0</v>
      </c>
      <c r="V39" s="256">
        <f t="shared" ref="V39:AF39" si="62">V38-SUM(V29:V37)</f>
        <v>0</v>
      </c>
      <c r="W39" s="256">
        <f t="shared" si="62"/>
        <v>0</v>
      </c>
      <c r="X39" s="256">
        <f t="shared" si="62"/>
        <v>0</v>
      </c>
      <c r="Y39" s="256">
        <f t="shared" si="62"/>
        <v>0</v>
      </c>
      <c r="Z39" s="256">
        <f t="shared" si="62"/>
        <v>0</v>
      </c>
      <c r="AA39" s="256">
        <f t="shared" si="62"/>
        <v>0</v>
      </c>
      <c r="AB39" s="256">
        <f t="shared" si="62"/>
        <v>0</v>
      </c>
      <c r="AC39" s="256">
        <f t="shared" si="62"/>
        <v>0</v>
      </c>
      <c r="AD39" s="256">
        <f t="shared" si="62"/>
        <v>0</v>
      </c>
      <c r="AE39" s="256">
        <f t="shared" si="62"/>
        <v>0</v>
      </c>
      <c r="AF39" s="256">
        <f t="shared" si="62"/>
        <v>0</v>
      </c>
    </row>
    <row r="40" spans="1:38">
      <c r="A40" s="199" t="s">
        <v>723</v>
      </c>
      <c r="B40" s="125" t="str">
        <f t="shared" si="27"/>
        <v>9210-07421</v>
      </c>
      <c r="C40" s="255" t="str">
        <f t="shared" ref="C40" si="63">LEFT(B40,4)</f>
        <v>9210</v>
      </c>
      <c r="D40" s="256">
        <f>SUM($F40:K40)</f>
        <v>69.260000000000005</v>
      </c>
      <c r="E40" s="257">
        <f>D40/$D$50</f>
        <v>3.4471990736063108E-4</v>
      </c>
      <c r="F40" s="258">
        <f>'Div 12 history '!B40</f>
        <v>69.260000000000005</v>
      </c>
      <c r="G40" s="258">
        <f>'Div 12 history '!C40</f>
        <v>0</v>
      </c>
      <c r="H40" s="258">
        <f>'Div 12 history '!D40</f>
        <v>0</v>
      </c>
      <c r="I40" s="258">
        <f>'Div 12 history '!E40</f>
        <v>0</v>
      </c>
      <c r="J40" s="258">
        <f>'Div 12 history '!F40</f>
        <v>0</v>
      </c>
      <c r="K40" s="258">
        <f>'Div 12 history '!G40</f>
        <v>0</v>
      </c>
      <c r="L40" s="256">
        <f t="shared" ref="L40:AA49" si="64">$E40*L$50</f>
        <v>11.927308794677835</v>
      </c>
      <c r="M40" s="256">
        <f t="shared" si="64"/>
        <v>35.312417870208328</v>
      </c>
      <c r="N40" s="256">
        <f t="shared" si="64"/>
        <v>13.342039294485865</v>
      </c>
      <c r="O40" s="256">
        <f t="shared" si="64"/>
        <v>13.545424039828637</v>
      </c>
      <c r="P40" s="256">
        <f t="shared" si="64"/>
        <v>13.545424039828637</v>
      </c>
      <c r="Q40" s="256">
        <f t="shared" si="64"/>
        <v>14.592683118390235</v>
      </c>
      <c r="R40" s="256">
        <f t="shared" si="64"/>
        <v>7.3436578136794379</v>
      </c>
      <c r="S40" s="256">
        <f t="shared" si="64"/>
        <v>24.42517729682454</v>
      </c>
      <c r="T40" s="256">
        <f t="shared" si="64"/>
        <v>15.624722813041862</v>
      </c>
      <c r="U40" s="256">
        <f t="shared" si="64"/>
        <v>7.6835447479388721</v>
      </c>
      <c r="V40" s="256">
        <f t="shared" si="64"/>
        <v>5.4166183763483318</v>
      </c>
      <c r="W40" s="256">
        <f t="shared" si="64"/>
        <v>8.7662789521669531</v>
      </c>
      <c r="X40" s="256">
        <f t="shared" si="64"/>
        <v>11.927308794677835</v>
      </c>
      <c r="Y40" s="256">
        <f t="shared" si="64"/>
        <v>35.312417870208328</v>
      </c>
      <c r="Z40" s="256">
        <f t="shared" si="64"/>
        <v>13.342039294485865</v>
      </c>
      <c r="AA40" s="256">
        <f t="shared" si="64"/>
        <v>13.545424039828637</v>
      </c>
      <c r="AB40" s="256">
        <f t="shared" ref="R40:AF49" si="65">$E40*AB$50</f>
        <v>13.545424039828637</v>
      </c>
      <c r="AC40" s="256">
        <f t="shared" si="65"/>
        <v>14.592683118390235</v>
      </c>
      <c r="AD40" s="256">
        <f t="shared" si="65"/>
        <v>7.3436578136794379</v>
      </c>
      <c r="AE40" s="256">
        <f t="shared" si="65"/>
        <v>24.42517729682454</v>
      </c>
      <c r="AF40" s="256">
        <f t="shared" si="65"/>
        <v>15.624722813041862</v>
      </c>
      <c r="AH40" s="187"/>
      <c r="AI40" s="187"/>
    </row>
    <row r="41" spans="1:38">
      <c r="A41" s="145" t="s">
        <v>367</v>
      </c>
      <c r="B41" s="125" t="str">
        <f t="shared" ref="B41:B49" si="66">RIGHT(A41,10)</f>
        <v>9260-07421</v>
      </c>
      <c r="C41" s="255" t="str">
        <f t="shared" ref="C41:C49" si="67">LEFT(B41,4)</f>
        <v>9260</v>
      </c>
      <c r="D41" s="256">
        <f>SUM($F41:K41)</f>
        <v>30567.440000000002</v>
      </c>
      <c r="E41" s="257">
        <f t="shared" ref="E41:E49" si="68">D41/$D$50</f>
        <v>0.15213983663083525</v>
      </c>
      <c r="F41" s="258">
        <f>'Div 12 history '!B41</f>
        <v>681.83</v>
      </c>
      <c r="G41" s="258">
        <f>'Div 12 history '!C41</f>
        <v>3881.25</v>
      </c>
      <c r="H41" s="258">
        <f>'Div 12 history '!D41</f>
        <v>9304.02</v>
      </c>
      <c r="I41" s="258">
        <f>'Div 12 history '!E41</f>
        <v>8476.76</v>
      </c>
      <c r="J41" s="258">
        <f>'Div 12 history '!F41</f>
        <v>5300.59</v>
      </c>
      <c r="K41" s="258">
        <f>'Div 12 history '!G41</f>
        <v>2922.99</v>
      </c>
      <c r="L41" s="256">
        <f t="shared" si="64"/>
        <v>5264.0383474268992</v>
      </c>
      <c r="M41" s="256">
        <f t="shared" si="64"/>
        <v>15584.9005847895</v>
      </c>
      <c r="N41" s="256">
        <f t="shared" si="64"/>
        <v>5888.420236959847</v>
      </c>
      <c r="O41" s="256">
        <f t="shared" si="64"/>
        <v>5978.1827405720405</v>
      </c>
      <c r="P41" s="256">
        <f t="shared" si="64"/>
        <v>5978.1827405720405</v>
      </c>
      <c r="Q41" s="256">
        <f t="shared" si="64"/>
        <v>6440.3835642565173</v>
      </c>
      <c r="R41" s="256">
        <f t="shared" si="65"/>
        <v>3241.0744961042074</v>
      </c>
      <c r="S41" s="256">
        <f t="shared" si="65"/>
        <v>10779.889424054958</v>
      </c>
      <c r="T41" s="256">
        <f t="shared" si="65"/>
        <v>6895.8674141537449</v>
      </c>
      <c r="U41" s="256">
        <f t="shared" si="64"/>
        <v>3391.081332225478</v>
      </c>
      <c r="V41" s="256">
        <f t="shared" si="65"/>
        <v>2390.5884669639772</v>
      </c>
      <c r="W41" s="256">
        <f t="shared" si="65"/>
        <v>3868.938866497635</v>
      </c>
      <c r="X41" s="256">
        <f t="shared" si="65"/>
        <v>5264.0383474268992</v>
      </c>
      <c r="Y41" s="256">
        <f t="shared" si="65"/>
        <v>15584.9005847895</v>
      </c>
      <c r="Z41" s="256">
        <f t="shared" si="65"/>
        <v>5888.420236959847</v>
      </c>
      <c r="AA41" s="256">
        <f t="shared" si="65"/>
        <v>5978.1827405720405</v>
      </c>
      <c r="AB41" s="256">
        <f t="shared" si="65"/>
        <v>5978.1827405720405</v>
      </c>
      <c r="AC41" s="256">
        <f t="shared" si="65"/>
        <v>6440.3835642565173</v>
      </c>
      <c r="AD41" s="256">
        <f t="shared" si="65"/>
        <v>3241.0744961042074</v>
      </c>
      <c r="AE41" s="256">
        <f t="shared" si="65"/>
        <v>10779.889424054958</v>
      </c>
      <c r="AF41" s="256">
        <f t="shared" si="65"/>
        <v>6895.8674141537449</v>
      </c>
      <c r="AH41" s="187"/>
      <c r="AI41" s="187"/>
    </row>
    <row r="42" spans="1:38">
      <c r="A42" s="145" t="s">
        <v>954</v>
      </c>
      <c r="B42" s="125" t="str">
        <f t="shared" si="66"/>
        <v>9010-07421</v>
      </c>
      <c r="C42" s="255" t="str">
        <f t="shared" si="67"/>
        <v>9010</v>
      </c>
      <c r="D42" s="256">
        <f>SUM($F42:K42)</f>
        <v>0</v>
      </c>
      <c r="E42" s="257">
        <f t="shared" si="68"/>
        <v>0</v>
      </c>
      <c r="F42" s="258">
        <f>'Div 12 history '!B42</f>
        <v>0</v>
      </c>
      <c r="G42" s="258">
        <f>'Div 12 history '!C42</f>
        <v>0</v>
      </c>
      <c r="H42" s="258">
        <f>'Div 12 history '!D42</f>
        <v>0</v>
      </c>
      <c r="I42" s="258">
        <f>'Div 12 history '!E42</f>
        <v>0</v>
      </c>
      <c r="J42" s="258">
        <f>'Div 12 history '!F42</f>
        <v>0</v>
      </c>
      <c r="K42" s="258">
        <f>'Div 12 history '!G42</f>
        <v>0</v>
      </c>
      <c r="L42" s="256">
        <f t="shared" si="64"/>
        <v>0</v>
      </c>
      <c r="M42" s="256">
        <f t="shared" si="64"/>
        <v>0</v>
      </c>
      <c r="N42" s="256">
        <f t="shared" si="64"/>
        <v>0</v>
      </c>
      <c r="O42" s="256">
        <f t="shared" si="64"/>
        <v>0</v>
      </c>
      <c r="P42" s="256">
        <f t="shared" si="64"/>
        <v>0</v>
      </c>
      <c r="Q42" s="256">
        <f t="shared" si="64"/>
        <v>0</v>
      </c>
      <c r="R42" s="256">
        <f t="shared" si="65"/>
        <v>0</v>
      </c>
      <c r="S42" s="256">
        <f t="shared" si="65"/>
        <v>0</v>
      </c>
      <c r="T42" s="256">
        <f t="shared" si="65"/>
        <v>0</v>
      </c>
      <c r="U42" s="256">
        <f t="shared" si="64"/>
        <v>0</v>
      </c>
      <c r="V42" s="256">
        <f t="shared" si="65"/>
        <v>0</v>
      </c>
      <c r="W42" s="256">
        <f t="shared" si="65"/>
        <v>0</v>
      </c>
      <c r="X42" s="256">
        <f t="shared" si="65"/>
        <v>0</v>
      </c>
      <c r="Y42" s="256">
        <f t="shared" si="65"/>
        <v>0</v>
      </c>
      <c r="Z42" s="256">
        <f t="shared" si="65"/>
        <v>0</v>
      </c>
      <c r="AA42" s="256">
        <f t="shared" si="65"/>
        <v>0</v>
      </c>
      <c r="AB42" s="256">
        <f t="shared" si="65"/>
        <v>0</v>
      </c>
      <c r="AC42" s="256">
        <f t="shared" si="65"/>
        <v>0</v>
      </c>
      <c r="AD42" s="256">
        <f t="shared" si="65"/>
        <v>0</v>
      </c>
      <c r="AE42" s="256">
        <f t="shared" si="65"/>
        <v>0</v>
      </c>
      <c r="AF42" s="256">
        <f t="shared" si="65"/>
        <v>0</v>
      </c>
      <c r="AH42" s="187"/>
      <c r="AI42" s="187"/>
    </row>
    <row r="43" spans="1:38">
      <c r="A43" s="145" t="s">
        <v>724</v>
      </c>
      <c r="B43" s="125" t="str">
        <f t="shared" si="66"/>
        <v>9030-07421</v>
      </c>
      <c r="C43" s="255" t="str">
        <f t="shared" si="67"/>
        <v>9030</v>
      </c>
      <c r="D43" s="256">
        <f>SUM($F43:K43)</f>
        <v>93.75</v>
      </c>
      <c r="E43" s="257">
        <f t="shared" si="68"/>
        <v>4.6661119426882994E-4</v>
      </c>
      <c r="F43" s="258">
        <f>'Div 12 history '!B43</f>
        <v>93.75</v>
      </c>
      <c r="G43" s="258">
        <f>'Div 12 history '!C43</f>
        <v>0</v>
      </c>
      <c r="H43" s="258">
        <f>'Div 12 history '!D43</f>
        <v>0</v>
      </c>
      <c r="I43" s="258">
        <f>'Div 12 history '!E43</f>
        <v>0</v>
      </c>
      <c r="J43" s="258">
        <f>'Div 12 history '!F43</f>
        <v>0</v>
      </c>
      <c r="K43" s="258">
        <f>'Div 12 history '!G43</f>
        <v>0</v>
      </c>
      <c r="L43" s="256">
        <f t="shared" si="64"/>
        <v>16.144747321701516</v>
      </c>
      <c r="M43" s="256">
        <f t="shared" si="64"/>
        <v>47.798717518510401</v>
      </c>
      <c r="N43" s="256">
        <f t="shared" si="64"/>
        <v>18.059719662980793</v>
      </c>
      <c r="O43" s="256">
        <f t="shared" si="64"/>
        <v>18.335020267599404</v>
      </c>
      <c r="P43" s="256">
        <f t="shared" si="64"/>
        <v>18.335020267599404</v>
      </c>
      <c r="Q43" s="256">
        <f t="shared" si="64"/>
        <v>19.752585075788108</v>
      </c>
      <c r="R43" s="256">
        <f t="shared" si="65"/>
        <v>9.940339590419395</v>
      </c>
      <c r="S43" s="256">
        <f t="shared" si="65"/>
        <v>33.061801495485135</v>
      </c>
      <c r="T43" s="256">
        <f t="shared" si="65"/>
        <v>21.149548999749847</v>
      </c>
      <c r="U43" s="256">
        <f t="shared" si="64"/>
        <v>10.400408895744574</v>
      </c>
      <c r="V43" s="256">
        <f t="shared" si="65"/>
        <v>7.3319083566655507</v>
      </c>
      <c r="W43" s="256">
        <f t="shared" si="65"/>
        <v>11.865992661935486</v>
      </c>
      <c r="X43" s="256">
        <f t="shared" si="65"/>
        <v>16.144747321701516</v>
      </c>
      <c r="Y43" s="256">
        <f t="shared" si="65"/>
        <v>47.798717518510401</v>
      </c>
      <c r="Z43" s="256">
        <f t="shared" si="65"/>
        <v>18.059719662980793</v>
      </c>
      <c r="AA43" s="256">
        <f t="shared" si="65"/>
        <v>18.335020267599404</v>
      </c>
      <c r="AB43" s="256">
        <f t="shared" si="65"/>
        <v>18.335020267599404</v>
      </c>
      <c r="AC43" s="256">
        <f t="shared" si="65"/>
        <v>19.752585075788108</v>
      </c>
      <c r="AD43" s="256">
        <f t="shared" si="65"/>
        <v>9.940339590419395</v>
      </c>
      <c r="AE43" s="256">
        <f t="shared" si="65"/>
        <v>33.061801495485135</v>
      </c>
      <c r="AF43" s="256">
        <f t="shared" si="65"/>
        <v>21.149548999749847</v>
      </c>
      <c r="AH43" s="187"/>
      <c r="AI43" s="187"/>
    </row>
    <row r="44" spans="1:38">
      <c r="A44" s="210" t="s">
        <v>122</v>
      </c>
      <c r="B44" s="125" t="str">
        <f t="shared" si="66"/>
        <v>9260-07458</v>
      </c>
      <c r="C44" s="255" t="str">
        <f t="shared" si="67"/>
        <v>9260</v>
      </c>
      <c r="D44" s="256">
        <f>SUM($F44:K44)</f>
        <v>83247.92</v>
      </c>
      <c r="E44" s="257">
        <f t="shared" si="68"/>
        <v>0.41434038796369077</v>
      </c>
      <c r="F44" s="258">
        <f>'Div 12 history '!B44</f>
        <v>9860.02</v>
      </c>
      <c r="G44" s="258">
        <f>'Div 12 history '!C44</f>
        <v>33107.659999999996</v>
      </c>
      <c r="H44" s="258">
        <f>'Div 12 history '!D44</f>
        <v>10781.230000000001</v>
      </c>
      <c r="I44" s="258">
        <f>'Div 12 history '!E44</f>
        <v>6802.54</v>
      </c>
      <c r="J44" s="258">
        <f>'Div 12 history '!F44</f>
        <v>5464.8799999999992</v>
      </c>
      <c r="K44" s="258">
        <f>'Div 12 history '!G44</f>
        <v>17231.59</v>
      </c>
      <c r="L44" s="256">
        <f t="shared" si="64"/>
        <v>14336.177423543701</v>
      </c>
      <c r="M44" s="256">
        <f t="shared" si="64"/>
        <v>42444.200662224554</v>
      </c>
      <c r="N44" s="256">
        <f t="shared" si="64"/>
        <v>16036.630375746687</v>
      </c>
      <c r="O44" s="256">
        <f t="shared" si="64"/>
        <v>16281.091204645265</v>
      </c>
      <c r="P44" s="256">
        <f t="shared" si="64"/>
        <v>16281.091204645265</v>
      </c>
      <c r="Q44" s="256">
        <f t="shared" si="64"/>
        <v>17539.857303278957</v>
      </c>
      <c r="R44" s="256">
        <f t="shared" si="65"/>
        <v>8826.8010132913751</v>
      </c>
      <c r="S44" s="256">
        <f t="shared" si="65"/>
        <v>29358.146196821617</v>
      </c>
      <c r="T44" s="256">
        <f t="shared" si="65"/>
        <v>18780.330273784057</v>
      </c>
      <c r="U44" s="256">
        <f t="shared" si="64"/>
        <v>9235.3323490158145</v>
      </c>
      <c r="V44" s="256">
        <f t="shared" si="65"/>
        <v>6510.5719501122685</v>
      </c>
      <c r="W44" s="256">
        <f t="shared" si="65"/>
        <v>10536.738216974851</v>
      </c>
      <c r="X44" s="256">
        <f t="shared" si="65"/>
        <v>14336.177423543701</v>
      </c>
      <c r="Y44" s="256">
        <f t="shared" si="65"/>
        <v>42444.200662224554</v>
      </c>
      <c r="Z44" s="256">
        <f t="shared" si="65"/>
        <v>16036.630375746687</v>
      </c>
      <c r="AA44" s="256">
        <f t="shared" si="65"/>
        <v>16281.091204645265</v>
      </c>
      <c r="AB44" s="256">
        <f t="shared" si="65"/>
        <v>16281.091204645265</v>
      </c>
      <c r="AC44" s="256">
        <f t="shared" si="65"/>
        <v>17539.857303278957</v>
      </c>
      <c r="AD44" s="256">
        <f t="shared" si="65"/>
        <v>8826.8010132913751</v>
      </c>
      <c r="AE44" s="256">
        <f t="shared" si="65"/>
        <v>29358.146196821617</v>
      </c>
      <c r="AF44" s="256">
        <f t="shared" si="65"/>
        <v>18780.330273784057</v>
      </c>
      <c r="AH44" s="187"/>
      <c r="AI44" s="187"/>
    </row>
    <row r="45" spans="1:38">
      <c r="A45" s="210" t="s">
        <v>119</v>
      </c>
      <c r="B45" s="125" t="str">
        <f t="shared" si="66"/>
        <v>9260-07460</v>
      </c>
      <c r="C45" s="255" t="str">
        <f t="shared" si="67"/>
        <v>9260</v>
      </c>
      <c r="D45" s="256">
        <f>SUM($F45:K45)</f>
        <v>41307.570000000007</v>
      </c>
      <c r="E45" s="257">
        <f t="shared" si="68"/>
        <v>0.20559546208046181</v>
      </c>
      <c r="F45" s="258">
        <f>'Div 12 history '!B45</f>
        <v>9531.7100000000009</v>
      </c>
      <c r="G45" s="258">
        <f>'Div 12 history '!C45</f>
        <v>9224.24</v>
      </c>
      <c r="H45" s="258">
        <f>'Div 12 history '!D45</f>
        <v>9531.7000000000007</v>
      </c>
      <c r="I45" s="258">
        <f>'Div 12 history '!E45</f>
        <v>5079.18</v>
      </c>
      <c r="J45" s="258">
        <f>'Div 12 history '!F45</f>
        <v>3768.5099999999998</v>
      </c>
      <c r="K45" s="258">
        <f>'Div 12 history '!G45</f>
        <v>4172.2299999999996</v>
      </c>
      <c r="L45" s="256">
        <f t="shared" si="64"/>
        <v>7113.6029879839789</v>
      </c>
      <c r="M45" s="256">
        <f t="shared" si="64"/>
        <v>21060.787944598345</v>
      </c>
      <c r="N45" s="256">
        <f t="shared" si="64"/>
        <v>7957.3667643621939</v>
      </c>
      <c r="O45" s="256">
        <f t="shared" si="64"/>
        <v>8078.6680869896663</v>
      </c>
      <c r="P45" s="256">
        <f t="shared" si="64"/>
        <v>8078.6680869896663</v>
      </c>
      <c r="Q45" s="256">
        <f t="shared" si="64"/>
        <v>8703.2671007901099</v>
      </c>
      <c r="R45" s="256">
        <f t="shared" si="65"/>
        <v>4379.8535835202192</v>
      </c>
      <c r="S45" s="256">
        <f t="shared" si="65"/>
        <v>14567.49524907581</v>
      </c>
      <c r="T45" s="256">
        <f t="shared" si="65"/>
        <v>9318.7890749397011</v>
      </c>
      <c r="U45" s="256">
        <f t="shared" si="64"/>
        <v>4582.5665972223123</v>
      </c>
      <c r="V45" s="256">
        <f t="shared" si="65"/>
        <v>3230.5420552165042</v>
      </c>
      <c r="W45" s="256">
        <f t="shared" si="65"/>
        <v>5228.323440025456</v>
      </c>
      <c r="X45" s="256">
        <f t="shared" si="65"/>
        <v>7113.6029879839789</v>
      </c>
      <c r="Y45" s="256">
        <f t="shared" si="65"/>
        <v>21060.787944598345</v>
      </c>
      <c r="Z45" s="256">
        <f t="shared" si="65"/>
        <v>7957.3667643621939</v>
      </c>
      <c r="AA45" s="256">
        <f t="shared" si="65"/>
        <v>8078.6680869896663</v>
      </c>
      <c r="AB45" s="256">
        <f t="shared" si="65"/>
        <v>8078.6680869896663</v>
      </c>
      <c r="AC45" s="256">
        <f t="shared" si="65"/>
        <v>8703.2671007901099</v>
      </c>
      <c r="AD45" s="256">
        <f t="shared" si="65"/>
        <v>4379.8535835202192</v>
      </c>
      <c r="AE45" s="256">
        <f t="shared" si="65"/>
        <v>14567.49524907581</v>
      </c>
      <c r="AF45" s="256">
        <f t="shared" si="65"/>
        <v>9318.7890749397011</v>
      </c>
    </row>
    <row r="46" spans="1:38">
      <c r="A46" s="210" t="s">
        <v>123</v>
      </c>
      <c r="B46" s="125" t="str">
        <f t="shared" si="66"/>
        <v>9260-07463</v>
      </c>
      <c r="C46" s="255" t="str">
        <f t="shared" si="67"/>
        <v>9260</v>
      </c>
      <c r="D46" s="256">
        <f>SUM($F46:K46)</f>
        <v>22781.25</v>
      </c>
      <c r="E46" s="257">
        <f t="shared" si="68"/>
        <v>0.11338652020732568</v>
      </c>
      <c r="F46" s="258">
        <f>'Div 12 history '!B46</f>
        <v>0</v>
      </c>
      <c r="G46" s="258">
        <f>'Div 12 history '!C46</f>
        <v>22781.25</v>
      </c>
      <c r="H46" s="258">
        <f>'Div 12 history '!D46</f>
        <v>0</v>
      </c>
      <c r="I46" s="258">
        <f>'Div 12 history '!E46</f>
        <v>0</v>
      </c>
      <c r="J46" s="258">
        <f>'Div 12 history '!F46</f>
        <v>0</v>
      </c>
      <c r="K46" s="258">
        <f>'Div 12 history '!G46</f>
        <v>0</v>
      </c>
      <c r="L46" s="256">
        <f t="shared" si="64"/>
        <v>3923.1735991734686</v>
      </c>
      <c r="M46" s="256">
        <f t="shared" si="64"/>
        <v>11615.088356998027</v>
      </c>
      <c r="N46" s="256">
        <f t="shared" si="64"/>
        <v>4388.5118781043329</v>
      </c>
      <c r="O46" s="256">
        <f t="shared" si="64"/>
        <v>4455.4099250266554</v>
      </c>
      <c r="P46" s="256">
        <f t="shared" si="64"/>
        <v>4455.4099250266554</v>
      </c>
      <c r="Q46" s="256">
        <f t="shared" si="64"/>
        <v>4799.8781734165104</v>
      </c>
      <c r="R46" s="256">
        <f t="shared" si="65"/>
        <v>2415.5025204719132</v>
      </c>
      <c r="S46" s="256">
        <f t="shared" si="65"/>
        <v>8034.0177634028878</v>
      </c>
      <c r="T46" s="256">
        <f t="shared" si="65"/>
        <v>5139.3404069392127</v>
      </c>
      <c r="U46" s="256">
        <f t="shared" si="64"/>
        <v>2527.2993616659314</v>
      </c>
      <c r="V46" s="256">
        <f t="shared" si="65"/>
        <v>1781.6537306697289</v>
      </c>
      <c r="W46" s="256">
        <f t="shared" si="65"/>
        <v>2883.436216850323</v>
      </c>
      <c r="X46" s="256">
        <f t="shared" si="65"/>
        <v>3923.1735991734686</v>
      </c>
      <c r="Y46" s="256">
        <f t="shared" si="65"/>
        <v>11615.088356998027</v>
      </c>
      <c r="Z46" s="256">
        <f t="shared" si="65"/>
        <v>4388.5118781043329</v>
      </c>
      <c r="AA46" s="256">
        <f t="shared" si="65"/>
        <v>4455.4099250266554</v>
      </c>
      <c r="AB46" s="256">
        <f t="shared" si="65"/>
        <v>4455.4099250266554</v>
      </c>
      <c r="AC46" s="256">
        <f t="shared" si="65"/>
        <v>4799.8781734165104</v>
      </c>
      <c r="AD46" s="256">
        <f t="shared" si="65"/>
        <v>2415.5025204719132</v>
      </c>
      <c r="AE46" s="256">
        <f t="shared" si="65"/>
        <v>8034.0177634028878</v>
      </c>
      <c r="AF46" s="256">
        <f t="shared" si="65"/>
        <v>5139.3404069392127</v>
      </c>
    </row>
    <row r="47" spans="1:38">
      <c r="A47" s="145" t="s">
        <v>726</v>
      </c>
      <c r="B47" s="125" t="str">
        <f t="shared" si="66"/>
        <v>9010-07499</v>
      </c>
      <c r="C47" s="255" t="str">
        <f t="shared" si="67"/>
        <v>9010</v>
      </c>
      <c r="D47" s="256">
        <f>SUM($F47:K47)</f>
        <v>1121.9100000000001</v>
      </c>
      <c r="E47" s="257">
        <f t="shared" si="68"/>
        <v>5.5839548262628588E-3</v>
      </c>
      <c r="F47" s="258">
        <f>'Div 12 history '!B47</f>
        <v>15</v>
      </c>
      <c r="G47" s="258">
        <f>'Div 12 history '!C47</f>
        <v>856.03</v>
      </c>
      <c r="H47" s="258">
        <f>'Div 12 history '!D47</f>
        <v>25.98</v>
      </c>
      <c r="I47" s="258">
        <f>'Div 12 history '!E47</f>
        <v>15</v>
      </c>
      <c r="J47" s="258">
        <f>'Div 12 history '!F47</f>
        <v>160.47999999999999</v>
      </c>
      <c r="K47" s="258">
        <f>'Div 12 history '!G47</f>
        <v>49.42</v>
      </c>
      <c r="L47" s="256">
        <f t="shared" si="64"/>
        <v>193.20483698869492</v>
      </c>
      <c r="M47" s="256">
        <f t="shared" si="64"/>
        <v>572.00916449271472</v>
      </c>
      <c r="N47" s="256">
        <f t="shared" si="64"/>
        <v>216.12138759567767</v>
      </c>
      <c r="O47" s="256">
        <f t="shared" si="64"/>
        <v>219.41592094317278</v>
      </c>
      <c r="P47" s="256">
        <f t="shared" si="64"/>
        <v>219.41592094317278</v>
      </c>
      <c r="Q47" s="256">
        <f t="shared" si="64"/>
        <v>236.37997570535933</v>
      </c>
      <c r="R47" s="256">
        <f t="shared" si="65"/>
        <v>118.95644149213253</v>
      </c>
      <c r="S47" s="256">
        <f t="shared" si="65"/>
        <v>395.65190096853047</v>
      </c>
      <c r="T47" s="256">
        <f t="shared" si="65"/>
        <v>253.09749886196644</v>
      </c>
      <c r="U47" s="256">
        <f t="shared" si="64"/>
        <v>124.46210927173115</v>
      </c>
      <c r="V47" s="256">
        <f t="shared" si="65"/>
        <v>87.741240580550922</v>
      </c>
      <c r="W47" s="256">
        <f t="shared" si="65"/>
        <v>142.00080882508846</v>
      </c>
      <c r="X47" s="256">
        <f t="shared" si="65"/>
        <v>193.20483698869492</v>
      </c>
      <c r="Y47" s="256">
        <f t="shared" si="65"/>
        <v>572.00916449271472</v>
      </c>
      <c r="Z47" s="256">
        <f t="shared" si="65"/>
        <v>216.12138759567767</v>
      </c>
      <c r="AA47" s="256">
        <f t="shared" si="65"/>
        <v>219.41592094317278</v>
      </c>
      <c r="AB47" s="256">
        <f t="shared" si="65"/>
        <v>219.41592094317278</v>
      </c>
      <c r="AC47" s="256">
        <f t="shared" si="65"/>
        <v>236.37997570535933</v>
      </c>
      <c r="AD47" s="256">
        <f t="shared" si="65"/>
        <v>118.95644149213253</v>
      </c>
      <c r="AE47" s="256">
        <f t="shared" si="65"/>
        <v>395.65190096853047</v>
      </c>
      <c r="AF47" s="256">
        <f t="shared" si="65"/>
        <v>253.09749886196644</v>
      </c>
    </row>
    <row r="48" spans="1:38">
      <c r="A48" s="145" t="s">
        <v>393</v>
      </c>
      <c r="B48" s="125" t="str">
        <f t="shared" si="66"/>
        <v>9030-07499</v>
      </c>
      <c r="C48" s="255" t="str">
        <f t="shared" si="67"/>
        <v>9030</v>
      </c>
      <c r="D48" s="256">
        <f>SUM($F48:K48)</f>
        <v>487.88</v>
      </c>
      <c r="E48" s="257">
        <f t="shared" si="68"/>
        <v>2.428269540905352E-3</v>
      </c>
      <c r="F48" s="258">
        <f>'Div 12 history '!B48</f>
        <v>149.47</v>
      </c>
      <c r="G48" s="258">
        <f>'Div 12 history '!C48</f>
        <v>14.29</v>
      </c>
      <c r="H48" s="258">
        <f>'Div 12 history '!D48</f>
        <v>118.61</v>
      </c>
      <c r="I48" s="258">
        <f>'Div 12 history '!E48</f>
        <v>88.8</v>
      </c>
      <c r="J48" s="258">
        <f>'Div 12 history '!F48</f>
        <v>102.58</v>
      </c>
      <c r="K48" s="258">
        <f>'Div 12 history '!G48</f>
        <v>14.13</v>
      </c>
      <c r="L48" s="256">
        <f t="shared" si="64"/>
        <v>84.018126115325174</v>
      </c>
      <c r="M48" s="256">
        <f t="shared" si="64"/>
        <v>248.74707523126244</v>
      </c>
      <c r="N48" s="256">
        <f t="shared" si="64"/>
        <v>93.983744311200738</v>
      </c>
      <c r="O48" s="256">
        <f t="shared" si="64"/>
        <v>95.416423340334902</v>
      </c>
      <c r="P48" s="256">
        <f t="shared" si="64"/>
        <v>95.416423340334902</v>
      </c>
      <c r="Q48" s="256">
        <f t="shared" si="64"/>
        <v>102.79350620560537</v>
      </c>
      <c r="R48" s="256">
        <f t="shared" si="65"/>
        <v>51.730057379987358</v>
      </c>
      <c r="S48" s="256">
        <f t="shared" si="65"/>
        <v>172.05537827858441</v>
      </c>
      <c r="T48" s="256">
        <f t="shared" si="65"/>
        <v>110.06338097064486</v>
      </c>
      <c r="U48" s="256">
        <f t="shared" si="64"/>
        <v>54.124282581929201</v>
      </c>
      <c r="V48" s="256">
        <f t="shared" si="65"/>
        <v>38.155642123199883</v>
      </c>
      <c r="W48" s="256">
        <f t="shared" si="65"/>
        <v>61.751258665654241</v>
      </c>
      <c r="X48" s="256">
        <f t="shared" si="65"/>
        <v>84.018126115325174</v>
      </c>
      <c r="Y48" s="256">
        <f t="shared" si="65"/>
        <v>248.74707523126244</v>
      </c>
      <c r="Z48" s="256">
        <f t="shared" si="65"/>
        <v>93.983744311200738</v>
      </c>
      <c r="AA48" s="256">
        <f t="shared" si="65"/>
        <v>95.416423340334902</v>
      </c>
      <c r="AB48" s="256">
        <f t="shared" si="65"/>
        <v>95.416423340334902</v>
      </c>
      <c r="AC48" s="256">
        <f t="shared" si="65"/>
        <v>102.79350620560537</v>
      </c>
      <c r="AD48" s="256">
        <f t="shared" si="65"/>
        <v>51.730057379987358</v>
      </c>
      <c r="AE48" s="256">
        <f t="shared" si="65"/>
        <v>172.05537827858441</v>
      </c>
      <c r="AF48" s="256">
        <f t="shared" si="65"/>
        <v>110.06338097064486</v>
      </c>
    </row>
    <row r="49" spans="1:38">
      <c r="A49" s="145" t="s">
        <v>725</v>
      </c>
      <c r="B49" s="125" t="str">
        <f t="shared" si="66"/>
        <v>9210-07499</v>
      </c>
      <c r="C49" s="255" t="str">
        <f t="shared" si="67"/>
        <v>9210</v>
      </c>
      <c r="D49" s="256">
        <f>SUM($F49:K49)</f>
        <v>21239.760000000002</v>
      </c>
      <c r="E49" s="257">
        <f t="shared" si="68"/>
        <v>0.10571423764888879</v>
      </c>
      <c r="F49" s="258">
        <f>'Div 12 history '!B49</f>
        <v>902.22</v>
      </c>
      <c r="G49" s="258">
        <f>'Div 12 history '!C49</f>
        <v>990.42000000000007</v>
      </c>
      <c r="H49" s="258">
        <f>'Div 12 history '!D49</f>
        <v>15564.310000000001</v>
      </c>
      <c r="I49" s="258">
        <f>'Div 12 history '!E49</f>
        <v>1826.96</v>
      </c>
      <c r="J49" s="258">
        <f>'Div 12 history '!F49</f>
        <v>916.06000000000006</v>
      </c>
      <c r="K49" s="258">
        <f>'Div 12 history '!G49</f>
        <v>1039.79</v>
      </c>
      <c r="L49" s="256">
        <f t="shared" si="64"/>
        <v>3657.712622651552</v>
      </c>
      <c r="M49" s="256">
        <f t="shared" si="64"/>
        <v>10829.155076276869</v>
      </c>
      <c r="N49" s="256">
        <f t="shared" si="64"/>
        <v>4091.563853962592</v>
      </c>
      <c r="O49" s="256">
        <f t="shared" si="64"/>
        <v>4153.9352541754361</v>
      </c>
      <c r="P49" s="256">
        <f t="shared" si="64"/>
        <v>4153.9352541754361</v>
      </c>
      <c r="Q49" s="256">
        <f t="shared" si="64"/>
        <v>4475.0951081527601</v>
      </c>
      <c r="R49" s="256">
        <f t="shared" si="65"/>
        <v>2252.057890336067</v>
      </c>
      <c r="S49" s="256">
        <f t="shared" si="65"/>
        <v>7490.3971086052843</v>
      </c>
      <c r="T49" s="256">
        <f t="shared" si="65"/>
        <v>4791.5876785378869</v>
      </c>
      <c r="U49" s="256">
        <f t="shared" si="64"/>
        <v>2356.2900143731176</v>
      </c>
      <c r="V49" s="256">
        <f t="shared" si="65"/>
        <v>1661.0983876007542</v>
      </c>
      <c r="W49" s="256">
        <f t="shared" si="65"/>
        <v>2688.3289205468895</v>
      </c>
      <c r="X49" s="256">
        <f t="shared" si="65"/>
        <v>3657.712622651552</v>
      </c>
      <c r="Y49" s="256">
        <f t="shared" si="65"/>
        <v>10829.155076276869</v>
      </c>
      <c r="Z49" s="256">
        <f t="shared" si="65"/>
        <v>4091.563853962592</v>
      </c>
      <c r="AA49" s="256">
        <f t="shared" si="65"/>
        <v>4153.9352541754361</v>
      </c>
      <c r="AB49" s="256">
        <f t="shared" si="65"/>
        <v>4153.9352541754361</v>
      </c>
      <c r="AC49" s="256">
        <f t="shared" si="65"/>
        <v>4475.0951081527601</v>
      </c>
      <c r="AD49" s="256">
        <f t="shared" si="65"/>
        <v>2252.057890336067</v>
      </c>
      <c r="AE49" s="256">
        <f t="shared" si="65"/>
        <v>7490.3971086052843</v>
      </c>
      <c r="AF49" s="256">
        <f t="shared" si="65"/>
        <v>4791.5876785378869</v>
      </c>
    </row>
    <row r="50" spans="1:38">
      <c r="A50" s="133" t="s">
        <v>17</v>
      </c>
      <c r="B50" s="171"/>
      <c r="C50" s="182"/>
      <c r="D50" s="259">
        <f>SUM(D40:D49)</f>
        <v>200916.74000000002</v>
      </c>
      <c r="E50" s="260">
        <f>SUM(E40:E49)</f>
        <v>1</v>
      </c>
      <c r="F50" s="259">
        <f>SUM(F40:F49)</f>
        <v>21303.260000000002</v>
      </c>
      <c r="G50" s="259">
        <f t="shared" ref="G50:K50" si="69">SUM(G40:G49)</f>
        <v>70855.139999999985</v>
      </c>
      <c r="H50" s="259">
        <f t="shared" si="69"/>
        <v>45325.850000000006</v>
      </c>
      <c r="I50" s="259">
        <f t="shared" si="69"/>
        <v>22289.239999999998</v>
      </c>
      <c r="J50" s="259">
        <f t="shared" si="69"/>
        <v>15713.099999999999</v>
      </c>
      <c r="K50" s="259">
        <f t="shared" si="69"/>
        <v>25430.15</v>
      </c>
      <c r="L50" s="276">
        <f>'FY21 OM Budget'!AU48</f>
        <v>34600</v>
      </c>
      <c r="M50" s="276">
        <f>'FY21 OM Budget'!AV48</f>
        <v>102438</v>
      </c>
      <c r="N50" s="276">
        <f>'FY21 OM Budget'!AW48</f>
        <v>38704</v>
      </c>
      <c r="O50" s="276">
        <f>'FY21 OM Budget'!AX48</f>
        <v>39294</v>
      </c>
      <c r="P50" s="276">
        <f>'FY21 OM Budget'!AY48</f>
        <v>39294</v>
      </c>
      <c r="Q50" s="276">
        <f>'FY21 OM Budget'!AZ48</f>
        <v>42332</v>
      </c>
      <c r="R50" s="263">
        <f t="shared" ref="R50" si="70">F50*(1+R$4)</f>
        <v>21303.260000000002</v>
      </c>
      <c r="S50" s="263">
        <f t="shared" ref="S50" si="71">G50*(1+S$4)</f>
        <v>70855.139999999985</v>
      </c>
      <c r="T50" s="263">
        <f t="shared" ref="T50" si="72">H50*(1+T$4)</f>
        <v>45325.850000000006</v>
      </c>
      <c r="U50" s="263">
        <f t="shared" ref="U50" si="73">I50*(1+U$4)</f>
        <v>22289.239999999998</v>
      </c>
      <c r="V50" s="263">
        <f t="shared" ref="V50" si="74">J50*(1+V$4)</f>
        <v>15713.099999999999</v>
      </c>
      <c r="W50" s="263">
        <f t="shared" ref="W50" si="75">K50*(1+W$4)</f>
        <v>25430.15</v>
      </c>
      <c r="X50" s="263">
        <f t="shared" ref="X50" si="76">L50*(1+X$4)</f>
        <v>34600</v>
      </c>
      <c r="Y50" s="263">
        <f t="shared" ref="Y50" si="77">M50*(1+Y$4)</f>
        <v>102438</v>
      </c>
      <c r="Z50" s="263">
        <f t="shared" ref="Z50" si="78">N50*(1+Z$4)</f>
        <v>38704</v>
      </c>
      <c r="AA50" s="263">
        <f t="shared" ref="AA50" si="79">O50*(1+AA$4)</f>
        <v>39294</v>
      </c>
      <c r="AB50" s="263">
        <f t="shared" ref="AB50" si="80">P50*(1+AB$4)</f>
        <v>39294</v>
      </c>
      <c r="AC50" s="263">
        <f t="shared" ref="AC50" si="81">Q50*(1+AC$4)</f>
        <v>42332</v>
      </c>
      <c r="AD50" s="263">
        <f t="shared" ref="AD50" si="82">R50*(1+AD$4)</f>
        <v>21303.260000000002</v>
      </c>
      <c r="AE50" s="263">
        <f t="shared" ref="AE50" si="83">S50*(1+AE$4)</f>
        <v>70855.139999999985</v>
      </c>
      <c r="AF50" s="263">
        <f t="shared" ref="AF50" si="84">T50*(1+AF$4)</f>
        <v>45325.850000000006</v>
      </c>
      <c r="AG50" s="51"/>
      <c r="AH50" s="264">
        <f>SUM(F50:Q50)</f>
        <v>497578.74</v>
      </c>
      <c r="AI50" s="264">
        <f>SUM(U50:AF50)</f>
        <v>497578.74</v>
      </c>
      <c r="AK50" s="264">
        <f>AH50*$AK$7</f>
        <v>27029.579905529572</v>
      </c>
      <c r="AL50" s="264">
        <f>AI50*$AL$7</f>
        <v>27652.371235736402</v>
      </c>
    </row>
    <row r="51" spans="1:38">
      <c r="A51" s="145"/>
      <c r="B51" s="125" t="str">
        <f t="shared" si="27"/>
        <v/>
      </c>
      <c r="C51" s="182" t="s">
        <v>847</v>
      </c>
      <c r="D51" s="256">
        <f>D50-SUM(F50:K50)</f>
        <v>0</v>
      </c>
      <c r="F51" s="256">
        <f>F50-'Div 12 history '!B50</f>
        <v>0</v>
      </c>
      <c r="G51" s="256">
        <f>G50-'Div 12 history '!C50</f>
        <v>0</v>
      </c>
      <c r="H51" s="256">
        <f>H50-'Div 12 history '!D50</f>
        <v>0</v>
      </c>
      <c r="I51" s="256">
        <f>I50-'Div 12 history '!E50</f>
        <v>0</v>
      </c>
      <c r="J51" s="256">
        <f>J50-'Div 12 history '!F50</f>
        <v>0</v>
      </c>
      <c r="K51" s="256">
        <f>K50-'Div 12 history '!G50</f>
        <v>0</v>
      </c>
      <c r="L51" s="256">
        <f t="shared" ref="L51:U51" si="85">L50-SUM(L40:L49)</f>
        <v>0</v>
      </c>
      <c r="M51" s="256">
        <f t="shared" ref="M51" si="86">M50-SUM(M40:M49)</f>
        <v>0</v>
      </c>
      <c r="N51" s="256">
        <f t="shared" ref="N51" si="87">N50-SUM(N40:N49)</f>
        <v>0</v>
      </c>
      <c r="O51" s="256">
        <f t="shared" ref="O51" si="88">O50-SUM(O40:O49)</f>
        <v>0</v>
      </c>
      <c r="P51" s="256">
        <f t="shared" ref="P51" si="89">P50-SUM(P40:P49)</f>
        <v>0</v>
      </c>
      <c r="Q51" s="256">
        <f t="shared" ref="Q51" si="90">Q50-SUM(Q40:Q49)</f>
        <v>0</v>
      </c>
      <c r="R51" s="256">
        <f t="shared" ref="R51" si="91">R50-SUM(R40:R49)</f>
        <v>0</v>
      </c>
      <c r="S51" s="256">
        <f t="shared" ref="S51" si="92">S50-SUM(S40:S49)</f>
        <v>0</v>
      </c>
      <c r="T51" s="256">
        <f t="shared" ref="T51" si="93">T50-SUM(T40:T49)</f>
        <v>0</v>
      </c>
      <c r="U51" s="256">
        <f t="shared" si="85"/>
        <v>0</v>
      </c>
      <c r="V51" s="256">
        <f t="shared" ref="V51" si="94">V50-SUM(V40:V49)</f>
        <v>0</v>
      </c>
      <c r="W51" s="256">
        <f t="shared" ref="W51" si="95">W50-SUM(W40:W49)</f>
        <v>0</v>
      </c>
      <c r="X51" s="256">
        <f t="shared" ref="X51" si="96">X50-SUM(X40:X49)</f>
        <v>0</v>
      </c>
      <c r="Y51" s="256">
        <f t="shared" ref="Y51" si="97">Y50-SUM(Y40:Y49)</f>
        <v>0</v>
      </c>
      <c r="Z51" s="256">
        <f t="shared" ref="Z51" si="98">Z50-SUM(Z40:Z49)</f>
        <v>0</v>
      </c>
      <c r="AA51" s="256">
        <f t="shared" ref="AA51" si="99">AA50-SUM(AA40:AA49)</f>
        <v>0</v>
      </c>
      <c r="AB51" s="256">
        <f t="shared" ref="AB51" si="100">AB50-SUM(AB40:AB49)</f>
        <v>0</v>
      </c>
      <c r="AC51" s="256">
        <f t="shared" ref="AC51" si="101">AC50-SUM(AC40:AC49)</f>
        <v>0</v>
      </c>
      <c r="AD51" s="256">
        <f t="shared" ref="AD51" si="102">AD50-SUM(AD40:AD49)</f>
        <v>0</v>
      </c>
      <c r="AE51" s="256">
        <f t="shared" ref="AE51" si="103">AE50-SUM(AE40:AE49)</f>
        <v>0</v>
      </c>
      <c r="AF51" s="256">
        <f t="shared" ref="AF51" si="104">AF50-SUM(AF40:AF49)</f>
        <v>0</v>
      </c>
    </row>
    <row r="52" spans="1:38">
      <c r="A52" s="145" t="s">
        <v>394</v>
      </c>
      <c r="B52" s="125" t="str">
        <f t="shared" si="27"/>
        <v>9240-04069</v>
      </c>
      <c r="C52" s="255" t="str">
        <f t="shared" ref="C52:C53" si="105">LEFT(B52,4)</f>
        <v>9240</v>
      </c>
      <c r="D52" s="256">
        <f>SUM($F52:K52)</f>
        <v>39546.78</v>
      </c>
      <c r="E52" s="257">
        <f>D52/$D$54</f>
        <v>0.98403567600170794</v>
      </c>
      <c r="F52" s="258">
        <f>'Div 12 history '!B52</f>
        <v>6576.15</v>
      </c>
      <c r="G52" s="258">
        <f>'Div 12 history '!C52</f>
        <v>6576.15</v>
      </c>
      <c r="H52" s="258">
        <f>'Div 12 history '!D52</f>
        <v>6576.15</v>
      </c>
      <c r="I52" s="258">
        <f>'Div 12 history '!E52</f>
        <v>6576.15</v>
      </c>
      <c r="J52" s="258">
        <f>'Div 12 history '!F52</f>
        <v>6576.15</v>
      </c>
      <c r="K52" s="258">
        <f>'Div 12 history '!G52</f>
        <v>6666.03</v>
      </c>
      <c r="L52" s="270">
        <f t="shared" ref="L52:AF53" si="106">$E52*L$54</f>
        <v>0</v>
      </c>
      <c r="M52" s="270">
        <f t="shared" si="106"/>
        <v>0</v>
      </c>
      <c r="N52" s="270">
        <f t="shared" si="106"/>
        <v>0</v>
      </c>
      <c r="O52" s="270">
        <f t="shared" si="106"/>
        <v>0</v>
      </c>
      <c r="P52" s="270">
        <f t="shared" si="106"/>
        <v>0</v>
      </c>
      <c r="Q52" s="270">
        <f t="shared" si="106"/>
        <v>0</v>
      </c>
      <c r="R52" s="256">
        <f t="shared" si="106"/>
        <v>6562.6323268229899</v>
      </c>
      <c r="S52" s="256">
        <f t="shared" si="106"/>
        <v>6562.6323268229899</v>
      </c>
      <c r="T52" s="256">
        <f t="shared" si="106"/>
        <v>6562.6323268229899</v>
      </c>
      <c r="U52" s="256">
        <f t="shared" si="106"/>
        <v>6645.1732393260136</v>
      </c>
      <c r="V52" s="256">
        <f t="shared" si="106"/>
        <v>6562.6323268229899</v>
      </c>
      <c r="W52" s="256">
        <f t="shared" si="106"/>
        <v>6651.0774533820231</v>
      </c>
      <c r="X52" s="256">
        <f t="shared" si="106"/>
        <v>0</v>
      </c>
      <c r="Y52" s="256">
        <f t="shared" si="106"/>
        <v>0</v>
      </c>
      <c r="Z52" s="256">
        <f t="shared" si="106"/>
        <v>0</v>
      </c>
      <c r="AA52" s="256">
        <f t="shared" si="106"/>
        <v>0</v>
      </c>
      <c r="AB52" s="256">
        <f t="shared" si="106"/>
        <v>0</v>
      </c>
      <c r="AC52" s="256">
        <f t="shared" si="106"/>
        <v>0</v>
      </c>
      <c r="AD52" s="256">
        <f t="shared" si="106"/>
        <v>6562.6323268229899</v>
      </c>
      <c r="AE52" s="256">
        <f t="shared" si="106"/>
        <v>6562.6323268229899</v>
      </c>
      <c r="AF52" s="256">
        <f t="shared" si="106"/>
        <v>6562.6323268229899</v>
      </c>
      <c r="AG52" s="51"/>
    </row>
    <row r="53" spans="1:38">
      <c r="A53" s="162" t="s">
        <v>395</v>
      </c>
      <c r="B53" s="125" t="str">
        <f t="shared" si="27"/>
        <v>9250-04070</v>
      </c>
      <c r="C53" s="255" t="str">
        <f t="shared" si="105"/>
        <v>9250</v>
      </c>
      <c r="D53" s="256">
        <f>SUM($F53:K53)</f>
        <v>641.58000000000015</v>
      </c>
      <c r="E53" s="257">
        <f>D53/$D$54</f>
        <v>1.5964323998292045E-2</v>
      </c>
      <c r="F53" s="258">
        <f>'Div 12 history '!B53</f>
        <v>92.95</v>
      </c>
      <c r="G53" s="258">
        <f>'Div 12 history '!C53</f>
        <v>92.95</v>
      </c>
      <c r="H53" s="258">
        <f>'Div 12 history '!D53</f>
        <v>92.95</v>
      </c>
      <c r="I53" s="258">
        <f>'Div 12 history '!E53</f>
        <v>176.83</v>
      </c>
      <c r="J53" s="258">
        <f>'Div 12 history '!F53</f>
        <v>92.95</v>
      </c>
      <c r="K53" s="258">
        <f>'Div 12 history '!G53</f>
        <v>92.95</v>
      </c>
      <c r="L53" s="270">
        <f t="shared" si="106"/>
        <v>0</v>
      </c>
      <c r="M53" s="270">
        <f t="shared" si="106"/>
        <v>0</v>
      </c>
      <c r="N53" s="270">
        <f t="shared" si="106"/>
        <v>0</v>
      </c>
      <c r="O53" s="270">
        <f t="shared" si="106"/>
        <v>0</v>
      </c>
      <c r="P53" s="270">
        <f t="shared" si="106"/>
        <v>0</v>
      </c>
      <c r="Q53" s="270">
        <f t="shared" si="106"/>
        <v>0</v>
      </c>
      <c r="R53" s="256">
        <f t="shared" si="106"/>
        <v>106.46767317700947</v>
      </c>
      <c r="S53" s="256">
        <f t="shared" si="106"/>
        <v>106.46767317700947</v>
      </c>
      <c r="T53" s="256">
        <f t="shared" si="106"/>
        <v>106.46767317700947</v>
      </c>
      <c r="U53" s="256">
        <f t="shared" si="106"/>
        <v>107.8067606739862</v>
      </c>
      <c r="V53" s="256">
        <f t="shared" si="106"/>
        <v>106.46767317700947</v>
      </c>
      <c r="W53" s="256">
        <f t="shared" si="106"/>
        <v>107.90254661797596</v>
      </c>
      <c r="X53" s="256">
        <f t="shared" si="106"/>
        <v>0</v>
      </c>
      <c r="Y53" s="256">
        <f t="shared" si="106"/>
        <v>0</v>
      </c>
      <c r="Z53" s="256">
        <f t="shared" si="106"/>
        <v>0</v>
      </c>
      <c r="AA53" s="256">
        <f t="shared" si="106"/>
        <v>0</v>
      </c>
      <c r="AB53" s="256">
        <f t="shared" si="106"/>
        <v>0</v>
      </c>
      <c r="AC53" s="256">
        <f t="shared" si="106"/>
        <v>0</v>
      </c>
      <c r="AD53" s="256">
        <f t="shared" si="106"/>
        <v>106.46767317700947</v>
      </c>
      <c r="AE53" s="256">
        <f t="shared" si="106"/>
        <v>106.46767317700947</v>
      </c>
      <c r="AF53" s="256">
        <f t="shared" si="106"/>
        <v>106.46767317700947</v>
      </c>
      <c r="AG53" s="51"/>
    </row>
    <row r="54" spans="1:38">
      <c r="A54" s="133" t="s">
        <v>18</v>
      </c>
      <c r="B54" s="171"/>
      <c r="C54" s="182"/>
      <c r="D54" s="259">
        <f>SUM(D52:D53)</f>
        <v>40188.36</v>
      </c>
      <c r="E54" s="260">
        <f>SUM(E52:E53)</f>
        <v>1</v>
      </c>
      <c r="F54" s="277">
        <f>SUM(F52:F53)</f>
        <v>6669.0999999999995</v>
      </c>
      <c r="G54" s="277">
        <f t="shared" ref="G54:K54" si="107">SUM(G52:G53)</f>
        <v>6669.0999999999995</v>
      </c>
      <c r="H54" s="277">
        <f t="shared" si="107"/>
        <v>6669.0999999999995</v>
      </c>
      <c r="I54" s="277">
        <f t="shared" si="107"/>
        <v>6752.98</v>
      </c>
      <c r="J54" s="277">
        <f t="shared" si="107"/>
        <v>6669.0999999999995</v>
      </c>
      <c r="K54" s="277">
        <f t="shared" si="107"/>
        <v>6758.98</v>
      </c>
      <c r="L54" s="262">
        <f>'FY21 OM Budget'!AR55</f>
        <v>0</v>
      </c>
      <c r="M54" s="262">
        <f>'FY21 OM Budget'!AS55</f>
        <v>0</v>
      </c>
      <c r="N54" s="262">
        <f>'FY21 OM Budget'!AT55</f>
        <v>0</v>
      </c>
      <c r="O54" s="262">
        <f>'FY21 OM Budget'!AU55</f>
        <v>0</v>
      </c>
      <c r="P54" s="262">
        <f>'FY21 OM Budget'!AV55</f>
        <v>0</v>
      </c>
      <c r="Q54" s="262">
        <f>'FY21 OM Budget'!AW55</f>
        <v>0</v>
      </c>
      <c r="R54" s="263">
        <f t="shared" ref="R54" si="108">F54*(1+R$4)</f>
        <v>6669.0999999999995</v>
      </c>
      <c r="S54" s="263">
        <f t="shared" ref="S54" si="109">G54*(1+S$4)</f>
        <v>6669.0999999999995</v>
      </c>
      <c r="T54" s="263">
        <f t="shared" ref="T54" si="110">H54*(1+T$4)</f>
        <v>6669.0999999999995</v>
      </c>
      <c r="U54" s="263">
        <f t="shared" ref="U54" si="111">I54*(1+U$4)</f>
        <v>6752.98</v>
      </c>
      <c r="V54" s="263">
        <f t="shared" ref="V54" si="112">J54*(1+V$4)</f>
        <v>6669.0999999999995</v>
      </c>
      <c r="W54" s="263">
        <f t="shared" ref="W54" si="113">K54*(1+W$4)</f>
        <v>6758.98</v>
      </c>
      <c r="X54" s="263">
        <f t="shared" ref="X54" si="114">L54*(1+X$4)</f>
        <v>0</v>
      </c>
      <c r="Y54" s="263">
        <f t="shared" ref="Y54" si="115">M54*(1+Y$4)</f>
        <v>0</v>
      </c>
      <c r="Z54" s="263">
        <f t="shared" ref="Z54" si="116">N54*(1+Z$4)</f>
        <v>0</v>
      </c>
      <c r="AA54" s="263">
        <f t="shared" ref="AA54" si="117">O54*(1+AA$4)</f>
        <v>0</v>
      </c>
      <c r="AB54" s="263">
        <f t="shared" ref="AB54" si="118">P54*(1+AB$4)</f>
        <v>0</v>
      </c>
      <c r="AC54" s="263">
        <f t="shared" ref="AC54" si="119">Q54*(1+AC$4)</f>
        <v>0</v>
      </c>
      <c r="AD54" s="263">
        <f t="shared" ref="AD54" si="120">R54*(1+AD$4)</f>
        <v>6669.0999999999995</v>
      </c>
      <c r="AE54" s="263">
        <f t="shared" ref="AE54" si="121">S54*(1+AE$4)</f>
        <v>6669.0999999999995</v>
      </c>
      <c r="AF54" s="263">
        <f t="shared" ref="AF54" si="122">T54*(1+AF$4)</f>
        <v>6669.0999999999995</v>
      </c>
      <c r="AH54" s="264">
        <f>SUM(F54:Q54)</f>
        <v>40188.36</v>
      </c>
      <c r="AI54" s="264">
        <f>SUM(U54:AF54)</f>
        <v>40188.359999999993</v>
      </c>
      <c r="AK54" s="264">
        <f>AH54*$AK$7</f>
        <v>2183.120781832818</v>
      </c>
      <c r="AL54" s="264">
        <f>AI54*$AL$7</f>
        <v>2233.4222922695999</v>
      </c>
    </row>
    <row r="55" spans="1:38">
      <c r="A55" s="145"/>
      <c r="B55" s="125" t="str">
        <f t="shared" ref="B55:B119" si="123">RIGHT(A55,10)</f>
        <v/>
      </c>
      <c r="C55" s="182" t="s">
        <v>847</v>
      </c>
      <c r="D55" s="256">
        <f>D54-SUM(F54:K54)</f>
        <v>0</v>
      </c>
      <c r="F55" s="256">
        <f>F54-'Div 12 history '!B54</f>
        <v>0</v>
      </c>
      <c r="G55" s="256">
        <f>G54-'Div 12 history '!C54</f>
        <v>0</v>
      </c>
      <c r="H55" s="256">
        <f>H54-'Div 12 history '!D54</f>
        <v>0</v>
      </c>
      <c r="I55" s="256">
        <f>I54-'Div 12 history '!E54</f>
        <v>0</v>
      </c>
      <c r="J55" s="256">
        <f>J54-'Div 12 history '!F54</f>
        <v>0</v>
      </c>
      <c r="K55" s="256">
        <f>K54-'Div 12 history '!G54</f>
        <v>0</v>
      </c>
      <c r="L55" s="256">
        <f>'FY21 OM Budget'!AU55-SUM(L52:L53)</f>
        <v>0</v>
      </c>
      <c r="M55" s="256">
        <f>'FY21 OM Budget'!AV55-SUM(M52:M53)</f>
        <v>0</v>
      </c>
      <c r="N55" s="256">
        <f>'FY21 OM Budget'!AW55-SUM(N52:N53)</f>
        <v>0</v>
      </c>
      <c r="O55" s="256">
        <f>'FY21 OM Budget'!AX55-SUM(O52:O53)</f>
        <v>0</v>
      </c>
      <c r="P55" s="256">
        <f>'FY21 OM Budget'!AY55-SUM(P52:P53)</f>
        <v>0</v>
      </c>
      <c r="Q55" s="256">
        <f>'FY21 OM Budget'!AZ55-SUM(Q52:Q53)</f>
        <v>0</v>
      </c>
      <c r="R55" s="256">
        <f t="shared" ref="R55:T55" si="124">R54-SUM(R52:R53)</f>
        <v>0</v>
      </c>
      <c r="S55" s="256">
        <f t="shared" si="124"/>
        <v>0</v>
      </c>
      <c r="T55" s="256">
        <f t="shared" si="124"/>
        <v>0</v>
      </c>
      <c r="U55" s="256">
        <f>U54-SUM(U52:U53)</f>
        <v>0</v>
      </c>
      <c r="V55" s="256">
        <f t="shared" ref="V55:AF55" si="125">V54-SUM(V52:V53)</f>
        <v>0</v>
      </c>
      <c r="W55" s="256">
        <f t="shared" si="125"/>
        <v>0</v>
      </c>
      <c r="X55" s="256">
        <f t="shared" si="125"/>
        <v>0</v>
      </c>
      <c r="Y55" s="256">
        <f t="shared" si="125"/>
        <v>0</v>
      </c>
      <c r="Z55" s="256">
        <f t="shared" si="125"/>
        <v>0</v>
      </c>
      <c r="AA55" s="256">
        <f t="shared" si="125"/>
        <v>0</v>
      </c>
      <c r="AB55" s="256">
        <f t="shared" si="125"/>
        <v>0</v>
      </c>
      <c r="AC55" s="256">
        <f t="shared" si="125"/>
        <v>0</v>
      </c>
      <c r="AD55" s="256">
        <f t="shared" si="125"/>
        <v>0</v>
      </c>
      <c r="AE55" s="256">
        <f t="shared" si="125"/>
        <v>0</v>
      </c>
      <c r="AF55" s="256">
        <f t="shared" si="125"/>
        <v>0</v>
      </c>
    </row>
    <row r="56" spans="1:38">
      <c r="A56" s="145" t="s">
        <v>727</v>
      </c>
      <c r="B56" s="125" t="str">
        <f t="shared" si="123"/>
        <v>9310-04561</v>
      </c>
      <c r="C56" s="255" t="str">
        <f t="shared" ref="C56" si="126">LEFT(B56,4)</f>
        <v>9310</v>
      </c>
      <c r="D56" s="256">
        <f>SUM($F56:K56)</f>
        <v>47887.9</v>
      </c>
      <c r="E56" s="257">
        <f>D56/$D$65</f>
        <v>4.6610255110699397E-2</v>
      </c>
      <c r="F56" s="258">
        <f>'Div 12 history '!B56</f>
        <v>9737.4</v>
      </c>
      <c r="G56" s="258">
        <f>'Div 12 history '!C56</f>
        <v>8681.9500000000007</v>
      </c>
      <c r="H56" s="258">
        <f>'Div 12 history '!D56</f>
        <v>9981.23</v>
      </c>
      <c r="I56" s="258">
        <f>'Div 12 history '!E56</f>
        <v>9052.130000000001</v>
      </c>
      <c r="J56" s="258">
        <f>'Div 12 history '!F56</f>
        <v>9876.9699999999993</v>
      </c>
      <c r="K56" s="258">
        <f>'Div 12 history '!G56</f>
        <v>558.22</v>
      </c>
      <c r="L56" s="256">
        <f t="shared" ref="L56:AA64" si="127">$E56*L$65</f>
        <v>7743.1286302649378</v>
      </c>
      <c r="M56" s="256">
        <f t="shared" si="127"/>
        <v>7741.9633738871698</v>
      </c>
      <c r="N56" s="256">
        <f t="shared" si="127"/>
        <v>7741.9633738871698</v>
      </c>
      <c r="O56" s="256">
        <f t="shared" si="127"/>
        <v>7747.7896557760077</v>
      </c>
      <c r="P56" s="256">
        <f t="shared" si="127"/>
        <v>7741.9633738871698</v>
      </c>
      <c r="Q56" s="256">
        <f t="shared" si="127"/>
        <v>7741.9633738871698</v>
      </c>
      <c r="R56" s="256">
        <f t="shared" si="127"/>
        <v>7576.7137059304514</v>
      </c>
      <c r="S56" s="256">
        <f t="shared" si="127"/>
        <v>7588.2926255050525</v>
      </c>
      <c r="T56" s="256">
        <f t="shared" si="127"/>
        <v>8076.5066155340082</v>
      </c>
      <c r="U56" s="256">
        <f t="shared" si="127"/>
        <v>7890.8025032245123</v>
      </c>
      <c r="V56" s="256">
        <f t="shared" si="127"/>
        <v>7866.9888577859065</v>
      </c>
      <c r="W56" s="256">
        <f t="shared" si="127"/>
        <v>8888.5956920200733</v>
      </c>
      <c r="X56" s="256">
        <f t="shared" si="127"/>
        <v>7743.1286302649378</v>
      </c>
      <c r="Y56" s="256">
        <f t="shared" si="127"/>
        <v>7741.9633738871698</v>
      </c>
      <c r="Z56" s="256">
        <f t="shared" si="127"/>
        <v>7741.9633738871698</v>
      </c>
      <c r="AA56" s="256">
        <f t="shared" si="127"/>
        <v>7747.7896557760077</v>
      </c>
      <c r="AB56" s="256">
        <f t="shared" ref="R56:AF64" si="128">$E56*AB$65</f>
        <v>7741.9633738871698</v>
      </c>
      <c r="AC56" s="256">
        <f t="shared" si="128"/>
        <v>7741.9633738871698</v>
      </c>
      <c r="AD56" s="256">
        <f t="shared" si="128"/>
        <v>7576.7137059304514</v>
      </c>
      <c r="AE56" s="256">
        <f t="shared" si="128"/>
        <v>7588.2926255050525</v>
      </c>
      <c r="AF56" s="256">
        <f t="shared" si="128"/>
        <v>8076.5066155340082</v>
      </c>
    </row>
    <row r="57" spans="1:38">
      <c r="A57" s="145" t="s">
        <v>728</v>
      </c>
      <c r="B57" s="125" t="str">
        <f t="shared" ref="B57:B64" si="129">RIGHT(A57,10)</f>
        <v>9310-04578</v>
      </c>
      <c r="C57" s="255" t="str">
        <f t="shared" ref="C57:C64" si="130">LEFT(B57,4)</f>
        <v>9310</v>
      </c>
      <c r="D57" s="256">
        <f>SUM($F57:K57)</f>
        <v>542546.84</v>
      </c>
      <c r="E57" s="257">
        <f t="shared" ref="E57:E64" si="131">D57/$D$65</f>
        <v>0.52807173882972114</v>
      </c>
      <c r="F57" s="258">
        <f>'Div 12 history '!B57</f>
        <v>90424.49</v>
      </c>
      <c r="G57" s="258">
        <f>'Div 12 history '!C57</f>
        <v>90424.46</v>
      </c>
      <c r="H57" s="258">
        <f>'Div 12 history '!D57</f>
        <v>90424.47</v>
      </c>
      <c r="I57" s="258">
        <f>'Div 12 history '!E57</f>
        <v>90424.47</v>
      </c>
      <c r="J57" s="258">
        <f>'Div 12 history '!F57</f>
        <v>90424.47</v>
      </c>
      <c r="K57" s="258">
        <f>'Div 12 history '!G57</f>
        <v>90424.48000000001</v>
      </c>
      <c r="L57" s="256">
        <f t="shared" si="127"/>
        <v>87725.917613087426</v>
      </c>
      <c r="M57" s="256">
        <f t="shared" si="127"/>
        <v>87712.715819616686</v>
      </c>
      <c r="N57" s="256">
        <f t="shared" si="127"/>
        <v>87712.715819616686</v>
      </c>
      <c r="O57" s="256">
        <f t="shared" si="127"/>
        <v>87778.724786970401</v>
      </c>
      <c r="P57" s="256">
        <f t="shared" si="127"/>
        <v>87712.715819616686</v>
      </c>
      <c r="Q57" s="256">
        <f t="shared" si="127"/>
        <v>87712.715819616686</v>
      </c>
      <c r="R57" s="256">
        <f t="shared" si="128"/>
        <v>85840.516680356726</v>
      </c>
      <c r="S57" s="256">
        <f t="shared" si="128"/>
        <v>85971.700261716818</v>
      </c>
      <c r="T57" s="256">
        <f t="shared" si="128"/>
        <v>91502.92960219743</v>
      </c>
      <c r="U57" s="256">
        <f t="shared" si="127"/>
        <v>89398.991461069454</v>
      </c>
      <c r="V57" s="256">
        <f t="shared" si="128"/>
        <v>89129.194328983984</v>
      </c>
      <c r="W57" s="256">
        <f t="shared" si="128"/>
        <v>100703.50766567553</v>
      </c>
      <c r="X57" s="256">
        <f t="shared" si="128"/>
        <v>87725.917613087426</v>
      </c>
      <c r="Y57" s="256">
        <f t="shared" si="128"/>
        <v>87712.715819616686</v>
      </c>
      <c r="Z57" s="256">
        <f t="shared" si="128"/>
        <v>87712.715819616686</v>
      </c>
      <c r="AA57" s="256">
        <f t="shared" si="128"/>
        <v>87778.724786970401</v>
      </c>
      <c r="AB57" s="256">
        <f t="shared" si="128"/>
        <v>87712.715819616686</v>
      </c>
      <c r="AC57" s="256">
        <f t="shared" si="128"/>
        <v>87712.715819616686</v>
      </c>
      <c r="AD57" s="256">
        <f t="shared" si="128"/>
        <v>85840.516680356726</v>
      </c>
      <c r="AE57" s="256">
        <f t="shared" si="128"/>
        <v>85971.700261716818</v>
      </c>
      <c r="AF57" s="256">
        <f t="shared" si="128"/>
        <v>91502.92960219743</v>
      </c>
    </row>
    <row r="58" spans="1:38">
      <c r="A58" s="145" t="s">
        <v>906</v>
      </c>
      <c r="B58" s="125" t="str">
        <f t="shared" si="129"/>
        <v>9310-04581</v>
      </c>
      <c r="C58" s="255" t="str">
        <f t="shared" si="130"/>
        <v>9310</v>
      </c>
      <c r="D58" s="256">
        <f>SUM($F58:K58)</f>
        <v>0</v>
      </c>
      <c r="E58" s="257">
        <f t="shared" si="131"/>
        <v>0</v>
      </c>
      <c r="F58" s="258">
        <f>'Div 12 history '!B58</f>
        <v>0</v>
      </c>
      <c r="G58" s="258">
        <f>'Div 12 history '!C58</f>
        <v>0</v>
      </c>
      <c r="H58" s="258">
        <f>'Div 12 history '!D58</f>
        <v>0</v>
      </c>
      <c r="I58" s="258">
        <f>'Div 12 history '!E58</f>
        <v>0</v>
      </c>
      <c r="J58" s="258">
        <f>'Div 12 history '!F58</f>
        <v>0</v>
      </c>
      <c r="K58" s="258">
        <f>'Div 12 history '!G58</f>
        <v>0</v>
      </c>
      <c r="L58" s="256">
        <f t="shared" si="127"/>
        <v>0</v>
      </c>
      <c r="M58" s="256">
        <f t="shared" si="127"/>
        <v>0</v>
      </c>
      <c r="N58" s="256">
        <f t="shared" si="127"/>
        <v>0</v>
      </c>
      <c r="O58" s="256">
        <f t="shared" si="127"/>
        <v>0</v>
      </c>
      <c r="P58" s="256">
        <f t="shared" si="127"/>
        <v>0</v>
      </c>
      <c r="Q58" s="256">
        <f t="shared" si="127"/>
        <v>0</v>
      </c>
      <c r="R58" s="256">
        <f t="shared" si="128"/>
        <v>0</v>
      </c>
      <c r="S58" s="256">
        <f t="shared" si="128"/>
        <v>0</v>
      </c>
      <c r="T58" s="256">
        <f t="shared" si="128"/>
        <v>0</v>
      </c>
      <c r="U58" s="256">
        <f t="shared" si="127"/>
        <v>0</v>
      </c>
      <c r="V58" s="256">
        <f t="shared" si="128"/>
        <v>0</v>
      </c>
      <c r="W58" s="256">
        <f t="shared" si="128"/>
        <v>0</v>
      </c>
      <c r="X58" s="256">
        <f t="shared" si="128"/>
        <v>0</v>
      </c>
      <c r="Y58" s="256">
        <f t="shared" si="128"/>
        <v>0</v>
      </c>
      <c r="Z58" s="256">
        <f t="shared" si="128"/>
        <v>0</v>
      </c>
      <c r="AA58" s="256">
        <f t="shared" si="128"/>
        <v>0</v>
      </c>
      <c r="AB58" s="256">
        <f t="shared" si="128"/>
        <v>0</v>
      </c>
      <c r="AC58" s="256">
        <f t="shared" si="128"/>
        <v>0</v>
      </c>
      <c r="AD58" s="256">
        <f t="shared" si="128"/>
        <v>0</v>
      </c>
      <c r="AE58" s="256">
        <f t="shared" si="128"/>
        <v>0</v>
      </c>
      <c r="AF58" s="256">
        <f t="shared" si="128"/>
        <v>0</v>
      </c>
    </row>
    <row r="59" spans="1:38">
      <c r="A59" s="145" t="s">
        <v>729</v>
      </c>
      <c r="B59" s="125" t="str">
        <f t="shared" si="129"/>
        <v>9210-04582</v>
      </c>
      <c r="C59" s="255" t="str">
        <f t="shared" si="130"/>
        <v>9210</v>
      </c>
      <c r="D59" s="256">
        <f>SUM($F59:K59)</f>
        <v>345358.6</v>
      </c>
      <c r="E59" s="257">
        <f t="shared" si="131"/>
        <v>0.33614446343802895</v>
      </c>
      <c r="F59" s="258">
        <f>'Div 12 history '!B59</f>
        <v>41547.89</v>
      </c>
      <c r="G59" s="258">
        <f>'Div 12 history '!C59</f>
        <v>49455.07</v>
      </c>
      <c r="H59" s="258">
        <f>'Div 12 history '!D59</f>
        <v>60536.659999999996</v>
      </c>
      <c r="I59" s="258">
        <f>'Div 12 history '!E59</f>
        <v>53225.93</v>
      </c>
      <c r="J59" s="258">
        <f>'Div 12 history '!F59</f>
        <v>56147.72</v>
      </c>
      <c r="K59" s="258">
        <f>'Div 12 history '!G59</f>
        <v>84445.33</v>
      </c>
      <c r="L59" s="256">
        <f t="shared" si="127"/>
        <v>55841.998988642561</v>
      </c>
      <c r="M59" s="256">
        <f t="shared" si="127"/>
        <v>55833.595377056612</v>
      </c>
      <c r="N59" s="256">
        <f t="shared" si="127"/>
        <v>55833.595377056612</v>
      </c>
      <c r="O59" s="256">
        <f t="shared" si="127"/>
        <v>55875.613434986364</v>
      </c>
      <c r="P59" s="256">
        <f t="shared" si="127"/>
        <v>55833.595377056612</v>
      </c>
      <c r="Q59" s="256">
        <f t="shared" si="127"/>
        <v>55833.595377056612</v>
      </c>
      <c r="R59" s="256">
        <f t="shared" si="128"/>
        <v>54641.845603606591</v>
      </c>
      <c r="S59" s="256">
        <f t="shared" si="128"/>
        <v>54725.350611213871</v>
      </c>
      <c r="T59" s="256">
        <f t="shared" si="128"/>
        <v>58246.25881760451</v>
      </c>
      <c r="U59" s="256">
        <f t="shared" si="127"/>
        <v>56906.995407819362</v>
      </c>
      <c r="V59" s="256">
        <f t="shared" si="128"/>
        <v>56735.255840004247</v>
      </c>
      <c r="W59" s="256">
        <f t="shared" si="128"/>
        <v>64102.89371975141</v>
      </c>
      <c r="X59" s="256">
        <f t="shared" si="128"/>
        <v>55841.998988642561</v>
      </c>
      <c r="Y59" s="256">
        <f t="shared" si="128"/>
        <v>55833.595377056612</v>
      </c>
      <c r="Z59" s="256">
        <f t="shared" si="128"/>
        <v>55833.595377056612</v>
      </c>
      <c r="AA59" s="256">
        <f t="shared" si="128"/>
        <v>55875.613434986364</v>
      </c>
      <c r="AB59" s="256">
        <f t="shared" si="128"/>
        <v>55833.595377056612</v>
      </c>
      <c r="AC59" s="256">
        <f t="shared" si="128"/>
        <v>55833.595377056612</v>
      </c>
      <c r="AD59" s="256">
        <f t="shared" si="128"/>
        <v>54641.845603606591</v>
      </c>
      <c r="AE59" s="256">
        <f t="shared" si="128"/>
        <v>54725.350611213871</v>
      </c>
      <c r="AF59" s="256">
        <f t="shared" si="128"/>
        <v>58246.25881760451</v>
      </c>
    </row>
    <row r="60" spans="1:38">
      <c r="A60" s="145" t="s">
        <v>414</v>
      </c>
      <c r="B60" s="125" t="str">
        <f t="shared" si="129"/>
        <v>9030-04582</v>
      </c>
      <c r="C60" s="255" t="str">
        <f t="shared" si="130"/>
        <v>9030</v>
      </c>
      <c r="D60" s="256">
        <f>SUM($F60:K60)</f>
        <v>0</v>
      </c>
      <c r="E60" s="257">
        <f t="shared" si="131"/>
        <v>0</v>
      </c>
      <c r="F60" s="258">
        <f>'Div 12 history '!B60</f>
        <v>0</v>
      </c>
      <c r="G60" s="258">
        <f>'Div 12 history '!C60</f>
        <v>0</v>
      </c>
      <c r="H60" s="258">
        <f>'Div 12 history '!D60</f>
        <v>0</v>
      </c>
      <c r="I60" s="258">
        <f>'Div 12 history '!E60</f>
        <v>0</v>
      </c>
      <c r="J60" s="258">
        <f>'Div 12 history '!F60</f>
        <v>0</v>
      </c>
      <c r="K60" s="258">
        <f>'Div 12 history '!G60</f>
        <v>0</v>
      </c>
      <c r="L60" s="256">
        <f t="shared" si="127"/>
        <v>0</v>
      </c>
      <c r="M60" s="256">
        <f t="shared" si="127"/>
        <v>0</v>
      </c>
      <c r="N60" s="256">
        <f t="shared" si="127"/>
        <v>0</v>
      </c>
      <c r="O60" s="256">
        <f t="shared" si="127"/>
        <v>0</v>
      </c>
      <c r="P60" s="256">
        <f t="shared" si="127"/>
        <v>0</v>
      </c>
      <c r="Q60" s="256">
        <f t="shared" si="127"/>
        <v>0</v>
      </c>
      <c r="R60" s="256">
        <f t="shared" si="128"/>
        <v>0</v>
      </c>
      <c r="S60" s="256">
        <f t="shared" si="128"/>
        <v>0</v>
      </c>
      <c r="T60" s="256">
        <f t="shared" si="128"/>
        <v>0</v>
      </c>
      <c r="U60" s="256">
        <f t="shared" si="127"/>
        <v>0</v>
      </c>
      <c r="V60" s="256">
        <f t="shared" si="128"/>
        <v>0</v>
      </c>
      <c r="W60" s="256">
        <f t="shared" si="128"/>
        <v>0</v>
      </c>
      <c r="X60" s="256">
        <f t="shared" si="128"/>
        <v>0</v>
      </c>
      <c r="Y60" s="256">
        <f t="shared" si="128"/>
        <v>0</v>
      </c>
      <c r="Z60" s="256">
        <f t="shared" si="128"/>
        <v>0</v>
      </c>
      <c r="AA60" s="256">
        <f t="shared" si="128"/>
        <v>0</v>
      </c>
      <c r="AB60" s="256">
        <f t="shared" si="128"/>
        <v>0</v>
      </c>
      <c r="AC60" s="256">
        <f t="shared" si="128"/>
        <v>0</v>
      </c>
      <c r="AD60" s="256">
        <f t="shared" si="128"/>
        <v>0</v>
      </c>
      <c r="AE60" s="256">
        <f t="shared" si="128"/>
        <v>0</v>
      </c>
      <c r="AF60" s="256">
        <f t="shared" si="128"/>
        <v>0</v>
      </c>
    </row>
    <row r="61" spans="1:38">
      <c r="A61" s="145" t="s">
        <v>424</v>
      </c>
      <c r="B61" s="125" t="str">
        <f t="shared" si="129"/>
        <v>9030-04590</v>
      </c>
      <c r="C61" s="255" t="str">
        <f t="shared" si="130"/>
        <v>9030</v>
      </c>
      <c r="D61" s="256">
        <f>SUM($F61:K61)</f>
        <v>29560.629999999997</v>
      </c>
      <c r="E61" s="257">
        <f t="shared" si="131"/>
        <v>2.8771955035259297E-2</v>
      </c>
      <c r="F61" s="258">
        <f>'Div 12 history '!B61</f>
        <v>6126.51</v>
      </c>
      <c r="G61" s="258">
        <f>'Div 12 history '!C61</f>
        <v>5523.29</v>
      </c>
      <c r="H61" s="258">
        <f>'Div 12 history '!D61</f>
        <v>4489.8100000000004</v>
      </c>
      <c r="I61" s="258">
        <f>'Div 12 history '!E61</f>
        <v>4556.92</v>
      </c>
      <c r="J61" s="258">
        <f>'Div 12 history '!F61</f>
        <v>4227.96</v>
      </c>
      <c r="K61" s="258">
        <f>'Div 12 history '!G61</f>
        <v>4636.1400000000003</v>
      </c>
      <c r="L61" s="256">
        <f t="shared" si="127"/>
        <v>4779.7410302324506</v>
      </c>
      <c r="M61" s="256">
        <f t="shared" si="127"/>
        <v>4779.021731356569</v>
      </c>
      <c r="N61" s="256">
        <f t="shared" si="127"/>
        <v>4779.021731356569</v>
      </c>
      <c r="O61" s="256">
        <f t="shared" si="127"/>
        <v>4782.6182257359769</v>
      </c>
      <c r="P61" s="256">
        <f t="shared" si="127"/>
        <v>4779.021731356569</v>
      </c>
      <c r="Q61" s="256">
        <f t="shared" si="127"/>
        <v>4779.021731356569</v>
      </c>
      <c r="R61" s="256">
        <f t="shared" si="128"/>
        <v>4677.0150805723124</v>
      </c>
      <c r="S61" s="256">
        <f t="shared" si="128"/>
        <v>4684.1626096421724</v>
      </c>
      <c r="T61" s="256">
        <f t="shared" si="128"/>
        <v>4985.5312877439401</v>
      </c>
      <c r="U61" s="256">
        <f t="shared" si="127"/>
        <v>4870.8983522120116</v>
      </c>
      <c r="V61" s="256">
        <f t="shared" si="128"/>
        <v>4856.198472664948</v>
      </c>
      <c r="W61" s="256">
        <f t="shared" si="128"/>
        <v>5486.8241971646139</v>
      </c>
      <c r="X61" s="256">
        <f t="shared" si="128"/>
        <v>4779.7410302324506</v>
      </c>
      <c r="Y61" s="256">
        <f t="shared" si="128"/>
        <v>4779.021731356569</v>
      </c>
      <c r="Z61" s="256">
        <f t="shared" si="128"/>
        <v>4779.021731356569</v>
      </c>
      <c r="AA61" s="256">
        <f t="shared" si="128"/>
        <v>4782.6182257359769</v>
      </c>
      <c r="AB61" s="256">
        <f t="shared" si="128"/>
        <v>4779.021731356569</v>
      </c>
      <c r="AC61" s="256">
        <f t="shared" si="128"/>
        <v>4779.021731356569</v>
      </c>
      <c r="AD61" s="256">
        <f t="shared" si="128"/>
        <v>4677.0150805723124</v>
      </c>
      <c r="AE61" s="256">
        <f t="shared" si="128"/>
        <v>4684.1626096421724</v>
      </c>
      <c r="AF61" s="256">
        <f t="shared" si="128"/>
        <v>4985.5312877439401</v>
      </c>
    </row>
    <row r="62" spans="1:38">
      <c r="A62" s="145" t="s">
        <v>730</v>
      </c>
      <c r="B62" s="125" t="str">
        <f t="shared" si="129"/>
        <v>9210-04590</v>
      </c>
      <c r="C62" s="255" t="str">
        <f t="shared" si="130"/>
        <v>9210</v>
      </c>
      <c r="D62" s="256">
        <f>SUM($F62:K62)</f>
        <v>58156.49</v>
      </c>
      <c r="E62" s="257">
        <f t="shared" si="131"/>
        <v>5.6604880047837515E-2</v>
      </c>
      <c r="F62" s="258">
        <f>'Div 12 history '!B62</f>
        <v>14254.150000000001</v>
      </c>
      <c r="G62" s="258">
        <f>'Div 12 history '!C62</f>
        <v>8265.0600000000013</v>
      </c>
      <c r="H62" s="258">
        <f>'Div 12 history '!D62</f>
        <v>7239.58</v>
      </c>
      <c r="I62" s="258">
        <f>'Div 12 history '!E62</f>
        <v>11598.769999999999</v>
      </c>
      <c r="J62" s="258">
        <f>'Div 12 history '!F62</f>
        <v>7660.35</v>
      </c>
      <c r="K62" s="258">
        <f>'Div 12 history '!G62</f>
        <v>9138.58</v>
      </c>
      <c r="L62" s="256">
        <f t="shared" si="127"/>
        <v>9403.4856979470078</v>
      </c>
      <c r="M62" s="256">
        <f t="shared" si="127"/>
        <v>9402.0705759458106</v>
      </c>
      <c r="N62" s="256">
        <f t="shared" si="127"/>
        <v>9402.0705759458106</v>
      </c>
      <c r="O62" s="256">
        <f t="shared" si="127"/>
        <v>9409.1461859517913</v>
      </c>
      <c r="P62" s="256">
        <f t="shared" si="127"/>
        <v>9402.0705759458106</v>
      </c>
      <c r="Q62" s="256">
        <f t="shared" si="127"/>
        <v>9402.0705759458106</v>
      </c>
      <c r="R62" s="256">
        <f t="shared" si="128"/>
        <v>9201.3864644682108</v>
      </c>
      <c r="S62" s="256">
        <f t="shared" si="128"/>
        <v>9215.4482487696951</v>
      </c>
      <c r="T62" s="256">
        <f t="shared" si="128"/>
        <v>9808.3498382939615</v>
      </c>
      <c r="U62" s="256">
        <f t="shared" si="127"/>
        <v>9582.8252412561687</v>
      </c>
      <c r="V62" s="256">
        <f t="shared" si="128"/>
        <v>9553.9052419909294</v>
      </c>
      <c r="W62" s="256">
        <f t="shared" si="128"/>
        <v>10794.574965221036</v>
      </c>
      <c r="X62" s="256">
        <f t="shared" si="128"/>
        <v>9403.4856979470078</v>
      </c>
      <c r="Y62" s="256">
        <f t="shared" si="128"/>
        <v>9402.0705759458106</v>
      </c>
      <c r="Z62" s="256">
        <f t="shared" si="128"/>
        <v>9402.0705759458106</v>
      </c>
      <c r="AA62" s="256">
        <f t="shared" si="128"/>
        <v>9409.1461859517913</v>
      </c>
      <c r="AB62" s="256">
        <f t="shared" si="128"/>
        <v>9402.0705759458106</v>
      </c>
      <c r="AC62" s="256">
        <f t="shared" si="128"/>
        <v>9402.0705759458106</v>
      </c>
      <c r="AD62" s="256">
        <f t="shared" si="128"/>
        <v>9201.3864644682108</v>
      </c>
      <c r="AE62" s="256">
        <f t="shared" si="128"/>
        <v>9215.4482487696951</v>
      </c>
      <c r="AF62" s="256">
        <f t="shared" si="128"/>
        <v>9808.3498382939615</v>
      </c>
    </row>
    <row r="63" spans="1:38">
      <c r="A63" s="145" t="s">
        <v>731</v>
      </c>
      <c r="B63" s="125" t="str">
        <f t="shared" si="129"/>
        <v>9310-04590</v>
      </c>
      <c r="C63" s="255" t="str">
        <f t="shared" si="130"/>
        <v>9310</v>
      </c>
      <c r="D63" s="256">
        <f>SUM($F63:K63)</f>
        <v>2556.79</v>
      </c>
      <c r="E63" s="257">
        <f t="shared" si="131"/>
        <v>2.488575071458241E-3</v>
      </c>
      <c r="F63" s="258">
        <f>'Div 12 history '!B63</f>
        <v>464.21</v>
      </c>
      <c r="G63" s="258">
        <f>'Div 12 history '!C63</f>
        <v>453.24</v>
      </c>
      <c r="H63" s="258">
        <f>'Div 12 history '!D63</f>
        <v>379.22</v>
      </c>
      <c r="I63" s="258">
        <f>'Div 12 history '!E63</f>
        <v>435.05</v>
      </c>
      <c r="J63" s="258">
        <f>'Div 12 history '!F63</f>
        <v>444.89</v>
      </c>
      <c r="K63" s="258">
        <f>'Div 12 history '!G63</f>
        <v>380.18</v>
      </c>
      <c r="L63" s="256">
        <f t="shared" si="127"/>
        <v>413.4145337460003</v>
      </c>
      <c r="M63" s="256">
        <f t="shared" si="127"/>
        <v>413.35231936921383</v>
      </c>
      <c r="N63" s="256">
        <f t="shared" si="127"/>
        <v>413.35231936921383</v>
      </c>
      <c r="O63" s="256">
        <f t="shared" si="127"/>
        <v>413.66339125314613</v>
      </c>
      <c r="P63" s="256">
        <f t="shared" si="127"/>
        <v>413.35231936921383</v>
      </c>
      <c r="Q63" s="256">
        <f t="shared" si="127"/>
        <v>413.35231936921383</v>
      </c>
      <c r="R63" s="256">
        <f t="shared" si="128"/>
        <v>404.52944973961934</v>
      </c>
      <c r="S63" s="256">
        <f t="shared" si="128"/>
        <v>405.14766155887105</v>
      </c>
      <c r="T63" s="256">
        <f t="shared" si="128"/>
        <v>431.21396740160242</v>
      </c>
      <c r="U63" s="256">
        <f t="shared" si="127"/>
        <v>421.2990114876493</v>
      </c>
      <c r="V63" s="256">
        <f t="shared" si="128"/>
        <v>420.02757359789058</v>
      </c>
      <c r="W63" s="256">
        <f t="shared" si="128"/>
        <v>474.57233621436734</v>
      </c>
      <c r="X63" s="256">
        <f t="shared" si="128"/>
        <v>413.4145337460003</v>
      </c>
      <c r="Y63" s="256">
        <f t="shared" si="128"/>
        <v>413.35231936921383</v>
      </c>
      <c r="Z63" s="256">
        <f t="shared" si="128"/>
        <v>413.35231936921383</v>
      </c>
      <c r="AA63" s="256">
        <f t="shared" si="128"/>
        <v>413.66339125314613</v>
      </c>
      <c r="AB63" s="256">
        <f t="shared" si="128"/>
        <v>413.35231936921383</v>
      </c>
      <c r="AC63" s="256">
        <f t="shared" si="128"/>
        <v>413.35231936921383</v>
      </c>
      <c r="AD63" s="256">
        <f t="shared" si="128"/>
        <v>404.52944973961934</v>
      </c>
      <c r="AE63" s="256">
        <f t="shared" si="128"/>
        <v>405.14766155887105</v>
      </c>
      <c r="AF63" s="256">
        <f t="shared" si="128"/>
        <v>431.21396740160242</v>
      </c>
    </row>
    <row r="64" spans="1:38">
      <c r="A64" s="145" t="s">
        <v>732</v>
      </c>
      <c r="B64" s="125" t="str">
        <f t="shared" si="129"/>
        <v>9210-04592</v>
      </c>
      <c r="C64" s="255" t="str">
        <f t="shared" si="130"/>
        <v>9210</v>
      </c>
      <c r="D64" s="256">
        <f>SUM($F64:K64)</f>
        <v>1343.99</v>
      </c>
      <c r="E64" s="257">
        <f t="shared" si="131"/>
        <v>1.308132466995397E-3</v>
      </c>
      <c r="F64" s="258">
        <f>'Div 12 history '!B64</f>
        <v>0</v>
      </c>
      <c r="G64" s="258">
        <f>'Div 12 history '!C64</f>
        <v>0</v>
      </c>
      <c r="H64" s="258">
        <f>'Div 12 history '!D64</f>
        <v>226.49</v>
      </c>
      <c r="I64" s="258">
        <f>'Div 12 history '!E64</f>
        <v>0</v>
      </c>
      <c r="J64" s="258">
        <f>'Div 12 history '!F64</f>
        <v>0</v>
      </c>
      <c r="K64" s="258">
        <f>'Div 12 history '!G64</f>
        <v>1117.5</v>
      </c>
      <c r="L64" s="256">
        <f t="shared" si="127"/>
        <v>217.31350607961033</v>
      </c>
      <c r="M64" s="256">
        <f t="shared" si="127"/>
        <v>217.28080276793546</v>
      </c>
      <c r="N64" s="256">
        <f t="shared" si="127"/>
        <v>217.28080276793546</v>
      </c>
      <c r="O64" s="256">
        <f t="shared" si="127"/>
        <v>217.44431932630988</v>
      </c>
      <c r="P64" s="256">
        <f t="shared" si="127"/>
        <v>217.28080276793546</v>
      </c>
      <c r="Q64" s="256">
        <f t="shared" si="127"/>
        <v>217.28080276793546</v>
      </c>
      <c r="R64" s="256">
        <f t="shared" si="128"/>
        <v>212.64301532607331</v>
      </c>
      <c r="S64" s="256">
        <f t="shared" si="128"/>
        <v>212.96798159352431</v>
      </c>
      <c r="T64" s="256">
        <f t="shared" si="128"/>
        <v>226.66987122449618</v>
      </c>
      <c r="U64" s="256">
        <f t="shared" si="127"/>
        <v>221.45802293081783</v>
      </c>
      <c r="V64" s="256">
        <f t="shared" si="128"/>
        <v>220.78968497210525</v>
      </c>
      <c r="W64" s="256">
        <f t="shared" si="128"/>
        <v>249.46142395298304</v>
      </c>
      <c r="X64" s="256">
        <f t="shared" si="128"/>
        <v>217.31350607961033</v>
      </c>
      <c r="Y64" s="256">
        <f t="shared" si="128"/>
        <v>217.28080276793546</v>
      </c>
      <c r="Z64" s="256">
        <f t="shared" si="128"/>
        <v>217.28080276793546</v>
      </c>
      <c r="AA64" s="256">
        <f t="shared" si="128"/>
        <v>217.44431932630988</v>
      </c>
      <c r="AB64" s="256">
        <f t="shared" si="128"/>
        <v>217.28080276793546</v>
      </c>
      <c r="AC64" s="256">
        <f t="shared" si="128"/>
        <v>217.28080276793546</v>
      </c>
      <c r="AD64" s="256">
        <f t="shared" si="128"/>
        <v>212.64301532607331</v>
      </c>
      <c r="AE64" s="256">
        <f t="shared" si="128"/>
        <v>212.96798159352431</v>
      </c>
      <c r="AF64" s="256">
        <f t="shared" si="128"/>
        <v>226.66987122449618</v>
      </c>
    </row>
    <row r="65" spans="1:38">
      <c r="A65" s="133" t="s">
        <v>19</v>
      </c>
      <c r="B65" s="171"/>
      <c r="C65" s="182"/>
      <c r="D65" s="259">
        <f>SUM(D56:D64)</f>
        <v>1027411.24</v>
      </c>
      <c r="E65" s="260">
        <f>SUM(E56:E64)</f>
        <v>0.99999999999999989</v>
      </c>
      <c r="F65" s="259">
        <f>SUM(F56:F64)</f>
        <v>162554.65</v>
      </c>
      <c r="G65" s="259">
        <f t="shared" ref="G65:K65" si="132">SUM(G56:G64)</f>
        <v>162803.07</v>
      </c>
      <c r="H65" s="259">
        <f t="shared" si="132"/>
        <v>173277.45999999996</v>
      </c>
      <c r="I65" s="259">
        <f t="shared" si="132"/>
        <v>169293.27</v>
      </c>
      <c r="J65" s="259">
        <f t="shared" si="132"/>
        <v>168782.36000000002</v>
      </c>
      <c r="K65" s="259">
        <f t="shared" si="132"/>
        <v>190700.43000000002</v>
      </c>
      <c r="L65" s="276">
        <f>'FY21 OM Budget'!AU68</f>
        <v>166125</v>
      </c>
      <c r="M65" s="276">
        <f>'FY21 OM Budget'!AV68</f>
        <v>166100</v>
      </c>
      <c r="N65" s="276">
        <f>'FY21 OM Budget'!AW68</f>
        <v>166100</v>
      </c>
      <c r="O65" s="276">
        <f>'FY21 OM Budget'!AX68</f>
        <v>166225</v>
      </c>
      <c r="P65" s="276">
        <f>'FY21 OM Budget'!AY68</f>
        <v>166100</v>
      </c>
      <c r="Q65" s="276">
        <f>'FY21 OM Budget'!AZ68</f>
        <v>166100</v>
      </c>
      <c r="R65" s="263">
        <f t="shared" ref="R65" si="133">F65</f>
        <v>162554.65</v>
      </c>
      <c r="S65" s="263">
        <f t="shared" ref="S65" si="134">G65</f>
        <v>162803.07</v>
      </c>
      <c r="T65" s="263">
        <f t="shared" ref="T65" si="135">H65</f>
        <v>173277.45999999996</v>
      </c>
      <c r="U65" s="263">
        <f t="shared" ref="U65" si="136">I65</f>
        <v>169293.27</v>
      </c>
      <c r="V65" s="263">
        <f t="shared" ref="V65" si="137">J65</f>
        <v>168782.36000000002</v>
      </c>
      <c r="W65" s="263">
        <f t="shared" ref="W65" si="138">K65</f>
        <v>190700.43000000002</v>
      </c>
      <c r="X65" s="263">
        <f t="shared" ref="X65" si="139">L65</f>
        <v>166125</v>
      </c>
      <c r="Y65" s="263">
        <f t="shared" ref="Y65" si="140">M65</f>
        <v>166100</v>
      </c>
      <c r="Z65" s="263">
        <f t="shared" ref="Z65" si="141">N65</f>
        <v>166100</v>
      </c>
      <c r="AA65" s="263">
        <f t="shared" ref="AA65" si="142">O65</f>
        <v>166225</v>
      </c>
      <c r="AB65" s="263">
        <f t="shared" ref="AB65" si="143">P65</f>
        <v>166100</v>
      </c>
      <c r="AC65" s="263">
        <f t="shared" ref="AC65" si="144">Q65</f>
        <v>166100</v>
      </c>
      <c r="AD65" s="263">
        <f t="shared" ref="AD65" si="145">R65</f>
        <v>162554.65</v>
      </c>
      <c r="AE65" s="263">
        <f t="shared" ref="AE65" si="146">S65</f>
        <v>162803.07</v>
      </c>
      <c r="AF65" s="263">
        <f t="shared" ref="AF65" si="147">T65</f>
        <v>173277.45999999996</v>
      </c>
      <c r="AH65" s="264">
        <f>SUM(F65:Q65)</f>
        <v>2024161.24</v>
      </c>
      <c r="AI65" s="264">
        <f>SUM(U65:AF65)</f>
        <v>2024161.24</v>
      </c>
      <c r="AK65" s="264">
        <f>AH65*$AK$7</f>
        <v>109956.92456284571</v>
      </c>
      <c r="AL65" s="264">
        <f>AI65*$AL$7</f>
        <v>112490.45336918641</v>
      </c>
    </row>
    <row r="66" spans="1:38">
      <c r="A66" s="145"/>
      <c r="B66" s="125" t="str">
        <f t="shared" si="123"/>
        <v/>
      </c>
      <c r="C66" s="182" t="s">
        <v>847</v>
      </c>
      <c r="D66" s="256">
        <f>D65-SUM(F65:K65)</f>
        <v>0</v>
      </c>
      <c r="F66" s="256">
        <f>F65-'Div 12 history '!B65</f>
        <v>0</v>
      </c>
      <c r="G66" s="256">
        <f>G65-'Div 12 history '!C65</f>
        <v>0</v>
      </c>
      <c r="H66" s="256">
        <f>H65-'Div 12 history '!D65</f>
        <v>0</v>
      </c>
      <c r="I66" s="256">
        <f>I65-'Div 12 history '!E65</f>
        <v>0</v>
      </c>
      <c r="J66" s="256">
        <f>J65-'Div 12 history '!F65</f>
        <v>0</v>
      </c>
      <c r="K66" s="256">
        <f>K65-'Div 12 history '!G65</f>
        <v>0</v>
      </c>
      <c r="L66" s="256">
        <f t="shared" ref="L66:U66" si="148">L65-SUM(L56:L64)</f>
        <v>0</v>
      </c>
      <c r="M66" s="256">
        <f t="shared" ref="M66" si="149">M65-SUM(M56:M64)</f>
        <v>0</v>
      </c>
      <c r="N66" s="256">
        <f t="shared" ref="N66" si="150">N65-SUM(N56:N64)</f>
        <v>0</v>
      </c>
      <c r="O66" s="256">
        <f t="shared" ref="O66" si="151">O65-SUM(O56:O64)</f>
        <v>0</v>
      </c>
      <c r="P66" s="256">
        <f t="shared" ref="P66" si="152">P65-SUM(P56:P64)</f>
        <v>0</v>
      </c>
      <c r="Q66" s="256">
        <f t="shared" ref="Q66" si="153">Q65-SUM(Q56:Q64)</f>
        <v>0</v>
      </c>
      <c r="R66" s="256">
        <f t="shared" ref="R66" si="154">R65-SUM(R56:R64)</f>
        <v>0</v>
      </c>
      <c r="S66" s="256">
        <f t="shared" ref="S66" si="155">S65-SUM(S56:S64)</f>
        <v>0</v>
      </c>
      <c r="T66" s="256">
        <f t="shared" ref="T66" si="156">T65-SUM(T56:T64)</f>
        <v>0</v>
      </c>
      <c r="U66" s="256">
        <f t="shared" si="148"/>
        <v>0</v>
      </c>
      <c r="V66" s="256">
        <f t="shared" ref="V66" si="157">V65-SUM(V56:V64)</f>
        <v>0</v>
      </c>
      <c r="W66" s="256">
        <f t="shared" ref="W66" si="158">W65-SUM(W56:W64)</f>
        <v>0</v>
      </c>
      <c r="X66" s="256">
        <f t="shared" ref="X66" si="159">X65-SUM(X56:X64)</f>
        <v>0</v>
      </c>
      <c r="Y66" s="256">
        <f t="shared" ref="Y66" si="160">Y65-SUM(Y56:Y64)</f>
        <v>0</v>
      </c>
      <c r="Z66" s="256">
        <f t="shared" ref="Z66" si="161">Z65-SUM(Z56:Z64)</f>
        <v>0</v>
      </c>
      <c r="AA66" s="256">
        <f t="shared" ref="AA66" si="162">AA65-SUM(AA56:AA64)</f>
        <v>0</v>
      </c>
      <c r="AB66" s="256">
        <f t="shared" ref="AB66" si="163">AB65-SUM(AB56:AB64)</f>
        <v>0</v>
      </c>
      <c r="AC66" s="256">
        <f t="shared" ref="AC66" si="164">AC65-SUM(AC56:AC64)</f>
        <v>0</v>
      </c>
      <c r="AD66" s="256">
        <f t="shared" ref="AD66" si="165">AD65-SUM(AD56:AD64)</f>
        <v>0</v>
      </c>
      <c r="AE66" s="256">
        <f t="shared" ref="AE66" si="166">AE65-SUM(AE56:AE64)</f>
        <v>0</v>
      </c>
      <c r="AF66" s="256">
        <f t="shared" ref="AF66" si="167">AF65-SUM(AF56:AF64)</f>
        <v>0</v>
      </c>
    </row>
    <row r="67" spans="1:38">
      <c r="A67" s="145" t="s">
        <v>426</v>
      </c>
      <c r="B67" s="125" t="str">
        <f t="shared" si="123"/>
        <v>8740-03002</v>
      </c>
      <c r="C67" s="255" t="str">
        <f t="shared" ref="C67:C71" si="168">LEFT(B67,4)</f>
        <v>8740</v>
      </c>
      <c r="D67" s="256">
        <f>SUM($F67:K67)</f>
        <v>4511.08</v>
      </c>
      <c r="E67" s="257">
        <f>D67/$D$72</f>
        <v>0.48714925012094823</v>
      </c>
      <c r="F67" s="258">
        <f>'Div 12 history '!B67</f>
        <v>920.59</v>
      </c>
      <c r="G67" s="258">
        <f>'Div 12 history '!C67</f>
        <v>962.37</v>
      </c>
      <c r="H67" s="258">
        <f>'Div 12 history '!D67</f>
        <v>878.81</v>
      </c>
      <c r="I67" s="258">
        <f>'Div 12 history '!E67</f>
        <v>920.59</v>
      </c>
      <c r="J67" s="258">
        <f>'Div 12 history '!F67</f>
        <v>414.36</v>
      </c>
      <c r="K67" s="258">
        <f>'Div 12 history '!G67</f>
        <v>414.36</v>
      </c>
      <c r="L67" s="256">
        <f t="shared" ref="L67:AA71" si="169">$E67*L$72</f>
        <v>730.72387518142239</v>
      </c>
      <c r="M67" s="256">
        <f t="shared" si="169"/>
        <v>730.72387518142239</v>
      </c>
      <c r="N67" s="256">
        <f t="shared" si="169"/>
        <v>730.72387518142239</v>
      </c>
      <c r="O67" s="256">
        <f t="shared" si="169"/>
        <v>730.72387518142239</v>
      </c>
      <c r="P67" s="256">
        <f t="shared" si="169"/>
        <v>730.72387518142239</v>
      </c>
      <c r="Q67" s="256">
        <f t="shared" si="169"/>
        <v>730.72387518142239</v>
      </c>
      <c r="R67" s="256">
        <f t="shared" si="169"/>
        <v>470.76642083938077</v>
      </c>
      <c r="S67" s="256">
        <f t="shared" si="169"/>
        <v>1630.6200704523465</v>
      </c>
      <c r="T67" s="256">
        <f t="shared" si="169"/>
        <v>1054.911958151911</v>
      </c>
      <c r="U67" s="256">
        <f t="shared" ref="U67:U71" si="170">$E67*U$72</f>
        <v>474.28850991775522</v>
      </c>
      <c r="V67" s="256">
        <f t="shared" si="169"/>
        <v>631.96897919690377</v>
      </c>
      <c r="W67" s="256">
        <f t="shared" si="169"/>
        <v>248.52406144170294</v>
      </c>
      <c r="X67" s="256">
        <f t="shared" si="169"/>
        <v>730.72387518142239</v>
      </c>
      <c r="Y67" s="256">
        <f t="shared" si="169"/>
        <v>730.72387518142239</v>
      </c>
      <c r="Z67" s="256">
        <f t="shared" si="169"/>
        <v>730.72387518142239</v>
      </c>
      <c r="AA67" s="256">
        <f t="shared" si="169"/>
        <v>730.72387518142239</v>
      </c>
      <c r="AB67" s="256">
        <f t="shared" ref="R67:AF71" si="171">$E67*AB$72</f>
        <v>730.72387518142239</v>
      </c>
      <c r="AC67" s="256">
        <f t="shared" si="171"/>
        <v>730.72387518142239</v>
      </c>
      <c r="AD67" s="256">
        <f t="shared" si="171"/>
        <v>470.76642083938077</v>
      </c>
      <c r="AE67" s="256">
        <f t="shared" si="171"/>
        <v>1630.6200704523465</v>
      </c>
      <c r="AF67" s="256">
        <f t="shared" si="171"/>
        <v>1054.911958151911</v>
      </c>
    </row>
    <row r="68" spans="1:38">
      <c r="A68" s="145" t="s">
        <v>431</v>
      </c>
      <c r="B68" s="125" t="str">
        <f t="shared" si="123"/>
        <v>8740-03004</v>
      </c>
      <c r="C68" s="255" t="str">
        <f t="shared" si="168"/>
        <v>8740</v>
      </c>
      <c r="D68" s="256">
        <f>SUM($F68:K68)</f>
        <v>3912</v>
      </c>
      <c r="E68" s="257">
        <f>D68/$D$72</f>
        <v>0.42245490358697907</v>
      </c>
      <c r="F68" s="258">
        <f>'Div 12 history '!B68</f>
        <v>4</v>
      </c>
      <c r="G68" s="258">
        <f>'Div 12 history '!C68</f>
        <v>2384.9</v>
      </c>
      <c r="H68" s="258">
        <f>'Div 12 history '!D68</f>
        <v>1172.81</v>
      </c>
      <c r="I68" s="258">
        <f>'Div 12 history '!E68</f>
        <v>11.23</v>
      </c>
      <c r="J68" s="258">
        <f>'Div 12 history '!F68</f>
        <v>335.04</v>
      </c>
      <c r="K68" s="258">
        <f>'Div 12 history '!G68</f>
        <v>4.0199999999999996</v>
      </c>
      <c r="L68" s="256">
        <f t="shared" si="169"/>
        <v>633.68235538046861</v>
      </c>
      <c r="M68" s="256">
        <f t="shared" si="169"/>
        <v>633.68235538046861</v>
      </c>
      <c r="N68" s="256">
        <f t="shared" si="169"/>
        <v>633.68235538046861</v>
      </c>
      <c r="O68" s="256">
        <f t="shared" si="169"/>
        <v>633.68235538046861</v>
      </c>
      <c r="P68" s="256">
        <f t="shared" si="169"/>
        <v>633.68235538046861</v>
      </c>
      <c r="Q68" s="256">
        <f t="shared" si="169"/>
        <v>633.68235538046861</v>
      </c>
      <c r="R68" s="256">
        <f t="shared" si="171"/>
        <v>408.24774517934895</v>
      </c>
      <c r="S68" s="256">
        <f t="shared" si="171"/>
        <v>1414.0706251295874</v>
      </c>
      <c r="T68" s="256">
        <f t="shared" si="171"/>
        <v>914.81764461953139</v>
      </c>
      <c r="U68" s="256">
        <f t="shared" si="170"/>
        <v>411.30209413228283</v>
      </c>
      <c r="V68" s="256">
        <f t="shared" si="171"/>
        <v>548.04229732531633</v>
      </c>
      <c r="W68" s="256">
        <f t="shared" si="171"/>
        <v>215.51959361393324</v>
      </c>
      <c r="X68" s="256">
        <f t="shared" si="171"/>
        <v>633.68235538046861</v>
      </c>
      <c r="Y68" s="256">
        <f t="shared" si="171"/>
        <v>633.68235538046861</v>
      </c>
      <c r="Z68" s="256">
        <f t="shared" si="171"/>
        <v>633.68235538046861</v>
      </c>
      <c r="AA68" s="256">
        <f t="shared" si="171"/>
        <v>633.68235538046861</v>
      </c>
      <c r="AB68" s="256">
        <f t="shared" si="171"/>
        <v>633.68235538046861</v>
      </c>
      <c r="AC68" s="256">
        <f t="shared" si="171"/>
        <v>633.68235538046861</v>
      </c>
      <c r="AD68" s="256">
        <f t="shared" si="171"/>
        <v>408.24774517934895</v>
      </c>
      <c r="AE68" s="256">
        <f t="shared" si="171"/>
        <v>1414.0706251295874</v>
      </c>
      <c r="AF68" s="256">
        <f t="shared" si="171"/>
        <v>914.81764461953139</v>
      </c>
    </row>
    <row r="69" spans="1:38">
      <c r="A69" s="145" t="s">
        <v>733</v>
      </c>
      <c r="B69" s="125" t="str">
        <f t="shared" ref="B69" si="172">RIGHT(A69,10)</f>
        <v>9210-03004</v>
      </c>
      <c r="C69" s="255" t="str">
        <f t="shared" ref="C69" si="173">LEFT(B69,4)</f>
        <v>9210</v>
      </c>
      <c r="D69" s="256">
        <f>SUM($F69:K69)</f>
        <v>30.3</v>
      </c>
      <c r="E69" s="257">
        <f>D69/$D$72</f>
        <v>3.272081691893013E-3</v>
      </c>
      <c r="F69" s="258">
        <f>'Div 12 history '!B69</f>
        <v>0</v>
      </c>
      <c r="G69" s="258">
        <f>'Div 12 history '!C69</f>
        <v>0</v>
      </c>
      <c r="H69" s="258">
        <f>'Div 12 history '!D69</f>
        <v>30.3</v>
      </c>
      <c r="I69" s="258">
        <f>'Div 12 history '!E69</f>
        <v>0</v>
      </c>
      <c r="J69" s="258">
        <f>'Div 12 history '!F69</f>
        <v>0</v>
      </c>
      <c r="K69" s="258">
        <f>'Div 12 history '!G69</f>
        <v>0</v>
      </c>
      <c r="L69" s="256">
        <f t="shared" si="169"/>
        <v>4.9081225378395192</v>
      </c>
      <c r="M69" s="256">
        <f t="shared" si="169"/>
        <v>4.9081225378395192</v>
      </c>
      <c r="N69" s="256">
        <f t="shared" si="169"/>
        <v>4.9081225378395192</v>
      </c>
      <c r="O69" s="256">
        <f t="shared" si="169"/>
        <v>4.9081225378395192</v>
      </c>
      <c r="P69" s="256">
        <f t="shared" si="169"/>
        <v>4.9081225378395192</v>
      </c>
      <c r="Q69" s="256">
        <f t="shared" si="169"/>
        <v>4.9081225378395192</v>
      </c>
      <c r="R69" s="256">
        <f t="shared" si="171"/>
        <v>3.1620415845946508</v>
      </c>
      <c r="S69" s="256">
        <f t="shared" si="171"/>
        <v>10.952540884822726</v>
      </c>
      <c r="T69" s="256">
        <f t="shared" si="171"/>
        <v>7.085627462160482</v>
      </c>
      <c r="U69" s="256">
        <f t="shared" si="170"/>
        <v>3.1856987352270374</v>
      </c>
      <c r="V69" s="256">
        <f t="shared" si="171"/>
        <v>4.2448061372589683</v>
      </c>
      <c r="W69" s="256">
        <f t="shared" si="171"/>
        <v>1.6692851959361394</v>
      </c>
      <c r="X69" s="256">
        <f t="shared" si="171"/>
        <v>4.9081225378395192</v>
      </c>
      <c r="Y69" s="256">
        <f t="shared" si="171"/>
        <v>4.9081225378395192</v>
      </c>
      <c r="Z69" s="256">
        <f t="shared" si="171"/>
        <v>4.9081225378395192</v>
      </c>
      <c r="AA69" s="256">
        <f t="shared" si="171"/>
        <v>4.9081225378395192</v>
      </c>
      <c r="AB69" s="256">
        <f t="shared" si="171"/>
        <v>4.9081225378395192</v>
      </c>
      <c r="AC69" s="256">
        <f t="shared" si="171"/>
        <v>4.9081225378395192</v>
      </c>
      <c r="AD69" s="256">
        <f t="shared" si="171"/>
        <v>3.1620415845946508</v>
      </c>
      <c r="AE69" s="256">
        <f t="shared" si="171"/>
        <v>10.952540884822726</v>
      </c>
      <c r="AF69" s="256">
        <f t="shared" si="171"/>
        <v>7.085627462160482</v>
      </c>
    </row>
    <row r="70" spans="1:38">
      <c r="A70" s="145" t="s">
        <v>447</v>
      </c>
      <c r="B70" s="125" t="str">
        <f t="shared" si="123"/>
        <v>8740-04560</v>
      </c>
      <c r="C70" s="255" t="str">
        <f t="shared" si="168"/>
        <v>8740</v>
      </c>
      <c r="D70" s="256">
        <f>SUM($F70:K70)</f>
        <v>175</v>
      </c>
      <c r="E70" s="257">
        <f>D70/$D$72</f>
        <v>1.8898161586840833E-2</v>
      </c>
      <c r="F70" s="258">
        <f>'Div 12 history '!B70</f>
        <v>25</v>
      </c>
      <c r="G70" s="258">
        <f>'Div 12 history '!C70</f>
        <v>0</v>
      </c>
      <c r="H70" s="258">
        <f>'Div 12 history '!D70</f>
        <v>50</v>
      </c>
      <c r="I70" s="258">
        <f>'Div 12 history '!E70</f>
        <v>0</v>
      </c>
      <c r="J70" s="258">
        <f>'Div 12 history '!F70</f>
        <v>25</v>
      </c>
      <c r="K70" s="258">
        <f>'Div 12 history '!G70</f>
        <v>75</v>
      </c>
      <c r="L70" s="256">
        <f t="shared" si="169"/>
        <v>28.34724238026125</v>
      </c>
      <c r="M70" s="256">
        <f t="shared" si="169"/>
        <v>28.34724238026125</v>
      </c>
      <c r="N70" s="256">
        <f t="shared" si="169"/>
        <v>28.34724238026125</v>
      </c>
      <c r="O70" s="256">
        <f t="shared" si="169"/>
        <v>28.34724238026125</v>
      </c>
      <c r="P70" s="256">
        <f t="shared" si="169"/>
        <v>28.34724238026125</v>
      </c>
      <c r="Q70" s="256">
        <f t="shared" si="169"/>
        <v>28.34724238026125</v>
      </c>
      <c r="R70" s="256">
        <f t="shared" si="171"/>
        <v>18.262616412675374</v>
      </c>
      <c r="S70" s="256">
        <f t="shared" si="171"/>
        <v>63.257249334784717</v>
      </c>
      <c r="T70" s="256">
        <f t="shared" si="171"/>
        <v>40.923590953072086</v>
      </c>
      <c r="U70" s="256">
        <f t="shared" si="170"/>
        <v>18.399250120948235</v>
      </c>
      <c r="V70" s="256">
        <f t="shared" si="171"/>
        <v>24.516207063376878</v>
      </c>
      <c r="W70" s="256">
        <f t="shared" si="171"/>
        <v>9.6410861151427181</v>
      </c>
      <c r="X70" s="256">
        <f t="shared" si="171"/>
        <v>28.34724238026125</v>
      </c>
      <c r="Y70" s="256">
        <f t="shared" si="171"/>
        <v>28.34724238026125</v>
      </c>
      <c r="Z70" s="256">
        <f t="shared" si="171"/>
        <v>28.34724238026125</v>
      </c>
      <c r="AA70" s="256">
        <f t="shared" si="171"/>
        <v>28.34724238026125</v>
      </c>
      <c r="AB70" s="256">
        <f t="shared" si="171"/>
        <v>28.34724238026125</v>
      </c>
      <c r="AC70" s="256">
        <f t="shared" si="171"/>
        <v>28.34724238026125</v>
      </c>
      <c r="AD70" s="256">
        <f t="shared" si="171"/>
        <v>18.262616412675374</v>
      </c>
      <c r="AE70" s="256">
        <f t="shared" si="171"/>
        <v>63.257249334784717</v>
      </c>
      <c r="AF70" s="256">
        <f t="shared" si="171"/>
        <v>40.923590953072086</v>
      </c>
    </row>
    <row r="71" spans="1:38">
      <c r="A71" s="145" t="s">
        <v>448</v>
      </c>
      <c r="B71" s="125" t="str">
        <f t="shared" si="123"/>
        <v>8740-04563</v>
      </c>
      <c r="C71" s="255" t="str">
        <f t="shared" si="168"/>
        <v>8740</v>
      </c>
      <c r="D71" s="256">
        <f>SUM($F71:K71)</f>
        <v>631.78</v>
      </c>
      <c r="E71" s="257">
        <f>D71/$D$72</f>
        <v>6.8225603013338867E-2</v>
      </c>
      <c r="F71" s="258">
        <f>'Div 12 history '!B71</f>
        <v>16.78</v>
      </c>
      <c r="G71" s="258">
        <f>'Div 12 history '!C71</f>
        <v>0</v>
      </c>
      <c r="H71" s="258">
        <f>'Div 12 history '!D71</f>
        <v>33.56</v>
      </c>
      <c r="I71" s="258">
        <f>'Div 12 history '!E71</f>
        <v>41.78</v>
      </c>
      <c r="J71" s="258">
        <f>'Div 12 history '!F71</f>
        <v>522.88</v>
      </c>
      <c r="K71" s="258">
        <f>'Div 12 history '!G71</f>
        <v>16.78</v>
      </c>
      <c r="L71" s="256">
        <f t="shared" si="169"/>
        <v>102.3384045200083</v>
      </c>
      <c r="M71" s="256">
        <f t="shared" si="169"/>
        <v>102.3384045200083</v>
      </c>
      <c r="N71" s="256">
        <f t="shared" si="169"/>
        <v>102.3384045200083</v>
      </c>
      <c r="O71" s="256">
        <f t="shared" si="169"/>
        <v>102.3384045200083</v>
      </c>
      <c r="P71" s="256">
        <f t="shared" si="169"/>
        <v>102.3384045200083</v>
      </c>
      <c r="Q71" s="256">
        <f t="shared" si="169"/>
        <v>102.3384045200083</v>
      </c>
      <c r="R71" s="256">
        <f t="shared" si="171"/>
        <v>65.931175984000276</v>
      </c>
      <c r="S71" s="256">
        <f t="shared" si="171"/>
        <v>228.3695141984588</v>
      </c>
      <c r="T71" s="256">
        <f t="shared" si="171"/>
        <v>147.74117881332506</v>
      </c>
      <c r="U71" s="256">
        <f t="shared" si="170"/>
        <v>66.424447093786725</v>
      </c>
      <c r="V71" s="256">
        <f t="shared" si="171"/>
        <v>88.507710277144255</v>
      </c>
      <c r="W71" s="256">
        <f t="shared" si="171"/>
        <v>34.805973633284957</v>
      </c>
      <c r="X71" s="256">
        <f t="shared" si="171"/>
        <v>102.3384045200083</v>
      </c>
      <c r="Y71" s="256">
        <f t="shared" si="171"/>
        <v>102.3384045200083</v>
      </c>
      <c r="Z71" s="256">
        <f t="shared" si="171"/>
        <v>102.3384045200083</v>
      </c>
      <c r="AA71" s="256">
        <f t="shared" si="171"/>
        <v>102.3384045200083</v>
      </c>
      <c r="AB71" s="256">
        <f t="shared" si="171"/>
        <v>102.3384045200083</v>
      </c>
      <c r="AC71" s="256">
        <f t="shared" si="171"/>
        <v>102.3384045200083</v>
      </c>
      <c r="AD71" s="256">
        <f t="shared" si="171"/>
        <v>65.931175984000276</v>
      </c>
      <c r="AE71" s="256">
        <f t="shared" si="171"/>
        <v>228.3695141984588</v>
      </c>
      <c r="AF71" s="256">
        <f t="shared" si="171"/>
        <v>147.74117881332506</v>
      </c>
    </row>
    <row r="72" spans="1:38">
      <c r="A72" s="133" t="s">
        <v>20</v>
      </c>
      <c r="B72" s="171"/>
      <c r="C72" s="182"/>
      <c r="D72" s="259">
        <f t="shared" ref="D72:F72" si="174">SUM(D67:D71)</f>
        <v>9260.16</v>
      </c>
      <c r="E72" s="260">
        <f t="shared" si="174"/>
        <v>1</v>
      </c>
      <c r="F72" s="259">
        <f t="shared" si="174"/>
        <v>966.37</v>
      </c>
      <c r="G72" s="259">
        <f t="shared" ref="G72:K72" si="175">SUM(G67:G71)</f>
        <v>3347.27</v>
      </c>
      <c r="H72" s="259">
        <f t="shared" si="175"/>
        <v>2165.48</v>
      </c>
      <c r="I72" s="259">
        <f t="shared" si="175"/>
        <v>973.6</v>
      </c>
      <c r="J72" s="259">
        <f t="shared" si="175"/>
        <v>1297.2800000000002</v>
      </c>
      <c r="K72" s="259">
        <f t="shared" si="175"/>
        <v>510.15999999999997</v>
      </c>
      <c r="L72" s="276">
        <f>'FY21 OM Budget'!AU75</f>
        <v>1500</v>
      </c>
      <c r="M72" s="276">
        <f>'FY21 OM Budget'!AV75</f>
        <v>1500</v>
      </c>
      <c r="N72" s="276">
        <f>'FY21 OM Budget'!AW75</f>
        <v>1500</v>
      </c>
      <c r="O72" s="276">
        <f>'FY21 OM Budget'!AX75</f>
        <v>1500</v>
      </c>
      <c r="P72" s="276">
        <f>'FY21 OM Budget'!AY75</f>
        <v>1500</v>
      </c>
      <c r="Q72" s="276">
        <f>'FY21 OM Budget'!AZ75</f>
        <v>1500</v>
      </c>
      <c r="R72" s="263">
        <f t="shared" ref="R72" si="176">F72*(1+R$4)</f>
        <v>966.37</v>
      </c>
      <c r="S72" s="263">
        <f t="shared" ref="S72" si="177">G72*(1+S$4)</f>
        <v>3347.27</v>
      </c>
      <c r="T72" s="263">
        <f t="shared" ref="T72" si="178">H72*(1+T$4)</f>
        <v>2165.48</v>
      </c>
      <c r="U72" s="263">
        <f t="shared" ref="U72" si="179">I72*(1+U$4)</f>
        <v>973.6</v>
      </c>
      <c r="V72" s="263">
        <f t="shared" ref="V72" si="180">J72*(1+V$4)</f>
        <v>1297.2800000000002</v>
      </c>
      <c r="W72" s="263">
        <f t="shared" ref="W72" si="181">K72*(1+W$4)</f>
        <v>510.15999999999997</v>
      </c>
      <c r="X72" s="263">
        <f t="shared" ref="X72" si="182">L72*(1+X$4)</f>
        <v>1500</v>
      </c>
      <c r="Y72" s="263">
        <f t="shared" ref="Y72" si="183">M72*(1+Y$4)</f>
        <v>1500</v>
      </c>
      <c r="Z72" s="263">
        <f t="shared" ref="Z72" si="184">N72*(1+Z$4)</f>
        <v>1500</v>
      </c>
      <c r="AA72" s="263">
        <f t="shared" ref="AA72" si="185">O72*(1+AA$4)</f>
        <v>1500</v>
      </c>
      <c r="AB72" s="263">
        <f t="shared" ref="AB72" si="186">P72*(1+AB$4)</f>
        <v>1500</v>
      </c>
      <c r="AC72" s="263">
        <f t="shared" ref="AC72" si="187">Q72*(1+AC$4)</f>
        <v>1500</v>
      </c>
      <c r="AD72" s="263">
        <f t="shared" ref="AD72" si="188">R72*(1+AD$4)</f>
        <v>966.37</v>
      </c>
      <c r="AE72" s="263">
        <f t="shared" ref="AE72" si="189">S72*(1+AE$4)</f>
        <v>3347.27</v>
      </c>
      <c r="AF72" s="263">
        <f t="shared" ref="AF72" si="190">T72*(1+AF$4)</f>
        <v>2165.48</v>
      </c>
      <c r="AH72" s="264">
        <f>SUM(F72:Q72)</f>
        <v>18260.160000000003</v>
      </c>
      <c r="AI72" s="264">
        <f>SUM(U72:AF72)</f>
        <v>18260.160000000003</v>
      </c>
      <c r="AK72" s="264">
        <f>AH72*$AK$7</f>
        <v>991.93235990700691</v>
      </c>
      <c r="AL72" s="264">
        <f>AI72*$AL$7</f>
        <v>1014.7875754176002</v>
      </c>
    </row>
    <row r="73" spans="1:38">
      <c r="A73" s="145"/>
      <c r="B73" s="125" t="str">
        <f t="shared" si="123"/>
        <v/>
      </c>
      <c r="C73" s="182" t="s">
        <v>847</v>
      </c>
      <c r="D73" s="256">
        <f>D72-SUM(F72:K72)</f>
        <v>0</v>
      </c>
      <c r="F73" s="256">
        <f>F72-'Div 12 history '!B72</f>
        <v>0</v>
      </c>
      <c r="G73" s="256">
        <f>G72-'Div 12 history '!C72</f>
        <v>0</v>
      </c>
      <c r="H73" s="256">
        <f>H72-'Div 12 history '!D72</f>
        <v>0</v>
      </c>
      <c r="I73" s="256">
        <f>I72-'Div 12 history '!E72</f>
        <v>0</v>
      </c>
      <c r="J73" s="256">
        <f>J72-'Div 12 history '!F72</f>
        <v>0</v>
      </c>
      <c r="K73" s="256">
        <f>K72-'Div 12 history '!G72</f>
        <v>0</v>
      </c>
      <c r="L73" s="256">
        <f t="shared" ref="L73" si="191">L72-SUM(L67:L71)</f>
        <v>0</v>
      </c>
      <c r="M73" s="256">
        <f t="shared" ref="M73:T73" si="192">M72-SUM(M67:M71)</f>
        <v>0</v>
      </c>
      <c r="N73" s="256">
        <f t="shared" si="192"/>
        <v>0</v>
      </c>
      <c r="O73" s="256">
        <f t="shared" si="192"/>
        <v>0</v>
      </c>
      <c r="P73" s="256">
        <f t="shared" si="192"/>
        <v>0</v>
      </c>
      <c r="Q73" s="256">
        <f t="shared" si="192"/>
        <v>0</v>
      </c>
      <c r="R73" s="256">
        <f t="shared" si="192"/>
        <v>0</v>
      </c>
      <c r="S73" s="256">
        <f t="shared" si="192"/>
        <v>0</v>
      </c>
      <c r="T73" s="256">
        <f t="shared" si="192"/>
        <v>0</v>
      </c>
      <c r="U73" s="256">
        <f t="shared" ref="U73" si="193">U72-SUM(U67:U71)</f>
        <v>0</v>
      </c>
      <c r="V73" s="256">
        <f t="shared" ref="V73:AF73" si="194">V72-SUM(V67:V71)</f>
        <v>0</v>
      </c>
      <c r="W73" s="256">
        <f t="shared" si="194"/>
        <v>0</v>
      </c>
      <c r="X73" s="256">
        <f t="shared" si="194"/>
        <v>0</v>
      </c>
      <c r="Y73" s="256">
        <f t="shared" si="194"/>
        <v>0</v>
      </c>
      <c r="Z73" s="256">
        <f t="shared" si="194"/>
        <v>0</v>
      </c>
      <c r="AA73" s="256">
        <f t="shared" si="194"/>
        <v>0</v>
      </c>
      <c r="AB73" s="256">
        <f t="shared" si="194"/>
        <v>0</v>
      </c>
      <c r="AC73" s="256">
        <f t="shared" si="194"/>
        <v>0</v>
      </c>
      <c r="AD73" s="256">
        <f t="shared" si="194"/>
        <v>0</v>
      </c>
      <c r="AE73" s="256">
        <f t="shared" si="194"/>
        <v>0</v>
      </c>
      <c r="AF73" s="256">
        <f t="shared" si="194"/>
        <v>0</v>
      </c>
    </row>
    <row r="74" spans="1:38">
      <c r="A74" s="145" t="s">
        <v>649</v>
      </c>
      <c r="B74" s="125" t="str">
        <f t="shared" si="123"/>
        <v>9030-02005</v>
      </c>
      <c r="C74" s="255" t="str">
        <f t="shared" ref="C74" si="195">LEFT(B74,4)</f>
        <v>9030</v>
      </c>
      <c r="D74" s="256">
        <f>SUM($F74:K74)</f>
        <v>0</v>
      </c>
      <c r="E74" s="257">
        <f>D74/$D$80</f>
        <v>0</v>
      </c>
      <c r="F74" s="258">
        <f>'Div 12 history '!B74</f>
        <v>0</v>
      </c>
      <c r="G74" s="258">
        <f>'Div 12 history '!C74</f>
        <v>0</v>
      </c>
      <c r="H74" s="258">
        <f>'Div 12 history '!D74</f>
        <v>0</v>
      </c>
      <c r="I74" s="258">
        <f>'Div 12 history '!E74</f>
        <v>0</v>
      </c>
      <c r="J74" s="258">
        <f>'Div 12 history '!F74</f>
        <v>0</v>
      </c>
      <c r="K74" s="258">
        <f>'Div 12 history '!G74</f>
        <v>0</v>
      </c>
      <c r="L74" s="256">
        <f t="shared" ref="L74:AA79" si="196">$E74*L$80</f>
        <v>0</v>
      </c>
      <c r="M74" s="256">
        <f t="shared" si="196"/>
        <v>0</v>
      </c>
      <c r="N74" s="256">
        <f t="shared" si="196"/>
        <v>0</v>
      </c>
      <c r="O74" s="256">
        <f t="shared" si="196"/>
        <v>0</v>
      </c>
      <c r="P74" s="256">
        <f t="shared" si="196"/>
        <v>0</v>
      </c>
      <c r="Q74" s="256">
        <f t="shared" si="196"/>
        <v>0</v>
      </c>
      <c r="R74" s="256">
        <f t="shared" si="196"/>
        <v>0</v>
      </c>
      <c r="S74" s="256">
        <f t="shared" si="196"/>
        <v>0</v>
      </c>
      <c r="T74" s="256">
        <f t="shared" si="196"/>
        <v>0</v>
      </c>
      <c r="U74" s="256">
        <f t="shared" si="196"/>
        <v>0</v>
      </c>
      <c r="V74" s="256">
        <f t="shared" si="196"/>
        <v>0</v>
      </c>
      <c r="W74" s="256">
        <f t="shared" si="196"/>
        <v>0</v>
      </c>
      <c r="X74" s="256">
        <f t="shared" si="196"/>
        <v>0</v>
      </c>
      <c r="Y74" s="256">
        <f t="shared" si="196"/>
        <v>0</v>
      </c>
      <c r="Z74" s="256">
        <f t="shared" si="196"/>
        <v>0</v>
      </c>
      <c r="AA74" s="256">
        <f t="shared" si="196"/>
        <v>0</v>
      </c>
      <c r="AB74" s="256">
        <f t="shared" ref="R74:AF79" si="197">$E74*AB$80</f>
        <v>0</v>
      </c>
      <c r="AC74" s="256">
        <f t="shared" si="197"/>
        <v>0</v>
      </c>
      <c r="AD74" s="256">
        <f t="shared" si="197"/>
        <v>0</v>
      </c>
      <c r="AE74" s="256">
        <f t="shared" si="197"/>
        <v>0</v>
      </c>
      <c r="AF74" s="256">
        <f t="shared" si="197"/>
        <v>0</v>
      </c>
    </row>
    <row r="75" spans="1:38">
      <c r="A75" s="145" t="s">
        <v>736</v>
      </c>
      <c r="B75" s="125" t="str">
        <f t="shared" ref="B75:B79" si="198">RIGHT(A75,10)</f>
        <v>9210-02005</v>
      </c>
      <c r="C75" s="255" t="str">
        <f t="shared" ref="C75:C79" si="199">LEFT(B75,4)</f>
        <v>9210</v>
      </c>
      <c r="D75" s="256">
        <f>SUM($F75:K75)</f>
        <v>0</v>
      </c>
      <c r="E75" s="257">
        <f t="shared" ref="E75:E79" si="200">D75/$D$80</f>
        <v>0</v>
      </c>
      <c r="F75" s="258">
        <f>'Div 12 history '!B75</f>
        <v>0</v>
      </c>
      <c r="G75" s="258">
        <f>'Div 12 history '!C75</f>
        <v>0</v>
      </c>
      <c r="H75" s="258">
        <f>'Div 12 history '!D75</f>
        <v>0</v>
      </c>
      <c r="I75" s="258">
        <f>'Div 12 history '!E75</f>
        <v>0</v>
      </c>
      <c r="J75" s="258">
        <f>'Div 12 history '!F75</f>
        <v>0</v>
      </c>
      <c r="K75" s="258">
        <f>'Div 12 history '!G75</f>
        <v>0</v>
      </c>
      <c r="L75" s="256">
        <f t="shared" si="196"/>
        <v>0</v>
      </c>
      <c r="M75" s="256">
        <f t="shared" si="196"/>
        <v>0</v>
      </c>
      <c r="N75" s="256">
        <f t="shared" si="196"/>
        <v>0</v>
      </c>
      <c r="O75" s="256">
        <f t="shared" si="196"/>
        <v>0</v>
      </c>
      <c r="P75" s="256">
        <f t="shared" si="196"/>
        <v>0</v>
      </c>
      <c r="Q75" s="256">
        <f t="shared" si="196"/>
        <v>0</v>
      </c>
      <c r="R75" s="256">
        <f t="shared" si="197"/>
        <v>0</v>
      </c>
      <c r="S75" s="256">
        <f t="shared" si="197"/>
        <v>0</v>
      </c>
      <c r="T75" s="256">
        <f t="shared" si="197"/>
        <v>0</v>
      </c>
      <c r="U75" s="256">
        <f t="shared" si="196"/>
        <v>0</v>
      </c>
      <c r="V75" s="256">
        <f t="shared" si="197"/>
        <v>0</v>
      </c>
      <c r="W75" s="256">
        <f t="shared" si="197"/>
        <v>0</v>
      </c>
      <c r="X75" s="256">
        <f t="shared" si="197"/>
        <v>0</v>
      </c>
      <c r="Y75" s="256">
        <f t="shared" si="197"/>
        <v>0</v>
      </c>
      <c r="Z75" s="256">
        <f t="shared" si="197"/>
        <v>0</v>
      </c>
      <c r="AA75" s="256">
        <f t="shared" si="197"/>
        <v>0</v>
      </c>
      <c r="AB75" s="256">
        <f t="shared" si="197"/>
        <v>0</v>
      </c>
      <c r="AC75" s="256">
        <f t="shared" si="197"/>
        <v>0</v>
      </c>
      <c r="AD75" s="256">
        <f t="shared" si="197"/>
        <v>0</v>
      </c>
      <c r="AE75" s="256">
        <f t="shared" si="197"/>
        <v>0</v>
      </c>
      <c r="AF75" s="256">
        <f t="shared" si="197"/>
        <v>0</v>
      </c>
    </row>
    <row r="76" spans="1:38">
      <c r="A76" s="145" t="s">
        <v>454</v>
      </c>
      <c r="B76" s="125" t="str">
        <f t="shared" si="198"/>
        <v>8700-05010</v>
      </c>
      <c r="C76" s="255" t="str">
        <f t="shared" si="199"/>
        <v>8700</v>
      </c>
      <c r="D76" s="256">
        <f>SUM($F76:K76)</f>
        <v>61.14</v>
      </c>
      <c r="E76" s="257">
        <f t="shared" si="200"/>
        <v>3.8071303054795528E-3</v>
      </c>
      <c r="F76" s="258">
        <f>'Div 12 history '!B76</f>
        <v>0</v>
      </c>
      <c r="G76" s="258">
        <f>'Div 12 history '!C76</f>
        <v>0</v>
      </c>
      <c r="H76" s="258">
        <f>'Div 12 history '!D76</f>
        <v>0</v>
      </c>
      <c r="I76" s="258">
        <f>'Div 12 history '!E76</f>
        <v>0</v>
      </c>
      <c r="J76" s="258">
        <f>'Div 12 history '!F76</f>
        <v>61.14</v>
      </c>
      <c r="K76" s="258">
        <f>'Div 12 history '!G76</f>
        <v>0</v>
      </c>
      <c r="L76" s="256">
        <f t="shared" si="196"/>
        <v>22.096584293003325</v>
      </c>
      <c r="M76" s="256">
        <f t="shared" si="196"/>
        <v>22.096584293003325</v>
      </c>
      <c r="N76" s="256">
        <f t="shared" si="196"/>
        <v>22.096584293003325</v>
      </c>
      <c r="O76" s="256">
        <f t="shared" si="196"/>
        <v>22.096584293003325</v>
      </c>
      <c r="P76" s="256">
        <f t="shared" si="196"/>
        <v>22.096584293003325</v>
      </c>
      <c r="Q76" s="256">
        <f t="shared" si="196"/>
        <v>22.104198553614285</v>
      </c>
      <c r="R76" s="256">
        <f t="shared" si="197"/>
        <v>13.853804539912598</v>
      </c>
      <c r="S76" s="256">
        <f t="shared" si="197"/>
        <v>8.6411959395591591</v>
      </c>
      <c r="T76" s="256">
        <f t="shared" si="197"/>
        <v>9.1093587532239795</v>
      </c>
      <c r="U76" s="256">
        <f t="shared" si="196"/>
        <v>9.3110224455052339</v>
      </c>
      <c r="V76" s="256">
        <f t="shared" si="197"/>
        <v>10.123844765725119</v>
      </c>
      <c r="W76" s="256">
        <f t="shared" si="197"/>
        <v>10.100773556073911</v>
      </c>
      <c r="X76" s="256">
        <f t="shared" si="197"/>
        <v>22.096584293003325</v>
      </c>
      <c r="Y76" s="256">
        <f t="shared" si="197"/>
        <v>22.096584293003325</v>
      </c>
      <c r="Z76" s="256">
        <f t="shared" si="197"/>
        <v>22.096584293003325</v>
      </c>
      <c r="AA76" s="256">
        <f t="shared" si="197"/>
        <v>22.096584293003325</v>
      </c>
      <c r="AB76" s="256">
        <f t="shared" si="197"/>
        <v>22.096584293003325</v>
      </c>
      <c r="AC76" s="256">
        <f t="shared" si="197"/>
        <v>22.104198553614285</v>
      </c>
      <c r="AD76" s="256">
        <f t="shared" si="197"/>
        <v>13.853804539912598</v>
      </c>
      <c r="AE76" s="256">
        <f t="shared" si="197"/>
        <v>8.6411959395591591</v>
      </c>
      <c r="AF76" s="256">
        <f t="shared" si="197"/>
        <v>9.1093587532239795</v>
      </c>
    </row>
    <row r="77" spans="1:38">
      <c r="A77" s="145" t="s">
        <v>734</v>
      </c>
      <c r="B77" s="125" t="str">
        <f t="shared" si="198"/>
        <v>9010-05010</v>
      </c>
      <c r="C77" s="255" t="str">
        <f t="shared" si="199"/>
        <v>9010</v>
      </c>
      <c r="D77" s="256">
        <f>SUM($F77:K77)</f>
        <v>329.75</v>
      </c>
      <c r="E77" s="257">
        <f t="shared" si="200"/>
        <v>2.0533222411381787E-2</v>
      </c>
      <c r="F77" s="258">
        <f>'Div 12 history '!B77</f>
        <v>0</v>
      </c>
      <c r="G77" s="258">
        <f>'Div 12 history '!C77</f>
        <v>58.33</v>
      </c>
      <c r="H77" s="258">
        <f>'Div 12 history '!D77</f>
        <v>32.46</v>
      </c>
      <c r="I77" s="258">
        <f>'Div 12 history '!E77</f>
        <v>0</v>
      </c>
      <c r="J77" s="258">
        <f>'Div 12 history '!F77</f>
        <v>0</v>
      </c>
      <c r="K77" s="258">
        <f>'Div 12 history '!G77</f>
        <v>238.96</v>
      </c>
      <c r="L77" s="256">
        <f t="shared" si="196"/>
        <v>119.17482287565988</v>
      </c>
      <c r="M77" s="256">
        <f t="shared" si="196"/>
        <v>119.17482287565988</v>
      </c>
      <c r="N77" s="256">
        <f t="shared" si="196"/>
        <v>119.17482287565988</v>
      </c>
      <c r="O77" s="256">
        <f t="shared" si="196"/>
        <v>119.17482287565988</v>
      </c>
      <c r="P77" s="256">
        <f t="shared" si="196"/>
        <v>119.17482287565988</v>
      </c>
      <c r="Q77" s="256">
        <f t="shared" si="196"/>
        <v>119.21588932048266</v>
      </c>
      <c r="R77" s="256">
        <f t="shared" si="197"/>
        <v>74.718548365001297</v>
      </c>
      <c r="S77" s="256">
        <f t="shared" si="197"/>
        <v>46.605076236009694</v>
      </c>
      <c r="T77" s="256">
        <f t="shared" si="197"/>
        <v>49.130046595937308</v>
      </c>
      <c r="U77" s="256">
        <f t="shared" si="196"/>
        <v>50.217691387068214</v>
      </c>
      <c r="V77" s="256">
        <f t="shared" si="197"/>
        <v>54.601534371898225</v>
      </c>
      <c r="W77" s="256">
        <f t="shared" si="197"/>
        <v>54.47710304408524</v>
      </c>
      <c r="X77" s="256">
        <f t="shared" si="197"/>
        <v>119.17482287565988</v>
      </c>
      <c r="Y77" s="256">
        <f t="shared" si="197"/>
        <v>119.17482287565988</v>
      </c>
      <c r="Z77" s="256">
        <f t="shared" si="197"/>
        <v>119.17482287565988</v>
      </c>
      <c r="AA77" s="256">
        <f t="shared" si="197"/>
        <v>119.17482287565988</v>
      </c>
      <c r="AB77" s="256">
        <f t="shared" si="197"/>
        <v>119.17482287565988</v>
      </c>
      <c r="AC77" s="256">
        <f t="shared" si="197"/>
        <v>119.21588932048266</v>
      </c>
      <c r="AD77" s="256">
        <f t="shared" si="197"/>
        <v>74.718548365001297</v>
      </c>
      <c r="AE77" s="256">
        <f t="shared" si="197"/>
        <v>46.605076236009694</v>
      </c>
      <c r="AF77" s="256">
        <f t="shared" si="197"/>
        <v>49.130046595937308</v>
      </c>
    </row>
    <row r="78" spans="1:38">
      <c r="A78" s="145" t="s">
        <v>459</v>
      </c>
      <c r="B78" s="125" t="str">
        <f t="shared" si="198"/>
        <v>9030-05010</v>
      </c>
      <c r="C78" s="255" t="str">
        <f t="shared" si="199"/>
        <v>9030</v>
      </c>
      <c r="D78" s="256">
        <f>SUM($F78:K78)</f>
        <v>316.39</v>
      </c>
      <c r="E78" s="257">
        <f t="shared" si="200"/>
        <v>1.9701307774790247E-2</v>
      </c>
      <c r="F78" s="258">
        <f>'Div 12 history '!B78</f>
        <v>73.38</v>
      </c>
      <c r="G78" s="258">
        <f>'Div 12 history '!C78</f>
        <v>0</v>
      </c>
      <c r="H78" s="258">
        <f>'Div 12 history '!D78</f>
        <v>4.3099999999999996</v>
      </c>
      <c r="I78" s="258">
        <f>'Div 12 history '!E78</f>
        <v>0</v>
      </c>
      <c r="J78" s="258">
        <f>'Div 12 history '!F78</f>
        <v>238.70000000000002</v>
      </c>
      <c r="K78" s="258">
        <f>'Div 12 history '!G78</f>
        <v>0</v>
      </c>
      <c r="L78" s="256">
        <f t="shared" si="196"/>
        <v>114.34639032488259</v>
      </c>
      <c r="M78" s="256">
        <f t="shared" si="196"/>
        <v>114.34639032488259</v>
      </c>
      <c r="N78" s="256">
        <f t="shared" si="196"/>
        <v>114.34639032488259</v>
      </c>
      <c r="O78" s="256">
        <f t="shared" si="196"/>
        <v>114.34639032488259</v>
      </c>
      <c r="P78" s="256">
        <f t="shared" si="196"/>
        <v>114.34639032488259</v>
      </c>
      <c r="Q78" s="256">
        <f t="shared" si="196"/>
        <v>114.38579294043217</v>
      </c>
      <c r="R78" s="256">
        <f t="shared" si="197"/>
        <v>71.691285874761974</v>
      </c>
      <c r="S78" s="256">
        <f t="shared" si="197"/>
        <v>44.716846308752409</v>
      </c>
      <c r="T78" s="256">
        <f t="shared" si="197"/>
        <v>47.139516125818361</v>
      </c>
      <c r="U78" s="256">
        <f t="shared" si="196"/>
        <v>48.183094398649018</v>
      </c>
      <c r="V78" s="256">
        <f t="shared" si="197"/>
        <v>52.389323608566734</v>
      </c>
      <c r="W78" s="256">
        <f t="shared" si="197"/>
        <v>52.269933683451498</v>
      </c>
      <c r="X78" s="256">
        <f t="shared" si="197"/>
        <v>114.34639032488259</v>
      </c>
      <c r="Y78" s="256">
        <f t="shared" si="197"/>
        <v>114.34639032488259</v>
      </c>
      <c r="Z78" s="256">
        <f t="shared" si="197"/>
        <v>114.34639032488259</v>
      </c>
      <c r="AA78" s="256">
        <f t="shared" si="197"/>
        <v>114.34639032488259</v>
      </c>
      <c r="AB78" s="256">
        <f t="shared" si="197"/>
        <v>114.34639032488259</v>
      </c>
      <c r="AC78" s="256">
        <f t="shared" si="197"/>
        <v>114.38579294043217</v>
      </c>
      <c r="AD78" s="256">
        <f t="shared" si="197"/>
        <v>71.691285874761974</v>
      </c>
      <c r="AE78" s="256">
        <f t="shared" si="197"/>
        <v>44.716846308752409</v>
      </c>
      <c r="AF78" s="256">
        <f t="shared" si="197"/>
        <v>47.139516125818361</v>
      </c>
    </row>
    <row r="79" spans="1:38">
      <c r="A79" s="145" t="s">
        <v>737</v>
      </c>
      <c r="B79" s="125" t="str">
        <f t="shared" si="198"/>
        <v>9210-05010</v>
      </c>
      <c r="C79" s="255" t="str">
        <f t="shared" si="199"/>
        <v>9210</v>
      </c>
      <c r="D79" s="256">
        <f>SUM($F79:K79)</f>
        <v>15352.06</v>
      </c>
      <c r="E79" s="257">
        <f t="shared" si="200"/>
        <v>0.95595833950834841</v>
      </c>
      <c r="F79" s="258">
        <f>'Div 12 history '!B79</f>
        <v>3565.5299999999997</v>
      </c>
      <c r="G79" s="258">
        <f>'Div 12 history '!C79</f>
        <v>2211.41</v>
      </c>
      <c r="H79" s="258">
        <f>'Div 12 history '!D79</f>
        <v>2355.9399999999996</v>
      </c>
      <c r="I79" s="258">
        <f>'Div 12 history '!E79</f>
        <v>2445.6800000000003</v>
      </c>
      <c r="J79" s="258">
        <f>'Div 12 history '!F79</f>
        <v>2359.34</v>
      </c>
      <c r="K79" s="258">
        <f>'Div 12 history '!G79</f>
        <v>2414.16</v>
      </c>
      <c r="L79" s="256">
        <f t="shared" si="196"/>
        <v>5548.3822025064537</v>
      </c>
      <c r="M79" s="256">
        <f t="shared" si="196"/>
        <v>5548.3822025064537</v>
      </c>
      <c r="N79" s="256">
        <f t="shared" si="196"/>
        <v>5548.3822025064537</v>
      </c>
      <c r="O79" s="256">
        <f t="shared" si="196"/>
        <v>5548.3822025064537</v>
      </c>
      <c r="P79" s="256">
        <f t="shared" si="196"/>
        <v>5548.3822025064537</v>
      </c>
      <c r="Q79" s="256">
        <f t="shared" si="196"/>
        <v>5550.2941191854707</v>
      </c>
      <c r="R79" s="256">
        <f t="shared" si="197"/>
        <v>3478.6463612203238</v>
      </c>
      <c r="S79" s="256">
        <f t="shared" si="197"/>
        <v>2169.7768815156787</v>
      </c>
      <c r="T79" s="256">
        <f t="shared" si="197"/>
        <v>2287.3310785250201</v>
      </c>
      <c r="U79" s="256">
        <f t="shared" si="196"/>
        <v>2337.9681917687776</v>
      </c>
      <c r="V79" s="256">
        <f t="shared" si="197"/>
        <v>2542.0652972538101</v>
      </c>
      <c r="W79" s="256">
        <f t="shared" si="197"/>
        <v>2536.2721897163892</v>
      </c>
      <c r="X79" s="256">
        <f t="shared" si="197"/>
        <v>5548.3822025064537</v>
      </c>
      <c r="Y79" s="256">
        <f t="shared" si="197"/>
        <v>5548.3822025064537</v>
      </c>
      <c r="Z79" s="256">
        <f t="shared" si="197"/>
        <v>5548.3822025064537</v>
      </c>
      <c r="AA79" s="256">
        <f t="shared" si="197"/>
        <v>5548.3822025064537</v>
      </c>
      <c r="AB79" s="256">
        <f t="shared" si="197"/>
        <v>5548.3822025064537</v>
      </c>
      <c r="AC79" s="256">
        <f t="shared" si="197"/>
        <v>5550.2941191854707</v>
      </c>
      <c r="AD79" s="256">
        <f t="shared" si="197"/>
        <v>3478.6463612203238</v>
      </c>
      <c r="AE79" s="256">
        <f t="shared" si="197"/>
        <v>2169.7768815156787</v>
      </c>
      <c r="AF79" s="256">
        <f t="shared" si="197"/>
        <v>2287.3310785250201</v>
      </c>
    </row>
    <row r="80" spans="1:38">
      <c r="A80" s="133" t="s">
        <v>21</v>
      </c>
      <c r="B80" s="171"/>
      <c r="C80" s="182"/>
      <c r="D80" s="259">
        <f>SUM(D74:D79)</f>
        <v>16059.34</v>
      </c>
      <c r="E80" s="260">
        <f>SUM(E74:E79)</f>
        <v>1</v>
      </c>
      <c r="F80" s="259">
        <f>SUM(F74:F79)</f>
        <v>3638.91</v>
      </c>
      <c r="G80" s="259">
        <f t="shared" ref="G80:K80" si="201">SUM(G74:G79)</f>
        <v>2269.7399999999998</v>
      </c>
      <c r="H80" s="259">
        <f t="shared" si="201"/>
        <v>2392.7099999999996</v>
      </c>
      <c r="I80" s="259">
        <f t="shared" si="201"/>
        <v>2445.6800000000003</v>
      </c>
      <c r="J80" s="259">
        <f t="shared" si="201"/>
        <v>2659.1800000000003</v>
      </c>
      <c r="K80" s="259">
        <f t="shared" si="201"/>
        <v>2653.12</v>
      </c>
      <c r="L80" s="276">
        <f>'FY21 OM Budget'!AU80</f>
        <v>5804</v>
      </c>
      <c r="M80" s="276">
        <f>'FY21 OM Budget'!AV80</f>
        <v>5804</v>
      </c>
      <c r="N80" s="276">
        <f>'FY21 OM Budget'!AW80</f>
        <v>5804</v>
      </c>
      <c r="O80" s="276">
        <f>'FY21 OM Budget'!AX80</f>
        <v>5804</v>
      </c>
      <c r="P80" s="276">
        <f>'FY21 OM Budget'!AY80</f>
        <v>5804</v>
      </c>
      <c r="Q80" s="276">
        <f>'FY21 OM Budget'!AZ80</f>
        <v>5806</v>
      </c>
      <c r="R80" s="263">
        <f t="shared" ref="R80" si="202">F80*(1+R$4)</f>
        <v>3638.91</v>
      </c>
      <c r="S80" s="263">
        <f t="shared" ref="S80" si="203">G80*(1+S$4)</f>
        <v>2269.7399999999998</v>
      </c>
      <c r="T80" s="263">
        <f t="shared" ref="T80" si="204">H80*(1+T$4)</f>
        <v>2392.7099999999996</v>
      </c>
      <c r="U80" s="263">
        <f t="shared" ref="U80" si="205">I80*(1+U$4)</f>
        <v>2445.6800000000003</v>
      </c>
      <c r="V80" s="263">
        <f t="shared" ref="V80" si="206">J80*(1+V$4)</f>
        <v>2659.1800000000003</v>
      </c>
      <c r="W80" s="263">
        <f t="shared" ref="W80" si="207">K80*(1+W$4)</f>
        <v>2653.12</v>
      </c>
      <c r="X80" s="263">
        <f t="shared" ref="X80" si="208">L80*(1+X$4)</f>
        <v>5804</v>
      </c>
      <c r="Y80" s="263">
        <f t="shared" ref="Y80" si="209">M80*(1+Y$4)</f>
        <v>5804</v>
      </c>
      <c r="Z80" s="263">
        <f t="shared" ref="Z80" si="210">N80*(1+Z$4)</f>
        <v>5804</v>
      </c>
      <c r="AA80" s="263">
        <f t="shared" ref="AA80" si="211">O80*(1+AA$4)</f>
        <v>5804</v>
      </c>
      <c r="AB80" s="263">
        <f t="shared" ref="AB80" si="212">P80*(1+AB$4)</f>
        <v>5804</v>
      </c>
      <c r="AC80" s="263">
        <f t="shared" ref="AC80" si="213">Q80*(1+AC$4)</f>
        <v>5806</v>
      </c>
      <c r="AD80" s="263">
        <f t="shared" ref="AD80" si="214">R80*(1+AD$4)</f>
        <v>3638.91</v>
      </c>
      <c r="AE80" s="263">
        <f t="shared" ref="AE80" si="215">S80*(1+AE$4)</f>
        <v>2269.7399999999998</v>
      </c>
      <c r="AF80" s="263">
        <f t="shared" ref="AF80" si="216">T80*(1+AF$4)</f>
        <v>2392.7099999999996</v>
      </c>
      <c r="AH80" s="264">
        <f>SUM(F80:Q80)</f>
        <v>50885.34</v>
      </c>
      <c r="AI80" s="264">
        <f>SUM(U80:AF80)</f>
        <v>50885.34</v>
      </c>
      <c r="AK80" s="264">
        <f>AH80*$AK$7</f>
        <v>2764.204442396474</v>
      </c>
      <c r="AL80" s="264">
        <f>AI80*$AL$7</f>
        <v>2827.8947612123998</v>
      </c>
    </row>
    <row r="81" spans="1:38">
      <c r="A81" s="145"/>
      <c r="B81" s="125" t="str">
        <f t="shared" si="123"/>
        <v/>
      </c>
      <c r="C81" s="182" t="s">
        <v>847</v>
      </c>
      <c r="D81" s="256">
        <f>D80-SUM(F80:K80)</f>
        <v>0</v>
      </c>
      <c r="F81" s="256">
        <f>F80-'Div 12 history '!B80</f>
        <v>0</v>
      </c>
      <c r="G81" s="256">
        <f>G80-'Div 12 history '!C80</f>
        <v>0</v>
      </c>
      <c r="H81" s="256">
        <f>H80-'Div 12 history '!D80</f>
        <v>0</v>
      </c>
      <c r="I81" s="256">
        <f>I80-'Div 12 history '!E80</f>
        <v>0</v>
      </c>
      <c r="J81" s="256">
        <f>J80-'Div 12 history '!F80</f>
        <v>0</v>
      </c>
      <c r="K81" s="256">
        <f>K80-'Div 12 history '!G80</f>
        <v>0</v>
      </c>
      <c r="L81" s="256">
        <f t="shared" ref="L81:U81" si="217">L80-SUM(L74:L79)</f>
        <v>0</v>
      </c>
      <c r="M81" s="256">
        <f t="shared" ref="M81" si="218">M80-SUM(M74:M79)</f>
        <v>0</v>
      </c>
      <c r="N81" s="256">
        <f t="shared" ref="N81" si="219">N80-SUM(N74:N79)</f>
        <v>0</v>
      </c>
      <c r="O81" s="256">
        <f t="shared" ref="O81" si="220">O80-SUM(O74:O79)</f>
        <v>0</v>
      </c>
      <c r="P81" s="256">
        <f t="shared" ref="P81" si="221">P80-SUM(P74:P79)</f>
        <v>0</v>
      </c>
      <c r="Q81" s="256">
        <f t="shared" ref="Q81" si="222">Q80-SUM(Q74:Q79)</f>
        <v>0</v>
      </c>
      <c r="R81" s="256">
        <f t="shared" ref="R81" si="223">R80-SUM(R74:R79)</f>
        <v>0</v>
      </c>
      <c r="S81" s="256">
        <f t="shared" ref="S81" si="224">S80-SUM(S74:S79)</f>
        <v>0</v>
      </c>
      <c r="T81" s="256">
        <f t="shared" ref="T81" si="225">T80-SUM(T74:T79)</f>
        <v>0</v>
      </c>
      <c r="U81" s="256">
        <f t="shared" si="217"/>
        <v>0</v>
      </c>
      <c r="V81" s="256">
        <f t="shared" ref="V81" si="226">V80-SUM(V74:V79)</f>
        <v>0</v>
      </c>
      <c r="W81" s="256">
        <f t="shared" ref="W81" si="227">W80-SUM(W74:W79)</f>
        <v>0</v>
      </c>
      <c r="X81" s="256">
        <f t="shared" ref="X81" si="228">X80-SUM(X74:X79)</f>
        <v>0</v>
      </c>
      <c r="Y81" s="256">
        <f t="shared" ref="Y81" si="229">Y80-SUM(Y74:Y79)</f>
        <v>0</v>
      </c>
      <c r="Z81" s="256">
        <f t="shared" ref="Z81" si="230">Z80-SUM(Z74:Z79)</f>
        <v>0</v>
      </c>
      <c r="AA81" s="256">
        <f t="shared" ref="AA81" si="231">AA80-SUM(AA74:AA79)</f>
        <v>0</v>
      </c>
      <c r="AB81" s="256">
        <f t="shared" ref="AB81" si="232">AB80-SUM(AB74:AB79)</f>
        <v>0</v>
      </c>
      <c r="AC81" s="256">
        <f t="shared" ref="AC81" si="233">AC80-SUM(AC74:AC79)</f>
        <v>0</v>
      </c>
      <c r="AD81" s="256">
        <f t="shared" ref="AD81" si="234">AD80-SUM(AD74:AD79)</f>
        <v>0</v>
      </c>
      <c r="AE81" s="256">
        <f t="shared" ref="AE81" si="235">AE80-SUM(AE74:AE79)</f>
        <v>0</v>
      </c>
      <c r="AF81" s="256">
        <f t="shared" ref="AF81" si="236">AF80-SUM(AF74:AF79)</f>
        <v>0</v>
      </c>
    </row>
    <row r="82" spans="1:38">
      <c r="A82" s="145" t="s">
        <v>955</v>
      </c>
      <c r="B82" s="125" t="str">
        <f t="shared" si="123"/>
        <v>9030-04201</v>
      </c>
      <c r="C82" s="255" t="str">
        <f t="shared" ref="C82" si="237">LEFT(B82,4)</f>
        <v>9030</v>
      </c>
      <c r="D82" s="256">
        <f>SUM($F82:K82)</f>
        <v>0</v>
      </c>
      <c r="E82" s="257">
        <f>D82/$D$90</f>
        <v>0</v>
      </c>
      <c r="F82" s="258">
        <f>'Div 12 history '!B82</f>
        <v>0</v>
      </c>
      <c r="G82" s="258">
        <f>'Div 12 history '!C82</f>
        <v>0</v>
      </c>
      <c r="H82" s="258">
        <f>'Div 12 history '!D82</f>
        <v>0</v>
      </c>
      <c r="I82" s="258">
        <f>'Div 12 history '!E82</f>
        <v>0</v>
      </c>
      <c r="J82" s="258">
        <f>'Div 12 history '!F82</f>
        <v>0</v>
      </c>
      <c r="K82" s="258">
        <f>'Div 12 history '!G82</f>
        <v>0</v>
      </c>
      <c r="L82" s="256">
        <f t="shared" ref="L82:AA89" si="238">$E82*L$90</f>
        <v>0</v>
      </c>
      <c r="M82" s="256">
        <f t="shared" si="238"/>
        <v>0</v>
      </c>
      <c r="N82" s="256">
        <f t="shared" si="238"/>
        <v>0</v>
      </c>
      <c r="O82" s="256">
        <f t="shared" si="238"/>
        <v>0</v>
      </c>
      <c r="P82" s="256">
        <f t="shared" si="238"/>
        <v>0</v>
      </c>
      <c r="Q82" s="256">
        <f t="shared" si="238"/>
        <v>0</v>
      </c>
      <c r="R82" s="256">
        <f t="shared" si="238"/>
        <v>0</v>
      </c>
      <c r="S82" s="256">
        <f t="shared" si="238"/>
        <v>0</v>
      </c>
      <c r="T82" s="256">
        <f t="shared" si="238"/>
        <v>0</v>
      </c>
      <c r="U82" s="256">
        <f t="shared" si="238"/>
        <v>0</v>
      </c>
      <c r="V82" s="256">
        <f t="shared" si="238"/>
        <v>0</v>
      </c>
      <c r="W82" s="256">
        <f t="shared" si="238"/>
        <v>0</v>
      </c>
      <c r="X82" s="256">
        <f t="shared" si="238"/>
        <v>0</v>
      </c>
      <c r="Y82" s="256">
        <f t="shared" si="238"/>
        <v>0</v>
      </c>
      <c r="Z82" s="256">
        <f t="shared" si="238"/>
        <v>0</v>
      </c>
      <c r="AA82" s="256">
        <f t="shared" si="238"/>
        <v>0</v>
      </c>
      <c r="AB82" s="256">
        <f t="shared" ref="R82:AF89" si="239">$E82*AB$90</f>
        <v>0</v>
      </c>
      <c r="AC82" s="256">
        <f t="shared" si="239"/>
        <v>0</v>
      </c>
      <c r="AD82" s="256">
        <f t="shared" si="239"/>
        <v>0</v>
      </c>
      <c r="AE82" s="256">
        <f t="shared" si="239"/>
        <v>0</v>
      </c>
      <c r="AF82" s="256">
        <f t="shared" si="239"/>
        <v>0</v>
      </c>
    </row>
    <row r="83" spans="1:38">
      <c r="A83" s="145" t="s">
        <v>738</v>
      </c>
      <c r="B83" s="125" t="str">
        <f t="shared" ref="B83:B89" si="240">RIGHT(A83,10)</f>
        <v>9210-04201</v>
      </c>
      <c r="C83" s="255" t="str">
        <f t="shared" ref="C83:C89" si="241">LEFT(B83,4)</f>
        <v>9210</v>
      </c>
      <c r="D83" s="256">
        <f>SUM($F83:K83)</f>
        <v>2382980.9500000002</v>
      </c>
      <c r="E83" s="257">
        <f t="shared" ref="E83:E89" si="242">D83/$D$90</f>
        <v>0.99426830822246837</v>
      </c>
      <c r="F83" s="258">
        <f>'Div 12 history '!B83</f>
        <v>391992.07</v>
      </c>
      <c r="G83" s="258">
        <f>'Div 12 history '!C83</f>
        <v>396111</v>
      </c>
      <c r="H83" s="258">
        <f>'Div 12 history '!D83</f>
        <v>400718.38999999996</v>
      </c>
      <c r="I83" s="258">
        <f>'Div 12 history '!E83</f>
        <v>396808.72</v>
      </c>
      <c r="J83" s="258">
        <f>'Div 12 history '!F83</f>
        <v>401550.82</v>
      </c>
      <c r="K83" s="258">
        <f>'Div 12 history '!G83</f>
        <v>395799.95</v>
      </c>
      <c r="L83" s="256">
        <f t="shared" si="238"/>
        <v>2979.8221197427379</v>
      </c>
      <c r="M83" s="256">
        <f t="shared" si="238"/>
        <v>1930.8690545680336</v>
      </c>
      <c r="N83" s="256">
        <f t="shared" si="238"/>
        <v>1930.8690545680336</v>
      </c>
      <c r="O83" s="256">
        <f t="shared" si="238"/>
        <v>2979.8221197427379</v>
      </c>
      <c r="P83" s="256">
        <f t="shared" si="238"/>
        <v>1930.8690545680336</v>
      </c>
      <c r="Q83" s="256">
        <f t="shared" si="238"/>
        <v>1922.9149081022538</v>
      </c>
      <c r="R83" s="256">
        <f t="shared" si="239"/>
        <v>391522.75567281584</v>
      </c>
      <c r="S83" s="256">
        <f t="shared" si="239"/>
        <v>397259.12702100683</v>
      </c>
      <c r="T83" s="256">
        <f t="shared" si="239"/>
        <v>400403.99767991446</v>
      </c>
      <c r="U83" s="256">
        <f t="shared" si="238"/>
        <v>396418.85098836181</v>
      </c>
      <c r="V83" s="256">
        <f t="shared" si="239"/>
        <v>401406.22013460274</v>
      </c>
      <c r="W83" s="256">
        <f t="shared" si="239"/>
        <v>395969.99850329792</v>
      </c>
      <c r="X83" s="256">
        <f t="shared" si="239"/>
        <v>2979.8221197427379</v>
      </c>
      <c r="Y83" s="256">
        <f t="shared" si="239"/>
        <v>1930.8690545680336</v>
      </c>
      <c r="Z83" s="256">
        <f t="shared" si="239"/>
        <v>1930.8690545680336</v>
      </c>
      <c r="AA83" s="256">
        <f t="shared" si="239"/>
        <v>2979.8221197427379</v>
      </c>
      <c r="AB83" s="256">
        <f t="shared" si="239"/>
        <v>1930.8690545680336</v>
      </c>
      <c r="AC83" s="256">
        <f t="shared" si="239"/>
        <v>1922.9149081022538</v>
      </c>
      <c r="AD83" s="256">
        <f t="shared" si="239"/>
        <v>391522.75567281584</v>
      </c>
      <c r="AE83" s="256">
        <f t="shared" si="239"/>
        <v>397259.12702100683</v>
      </c>
      <c r="AF83" s="256">
        <f t="shared" si="239"/>
        <v>400403.99767991446</v>
      </c>
    </row>
    <row r="84" spans="1:38">
      <c r="A84" s="145" t="s">
        <v>788</v>
      </c>
      <c r="B84" s="125" t="str">
        <f t="shared" si="240"/>
        <v>9302-04201</v>
      </c>
      <c r="C84" s="255" t="str">
        <f t="shared" si="241"/>
        <v>9302</v>
      </c>
      <c r="D84" s="256">
        <f>SUM($F84:K84)</f>
        <v>0</v>
      </c>
      <c r="E84" s="257">
        <f t="shared" si="242"/>
        <v>0</v>
      </c>
      <c r="F84" s="258">
        <f>'Div 12 history '!B84</f>
        <v>0</v>
      </c>
      <c r="G84" s="258">
        <f>'Div 12 history '!C84</f>
        <v>0</v>
      </c>
      <c r="H84" s="258">
        <f>'Div 12 history '!D84</f>
        <v>0</v>
      </c>
      <c r="I84" s="258">
        <f>'Div 12 history '!E84</f>
        <v>0</v>
      </c>
      <c r="J84" s="258">
        <f>'Div 12 history '!F84</f>
        <v>0</v>
      </c>
      <c r="K84" s="258">
        <f>'Div 12 history '!G84</f>
        <v>0</v>
      </c>
      <c r="L84" s="256">
        <f t="shared" si="238"/>
        <v>0</v>
      </c>
      <c r="M84" s="256">
        <f t="shared" si="238"/>
        <v>0</v>
      </c>
      <c r="N84" s="256">
        <f t="shared" si="238"/>
        <v>0</v>
      </c>
      <c r="O84" s="256">
        <f t="shared" si="238"/>
        <v>0</v>
      </c>
      <c r="P84" s="256">
        <f t="shared" si="238"/>
        <v>0</v>
      </c>
      <c r="Q84" s="256">
        <f t="shared" si="238"/>
        <v>0</v>
      </c>
      <c r="R84" s="256">
        <f t="shared" si="239"/>
        <v>0</v>
      </c>
      <c r="S84" s="256">
        <f t="shared" si="239"/>
        <v>0</v>
      </c>
      <c r="T84" s="256">
        <f t="shared" si="239"/>
        <v>0</v>
      </c>
      <c r="U84" s="256">
        <f t="shared" si="238"/>
        <v>0</v>
      </c>
      <c r="V84" s="256">
        <f t="shared" si="239"/>
        <v>0</v>
      </c>
      <c r="W84" s="256">
        <f t="shared" si="239"/>
        <v>0</v>
      </c>
      <c r="X84" s="256">
        <f t="shared" si="239"/>
        <v>0</v>
      </c>
      <c r="Y84" s="256">
        <f t="shared" si="239"/>
        <v>0</v>
      </c>
      <c r="Z84" s="256">
        <f t="shared" si="239"/>
        <v>0</v>
      </c>
      <c r="AA84" s="256">
        <f t="shared" si="239"/>
        <v>0</v>
      </c>
      <c r="AB84" s="256">
        <f t="shared" si="239"/>
        <v>0</v>
      </c>
      <c r="AC84" s="256">
        <f t="shared" si="239"/>
        <v>0</v>
      </c>
      <c r="AD84" s="256">
        <f t="shared" si="239"/>
        <v>0</v>
      </c>
      <c r="AE84" s="256">
        <f t="shared" si="239"/>
        <v>0</v>
      </c>
      <c r="AF84" s="256">
        <f t="shared" si="239"/>
        <v>0</v>
      </c>
      <c r="AG84" s="51"/>
    </row>
    <row r="85" spans="1:38">
      <c r="A85" s="145" t="s">
        <v>739</v>
      </c>
      <c r="B85" s="125" t="str">
        <f t="shared" si="240"/>
        <v>9320-04201</v>
      </c>
      <c r="C85" s="255" t="str">
        <f t="shared" si="241"/>
        <v>9320</v>
      </c>
      <c r="D85" s="256">
        <f>SUM($F85:K85)</f>
        <v>1794.89</v>
      </c>
      <c r="E85" s="257">
        <f t="shared" si="242"/>
        <v>7.4889488468022638E-4</v>
      </c>
      <c r="F85" s="258">
        <f>'Div 12 history '!B85</f>
        <v>0</v>
      </c>
      <c r="G85" s="258">
        <f>'Div 12 history '!C85</f>
        <v>584.51</v>
      </c>
      <c r="H85" s="258">
        <f>'Div 12 history '!D85</f>
        <v>163.69</v>
      </c>
      <c r="I85" s="258">
        <f>'Div 12 history '!E85</f>
        <v>0</v>
      </c>
      <c r="J85" s="258">
        <f>'Div 12 history '!F85</f>
        <v>381.69</v>
      </c>
      <c r="K85" s="258">
        <f>'Div 12 history '!G85</f>
        <v>665</v>
      </c>
      <c r="L85" s="256">
        <f t="shared" si="238"/>
        <v>2.2444379693866385</v>
      </c>
      <c r="M85" s="256">
        <f t="shared" si="238"/>
        <v>1.4543538660489996</v>
      </c>
      <c r="N85" s="256">
        <f t="shared" si="238"/>
        <v>1.4543538660489996</v>
      </c>
      <c r="O85" s="256">
        <f t="shared" si="238"/>
        <v>2.2444379693866385</v>
      </c>
      <c r="P85" s="256">
        <f t="shared" si="238"/>
        <v>1.4543538660489996</v>
      </c>
      <c r="Q85" s="256">
        <f t="shared" si="238"/>
        <v>1.4483627069715579</v>
      </c>
      <c r="R85" s="256">
        <f t="shared" si="239"/>
        <v>294.89966293250495</v>
      </c>
      <c r="S85" s="256">
        <f t="shared" si="239"/>
        <v>299.22036703597445</v>
      </c>
      <c r="T85" s="256">
        <f t="shared" si="239"/>
        <v>301.58912155621795</v>
      </c>
      <c r="U85" s="256">
        <f t="shared" si="238"/>
        <v>298.58746099103342</v>
      </c>
      <c r="V85" s="256">
        <f t="shared" si="239"/>
        <v>302.34400759997567</v>
      </c>
      <c r="W85" s="256">
        <f t="shared" si="239"/>
        <v>298.24937988429343</v>
      </c>
      <c r="X85" s="256">
        <f t="shared" si="239"/>
        <v>2.2444379693866385</v>
      </c>
      <c r="Y85" s="256">
        <f t="shared" si="239"/>
        <v>1.4543538660489996</v>
      </c>
      <c r="Z85" s="256">
        <f t="shared" si="239"/>
        <v>1.4543538660489996</v>
      </c>
      <c r="AA85" s="256">
        <f t="shared" si="239"/>
        <v>2.2444379693866385</v>
      </c>
      <c r="AB85" s="256">
        <f t="shared" si="239"/>
        <v>1.4543538660489996</v>
      </c>
      <c r="AC85" s="256">
        <f t="shared" si="239"/>
        <v>1.4483627069715579</v>
      </c>
      <c r="AD85" s="256">
        <f t="shared" si="239"/>
        <v>294.89966293250495</v>
      </c>
      <c r="AE85" s="256">
        <f t="shared" si="239"/>
        <v>299.22036703597445</v>
      </c>
      <c r="AF85" s="256">
        <f t="shared" si="239"/>
        <v>301.58912155621795</v>
      </c>
      <c r="AG85" s="51"/>
    </row>
    <row r="86" spans="1:38">
      <c r="A86" s="145" t="s">
        <v>740</v>
      </c>
      <c r="B86" s="125" t="str">
        <f t="shared" si="240"/>
        <v>9010-04212</v>
      </c>
      <c r="C86" s="255" t="str">
        <f t="shared" si="241"/>
        <v>9010</v>
      </c>
      <c r="D86" s="256">
        <f>SUM($F86:K86)</f>
        <v>107.67</v>
      </c>
      <c r="E86" s="257">
        <f t="shared" si="242"/>
        <v>4.4923929730245289E-5</v>
      </c>
      <c r="F86" s="258">
        <f>'Div 12 history '!B86</f>
        <v>0</v>
      </c>
      <c r="G86" s="258">
        <f>'Div 12 history '!C86</f>
        <v>0</v>
      </c>
      <c r="H86" s="258">
        <f>'Div 12 history '!D86</f>
        <v>0</v>
      </c>
      <c r="I86" s="258">
        <f>'Div 12 history '!E86</f>
        <v>107.67</v>
      </c>
      <c r="J86" s="258">
        <f>'Div 12 history '!F86</f>
        <v>0</v>
      </c>
      <c r="K86" s="258">
        <f>'Div 12 history '!G86</f>
        <v>0</v>
      </c>
      <c r="L86" s="256">
        <f t="shared" si="238"/>
        <v>0.13463701740154513</v>
      </c>
      <c r="M86" s="256">
        <f t="shared" si="238"/>
        <v>8.7242271536136354E-2</v>
      </c>
      <c r="N86" s="256">
        <f t="shared" si="238"/>
        <v>8.7242271536136354E-2</v>
      </c>
      <c r="O86" s="256">
        <f t="shared" si="238"/>
        <v>0.13463701740154513</v>
      </c>
      <c r="P86" s="256">
        <f t="shared" si="238"/>
        <v>8.7242271536136354E-2</v>
      </c>
      <c r="Q86" s="256">
        <f t="shared" si="238"/>
        <v>8.6882880098294396E-2</v>
      </c>
      <c r="R86" s="256">
        <f t="shared" si="239"/>
        <v>17.69013516591145</v>
      </c>
      <c r="S86" s="256">
        <f t="shared" si="239"/>
        <v>17.949321083054318</v>
      </c>
      <c r="T86" s="256">
        <f t="shared" si="239"/>
        <v>18.091415472791081</v>
      </c>
      <c r="U86" s="256">
        <f t="shared" si="238"/>
        <v>17.911354971560691</v>
      </c>
      <c r="V86" s="256">
        <f t="shared" si="239"/>
        <v>18.13669879395917</v>
      </c>
      <c r="W86" s="256">
        <f t="shared" si="239"/>
        <v>17.891074512723272</v>
      </c>
      <c r="X86" s="256">
        <f t="shared" si="239"/>
        <v>0.13463701740154513</v>
      </c>
      <c r="Y86" s="256">
        <f t="shared" si="239"/>
        <v>8.7242271536136354E-2</v>
      </c>
      <c r="Z86" s="256">
        <f t="shared" si="239"/>
        <v>8.7242271536136354E-2</v>
      </c>
      <c r="AA86" s="256">
        <f t="shared" si="239"/>
        <v>0.13463701740154513</v>
      </c>
      <c r="AB86" s="256">
        <f t="shared" si="239"/>
        <v>8.7242271536136354E-2</v>
      </c>
      <c r="AC86" s="256">
        <f t="shared" si="239"/>
        <v>8.6882880098294396E-2</v>
      </c>
      <c r="AD86" s="256">
        <f t="shared" si="239"/>
        <v>17.69013516591145</v>
      </c>
      <c r="AE86" s="256">
        <f t="shared" si="239"/>
        <v>17.949321083054318</v>
      </c>
      <c r="AF86" s="256">
        <f t="shared" si="239"/>
        <v>18.091415472791081</v>
      </c>
      <c r="AG86" s="51"/>
    </row>
    <row r="87" spans="1:38">
      <c r="A87" s="145" t="s">
        <v>465</v>
      </c>
      <c r="B87" s="125" t="str">
        <f t="shared" si="240"/>
        <v>9030-04212</v>
      </c>
      <c r="C87" s="255" t="str">
        <f t="shared" si="241"/>
        <v>9030</v>
      </c>
      <c r="D87" s="256">
        <f>SUM($F87:K87)</f>
        <v>10.99</v>
      </c>
      <c r="E87" s="257">
        <f t="shared" si="242"/>
        <v>4.5854368694659206E-6</v>
      </c>
      <c r="F87" s="258">
        <f>'Div 12 history '!B87</f>
        <v>0</v>
      </c>
      <c r="G87" s="258">
        <f>'Div 12 history '!C87</f>
        <v>0</v>
      </c>
      <c r="H87" s="258">
        <f>'Div 12 history '!D87</f>
        <v>10.99</v>
      </c>
      <c r="I87" s="258">
        <f>'Div 12 history '!E87</f>
        <v>0</v>
      </c>
      <c r="J87" s="258">
        <f>'Div 12 history '!F87</f>
        <v>0</v>
      </c>
      <c r="K87" s="258">
        <f>'Div 12 history '!G87</f>
        <v>0</v>
      </c>
      <c r="L87" s="256">
        <f t="shared" si="238"/>
        <v>1.3742554297789365E-2</v>
      </c>
      <c r="M87" s="256">
        <f t="shared" si="238"/>
        <v>8.9049184005028179E-3</v>
      </c>
      <c r="N87" s="256">
        <f t="shared" si="238"/>
        <v>8.9049184005028179E-3</v>
      </c>
      <c r="O87" s="256">
        <f t="shared" si="238"/>
        <v>1.3742554297789365E-2</v>
      </c>
      <c r="P87" s="256">
        <f t="shared" si="238"/>
        <v>8.9049184005028179E-3</v>
      </c>
      <c r="Q87" s="256">
        <f t="shared" si="238"/>
        <v>8.8682349055470913E-3</v>
      </c>
      <c r="R87" s="256">
        <f t="shared" si="239"/>
        <v>1.8056523216621791</v>
      </c>
      <c r="S87" s="256">
        <f t="shared" si="239"/>
        <v>1.8321077245543504</v>
      </c>
      <c r="T87" s="256">
        <f t="shared" si="239"/>
        <v>1.8466114613724709</v>
      </c>
      <c r="U87" s="256">
        <f t="shared" si="238"/>
        <v>1.8282324801472272</v>
      </c>
      <c r="V87" s="256">
        <f t="shared" si="239"/>
        <v>1.8512335817368928</v>
      </c>
      <c r="W87" s="256">
        <f t="shared" si="239"/>
        <v>1.8261624305268758</v>
      </c>
      <c r="X87" s="256">
        <f t="shared" si="239"/>
        <v>1.3742554297789365E-2</v>
      </c>
      <c r="Y87" s="256">
        <f t="shared" si="239"/>
        <v>8.9049184005028179E-3</v>
      </c>
      <c r="Z87" s="256">
        <f t="shared" si="239"/>
        <v>8.9049184005028179E-3</v>
      </c>
      <c r="AA87" s="256">
        <f t="shared" si="239"/>
        <v>1.3742554297789365E-2</v>
      </c>
      <c r="AB87" s="256">
        <f t="shared" si="239"/>
        <v>8.9049184005028179E-3</v>
      </c>
      <c r="AC87" s="256">
        <f t="shared" si="239"/>
        <v>8.8682349055470913E-3</v>
      </c>
      <c r="AD87" s="256">
        <f t="shared" si="239"/>
        <v>1.8056523216621791</v>
      </c>
      <c r="AE87" s="256">
        <f t="shared" si="239"/>
        <v>1.8321077245543504</v>
      </c>
      <c r="AF87" s="256">
        <f t="shared" si="239"/>
        <v>1.8466114613724709</v>
      </c>
    </row>
    <row r="88" spans="1:38">
      <c r="A88" s="145" t="s">
        <v>741</v>
      </c>
      <c r="B88" s="125" t="str">
        <f t="shared" si="240"/>
        <v>9210-04212</v>
      </c>
      <c r="C88" s="255" t="str">
        <f t="shared" si="241"/>
        <v>9210</v>
      </c>
      <c r="D88" s="256">
        <f>SUM($F88:K88)</f>
        <v>11823.699999999997</v>
      </c>
      <c r="E88" s="257">
        <f t="shared" si="242"/>
        <v>4.9332875262515195E-3</v>
      </c>
      <c r="F88" s="258">
        <f>'Div 12 history '!B88</f>
        <v>1787.71</v>
      </c>
      <c r="G88" s="258">
        <f>'Div 12 history '!C88</f>
        <v>2853.71</v>
      </c>
      <c r="H88" s="258">
        <f>'Div 12 history '!D88</f>
        <v>1819.15</v>
      </c>
      <c r="I88" s="258">
        <f>'Div 12 history '!E88</f>
        <v>1787.71</v>
      </c>
      <c r="J88" s="258">
        <f>'Div 12 history '!F88</f>
        <v>1787.71</v>
      </c>
      <c r="K88" s="258">
        <f>'Div 12 history '!G88</f>
        <v>1787.71</v>
      </c>
      <c r="L88" s="256">
        <f t="shared" si="238"/>
        <v>14.785062716175805</v>
      </c>
      <c r="M88" s="256">
        <f t="shared" si="238"/>
        <v>9.5804443759804503</v>
      </c>
      <c r="N88" s="256">
        <f t="shared" si="238"/>
        <v>9.5804443759804503</v>
      </c>
      <c r="O88" s="256">
        <f t="shared" si="238"/>
        <v>14.785062716175805</v>
      </c>
      <c r="P88" s="256">
        <f t="shared" si="238"/>
        <v>9.5804443759804503</v>
      </c>
      <c r="Q88" s="256">
        <f t="shared" si="238"/>
        <v>9.5409780757704397</v>
      </c>
      <c r="R88" s="256">
        <f t="shared" si="239"/>
        <v>1942.6288767640676</v>
      </c>
      <c r="S88" s="256">
        <f t="shared" si="239"/>
        <v>1971.0911831495243</v>
      </c>
      <c r="T88" s="256">
        <f t="shared" si="239"/>
        <v>1986.6951715950577</v>
      </c>
      <c r="U88" s="256">
        <f t="shared" si="238"/>
        <v>1966.9219631953383</v>
      </c>
      <c r="V88" s="256">
        <f t="shared" si="239"/>
        <v>1991.6679254215194</v>
      </c>
      <c r="W88" s="256">
        <f t="shared" si="239"/>
        <v>1964.6948798744877</v>
      </c>
      <c r="X88" s="256">
        <f t="shared" si="239"/>
        <v>14.785062716175805</v>
      </c>
      <c r="Y88" s="256">
        <f t="shared" si="239"/>
        <v>9.5804443759804503</v>
      </c>
      <c r="Z88" s="256">
        <f t="shared" si="239"/>
        <v>9.5804443759804503</v>
      </c>
      <c r="AA88" s="256">
        <f t="shared" si="239"/>
        <v>14.785062716175805</v>
      </c>
      <c r="AB88" s="256">
        <f t="shared" si="239"/>
        <v>9.5804443759804503</v>
      </c>
      <c r="AC88" s="256">
        <f t="shared" si="239"/>
        <v>9.5409780757704397</v>
      </c>
      <c r="AD88" s="256">
        <f t="shared" si="239"/>
        <v>1942.6288767640676</v>
      </c>
      <c r="AE88" s="256">
        <f t="shared" si="239"/>
        <v>1971.0911831495243</v>
      </c>
      <c r="AF88" s="256">
        <f t="shared" si="239"/>
        <v>1986.6951715950577</v>
      </c>
    </row>
    <row r="89" spans="1:38">
      <c r="A89" s="145" t="s">
        <v>742</v>
      </c>
      <c r="B89" s="125" t="str">
        <f t="shared" si="240"/>
        <v>9320-04212</v>
      </c>
      <c r="C89" s="255" t="str">
        <f t="shared" si="241"/>
        <v>9320</v>
      </c>
      <c r="D89" s="256">
        <f>SUM($F89:K89)</f>
        <v>0</v>
      </c>
      <c r="E89" s="257">
        <f t="shared" si="242"/>
        <v>0</v>
      </c>
      <c r="F89" s="258">
        <f>'Div 12 history '!B89</f>
        <v>0</v>
      </c>
      <c r="G89" s="258">
        <f>'Div 12 history '!C89</f>
        <v>0</v>
      </c>
      <c r="H89" s="258">
        <f>'Div 12 history '!D89</f>
        <v>0</v>
      </c>
      <c r="I89" s="258">
        <f>'Div 12 history '!E89</f>
        <v>0</v>
      </c>
      <c r="J89" s="258">
        <f>'Div 12 history '!F89</f>
        <v>0</v>
      </c>
      <c r="K89" s="258">
        <f>'Div 12 history '!G89</f>
        <v>0</v>
      </c>
      <c r="L89" s="256">
        <f t="shared" si="238"/>
        <v>0</v>
      </c>
      <c r="M89" s="256">
        <f t="shared" si="238"/>
        <v>0</v>
      </c>
      <c r="N89" s="256">
        <f t="shared" si="238"/>
        <v>0</v>
      </c>
      <c r="O89" s="256">
        <f t="shared" si="238"/>
        <v>0</v>
      </c>
      <c r="P89" s="256">
        <f t="shared" si="238"/>
        <v>0</v>
      </c>
      <c r="Q89" s="256">
        <f t="shared" si="238"/>
        <v>0</v>
      </c>
      <c r="R89" s="256">
        <f t="shared" si="239"/>
        <v>0</v>
      </c>
      <c r="S89" s="256">
        <f t="shared" si="239"/>
        <v>0</v>
      </c>
      <c r="T89" s="256">
        <f t="shared" si="239"/>
        <v>0</v>
      </c>
      <c r="U89" s="256">
        <f t="shared" si="238"/>
        <v>0</v>
      </c>
      <c r="V89" s="256">
        <f t="shared" si="239"/>
        <v>0</v>
      </c>
      <c r="W89" s="256">
        <f t="shared" si="239"/>
        <v>0</v>
      </c>
      <c r="X89" s="256">
        <f t="shared" si="239"/>
        <v>0</v>
      </c>
      <c r="Y89" s="256">
        <f t="shared" si="239"/>
        <v>0</v>
      </c>
      <c r="Z89" s="256">
        <f t="shared" si="239"/>
        <v>0</v>
      </c>
      <c r="AA89" s="256">
        <f t="shared" si="239"/>
        <v>0</v>
      </c>
      <c r="AB89" s="256">
        <f t="shared" si="239"/>
        <v>0</v>
      </c>
      <c r="AC89" s="256">
        <f t="shared" si="239"/>
        <v>0</v>
      </c>
      <c r="AD89" s="256">
        <f t="shared" si="239"/>
        <v>0</v>
      </c>
      <c r="AE89" s="256">
        <f t="shared" si="239"/>
        <v>0</v>
      </c>
      <c r="AF89" s="256">
        <f t="shared" si="239"/>
        <v>0</v>
      </c>
    </row>
    <row r="90" spans="1:38">
      <c r="A90" s="133" t="s">
        <v>22</v>
      </c>
      <c r="B90" s="171"/>
      <c r="C90" s="182"/>
      <c r="D90" s="259">
        <f>SUM(D82:D89)</f>
        <v>2396718.2000000007</v>
      </c>
      <c r="E90" s="260">
        <f>SUM(E82:E89)</f>
        <v>0.99999999999999978</v>
      </c>
      <c r="F90" s="259">
        <f>SUM(F82:F89)</f>
        <v>393779.78</v>
      </c>
      <c r="G90" s="259">
        <f t="shared" ref="G90:K90" si="243">SUM(G82:G89)</f>
        <v>399549.22000000003</v>
      </c>
      <c r="H90" s="259">
        <f t="shared" si="243"/>
        <v>402712.22</v>
      </c>
      <c r="I90" s="259">
        <f t="shared" si="243"/>
        <v>398704.1</v>
      </c>
      <c r="J90" s="259">
        <f t="shared" si="243"/>
        <v>403720.22000000003</v>
      </c>
      <c r="K90" s="259">
        <f t="shared" si="243"/>
        <v>398252.66000000003</v>
      </c>
      <c r="L90" s="276">
        <f>'FY21 OM Budget'!AU84</f>
        <v>2997</v>
      </c>
      <c r="M90" s="276">
        <f>'FY21 OM Budget'!AV84</f>
        <v>1942</v>
      </c>
      <c r="N90" s="276">
        <f>'FY21 OM Budget'!AW84</f>
        <v>1942</v>
      </c>
      <c r="O90" s="276">
        <f>'FY21 OM Budget'!AX84</f>
        <v>2997</v>
      </c>
      <c r="P90" s="276">
        <f>'FY21 OM Budget'!AY84</f>
        <v>1942</v>
      </c>
      <c r="Q90" s="276">
        <f>'FY21 OM Budget'!AZ84</f>
        <v>1934</v>
      </c>
      <c r="R90" s="263">
        <f t="shared" ref="R90" si="244">F90*(1+R$4)</f>
        <v>393779.78</v>
      </c>
      <c r="S90" s="263">
        <f t="shared" ref="S90" si="245">G90*(1+S$4)</f>
        <v>399549.22000000003</v>
      </c>
      <c r="T90" s="263">
        <f t="shared" ref="T90" si="246">H90*(1+T$4)</f>
        <v>402712.22</v>
      </c>
      <c r="U90" s="263">
        <f t="shared" ref="U90" si="247">I90*(1+U$4)</f>
        <v>398704.1</v>
      </c>
      <c r="V90" s="263">
        <f t="shared" ref="V90" si="248">J90*(1+V$4)</f>
        <v>403720.22000000003</v>
      </c>
      <c r="W90" s="263">
        <f t="shared" ref="W90" si="249">K90*(1+W$4)</f>
        <v>398252.66000000003</v>
      </c>
      <c r="X90" s="263">
        <f t="shared" ref="X90" si="250">L90*(1+X$4)</f>
        <v>2997</v>
      </c>
      <c r="Y90" s="263">
        <f t="shared" ref="Y90" si="251">M90*(1+Y$4)</f>
        <v>1942</v>
      </c>
      <c r="Z90" s="263">
        <f t="shared" ref="Z90" si="252">N90*(1+Z$4)</f>
        <v>1942</v>
      </c>
      <c r="AA90" s="263">
        <f t="shared" ref="AA90" si="253">O90*(1+AA$4)</f>
        <v>2997</v>
      </c>
      <c r="AB90" s="263">
        <f t="shared" ref="AB90" si="254">P90*(1+AB$4)</f>
        <v>1942</v>
      </c>
      <c r="AC90" s="263">
        <f t="shared" ref="AC90" si="255">Q90*(1+AC$4)</f>
        <v>1934</v>
      </c>
      <c r="AD90" s="263">
        <f t="shared" ref="AD90" si="256">R90*(1+AD$4)</f>
        <v>393779.78</v>
      </c>
      <c r="AE90" s="263">
        <f t="shared" ref="AE90" si="257">S90*(1+AE$4)</f>
        <v>399549.22000000003</v>
      </c>
      <c r="AF90" s="263">
        <f t="shared" ref="AF90" si="258">T90*(1+AF$4)</f>
        <v>402712.22</v>
      </c>
      <c r="AH90" s="264">
        <f>SUM(F90:Q90)</f>
        <v>2410472.1999999997</v>
      </c>
      <c r="AI90" s="264">
        <f>SUM(U90:AF90)</f>
        <v>2410472.2000000002</v>
      </c>
      <c r="AK90" s="264">
        <f>AH90*$AK$7</f>
        <v>130942.19206382825</v>
      </c>
      <c r="AL90" s="264">
        <f>AI90*$AL$7</f>
        <v>133959.24457669203</v>
      </c>
    </row>
    <row r="91" spans="1:38">
      <c r="A91" s="145"/>
      <c r="B91" s="125" t="str">
        <f t="shared" si="123"/>
        <v/>
      </c>
      <c r="C91" s="182" t="s">
        <v>847</v>
      </c>
      <c r="D91" s="256">
        <f>D90-SUM(F90:K90)</f>
        <v>0</v>
      </c>
      <c r="F91" s="256">
        <f>F90-'Div 12 history '!B90</f>
        <v>0</v>
      </c>
      <c r="G91" s="256">
        <f>G90-'Div 12 history '!C90</f>
        <v>0</v>
      </c>
      <c r="H91" s="256">
        <f>H90-'Div 12 history '!D90</f>
        <v>0</v>
      </c>
      <c r="I91" s="256">
        <f>I90-'Div 12 history '!E90</f>
        <v>0</v>
      </c>
      <c r="J91" s="256">
        <f>J90-'Div 12 history '!F90</f>
        <v>0</v>
      </c>
      <c r="K91" s="256">
        <f>K90-'Div 12 history '!G90</f>
        <v>0</v>
      </c>
      <c r="L91" s="256">
        <f t="shared" ref="L91:U91" si="259">L90-SUM(L83:L89)</f>
        <v>0</v>
      </c>
      <c r="M91" s="256">
        <f t="shared" ref="M91" si="260">M90-SUM(M83:M89)</f>
        <v>0</v>
      </c>
      <c r="N91" s="256">
        <f t="shared" ref="N91" si="261">N90-SUM(N83:N89)</f>
        <v>0</v>
      </c>
      <c r="O91" s="256">
        <f t="shared" ref="O91" si="262">O90-SUM(O83:O89)</f>
        <v>0</v>
      </c>
      <c r="P91" s="256">
        <f t="shared" ref="P91" si="263">P90-SUM(P83:P89)</f>
        <v>0</v>
      </c>
      <c r="Q91" s="256">
        <f t="shared" ref="Q91" si="264">Q90-SUM(Q83:Q89)</f>
        <v>0</v>
      </c>
      <c r="R91" s="256">
        <f t="shared" ref="R91" si="265">R90-SUM(R83:R89)</f>
        <v>0</v>
      </c>
      <c r="S91" s="256">
        <f t="shared" ref="S91" si="266">S90-SUM(S83:S89)</f>
        <v>0</v>
      </c>
      <c r="T91" s="256">
        <f t="shared" ref="T91" si="267">T90-SUM(T83:T89)</f>
        <v>0</v>
      </c>
      <c r="U91" s="256">
        <f t="shared" si="259"/>
        <v>0</v>
      </c>
      <c r="V91" s="256">
        <f t="shared" ref="V91" si="268">V90-SUM(V83:V89)</f>
        <v>0</v>
      </c>
      <c r="W91" s="256">
        <f t="shared" ref="W91" si="269">W90-SUM(W83:W89)</f>
        <v>0</v>
      </c>
      <c r="X91" s="256">
        <f t="shared" ref="X91" si="270">X90-SUM(X83:X89)</f>
        <v>0</v>
      </c>
      <c r="Y91" s="256">
        <f t="shared" ref="Y91" si="271">Y90-SUM(Y83:Y89)</f>
        <v>0</v>
      </c>
      <c r="Z91" s="256">
        <f t="shared" ref="Z91" si="272">Z90-SUM(Z83:Z89)</f>
        <v>0</v>
      </c>
      <c r="AA91" s="256">
        <f t="shared" ref="AA91" si="273">AA90-SUM(AA83:AA89)</f>
        <v>0</v>
      </c>
      <c r="AB91" s="256">
        <f t="shared" ref="AB91" si="274">AB90-SUM(AB83:AB89)</f>
        <v>0</v>
      </c>
      <c r="AC91" s="256">
        <f t="shared" ref="AC91" si="275">AC90-SUM(AC83:AC89)</f>
        <v>0</v>
      </c>
      <c r="AD91" s="256">
        <f t="shared" ref="AD91" si="276">AD90-SUM(AD83:AD89)</f>
        <v>0</v>
      </c>
      <c r="AE91" s="256">
        <f t="shared" ref="AE91" si="277">AE90-SUM(AE83:AE89)</f>
        <v>0</v>
      </c>
      <c r="AF91" s="256">
        <f t="shared" ref="AF91" si="278">AF90-SUM(AF83:AF89)</f>
        <v>0</v>
      </c>
    </row>
    <row r="92" spans="1:38">
      <c r="A92" s="145" t="s">
        <v>743</v>
      </c>
      <c r="B92" s="125" t="str">
        <f t="shared" si="123"/>
        <v>9210-05310</v>
      </c>
      <c r="C92" s="255" t="str">
        <f t="shared" ref="C92" si="279">LEFT(B92,4)</f>
        <v>9210</v>
      </c>
      <c r="D92" s="256">
        <f>SUM($F92:K92)</f>
        <v>213815.22</v>
      </c>
      <c r="E92" s="257">
        <f>D92/$D$104</f>
        <v>0.2691770088387635</v>
      </c>
      <c r="F92" s="258">
        <f>'Div 12 history '!B92</f>
        <v>32309.360000000001</v>
      </c>
      <c r="G92" s="258">
        <f>'Div 12 history '!C92</f>
        <v>30494.030000000002</v>
      </c>
      <c r="H92" s="258">
        <f>'Div 12 history '!D92</f>
        <v>58577.42</v>
      </c>
      <c r="I92" s="258">
        <f>'Div 12 history '!E92</f>
        <v>24685.82</v>
      </c>
      <c r="J92" s="258">
        <f>'Div 12 history '!F92</f>
        <v>10998.32</v>
      </c>
      <c r="K92" s="258">
        <f>'Div 12 history '!G92</f>
        <v>56750.27</v>
      </c>
      <c r="L92" s="256">
        <f t="shared" ref="L92:AA103" si="280">$E92*L$104</f>
        <v>5242.4375887419901</v>
      </c>
      <c r="M92" s="256">
        <f t="shared" si="280"/>
        <v>5089.2758707127332</v>
      </c>
      <c r="N92" s="256">
        <f t="shared" si="280"/>
        <v>5018.2131403793001</v>
      </c>
      <c r="O92" s="256">
        <f t="shared" si="280"/>
        <v>5266.1251655198012</v>
      </c>
      <c r="P92" s="256">
        <f t="shared" si="280"/>
        <v>4899.7752564902439</v>
      </c>
      <c r="Q92" s="256">
        <f t="shared" si="280"/>
        <v>4834.0960663335854</v>
      </c>
      <c r="R92" s="256">
        <f t="shared" si="280"/>
        <v>36853.446888018989</v>
      </c>
      <c r="S92" s="256">
        <f t="shared" si="280"/>
        <v>35278.19342282357</v>
      </c>
      <c r="T92" s="256">
        <f t="shared" si="280"/>
        <v>34495.986569298831</v>
      </c>
      <c r="U92" s="256">
        <f t="shared" si="280"/>
        <v>37861.221383180527</v>
      </c>
      <c r="V92" s="256">
        <f t="shared" si="280"/>
        <v>28275.079786347585</v>
      </c>
      <c r="W92" s="256">
        <f t="shared" si="280"/>
        <v>41051.291950330473</v>
      </c>
      <c r="X92" s="256">
        <f t="shared" si="280"/>
        <v>5242.4375887419901</v>
      </c>
      <c r="Y92" s="256">
        <f t="shared" si="280"/>
        <v>5089.2758707127332</v>
      </c>
      <c r="Z92" s="256">
        <f t="shared" si="280"/>
        <v>5018.2131403793001</v>
      </c>
      <c r="AA92" s="256">
        <f t="shared" si="280"/>
        <v>5266.1251655198012</v>
      </c>
      <c r="AB92" s="256">
        <f t="shared" ref="R92:AF103" si="281">$E92*AB$104</f>
        <v>4899.7752564902439</v>
      </c>
      <c r="AC92" s="256">
        <f t="shared" si="281"/>
        <v>4834.0960663335854</v>
      </c>
      <c r="AD92" s="256">
        <f t="shared" si="281"/>
        <v>36853.446888018989</v>
      </c>
      <c r="AE92" s="256">
        <f t="shared" si="281"/>
        <v>35278.19342282357</v>
      </c>
      <c r="AF92" s="256">
        <f t="shared" si="281"/>
        <v>34495.986569298831</v>
      </c>
    </row>
    <row r="93" spans="1:38">
      <c r="A93" s="145" t="s">
        <v>744</v>
      </c>
      <c r="B93" s="125" t="str">
        <f t="shared" ref="B93:B103" si="282">RIGHT(A93,10)</f>
        <v>9210-05312</v>
      </c>
      <c r="C93" s="255" t="str">
        <f t="shared" ref="C93:C103" si="283">LEFT(B93,4)</f>
        <v>9210</v>
      </c>
      <c r="D93" s="256">
        <f>SUM($F93:K93)</f>
        <v>21683.989999999998</v>
      </c>
      <c r="E93" s="257">
        <f t="shared" ref="E93:E103" si="284">D93/$D$104</f>
        <v>2.7298484962341125E-2</v>
      </c>
      <c r="F93" s="258">
        <f>'Div 12 history '!B93</f>
        <v>3486.9100000000003</v>
      </c>
      <c r="G93" s="258">
        <f>'Div 12 history '!C93</f>
        <v>3630.67</v>
      </c>
      <c r="H93" s="258">
        <f>'Div 12 history '!D93</f>
        <v>3481.7400000000002</v>
      </c>
      <c r="I93" s="258">
        <f>'Div 12 history '!E93</f>
        <v>3713.12</v>
      </c>
      <c r="J93" s="258">
        <f>'Div 12 history '!F93</f>
        <v>3614.87</v>
      </c>
      <c r="K93" s="258">
        <f>'Div 12 history '!G93</f>
        <v>3756.6800000000003</v>
      </c>
      <c r="L93" s="256">
        <f t="shared" si="280"/>
        <v>531.65983342956326</v>
      </c>
      <c r="M93" s="256">
        <f t="shared" si="280"/>
        <v>516.12699548599119</v>
      </c>
      <c r="N93" s="256">
        <f t="shared" si="280"/>
        <v>508.92019545593308</v>
      </c>
      <c r="O93" s="256">
        <f t="shared" si="280"/>
        <v>534.06210010624932</v>
      </c>
      <c r="P93" s="256">
        <f t="shared" si="280"/>
        <v>496.90886207250298</v>
      </c>
      <c r="Q93" s="256">
        <f t="shared" si="280"/>
        <v>490.24803174169176</v>
      </c>
      <c r="R93" s="256">
        <f t="shared" si="281"/>
        <v>3737.4784348155144</v>
      </c>
      <c r="S93" s="256">
        <f t="shared" si="281"/>
        <v>3577.7246979825482</v>
      </c>
      <c r="T93" s="256">
        <f t="shared" si="281"/>
        <v>3498.3974845607818</v>
      </c>
      <c r="U93" s="256">
        <f t="shared" si="280"/>
        <v>3839.6815056508731</v>
      </c>
      <c r="V93" s="256">
        <f t="shared" si="281"/>
        <v>2867.5065663537102</v>
      </c>
      <c r="W93" s="256">
        <f t="shared" si="281"/>
        <v>4163.2013106365694</v>
      </c>
      <c r="X93" s="256">
        <f t="shared" si="281"/>
        <v>531.65983342956326</v>
      </c>
      <c r="Y93" s="256">
        <f t="shared" si="281"/>
        <v>516.12699548599119</v>
      </c>
      <c r="Z93" s="256">
        <f t="shared" si="281"/>
        <v>508.92019545593308</v>
      </c>
      <c r="AA93" s="256">
        <f t="shared" si="281"/>
        <v>534.06210010624932</v>
      </c>
      <c r="AB93" s="256">
        <f t="shared" si="281"/>
        <v>496.90886207250298</v>
      </c>
      <c r="AC93" s="256">
        <f t="shared" si="281"/>
        <v>490.24803174169176</v>
      </c>
      <c r="AD93" s="256">
        <f t="shared" si="281"/>
        <v>3737.4784348155144</v>
      </c>
      <c r="AE93" s="256">
        <f t="shared" si="281"/>
        <v>3577.7246979825482</v>
      </c>
      <c r="AF93" s="256">
        <f t="shared" si="281"/>
        <v>3498.3974845607818</v>
      </c>
    </row>
    <row r="94" spans="1:38">
      <c r="A94" s="145" t="s">
        <v>745</v>
      </c>
      <c r="B94" s="125" t="str">
        <f t="shared" si="282"/>
        <v>9210-05314</v>
      </c>
      <c r="C94" s="255" t="str">
        <f t="shared" si="283"/>
        <v>9210</v>
      </c>
      <c r="D94" s="256">
        <f>SUM($F94:K94)</f>
        <v>61255.45</v>
      </c>
      <c r="E94" s="257">
        <f t="shared" si="284"/>
        <v>7.7115926574695834E-2</v>
      </c>
      <c r="F94" s="258">
        <f>'Div 12 history '!B94</f>
        <v>8957.17</v>
      </c>
      <c r="G94" s="258">
        <f>'Div 12 history '!C94</f>
        <v>9899.130000000001</v>
      </c>
      <c r="H94" s="258">
        <f>'Div 12 history '!D94</f>
        <v>9143.2099999999991</v>
      </c>
      <c r="I94" s="258">
        <f>'Div 12 history '!E94</f>
        <v>11128.53</v>
      </c>
      <c r="J94" s="258">
        <f>'Div 12 history '!F94</f>
        <v>11102.61</v>
      </c>
      <c r="K94" s="258">
        <f>'Div 12 history '!G94</f>
        <v>11024.8</v>
      </c>
      <c r="L94" s="256">
        <f t="shared" si="280"/>
        <v>1501.894362783461</v>
      </c>
      <c r="M94" s="256">
        <f t="shared" si="280"/>
        <v>1458.015400562459</v>
      </c>
      <c r="N94" s="256">
        <f t="shared" si="280"/>
        <v>1437.6567959467395</v>
      </c>
      <c r="O94" s="256">
        <f t="shared" si="280"/>
        <v>1508.6805643220343</v>
      </c>
      <c r="P94" s="256">
        <f t="shared" si="280"/>
        <v>1403.7257882538734</v>
      </c>
      <c r="Q94" s="256">
        <f t="shared" si="280"/>
        <v>1384.9095021696476</v>
      </c>
      <c r="R94" s="256">
        <f t="shared" si="281"/>
        <v>10558.06257934633</v>
      </c>
      <c r="S94" s="256">
        <f t="shared" si="281"/>
        <v>10106.771694279287</v>
      </c>
      <c r="T94" s="256">
        <f t="shared" si="281"/>
        <v>9882.678980927345</v>
      </c>
      <c r="U94" s="256">
        <f t="shared" si="280"/>
        <v>10846.777668008599</v>
      </c>
      <c r="V94" s="256">
        <f t="shared" si="281"/>
        <v>8100.4651404078031</v>
      </c>
      <c r="W94" s="256">
        <f t="shared" si="281"/>
        <v>11760.693937030634</v>
      </c>
      <c r="X94" s="256">
        <f t="shared" si="281"/>
        <v>1501.894362783461</v>
      </c>
      <c r="Y94" s="256">
        <f t="shared" si="281"/>
        <v>1458.015400562459</v>
      </c>
      <c r="Z94" s="256">
        <f t="shared" si="281"/>
        <v>1437.6567959467395</v>
      </c>
      <c r="AA94" s="256">
        <f t="shared" si="281"/>
        <v>1508.6805643220343</v>
      </c>
      <c r="AB94" s="256">
        <f t="shared" si="281"/>
        <v>1403.7257882538734</v>
      </c>
      <c r="AC94" s="256">
        <f t="shared" si="281"/>
        <v>1384.9095021696476</v>
      </c>
      <c r="AD94" s="256">
        <f t="shared" si="281"/>
        <v>10558.06257934633</v>
      </c>
      <c r="AE94" s="256">
        <f t="shared" si="281"/>
        <v>10106.771694279287</v>
      </c>
      <c r="AF94" s="256">
        <f t="shared" si="281"/>
        <v>9882.678980927345</v>
      </c>
    </row>
    <row r="95" spans="1:38">
      <c r="A95" s="145" t="s">
        <v>746</v>
      </c>
      <c r="B95" s="125" t="str">
        <f t="shared" si="282"/>
        <v>9210-05316</v>
      </c>
      <c r="C95" s="255" t="str">
        <f t="shared" si="283"/>
        <v>9210</v>
      </c>
      <c r="D95" s="256">
        <f>SUM($F95:K95)</f>
        <v>170843.04</v>
      </c>
      <c r="E95" s="257">
        <f t="shared" si="284"/>
        <v>0.21507832084227321</v>
      </c>
      <c r="F95" s="258">
        <f>'Div 12 history '!B95</f>
        <v>40515.800000000003</v>
      </c>
      <c r="G95" s="258">
        <f>'Div 12 history '!C95</f>
        <v>30233.07</v>
      </c>
      <c r="H95" s="258">
        <f>'Div 12 history '!D95</f>
        <v>2997.7</v>
      </c>
      <c r="I95" s="258">
        <f>'Div 12 history '!E95</f>
        <v>46993.93</v>
      </c>
      <c r="J95" s="258">
        <f>'Div 12 history '!F95</f>
        <v>25106.720000000001</v>
      </c>
      <c r="K95" s="258">
        <f>'Div 12 history '!G95</f>
        <v>24995.82</v>
      </c>
      <c r="L95" s="256">
        <f t="shared" si="280"/>
        <v>4188.8223610599443</v>
      </c>
      <c r="M95" s="256">
        <f t="shared" si="280"/>
        <v>4066.4427965006912</v>
      </c>
      <c r="N95" s="256">
        <f t="shared" si="280"/>
        <v>4009.6621197983309</v>
      </c>
      <c r="O95" s="256">
        <f t="shared" si="280"/>
        <v>4207.7492532940641</v>
      </c>
      <c r="P95" s="256">
        <f t="shared" si="280"/>
        <v>3915.0276586277305</v>
      </c>
      <c r="Q95" s="256">
        <f t="shared" si="280"/>
        <v>3862.5485483422162</v>
      </c>
      <c r="R95" s="256">
        <f t="shared" si="281"/>
        <v>29446.71057947935</v>
      </c>
      <c r="S95" s="256">
        <f t="shared" si="281"/>
        <v>28188.048587295074</v>
      </c>
      <c r="T95" s="256">
        <f t="shared" si="281"/>
        <v>27563.048193193092</v>
      </c>
      <c r="U95" s="256">
        <f t="shared" si="280"/>
        <v>30251.944455663946</v>
      </c>
      <c r="V95" s="256">
        <f t="shared" si="281"/>
        <v>22592.407532738656</v>
      </c>
      <c r="W95" s="256">
        <f t="shared" si="281"/>
        <v>32800.880651629886</v>
      </c>
      <c r="X95" s="256">
        <f t="shared" si="281"/>
        <v>4188.8223610599443</v>
      </c>
      <c r="Y95" s="256">
        <f t="shared" si="281"/>
        <v>4066.4427965006912</v>
      </c>
      <c r="Z95" s="256">
        <f t="shared" si="281"/>
        <v>4009.6621197983309</v>
      </c>
      <c r="AA95" s="256">
        <f t="shared" si="281"/>
        <v>4207.7492532940641</v>
      </c>
      <c r="AB95" s="256">
        <f t="shared" si="281"/>
        <v>3915.0276586277305</v>
      </c>
      <c r="AC95" s="256">
        <f t="shared" si="281"/>
        <v>3862.5485483422162</v>
      </c>
      <c r="AD95" s="256">
        <f t="shared" si="281"/>
        <v>29446.71057947935</v>
      </c>
      <c r="AE95" s="256">
        <f t="shared" si="281"/>
        <v>28188.048587295074</v>
      </c>
      <c r="AF95" s="256">
        <f t="shared" si="281"/>
        <v>27563.048193193092</v>
      </c>
    </row>
    <row r="96" spans="1:38">
      <c r="A96" s="145" t="s">
        <v>470</v>
      </c>
      <c r="B96" s="125" t="str">
        <f t="shared" si="282"/>
        <v>8700-05316</v>
      </c>
      <c r="C96" s="255" t="str">
        <f t="shared" si="283"/>
        <v>8700</v>
      </c>
      <c r="D96" s="256">
        <f>SUM($F96:K96)</f>
        <v>3887.12</v>
      </c>
      <c r="E96" s="257">
        <f t="shared" si="284"/>
        <v>4.8935867830051313E-3</v>
      </c>
      <c r="F96" s="258">
        <f>'Div 12 history '!B96</f>
        <v>0</v>
      </c>
      <c r="G96" s="258">
        <f>'Div 12 history '!C96</f>
        <v>3775.77</v>
      </c>
      <c r="H96" s="258">
        <f>'Div 12 history '!D96</f>
        <v>0</v>
      </c>
      <c r="I96" s="258">
        <f>'Div 12 history '!E96</f>
        <v>0</v>
      </c>
      <c r="J96" s="258">
        <f>'Div 12 history '!F96</f>
        <v>111.35</v>
      </c>
      <c r="K96" s="258">
        <f>'Div 12 history '!G96</f>
        <v>0</v>
      </c>
      <c r="L96" s="256">
        <f t="shared" si="280"/>
        <v>95.306517468451332</v>
      </c>
      <c r="M96" s="256">
        <f t="shared" si="280"/>
        <v>92.522066588921419</v>
      </c>
      <c r="N96" s="256">
        <f t="shared" si="280"/>
        <v>91.230159678208054</v>
      </c>
      <c r="O96" s="256">
        <f t="shared" si="280"/>
        <v>95.737153105355787</v>
      </c>
      <c r="P96" s="256">
        <f t="shared" si="280"/>
        <v>89.076981493685807</v>
      </c>
      <c r="Q96" s="256">
        <f t="shared" si="280"/>
        <v>87.882946318632548</v>
      </c>
      <c r="R96" s="256">
        <f t="shared" si="281"/>
        <v>669.98864939248188</v>
      </c>
      <c r="S96" s="256">
        <f t="shared" si="281"/>
        <v>641.35084124378977</v>
      </c>
      <c r="T96" s="256">
        <f t="shared" si="281"/>
        <v>627.13046953931939</v>
      </c>
      <c r="U96" s="256">
        <f t="shared" si="280"/>
        <v>688.30979788524269</v>
      </c>
      <c r="V96" s="256">
        <f t="shared" si="281"/>
        <v>514.03556837117321</v>
      </c>
      <c r="W96" s="256">
        <f t="shared" si="281"/>
        <v>746.30467356799295</v>
      </c>
      <c r="X96" s="256">
        <f t="shared" si="281"/>
        <v>95.306517468451332</v>
      </c>
      <c r="Y96" s="256">
        <f t="shared" si="281"/>
        <v>92.522066588921419</v>
      </c>
      <c r="Z96" s="256">
        <f t="shared" si="281"/>
        <v>91.230159678208054</v>
      </c>
      <c r="AA96" s="256">
        <f t="shared" si="281"/>
        <v>95.737153105355787</v>
      </c>
      <c r="AB96" s="256">
        <f t="shared" si="281"/>
        <v>89.076981493685807</v>
      </c>
      <c r="AC96" s="256">
        <f t="shared" si="281"/>
        <v>87.882946318632548</v>
      </c>
      <c r="AD96" s="256">
        <f t="shared" si="281"/>
        <v>669.98864939248188</v>
      </c>
      <c r="AE96" s="256">
        <f t="shared" si="281"/>
        <v>641.35084124378977</v>
      </c>
      <c r="AF96" s="256">
        <f t="shared" si="281"/>
        <v>627.13046953931939</v>
      </c>
    </row>
    <row r="97" spans="1:38">
      <c r="A97" s="145" t="s">
        <v>747</v>
      </c>
      <c r="B97" s="125" t="str">
        <f t="shared" si="282"/>
        <v>9210-05331</v>
      </c>
      <c r="C97" s="255" t="str">
        <f t="shared" si="283"/>
        <v>9210</v>
      </c>
      <c r="D97" s="256">
        <f>SUM($F97:K97)</f>
        <v>256708.65000000002</v>
      </c>
      <c r="E97" s="257">
        <f t="shared" si="284"/>
        <v>0.32317655660825761</v>
      </c>
      <c r="F97" s="258">
        <f>'Div 12 history '!B97</f>
        <v>41993.8</v>
      </c>
      <c r="G97" s="258">
        <f>'Div 12 history '!C97</f>
        <v>41993.8</v>
      </c>
      <c r="H97" s="258">
        <f>'Div 12 history '!D97</f>
        <v>41993.8</v>
      </c>
      <c r="I97" s="258">
        <f>'Div 12 history '!E97</f>
        <v>43361.58</v>
      </c>
      <c r="J97" s="258">
        <f>'Div 12 history '!F97</f>
        <v>43398.36</v>
      </c>
      <c r="K97" s="258">
        <f>'Div 12 history '!G97</f>
        <v>43967.31</v>
      </c>
      <c r="L97" s="256">
        <f t="shared" si="280"/>
        <v>6294.1219811911033</v>
      </c>
      <c r="M97" s="256">
        <f t="shared" si="280"/>
        <v>6110.2345204810044</v>
      </c>
      <c r="N97" s="256">
        <f t="shared" si="280"/>
        <v>6024.9159095364248</v>
      </c>
      <c r="O97" s="256">
        <f t="shared" si="280"/>
        <v>6322.5615181726298</v>
      </c>
      <c r="P97" s="256">
        <f t="shared" si="280"/>
        <v>5882.7182246287912</v>
      </c>
      <c r="Q97" s="256">
        <f t="shared" si="280"/>
        <v>5803.8631448163769</v>
      </c>
      <c r="R97" s="256">
        <f t="shared" si="281"/>
        <v>44246.609752430428</v>
      </c>
      <c r="S97" s="256">
        <f t="shared" si="281"/>
        <v>42355.344993737679</v>
      </c>
      <c r="T97" s="256">
        <f t="shared" si="281"/>
        <v>41416.219774358608</v>
      </c>
      <c r="U97" s="256">
        <f t="shared" si="280"/>
        <v>45456.553694481649</v>
      </c>
      <c r="V97" s="256">
        <f t="shared" si="281"/>
        <v>33947.338082834227</v>
      </c>
      <c r="W97" s="256">
        <f t="shared" si="281"/>
        <v>49286.583702157426</v>
      </c>
      <c r="X97" s="256">
        <f t="shared" si="281"/>
        <v>6294.1219811911033</v>
      </c>
      <c r="Y97" s="256">
        <f t="shared" si="281"/>
        <v>6110.2345204810044</v>
      </c>
      <c r="Z97" s="256">
        <f t="shared" si="281"/>
        <v>6024.9159095364248</v>
      </c>
      <c r="AA97" s="256">
        <f t="shared" si="281"/>
        <v>6322.5615181726298</v>
      </c>
      <c r="AB97" s="256">
        <f t="shared" si="281"/>
        <v>5882.7182246287912</v>
      </c>
      <c r="AC97" s="256">
        <f t="shared" si="281"/>
        <v>5803.8631448163769</v>
      </c>
      <c r="AD97" s="256">
        <f t="shared" si="281"/>
        <v>44246.609752430428</v>
      </c>
      <c r="AE97" s="256">
        <f t="shared" si="281"/>
        <v>42355.344993737679</v>
      </c>
      <c r="AF97" s="256">
        <f t="shared" si="281"/>
        <v>41416.219774358608</v>
      </c>
    </row>
    <row r="98" spans="1:38">
      <c r="A98" s="145" t="s">
        <v>748</v>
      </c>
      <c r="B98" s="125" t="str">
        <f t="shared" si="282"/>
        <v>9030-05331</v>
      </c>
      <c r="C98" s="255" t="str">
        <f t="shared" si="283"/>
        <v>9030</v>
      </c>
      <c r="D98" s="256">
        <f>SUM($F98:K98)</f>
        <v>150</v>
      </c>
      <c r="E98" s="257">
        <f t="shared" si="284"/>
        <v>1.8883852761190025E-4</v>
      </c>
      <c r="F98" s="258">
        <f>'Div 12 history '!B98</f>
        <v>50</v>
      </c>
      <c r="G98" s="258">
        <f>'Div 12 history '!C98</f>
        <v>0</v>
      </c>
      <c r="H98" s="258">
        <f>'Div 12 history '!D98</f>
        <v>100</v>
      </c>
      <c r="I98" s="258">
        <f>'Div 12 history '!E98</f>
        <v>0</v>
      </c>
      <c r="J98" s="258">
        <f>'Div 12 history '!F98</f>
        <v>0</v>
      </c>
      <c r="K98" s="258">
        <f>'Div 12 history '!G98</f>
        <v>0</v>
      </c>
      <c r="L98" s="256">
        <f t="shared" si="280"/>
        <v>3.6777813960638466</v>
      </c>
      <c r="M98" s="256">
        <f t="shared" si="280"/>
        <v>3.5703322738526757</v>
      </c>
      <c r="N98" s="256">
        <f t="shared" si="280"/>
        <v>3.5204789025631338</v>
      </c>
      <c r="O98" s="256">
        <f t="shared" si="280"/>
        <v>3.694399186493694</v>
      </c>
      <c r="P98" s="256">
        <f t="shared" si="280"/>
        <v>3.4373899504138978</v>
      </c>
      <c r="Q98" s="256">
        <f t="shared" si="280"/>
        <v>3.3913133496765941</v>
      </c>
      <c r="R98" s="256">
        <f t="shared" si="281"/>
        <v>25.854179291833617</v>
      </c>
      <c r="S98" s="256">
        <f t="shared" si="281"/>
        <v>24.749075456010736</v>
      </c>
      <c r="T98" s="256">
        <f t="shared" si="281"/>
        <v>24.200325801852763</v>
      </c>
      <c r="U98" s="256">
        <f t="shared" si="280"/>
        <v>26.561173743745087</v>
      </c>
      <c r="V98" s="256">
        <f t="shared" si="281"/>
        <v>19.836108804378558</v>
      </c>
      <c r="W98" s="256">
        <f t="shared" si="281"/>
        <v>28.799136902179235</v>
      </c>
      <c r="X98" s="256">
        <f t="shared" si="281"/>
        <v>3.6777813960638466</v>
      </c>
      <c r="Y98" s="256">
        <f t="shared" si="281"/>
        <v>3.5703322738526757</v>
      </c>
      <c r="Z98" s="256">
        <f t="shared" si="281"/>
        <v>3.5204789025631338</v>
      </c>
      <c r="AA98" s="256">
        <f t="shared" si="281"/>
        <v>3.694399186493694</v>
      </c>
      <c r="AB98" s="256">
        <f t="shared" si="281"/>
        <v>3.4373899504138978</v>
      </c>
      <c r="AC98" s="256">
        <f t="shared" si="281"/>
        <v>3.3913133496765941</v>
      </c>
      <c r="AD98" s="256">
        <f t="shared" si="281"/>
        <v>25.854179291833617</v>
      </c>
      <c r="AE98" s="256">
        <f t="shared" si="281"/>
        <v>24.749075456010736</v>
      </c>
      <c r="AF98" s="256">
        <f t="shared" si="281"/>
        <v>24.200325801852763</v>
      </c>
    </row>
    <row r="99" spans="1:38">
      <c r="A99" s="145" t="s">
        <v>749</v>
      </c>
      <c r="B99" s="125" t="str">
        <f t="shared" si="282"/>
        <v>9210-05364</v>
      </c>
      <c r="C99" s="255" t="str">
        <f t="shared" si="283"/>
        <v>9210</v>
      </c>
      <c r="D99" s="256">
        <f>SUM($F99:K99)</f>
        <v>46671.27</v>
      </c>
      <c r="E99" s="257">
        <f t="shared" si="284"/>
        <v>5.875555939051634E-2</v>
      </c>
      <c r="F99" s="258">
        <f>'Div 12 history '!B99</f>
        <v>7746.24</v>
      </c>
      <c r="G99" s="258">
        <f>'Div 12 history '!C99</f>
        <v>7686.09</v>
      </c>
      <c r="H99" s="258">
        <f>'Div 12 history '!D99</f>
        <v>7977.36</v>
      </c>
      <c r="I99" s="258">
        <f>'Div 12 history '!E99</f>
        <v>7875.6799999999994</v>
      </c>
      <c r="J99" s="258">
        <f>'Div 12 history '!F99</f>
        <v>7707.1299999999992</v>
      </c>
      <c r="K99" s="258">
        <f>'Div 12 history '!G99</f>
        <v>7678.7699999999995</v>
      </c>
      <c r="L99" s="256">
        <f t="shared" si="280"/>
        <v>1144.3115235778182</v>
      </c>
      <c r="M99" s="256">
        <f t="shared" si="280"/>
        <v>1110.8796102846143</v>
      </c>
      <c r="N99" s="256">
        <f t="shared" si="280"/>
        <v>1095.368142605518</v>
      </c>
      <c r="O99" s="256">
        <f t="shared" si="280"/>
        <v>1149.4820128041836</v>
      </c>
      <c r="P99" s="256">
        <f t="shared" si="280"/>
        <v>1069.5156964736907</v>
      </c>
      <c r="Q99" s="256">
        <f t="shared" si="280"/>
        <v>1055.1793399824048</v>
      </c>
      <c r="R99" s="256">
        <f t="shared" si="281"/>
        <v>8044.3158823838357</v>
      </c>
      <c r="S99" s="256">
        <f t="shared" si="281"/>
        <v>7700.471885719001</v>
      </c>
      <c r="T99" s="256">
        <f t="shared" si="281"/>
        <v>7529.7329305749108</v>
      </c>
      <c r="U99" s="256">
        <f t="shared" si="280"/>
        <v>8264.2914087415847</v>
      </c>
      <c r="V99" s="256">
        <f t="shared" si="281"/>
        <v>6171.8425983901916</v>
      </c>
      <c r="W99" s="256">
        <f t="shared" si="281"/>
        <v>8960.6152941904693</v>
      </c>
      <c r="X99" s="256">
        <f t="shared" si="281"/>
        <v>1144.3115235778182</v>
      </c>
      <c r="Y99" s="256">
        <f t="shared" si="281"/>
        <v>1110.8796102846143</v>
      </c>
      <c r="Z99" s="256">
        <f t="shared" si="281"/>
        <v>1095.368142605518</v>
      </c>
      <c r="AA99" s="256">
        <f t="shared" si="281"/>
        <v>1149.4820128041836</v>
      </c>
      <c r="AB99" s="256">
        <f t="shared" si="281"/>
        <v>1069.5156964736907</v>
      </c>
      <c r="AC99" s="256">
        <f t="shared" si="281"/>
        <v>1055.1793399824048</v>
      </c>
      <c r="AD99" s="256">
        <f t="shared" si="281"/>
        <v>8044.3158823838357</v>
      </c>
      <c r="AE99" s="256">
        <f t="shared" si="281"/>
        <v>7700.471885719001</v>
      </c>
      <c r="AF99" s="256">
        <f t="shared" si="281"/>
        <v>7529.7329305749108</v>
      </c>
    </row>
    <row r="100" spans="1:38">
      <c r="A100" s="145" t="s">
        <v>750</v>
      </c>
      <c r="B100" s="125" t="str">
        <f t="shared" si="282"/>
        <v>9210-05376</v>
      </c>
      <c r="C100" s="255" t="str">
        <f t="shared" si="283"/>
        <v>9210</v>
      </c>
      <c r="D100" s="256">
        <f>SUM($F100:K100)</f>
        <v>14391.93</v>
      </c>
      <c r="E100" s="257">
        <f t="shared" si="284"/>
        <v>1.8118339137956904E-2</v>
      </c>
      <c r="F100" s="258">
        <f>'Div 12 history '!B100</f>
        <v>1700.28</v>
      </c>
      <c r="G100" s="258">
        <f>'Div 12 history '!C100</f>
        <v>2492.77</v>
      </c>
      <c r="H100" s="258">
        <f>'Div 12 history '!D100</f>
        <v>2508.75</v>
      </c>
      <c r="I100" s="258">
        <f>'Div 12 history '!E100</f>
        <v>2521.9700000000003</v>
      </c>
      <c r="J100" s="258">
        <f>'Div 12 history '!F100</f>
        <v>2616.98</v>
      </c>
      <c r="K100" s="258">
        <f>'Div 12 history '!G100</f>
        <v>2551.1799999999998</v>
      </c>
      <c r="L100" s="256">
        <f t="shared" si="280"/>
        <v>352.86914938302107</v>
      </c>
      <c r="M100" s="256">
        <f t="shared" si="280"/>
        <v>342.55981441352355</v>
      </c>
      <c r="N100" s="256">
        <f t="shared" si="280"/>
        <v>337.77657288110294</v>
      </c>
      <c r="O100" s="256">
        <f t="shared" si="280"/>
        <v>354.46356322716127</v>
      </c>
      <c r="P100" s="256">
        <f t="shared" si="280"/>
        <v>329.80450366040191</v>
      </c>
      <c r="Q100" s="256">
        <f t="shared" si="280"/>
        <v>325.38362891074041</v>
      </c>
      <c r="R100" s="256">
        <f t="shared" si="281"/>
        <v>2480.6102571701263</v>
      </c>
      <c r="S100" s="256">
        <f t="shared" si="281"/>
        <v>2374.5797435174973</v>
      </c>
      <c r="T100" s="256">
        <f t="shared" si="281"/>
        <v>2321.9292994497255</v>
      </c>
      <c r="U100" s="256">
        <f t="shared" si="280"/>
        <v>2548.4436882521145</v>
      </c>
      <c r="V100" s="256">
        <f t="shared" si="281"/>
        <v>1903.1992625666658</v>
      </c>
      <c r="W100" s="256">
        <f t="shared" si="281"/>
        <v>2763.1677490438692</v>
      </c>
      <c r="X100" s="256">
        <f t="shared" si="281"/>
        <v>352.86914938302107</v>
      </c>
      <c r="Y100" s="256">
        <f t="shared" si="281"/>
        <v>342.55981441352355</v>
      </c>
      <c r="Z100" s="256">
        <f t="shared" si="281"/>
        <v>337.77657288110294</v>
      </c>
      <c r="AA100" s="256">
        <f t="shared" si="281"/>
        <v>354.46356322716127</v>
      </c>
      <c r="AB100" s="256">
        <f t="shared" si="281"/>
        <v>329.80450366040191</v>
      </c>
      <c r="AC100" s="256">
        <f t="shared" si="281"/>
        <v>325.38362891074041</v>
      </c>
      <c r="AD100" s="256">
        <f t="shared" si="281"/>
        <v>2480.6102571701263</v>
      </c>
      <c r="AE100" s="256">
        <f t="shared" si="281"/>
        <v>2374.5797435174973</v>
      </c>
      <c r="AF100" s="256">
        <f t="shared" si="281"/>
        <v>2321.9292994497255</v>
      </c>
    </row>
    <row r="101" spans="1:38">
      <c r="A101" s="145" t="s">
        <v>668</v>
      </c>
      <c r="B101" s="125" t="str">
        <f t="shared" si="282"/>
        <v>9210-05377</v>
      </c>
      <c r="C101" s="255" t="str">
        <f t="shared" si="283"/>
        <v>9210</v>
      </c>
      <c r="D101" s="256">
        <f>SUM($F101:K101)</f>
        <v>4901.9699999999993</v>
      </c>
      <c r="E101" s="257">
        <f t="shared" si="284"/>
        <v>6.1712053146513769E-3</v>
      </c>
      <c r="F101" s="258">
        <f>'Div 12 history '!B101</f>
        <v>152.01</v>
      </c>
      <c r="G101" s="258">
        <f>'Div 12 history '!C101</f>
        <v>854.13</v>
      </c>
      <c r="H101" s="258">
        <f>'Div 12 history '!D101</f>
        <v>1352.77</v>
      </c>
      <c r="I101" s="258">
        <f>'Div 12 history '!E101</f>
        <v>374.85</v>
      </c>
      <c r="J101" s="258">
        <f>'Div 12 history '!F101</f>
        <v>386.36</v>
      </c>
      <c r="K101" s="258">
        <f>'Div 12 history '!G101</f>
        <v>1781.85</v>
      </c>
      <c r="L101" s="256">
        <f t="shared" si="280"/>
        <v>120.18916046708728</v>
      </c>
      <c r="M101" s="256">
        <f t="shared" si="280"/>
        <v>116.67774464305064</v>
      </c>
      <c r="N101" s="256">
        <f t="shared" si="280"/>
        <v>115.04854643998269</v>
      </c>
      <c r="O101" s="256">
        <f t="shared" si="280"/>
        <v>120.7322265347766</v>
      </c>
      <c r="P101" s="256">
        <f t="shared" si="280"/>
        <v>112.33321610153608</v>
      </c>
      <c r="Q101" s="256">
        <f t="shared" si="280"/>
        <v>110.82744200476114</v>
      </c>
      <c r="R101" s="256">
        <f t="shared" si="281"/>
        <v>844.90940842126406</v>
      </c>
      <c r="S101" s="256">
        <f t="shared" si="281"/>
        <v>808.7948360873396</v>
      </c>
      <c r="T101" s="256">
        <f t="shared" si="281"/>
        <v>790.86180713938779</v>
      </c>
      <c r="U101" s="256">
        <f t="shared" si="280"/>
        <v>868.01384571084054</v>
      </c>
      <c r="V101" s="256">
        <f t="shared" si="281"/>
        <v>648.24006850533021</v>
      </c>
      <c r="W101" s="256">
        <f t="shared" si="281"/>
        <v>941.15003413583679</v>
      </c>
      <c r="X101" s="256">
        <f t="shared" si="281"/>
        <v>120.18916046708728</v>
      </c>
      <c r="Y101" s="256">
        <f t="shared" si="281"/>
        <v>116.67774464305064</v>
      </c>
      <c r="Z101" s="256">
        <f t="shared" si="281"/>
        <v>115.04854643998269</v>
      </c>
      <c r="AA101" s="256">
        <f t="shared" si="281"/>
        <v>120.7322265347766</v>
      </c>
      <c r="AB101" s="256">
        <f t="shared" si="281"/>
        <v>112.33321610153608</v>
      </c>
      <c r="AC101" s="256">
        <f t="shared" si="281"/>
        <v>110.82744200476114</v>
      </c>
      <c r="AD101" s="256">
        <f t="shared" si="281"/>
        <v>844.90940842126406</v>
      </c>
      <c r="AE101" s="256">
        <f t="shared" si="281"/>
        <v>808.7948360873396</v>
      </c>
      <c r="AF101" s="256">
        <f t="shared" si="281"/>
        <v>790.86180713938779</v>
      </c>
    </row>
    <row r="102" spans="1:38">
      <c r="A102" s="145" t="s">
        <v>956</v>
      </c>
      <c r="B102" s="125" t="str">
        <f t="shared" si="282"/>
        <v>9010-05377</v>
      </c>
      <c r="C102" s="255" t="str">
        <f t="shared" si="283"/>
        <v>9010</v>
      </c>
      <c r="D102" s="256">
        <f>SUM($F102:K102)</f>
        <v>0</v>
      </c>
      <c r="E102" s="257">
        <f t="shared" si="284"/>
        <v>0</v>
      </c>
      <c r="F102" s="258">
        <f>'Div 12 history '!B102</f>
        <v>0</v>
      </c>
      <c r="G102" s="258">
        <f>'Div 12 history '!C102</f>
        <v>0</v>
      </c>
      <c r="H102" s="258">
        <f>'Div 12 history '!D102</f>
        <v>0</v>
      </c>
      <c r="I102" s="258">
        <f>'Div 12 history '!E102</f>
        <v>0</v>
      </c>
      <c r="J102" s="258">
        <f>'Div 12 history '!F102</f>
        <v>0</v>
      </c>
      <c r="K102" s="258">
        <f>'Div 12 history '!G102</f>
        <v>0</v>
      </c>
      <c r="L102" s="256">
        <f t="shared" si="280"/>
        <v>0</v>
      </c>
      <c r="M102" s="256">
        <f t="shared" si="280"/>
        <v>0</v>
      </c>
      <c r="N102" s="256">
        <f t="shared" si="280"/>
        <v>0</v>
      </c>
      <c r="O102" s="256">
        <f t="shared" si="280"/>
        <v>0</v>
      </c>
      <c r="P102" s="256">
        <f t="shared" si="280"/>
        <v>0</v>
      </c>
      <c r="Q102" s="256">
        <f t="shared" si="280"/>
        <v>0</v>
      </c>
      <c r="R102" s="256">
        <f t="shared" si="281"/>
        <v>0</v>
      </c>
      <c r="S102" s="256">
        <f t="shared" si="281"/>
        <v>0</v>
      </c>
      <c r="T102" s="256">
        <f t="shared" si="281"/>
        <v>0</v>
      </c>
      <c r="U102" s="256">
        <f t="shared" si="280"/>
        <v>0</v>
      </c>
      <c r="V102" s="256">
        <f t="shared" si="281"/>
        <v>0</v>
      </c>
      <c r="W102" s="256">
        <f t="shared" si="281"/>
        <v>0</v>
      </c>
      <c r="X102" s="256">
        <f t="shared" si="281"/>
        <v>0</v>
      </c>
      <c r="Y102" s="256">
        <f t="shared" si="281"/>
        <v>0</v>
      </c>
      <c r="Z102" s="256">
        <f t="shared" si="281"/>
        <v>0</v>
      </c>
      <c r="AA102" s="256">
        <f t="shared" si="281"/>
        <v>0</v>
      </c>
      <c r="AB102" s="256">
        <f t="shared" si="281"/>
        <v>0</v>
      </c>
      <c r="AC102" s="256">
        <f t="shared" si="281"/>
        <v>0</v>
      </c>
      <c r="AD102" s="256">
        <f t="shared" si="281"/>
        <v>0</v>
      </c>
      <c r="AE102" s="256">
        <f t="shared" si="281"/>
        <v>0</v>
      </c>
      <c r="AF102" s="256">
        <f t="shared" si="281"/>
        <v>0</v>
      </c>
    </row>
    <row r="103" spans="1:38">
      <c r="A103" s="145" t="s">
        <v>477</v>
      </c>
      <c r="B103" s="125" t="str">
        <f t="shared" si="282"/>
        <v>9030-05377</v>
      </c>
      <c r="C103" s="255" t="str">
        <f t="shared" si="283"/>
        <v>9030</v>
      </c>
      <c r="D103" s="256">
        <f>SUM($F103:K103)</f>
        <v>20.79</v>
      </c>
      <c r="E103" s="257">
        <f t="shared" si="284"/>
        <v>2.6173019927009375E-5</v>
      </c>
      <c r="F103" s="258">
        <f>'Div 12 history '!B103</f>
        <v>0</v>
      </c>
      <c r="G103" s="258">
        <f>'Div 12 history '!C103</f>
        <v>0</v>
      </c>
      <c r="H103" s="258">
        <f>'Div 12 history '!D103</f>
        <v>20.79</v>
      </c>
      <c r="I103" s="258">
        <f>'Div 12 history '!E103</f>
        <v>0</v>
      </c>
      <c r="J103" s="258">
        <f>'Div 12 history '!F103</f>
        <v>0</v>
      </c>
      <c r="K103" s="258">
        <f>'Div 12 history '!G103</f>
        <v>0</v>
      </c>
      <c r="L103" s="256">
        <f t="shared" si="280"/>
        <v>0.50974050149444916</v>
      </c>
      <c r="M103" s="256">
        <f t="shared" si="280"/>
        <v>0.49484805315598085</v>
      </c>
      <c r="N103" s="256">
        <f t="shared" si="280"/>
        <v>0.48793837589525035</v>
      </c>
      <c r="O103" s="256">
        <f t="shared" si="280"/>
        <v>0.51204372724802594</v>
      </c>
      <c r="P103" s="256">
        <f t="shared" si="280"/>
        <v>0.47642224712736625</v>
      </c>
      <c r="Q103" s="256">
        <f t="shared" si="280"/>
        <v>0.47003603026517593</v>
      </c>
      <c r="R103" s="256">
        <f t="shared" si="281"/>
        <v>3.583389249848139</v>
      </c>
      <c r="S103" s="256">
        <f t="shared" si="281"/>
        <v>3.4302218582030881</v>
      </c>
      <c r="T103" s="256">
        <f t="shared" si="281"/>
        <v>3.3541651561367929</v>
      </c>
      <c r="U103" s="256">
        <f t="shared" si="280"/>
        <v>3.6813786808830691</v>
      </c>
      <c r="V103" s="256">
        <f t="shared" si="281"/>
        <v>2.749284680286868</v>
      </c>
      <c r="W103" s="256">
        <f t="shared" si="281"/>
        <v>3.9915603746420421</v>
      </c>
      <c r="X103" s="256">
        <f t="shared" si="281"/>
        <v>0.50974050149444916</v>
      </c>
      <c r="Y103" s="256">
        <f t="shared" si="281"/>
        <v>0.49484805315598085</v>
      </c>
      <c r="Z103" s="256">
        <f t="shared" si="281"/>
        <v>0.48793837589525035</v>
      </c>
      <c r="AA103" s="256">
        <f t="shared" si="281"/>
        <v>0.51204372724802594</v>
      </c>
      <c r="AB103" s="256">
        <f t="shared" si="281"/>
        <v>0.47642224712736625</v>
      </c>
      <c r="AC103" s="256">
        <f t="shared" si="281"/>
        <v>0.47003603026517593</v>
      </c>
      <c r="AD103" s="256">
        <f t="shared" si="281"/>
        <v>3.583389249848139</v>
      </c>
      <c r="AE103" s="256">
        <f t="shared" si="281"/>
        <v>3.4302218582030881</v>
      </c>
      <c r="AF103" s="256">
        <f t="shared" si="281"/>
        <v>3.3541651561367929</v>
      </c>
    </row>
    <row r="104" spans="1:38">
      <c r="A104" s="133" t="s">
        <v>23</v>
      </c>
      <c r="B104" s="171"/>
      <c r="C104" s="182"/>
      <c r="D104" s="259">
        <f>SUM(D92:D103)</f>
        <v>794329.43</v>
      </c>
      <c r="E104" s="260">
        <f>SUM(E92:E103)</f>
        <v>1</v>
      </c>
      <c r="F104" s="259">
        <f>SUM(F92:F103)</f>
        <v>136911.57</v>
      </c>
      <c r="G104" s="259">
        <f t="shared" ref="G104:K104" si="285">SUM(G92:G103)</f>
        <v>131059.46</v>
      </c>
      <c r="H104" s="259">
        <f t="shared" si="285"/>
        <v>128153.54</v>
      </c>
      <c r="I104" s="259">
        <f t="shared" si="285"/>
        <v>140655.48000000001</v>
      </c>
      <c r="J104" s="259">
        <f t="shared" si="285"/>
        <v>105042.70000000001</v>
      </c>
      <c r="K104" s="259">
        <f t="shared" si="285"/>
        <v>152506.68</v>
      </c>
      <c r="L104" s="276">
        <f>'FY21 OM Budget'!AU97</f>
        <v>19475.8</v>
      </c>
      <c r="M104" s="276">
        <f>'FY21 OM Budget'!AV97</f>
        <v>18906.8</v>
      </c>
      <c r="N104" s="276">
        <f>'FY21 OM Budget'!AW97</f>
        <v>18642.8</v>
      </c>
      <c r="O104" s="276">
        <f>'FY21 OM Budget'!AX97</f>
        <v>19563.8</v>
      </c>
      <c r="P104" s="276">
        <f>'FY21 OM Budget'!AY97</f>
        <v>18202.8</v>
      </c>
      <c r="Q104" s="276">
        <f>'FY21 OM Budget'!AZ97</f>
        <v>17958.8</v>
      </c>
      <c r="R104" s="263">
        <f t="shared" ref="R104" si="286">F104*(1+R$4)</f>
        <v>136911.57</v>
      </c>
      <c r="S104" s="263">
        <f t="shared" ref="S104" si="287">G104*(1+S$4)</f>
        <v>131059.46</v>
      </c>
      <c r="T104" s="263">
        <f t="shared" ref="T104" si="288">H104*(1+T$4)</f>
        <v>128153.54</v>
      </c>
      <c r="U104" s="263">
        <f t="shared" ref="U104" si="289">I104*(1+U$4)</f>
        <v>140655.48000000001</v>
      </c>
      <c r="V104" s="263">
        <f t="shared" ref="V104" si="290">J104*(1+V$4)</f>
        <v>105042.70000000001</v>
      </c>
      <c r="W104" s="263">
        <f t="shared" ref="W104" si="291">K104*(1+W$4)</f>
        <v>152506.68</v>
      </c>
      <c r="X104" s="263">
        <f t="shared" ref="X104" si="292">L104*(1+X$4)</f>
        <v>19475.8</v>
      </c>
      <c r="Y104" s="263">
        <f t="shared" ref="Y104" si="293">M104*(1+Y$4)</f>
        <v>18906.8</v>
      </c>
      <c r="Z104" s="263">
        <f t="shared" ref="Z104" si="294">N104*(1+Z$4)</f>
        <v>18642.8</v>
      </c>
      <c r="AA104" s="263">
        <f t="shared" ref="AA104" si="295">O104*(1+AA$4)</f>
        <v>19563.8</v>
      </c>
      <c r="AB104" s="263">
        <f t="shared" ref="AB104" si="296">P104*(1+AB$4)</f>
        <v>18202.8</v>
      </c>
      <c r="AC104" s="263">
        <f t="shared" ref="AC104" si="297">Q104*(1+AC$4)</f>
        <v>17958.8</v>
      </c>
      <c r="AD104" s="263">
        <f t="shared" ref="AD104" si="298">R104*(1+AD$4)</f>
        <v>136911.57</v>
      </c>
      <c r="AE104" s="263">
        <f t="shared" ref="AE104" si="299">S104*(1+AE$4)</f>
        <v>131059.46</v>
      </c>
      <c r="AF104" s="263">
        <f t="shared" ref="AF104" si="300">T104*(1+AF$4)</f>
        <v>128153.54</v>
      </c>
      <c r="AH104" s="264">
        <f>SUM(F104:Q104)</f>
        <v>907080.23000000021</v>
      </c>
      <c r="AI104" s="264">
        <f>SUM(U104:AF104)</f>
        <v>907080.23</v>
      </c>
      <c r="AK104" s="264">
        <f>AH104*$AK$7</f>
        <v>49274.60839165104</v>
      </c>
      <c r="AL104" s="264">
        <f>AI104*$AL$7</f>
        <v>50409.949710787798</v>
      </c>
    </row>
    <row r="105" spans="1:38">
      <c r="A105" s="145"/>
      <c r="B105" s="125" t="str">
        <f t="shared" si="123"/>
        <v/>
      </c>
      <c r="C105" s="182" t="s">
        <v>847</v>
      </c>
      <c r="D105" s="256">
        <f>D104-SUM(F104:K104)</f>
        <v>0</v>
      </c>
      <c r="F105" s="256">
        <f>F104-'Div 12 history '!B104</f>
        <v>0</v>
      </c>
      <c r="G105" s="256">
        <f>G104-'Div 12 history '!C104</f>
        <v>0</v>
      </c>
      <c r="H105" s="256">
        <f>H104-'Div 12 history '!D104</f>
        <v>0</v>
      </c>
      <c r="I105" s="256">
        <f>I104-'Div 12 history '!E104</f>
        <v>0</v>
      </c>
      <c r="J105" s="256">
        <f>J104-'Div 12 history '!F104</f>
        <v>0</v>
      </c>
      <c r="K105" s="256">
        <f>K104-'Div 12 history '!G104</f>
        <v>0</v>
      </c>
      <c r="L105" s="256">
        <f t="shared" ref="L105:U105" si="301">L104-SUM(L92:L103)</f>
        <v>0</v>
      </c>
      <c r="M105" s="256">
        <f t="shared" ref="M105" si="302">M104-SUM(M92:M103)</f>
        <v>0</v>
      </c>
      <c r="N105" s="256">
        <f t="shared" ref="N105" si="303">N104-SUM(N92:N103)</f>
        <v>0</v>
      </c>
      <c r="O105" s="256">
        <f t="shared" ref="O105" si="304">O104-SUM(O92:O103)</f>
        <v>0</v>
      </c>
      <c r="P105" s="256">
        <f t="shared" ref="P105" si="305">P104-SUM(P92:P103)</f>
        <v>0</v>
      </c>
      <c r="Q105" s="256">
        <f t="shared" ref="Q105" si="306">Q104-SUM(Q92:Q103)</f>
        <v>0</v>
      </c>
      <c r="R105" s="256">
        <f t="shared" ref="R105" si="307">R104-SUM(R92:R103)</f>
        <v>0</v>
      </c>
      <c r="S105" s="256">
        <f t="shared" ref="S105" si="308">S104-SUM(S92:S103)</f>
        <v>0</v>
      </c>
      <c r="T105" s="256">
        <f t="shared" ref="T105" si="309">T104-SUM(T92:T103)</f>
        <v>0</v>
      </c>
      <c r="U105" s="256">
        <f t="shared" si="301"/>
        <v>0</v>
      </c>
      <c r="V105" s="256">
        <f t="shared" ref="V105" si="310">V104-SUM(V92:V103)</f>
        <v>0</v>
      </c>
      <c r="W105" s="256">
        <f t="shared" ref="W105" si="311">W104-SUM(W92:W103)</f>
        <v>0</v>
      </c>
      <c r="X105" s="256">
        <f t="shared" ref="X105" si="312">X104-SUM(X92:X103)</f>
        <v>0</v>
      </c>
      <c r="Y105" s="256">
        <f t="shared" ref="Y105" si="313">Y104-SUM(Y92:Y103)</f>
        <v>0</v>
      </c>
      <c r="Z105" s="256">
        <f t="shared" ref="Z105" si="314">Z104-SUM(Z92:Z103)</f>
        <v>0</v>
      </c>
      <c r="AA105" s="256">
        <f t="shared" ref="AA105" si="315">AA104-SUM(AA92:AA103)</f>
        <v>0</v>
      </c>
      <c r="AB105" s="256">
        <f t="shared" ref="AB105" si="316">AB104-SUM(AB92:AB103)</f>
        <v>0</v>
      </c>
      <c r="AC105" s="256">
        <f t="shared" ref="AC105" si="317">AC104-SUM(AC92:AC103)</f>
        <v>0</v>
      </c>
      <c r="AD105" s="256">
        <f t="shared" ref="AD105" si="318">AD104-SUM(AD92:AD103)</f>
        <v>0</v>
      </c>
      <c r="AE105" s="256">
        <f t="shared" ref="AE105" si="319">AE104-SUM(AE92:AE103)</f>
        <v>0</v>
      </c>
      <c r="AF105" s="256">
        <f t="shared" ref="AF105" si="320">AF104-SUM(AF92:AF103)</f>
        <v>0</v>
      </c>
    </row>
    <row r="106" spans="1:38">
      <c r="A106" s="145" t="s">
        <v>957</v>
      </c>
      <c r="B106" s="125" t="str">
        <f t="shared" si="123"/>
        <v>9030-04040</v>
      </c>
      <c r="C106" s="255" t="str">
        <f t="shared" ref="C106" si="321">LEFT(B106,4)</f>
        <v>9030</v>
      </c>
      <c r="D106" s="256">
        <f>SUM($F106:K106)</f>
        <v>834.27</v>
      </c>
      <c r="E106" s="257">
        <f>D106/$D$109</f>
        <v>0.16473094754800133</v>
      </c>
      <c r="F106" s="258">
        <f>'Div 12 history '!B106</f>
        <v>0</v>
      </c>
      <c r="G106" s="258">
        <f>'Div 12 history '!C106</f>
        <v>0</v>
      </c>
      <c r="H106" s="258">
        <f>'Div 12 history '!D106</f>
        <v>408.23</v>
      </c>
      <c r="I106" s="258">
        <f>'Div 12 history '!E106</f>
        <v>0</v>
      </c>
      <c r="J106" s="258">
        <f>'Div 12 history '!F106</f>
        <v>0</v>
      </c>
      <c r="K106" s="258">
        <f>'Div 12 history '!G106</f>
        <v>426.04</v>
      </c>
      <c r="L106" s="256">
        <f>$E106*L$109</f>
        <v>597.14968486150485</v>
      </c>
      <c r="M106" s="256">
        <f t="shared" ref="M106:Q107" si="322">$E106*M$109</f>
        <v>576.55831641800467</v>
      </c>
      <c r="N106" s="256">
        <f t="shared" si="322"/>
        <v>576.55831641800467</v>
      </c>
      <c r="O106" s="256">
        <f t="shared" si="322"/>
        <v>597.14968486150485</v>
      </c>
      <c r="P106" s="256">
        <f t="shared" si="322"/>
        <v>576.55831641800467</v>
      </c>
      <c r="Q106" s="256">
        <f t="shared" si="322"/>
        <v>576.55831641800467</v>
      </c>
      <c r="R106" s="256">
        <f t="shared" ref="L106:AF108" si="323">$E106*R$109</f>
        <v>60.882910904265806</v>
      </c>
      <c r="S106" s="256">
        <f t="shared" si="323"/>
        <v>0</v>
      </c>
      <c r="T106" s="256">
        <f t="shared" si="323"/>
        <v>67.248114717520579</v>
      </c>
      <c r="U106" s="256">
        <f t="shared" si="323"/>
        <v>211.98566716162097</v>
      </c>
      <c r="V106" s="256">
        <f t="shared" si="323"/>
        <v>0</v>
      </c>
      <c r="W106" s="256">
        <f t="shared" si="323"/>
        <v>494.1533072165924</v>
      </c>
      <c r="X106" s="256">
        <f t="shared" si="323"/>
        <v>597.14968486150485</v>
      </c>
      <c r="Y106" s="256">
        <f t="shared" si="323"/>
        <v>576.55831641800467</v>
      </c>
      <c r="Z106" s="256">
        <f t="shared" si="323"/>
        <v>576.55831641800467</v>
      </c>
      <c r="AA106" s="256">
        <f t="shared" si="323"/>
        <v>597.14968486150485</v>
      </c>
      <c r="AB106" s="256">
        <f t="shared" si="323"/>
        <v>576.55831641800467</v>
      </c>
      <c r="AC106" s="256">
        <f t="shared" si="323"/>
        <v>576.55831641800467</v>
      </c>
      <c r="AD106" s="256">
        <f t="shared" si="323"/>
        <v>60.882910904265806</v>
      </c>
      <c r="AE106" s="256">
        <f t="shared" si="323"/>
        <v>0</v>
      </c>
      <c r="AF106" s="256">
        <f t="shared" si="323"/>
        <v>67.248114717520579</v>
      </c>
    </row>
    <row r="107" spans="1:38">
      <c r="A107" s="145" t="s">
        <v>751</v>
      </c>
      <c r="B107" s="125" t="str">
        <f t="shared" ref="B107:B108" si="324">RIGHT(A107,10)</f>
        <v>9210-04040</v>
      </c>
      <c r="C107" s="255" t="str">
        <f t="shared" ref="C107:C108" si="325">LEFT(B107,4)</f>
        <v>9210</v>
      </c>
      <c r="D107" s="256">
        <f>SUM($F107:K107)</f>
        <v>4230.17</v>
      </c>
      <c r="E107" s="257">
        <f t="shared" ref="E107:E108" si="326">D107/$D$109</f>
        <v>0.83526905245199856</v>
      </c>
      <c r="F107" s="258">
        <f>'Div 12 history '!B107</f>
        <v>369.59</v>
      </c>
      <c r="G107" s="258">
        <f>'Div 12 history '!C107</f>
        <v>0</v>
      </c>
      <c r="H107" s="258">
        <f>'Div 12 history '!D107</f>
        <v>0</v>
      </c>
      <c r="I107" s="258">
        <f>'Div 12 history '!E107</f>
        <v>1286.8599999999999</v>
      </c>
      <c r="J107" s="258">
        <f>'Div 12 history '!F107</f>
        <v>0</v>
      </c>
      <c r="K107" s="258">
        <f>'Div 12 history '!G107</f>
        <v>2573.7199999999998</v>
      </c>
      <c r="L107" s="256">
        <f>$E107*L$109</f>
        <v>3027.8503151384948</v>
      </c>
      <c r="M107" s="256">
        <f t="shared" si="322"/>
        <v>2923.4416835819948</v>
      </c>
      <c r="N107" s="256">
        <f t="shared" si="322"/>
        <v>2923.4416835819948</v>
      </c>
      <c r="O107" s="256">
        <f t="shared" si="322"/>
        <v>3027.8503151384948</v>
      </c>
      <c r="P107" s="256">
        <f t="shared" si="322"/>
        <v>2923.4416835819948</v>
      </c>
      <c r="Q107" s="256">
        <f t="shared" si="322"/>
        <v>2923.4416835819948</v>
      </c>
      <c r="R107" s="256">
        <f t="shared" si="323"/>
        <v>308.70708909573415</v>
      </c>
      <c r="S107" s="256">
        <f t="shared" si="323"/>
        <v>0</v>
      </c>
      <c r="T107" s="256">
        <f t="shared" si="323"/>
        <v>340.98188528247937</v>
      </c>
      <c r="U107" s="256">
        <f t="shared" si="323"/>
        <v>1074.8743328383787</v>
      </c>
      <c r="V107" s="256">
        <f t="shared" si="323"/>
        <v>0</v>
      </c>
      <c r="W107" s="256">
        <f t="shared" si="323"/>
        <v>2505.6066927834072</v>
      </c>
      <c r="X107" s="256">
        <f t="shared" si="323"/>
        <v>3027.8503151384948</v>
      </c>
      <c r="Y107" s="256">
        <f t="shared" si="323"/>
        <v>2923.4416835819948</v>
      </c>
      <c r="Z107" s="256">
        <f t="shared" si="323"/>
        <v>2923.4416835819948</v>
      </c>
      <c r="AA107" s="256">
        <f t="shared" si="323"/>
        <v>3027.8503151384948</v>
      </c>
      <c r="AB107" s="256">
        <f t="shared" si="323"/>
        <v>2923.4416835819948</v>
      </c>
      <c r="AC107" s="256">
        <f t="shared" si="323"/>
        <v>2923.4416835819948</v>
      </c>
      <c r="AD107" s="256">
        <f t="shared" si="323"/>
        <v>308.70708909573415</v>
      </c>
      <c r="AE107" s="256">
        <f t="shared" si="323"/>
        <v>0</v>
      </c>
      <c r="AF107" s="256">
        <f t="shared" si="323"/>
        <v>340.98188528247937</v>
      </c>
    </row>
    <row r="108" spans="1:38">
      <c r="A108" s="145" t="s">
        <v>958</v>
      </c>
      <c r="B108" s="125" t="str">
        <f t="shared" si="324"/>
        <v>9010-04040</v>
      </c>
      <c r="C108" s="255" t="str">
        <f t="shared" si="325"/>
        <v>9010</v>
      </c>
      <c r="D108" s="256">
        <f>SUM($F108:K108)</f>
        <v>0</v>
      </c>
      <c r="E108" s="257">
        <f t="shared" si="326"/>
        <v>0</v>
      </c>
      <c r="F108" s="258">
        <f>'Div 12 history '!B108</f>
        <v>0</v>
      </c>
      <c r="G108" s="258">
        <f>'Div 12 history '!C108</f>
        <v>0</v>
      </c>
      <c r="H108" s="258">
        <f>'Div 12 history '!D108</f>
        <v>0</v>
      </c>
      <c r="I108" s="258">
        <f>'Div 12 history '!E108</f>
        <v>0</v>
      </c>
      <c r="J108" s="258">
        <f>'Div 12 history '!F108</f>
        <v>0</v>
      </c>
      <c r="K108" s="258">
        <f>'Div 12 history '!G108</f>
        <v>0</v>
      </c>
      <c r="L108" s="256">
        <f t="shared" si="323"/>
        <v>0</v>
      </c>
      <c r="M108" s="256">
        <f t="shared" si="323"/>
        <v>0</v>
      </c>
      <c r="N108" s="256">
        <f t="shared" si="323"/>
        <v>0</v>
      </c>
      <c r="O108" s="256">
        <f t="shared" si="323"/>
        <v>0</v>
      </c>
      <c r="P108" s="256">
        <f t="shared" si="323"/>
        <v>0</v>
      </c>
      <c r="Q108" s="256">
        <f t="shared" si="323"/>
        <v>0</v>
      </c>
      <c r="R108" s="256">
        <f t="shared" si="323"/>
        <v>0</v>
      </c>
      <c r="S108" s="256">
        <f t="shared" si="323"/>
        <v>0</v>
      </c>
      <c r="T108" s="256">
        <f t="shared" si="323"/>
        <v>0</v>
      </c>
      <c r="U108" s="256">
        <f t="shared" si="323"/>
        <v>0</v>
      </c>
      <c r="V108" s="256">
        <f t="shared" si="323"/>
        <v>0</v>
      </c>
      <c r="W108" s="256">
        <f t="shared" si="323"/>
        <v>0</v>
      </c>
      <c r="X108" s="256">
        <f t="shared" si="323"/>
        <v>0</v>
      </c>
      <c r="Y108" s="256">
        <f t="shared" si="323"/>
        <v>0</v>
      </c>
      <c r="Z108" s="256">
        <f t="shared" si="323"/>
        <v>0</v>
      </c>
      <c r="AA108" s="256">
        <f t="shared" si="323"/>
        <v>0</v>
      </c>
      <c r="AB108" s="256">
        <f t="shared" si="323"/>
        <v>0</v>
      </c>
      <c r="AC108" s="256">
        <f t="shared" si="323"/>
        <v>0</v>
      </c>
      <c r="AD108" s="256">
        <f t="shared" si="323"/>
        <v>0</v>
      </c>
      <c r="AE108" s="256">
        <f t="shared" si="323"/>
        <v>0</v>
      </c>
      <c r="AF108" s="256">
        <f t="shared" si="323"/>
        <v>0</v>
      </c>
    </row>
    <row r="109" spans="1:38">
      <c r="A109" s="133" t="s">
        <v>24</v>
      </c>
      <c r="B109" s="171"/>
      <c r="C109" s="182"/>
      <c r="D109" s="259">
        <f>SUM(D106:D108)</f>
        <v>5064.4400000000005</v>
      </c>
      <c r="E109" s="260">
        <f>SUM(E106:E108)</f>
        <v>0.99999999999999989</v>
      </c>
      <c r="F109" s="259">
        <f>SUM(F106:F108)</f>
        <v>369.59</v>
      </c>
      <c r="G109" s="259">
        <f t="shared" ref="G109:K109" si="327">SUM(G106:G108)</f>
        <v>0</v>
      </c>
      <c r="H109" s="259">
        <f t="shared" si="327"/>
        <v>408.23</v>
      </c>
      <c r="I109" s="259">
        <f t="shared" si="327"/>
        <v>1286.8599999999999</v>
      </c>
      <c r="J109" s="259">
        <f t="shared" si="327"/>
        <v>0</v>
      </c>
      <c r="K109" s="259">
        <f t="shared" si="327"/>
        <v>2999.7599999999998</v>
      </c>
      <c r="L109" s="276">
        <f>'FY21 OM Budget'!AU106</f>
        <v>3625</v>
      </c>
      <c r="M109" s="276">
        <f>'FY21 OM Budget'!AV106</f>
        <v>3500</v>
      </c>
      <c r="N109" s="276">
        <f>'FY21 OM Budget'!AW106</f>
        <v>3500</v>
      </c>
      <c r="O109" s="276">
        <f>'FY21 OM Budget'!AX106</f>
        <v>3625</v>
      </c>
      <c r="P109" s="276">
        <f>'FY21 OM Budget'!AY106</f>
        <v>3500</v>
      </c>
      <c r="Q109" s="276">
        <f>'FY21 OM Budget'!AZ106</f>
        <v>3500</v>
      </c>
      <c r="R109" s="263">
        <f t="shared" ref="R109" si="328">F109*(1+R$4)</f>
        <v>369.59</v>
      </c>
      <c r="S109" s="263">
        <f t="shared" ref="S109" si="329">G109*(1+S$4)</f>
        <v>0</v>
      </c>
      <c r="T109" s="263">
        <f t="shared" ref="T109" si="330">H109*(1+T$4)</f>
        <v>408.23</v>
      </c>
      <c r="U109" s="263">
        <f t="shared" ref="U109" si="331">I109*(1+U$4)</f>
        <v>1286.8599999999999</v>
      </c>
      <c r="V109" s="263">
        <f t="shared" ref="V109" si="332">J109*(1+V$4)</f>
        <v>0</v>
      </c>
      <c r="W109" s="263">
        <f t="shared" ref="W109" si="333">K109*(1+W$4)</f>
        <v>2999.7599999999998</v>
      </c>
      <c r="X109" s="263">
        <f t="shared" ref="X109" si="334">L109*(1+X$4)</f>
        <v>3625</v>
      </c>
      <c r="Y109" s="263">
        <f t="shared" ref="Y109" si="335">M109*(1+Y$4)</f>
        <v>3500</v>
      </c>
      <c r="Z109" s="263">
        <f t="shared" ref="Z109" si="336">N109*(1+Z$4)</f>
        <v>3500</v>
      </c>
      <c r="AA109" s="263">
        <f t="shared" ref="AA109" si="337">O109*(1+AA$4)</f>
        <v>3625</v>
      </c>
      <c r="AB109" s="263">
        <f t="shared" ref="AB109" si="338">P109*(1+AB$4)</f>
        <v>3500</v>
      </c>
      <c r="AC109" s="263">
        <f t="shared" ref="AC109" si="339">Q109*(1+AC$4)</f>
        <v>3500</v>
      </c>
      <c r="AD109" s="263">
        <f t="shared" ref="AD109" si="340">R109*(1+AD$4)</f>
        <v>369.59</v>
      </c>
      <c r="AE109" s="263">
        <f t="shared" ref="AE109" si="341">S109*(1+AE$4)</f>
        <v>0</v>
      </c>
      <c r="AF109" s="263">
        <f t="shared" ref="AF109" si="342">T109*(1+AF$4)</f>
        <v>408.23</v>
      </c>
      <c r="AH109" s="264">
        <f>SUM(F109:Q109)</f>
        <v>26314.44</v>
      </c>
      <c r="AI109" s="264">
        <f>SUM(U109:AF109)</f>
        <v>26314.44</v>
      </c>
      <c r="AK109" s="264">
        <f>AH109*$AK$7</f>
        <v>1429.4586996407113</v>
      </c>
      <c r="AL109" s="264">
        <f>AI109*$AL$7</f>
        <v>1462.3950045383999</v>
      </c>
    </row>
    <row r="110" spans="1:38">
      <c r="A110" s="145"/>
      <c r="B110" s="125" t="str">
        <f t="shared" si="123"/>
        <v/>
      </c>
      <c r="C110" s="182" t="s">
        <v>847</v>
      </c>
      <c r="D110" s="256">
        <f>D109-SUM(F109:K109)</f>
        <v>0</v>
      </c>
      <c r="F110" s="256">
        <f>F109-'Div 12 history '!B109</f>
        <v>0</v>
      </c>
      <c r="G110" s="256">
        <f>G109-'Div 12 history '!C109</f>
        <v>0</v>
      </c>
      <c r="H110" s="256">
        <f>H109-'Div 12 history '!D109</f>
        <v>0</v>
      </c>
      <c r="I110" s="256">
        <f>I109-'Div 12 history '!E109</f>
        <v>0</v>
      </c>
      <c r="J110" s="256">
        <f>J109-'Div 12 history '!F109</f>
        <v>0</v>
      </c>
      <c r="K110" s="256">
        <f>K109-'Div 12 history '!G109</f>
        <v>0</v>
      </c>
      <c r="L110" s="256">
        <f>L109-SUM(L106:L108)</f>
        <v>0</v>
      </c>
      <c r="M110" s="256">
        <f t="shared" ref="M110:T110" si="343">M109-SUM(M106:M108)</f>
        <v>0</v>
      </c>
      <c r="N110" s="256">
        <f t="shared" si="343"/>
        <v>0</v>
      </c>
      <c r="O110" s="256">
        <f t="shared" si="343"/>
        <v>0</v>
      </c>
      <c r="P110" s="256">
        <f t="shared" si="343"/>
        <v>0</v>
      </c>
      <c r="Q110" s="256">
        <f t="shared" si="343"/>
        <v>0</v>
      </c>
      <c r="R110" s="256">
        <f t="shared" si="343"/>
        <v>0</v>
      </c>
      <c r="S110" s="256">
        <f t="shared" si="343"/>
        <v>0</v>
      </c>
      <c r="T110" s="256">
        <f t="shared" si="343"/>
        <v>0</v>
      </c>
      <c r="U110" s="256">
        <f>U109-SUM(U106:U108)</f>
        <v>0</v>
      </c>
      <c r="V110" s="256">
        <f t="shared" ref="V110:AF110" si="344">V109-SUM(V106:V108)</f>
        <v>0</v>
      </c>
      <c r="W110" s="256">
        <f t="shared" si="344"/>
        <v>0</v>
      </c>
      <c r="X110" s="256">
        <f t="shared" si="344"/>
        <v>0</v>
      </c>
      <c r="Y110" s="256">
        <f t="shared" si="344"/>
        <v>0</v>
      </c>
      <c r="Z110" s="256">
        <f t="shared" si="344"/>
        <v>0</v>
      </c>
      <c r="AA110" s="256">
        <f t="shared" si="344"/>
        <v>0</v>
      </c>
      <c r="AB110" s="256">
        <f t="shared" si="344"/>
        <v>0</v>
      </c>
      <c r="AC110" s="256">
        <f t="shared" si="344"/>
        <v>0</v>
      </c>
      <c r="AD110" s="256">
        <f t="shared" si="344"/>
        <v>0</v>
      </c>
      <c r="AE110" s="256">
        <f t="shared" si="344"/>
        <v>0</v>
      </c>
      <c r="AF110" s="256">
        <f t="shared" si="344"/>
        <v>0</v>
      </c>
    </row>
    <row r="111" spans="1:38">
      <c r="A111" s="145" t="s">
        <v>752</v>
      </c>
      <c r="B111" s="125" t="str">
        <f t="shared" ref="B111:B112" si="345">RIGHT(A111,10)</f>
        <v>9030-04130</v>
      </c>
      <c r="C111" s="255" t="str">
        <f t="shared" ref="C111:C112" si="346">LEFT(B111,4)</f>
        <v>9030</v>
      </c>
      <c r="D111" s="256">
        <f>SUM($F111:K111)</f>
        <v>178772.87000000002</v>
      </c>
      <c r="E111" s="257">
        <f>D111/$D$113</f>
        <v>1</v>
      </c>
      <c r="F111" s="258">
        <f>'Div 12 history '!B111</f>
        <v>64838.33</v>
      </c>
      <c r="G111" s="258">
        <f>'Div 12 history '!C111</f>
        <v>11124.85</v>
      </c>
      <c r="H111" s="258">
        <f>'Div 12 history '!D111</f>
        <v>11276.74</v>
      </c>
      <c r="I111" s="258">
        <f>'Div 12 history '!E111</f>
        <v>58941.67</v>
      </c>
      <c r="J111" s="258">
        <f>'Div 12 history '!F111</f>
        <v>11146.3</v>
      </c>
      <c r="K111" s="258">
        <f>'Div 12 history '!G111</f>
        <v>21444.98</v>
      </c>
      <c r="L111" s="256">
        <f t="shared" ref="L111:AF112" si="347">$E111*L$113</f>
        <v>45000</v>
      </c>
      <c r="M111" s="256">
        <f t="shared" si="347"/>
        <v>8000</v>
      </c>
      <c r="N111" s="256">
        <f t="shared" si="347"/>
        <v>7000</v>
      </c>
      <c r="O111" s="256">
        <f t="shared" si="347"/>
        <v>45000</v>
      </c>
      <c r="P111" s="256">
        <f t="shared" si="347"/>
        <v>8000</v>
      </c>
      <c r="Q111" s="256">
        <f t="shared" si="347"/>
        <v>7000</v>
      </c>
      <c r="R111" s="256">
        <f t="shared" si="347"/>
        <v>64838.33</v>
      </c>
      <c r="S111" s="256">
        <f t="shared" si="347"/>
        <v>11124.85</v>
      </c>
      <c r="T111" s="256">
        <f t="shared" si="347"/>
        <v>11276.74</v>
      </c>
      <c r="U111" s="256">
        <f t="shared" si="347"/>
        <v>58941.67</v>
      </c>
      <c r="V111" s="256">
        <f t="shared" si="347"/>
        <v>11146.3</v>
      </c>
      <c r="W111" s="256">
        <f t="shared" si="347"/>
        <v>21444.98</v>
      </c>
      <c r="X111" s="256">
        <f t="shared" si="347"/>
        <v>45000</v>
      </c>
      <c r="Y111" s="256">
        <f t="shared" si="347"/>
        <v>8000</v>
      </c>
      <c r="Z111" s="256">
        <f t="shared" si="347"/>
        <v>7000</v>
      </c>
      <c r="AA111" s="256">
        <f t="shared" si="347"/>
        <v>45000</v>
      </c>
      <c r="AB111" s="256">
        <f t="shared" si="347"/>
        <v>8000</v>
      </c>
      <c r="AC111" s="256">
        <f t="shared" si="347"/>
        <v>7000</v>
      </c>
      <c r="AD111" s="256">
        <f t="shared" si="347"/>
        <v>64838.33</v>
      </c>
      <c r="AE111" s="256">
        <f t="shared" si="347"/>
        <v>11124.85</v>
      </c>
      <c r="AF111" s="256">
        <f t="shared" si="347"/>
        <v>11276.74</v>
      </c>
    </row>
    <row r="112" spans="1:38">
      <c r="A112" s="145" t="s">
        <v>753</v>
      </c>
      <c r="B112" s="125" t="str">
        <f t="shared" si="345"/>
        <v>9210-04130</v>
      </c>
      <c r="C112" s="255" t="str">
        <f t="shared" si="346"/>
        <v>9210</v>
      </c>
      <c r="D112" s="256">
        <f>SUM($F112:K112)</f>
        <v>0</v>
      </c>
      <c r="E112" s="257">
        <f>D112/$D$113</f>
        <v>0</v>
      </c>
      <c r="F112" s="258">
        <f>'Div 12 history '!B112</f>
        <v>0</v>
      </c>
      <c r="G112" s="258">
        <f>'Div 12 history '!C112</f>
        <v>0</v>
      </c>
      <c r="H112" s="258">
        <f>'Div 12 history '!D112</f>
        <v>0</v>
      </c>
      <c r="I112" s="258">
        <f>'Div 12 history '!E112</f>
        <v>0</v>
      </c>
      <c r="J112" s="258">
        <f>'Div 12 history '!F112</f>
        <v>0</v>
      </c>
      <c r="K112" s="258">
        <f>'Div 12 history '!G112</f>
        <v>0</v>
      </c>
      <c r="L112" s="87"/>
      <c r="M112" s="87"/>
      <c r="N112" s="87"/>
      <c r="O112" s="87"/>
      <c r="P112" s="87"/>
      <c r="Q112" s="87"/>
      <c r="R112" s="256">
        <f t="shared" si="347"/>
        <v>0</v>
      </c>
      <c r="S112" s="256">
        <f t="shared" si="347"/>
        <v>0</v>
      </c>
      <c r="T112" s="256">
        <f t="shared" si="347"/>
        <v>0</v>
      </c>
      <c r="U112" s="256">
        <f t="shared" si="347"/>
        <v>0</v>
      </c>
      <c r="V112" s="256">
        <f t="shared" si="347"/>
        <v>0</v>
      </c>
      <c r="W112" s="256">
        <f t="shared" si="347"/>
        <v>0</v>
      </c>
      <c r="X112" s="256">
        <f t="shared" si="347"/>
        <v>0</v>
      </c>
      <c r="Y112" s="256">
        <f t="shared" si="347"/>
        <v>0</v>
      </c>
      <c r="Z112" s="256">
        <f t="shared" si="347"/>
        <v>0</v>
      </c>
      <c r="AA112" s="256">
        <f t="shared" si="347"/>
        <v>0</v>
      </c>
      <c r="AB112" s="256">
        <f t="shared" si="347"/>
        <v>0</v>
      </c>
      <c r="AC112" s="256">
        <f t="shared" si="347"/>
        <v>0</v>
      </c>
      <c r="AD112" s="256">
        <f t="shared" si="347"/>
        <v>0</v>
      </c>
      <c r="AE112" s="256">
        <f t="shared" si="347"/>
        <v>0</v>
      </c>
      <c r="AF112" s="256">
        <f t="shared" si="347"/>
        <v>0</v>
      </c>
    </row>
    <row r="113" spans="1:38">
      <c r="A113" s="133" t="s">
        <v>25</v>
      </c>
      <c r="B113" s="171"/>
      <c r="C113" s="182"/>
      <c r="D113" s="259">
        <f>SUM(D111:D112)</f>
        <v>178772.87000000002</v>
      </c>
      <c r="E113" s="260">
        <f>SUM(E111:E112)</f>
        <v>1</v>
      </c>
      <c r="F113" s="259">
        <f>SUM(F111:F112)</f>
        <v>64838.33</v>
      </c>
      <c r="G113" s="259">
        <f t="shared" ref="G113:K113" si="348">SUM(G111:G112)</f>
        <v>11124.85</v>
      </c>
      <c r="H113" s="259">
        <f t="shared" si="348"/>
        <v>11276.74</v>
      </c>
      <c r="I113" s="259">
        <f t="shared" si="348"/>
        <v>58941.67</v>
      </c>
      <c r="J113" s="259">
        <f t="shared" si="348"/>
        <v>11146.3</v>
      </c>
      <c r="K113" s="259">
        <f t="shared" si="348"/>
        <v>21444.98</v>
      </c>
      <c r="L113" s="262">
        <f>'FY21 OM Budget'!AU122</f>
        <v>45000</v>
      </c>
      <c r="M113" s="262">
        <f>'FY21 OM Budget'!AV122</f>
        <v>8000</v>
      </c>
      <c r="N113" s="262">
        <f>'FY21 OM Budget'!AW122</f>
        <v>7000</v>
      </c>
      <c r="O113" s="262">
        <f>'FY21 OM Budget'!AX122</f>
        <v>45000</v>
      </c>
      <c r="P113" s="262">
        <f>'FY21 OM Budget'!AY122</f>
        <v>8000</v>
      </c>
      <c r="Q113" s="262">
        <f>'FY21 OM Budget'!AZ122</f>
        <v>7000</v>
      </c>
      <c r="R113" s="263">
        <f t="shared" ref="R113" si="349">F113*(1+R$4)</f>
        <v>64838.33</v>
      </c>
      <c r="S113" s="263">
        <f t="shared" ref="S113" si="350">G113*(1+S$4)</f>
        <v>11124.85</v>
      </c>
      <c r="T113" s="263">
        <f t="shared" ref="T113" si="351">H113*(1+T$4)</f>
        <v>11276.74</v>
      </c>
      <c r="U113" s="263">
        <f t="shared" ref="U113" si="352">I113*(1+U$4)</f>
        <v>58941.67</v>
      </c>
      <c r="V113" s="263">
        <f t="shared" ref="V113" si="353">J113*(1+V$4)</f>
        <v>11146.3</v>
      </c>
      <c r="W113" s="263">
        <f t="shared" ref="W113" si="354">K113*(1+W$4)</f>
        <v>21444.98</v>
      </c>
      <c r="X113" s="263">
        <f t="shared" ref="X113" si="355">L113*(1+X$4)</f>
        <v>45000</v>
      </c>
      <c r="Y113" s="263">
        <f t="shared" ref="Y113" si="356">M113*(1+Y$4)</f>
        <v>8000</v>
      </c>
      <c r="Z113" s="263">
        <f t="shared" ref="Z113" si="357">N113*(1+Z$4)</f>
        <v>7000</v>
      </c>
      <c r="AA113" s="263">
        <f t="shared" ref="AA113" si="358">O113*(1+AA$4)</f>
        <v>45000</v>
      </c>
      <c r="AB113" s="263">
        <f t="shared" ref="AB113" si="359">P113*(1+AB$4)</f>
        <v>8000</v>
      </c>
      <c r="AC113" s="263">
        <f t="shared" ref="AC113" si="360">Q113*(1+AC$4)</f>
        <v>7000</v>
      </c>
      <c r="AD113" s="263">
        <f t="shared" ref="AD113" si="361">R113*(1+AD$4)</f>
        <v>64838.33</v>
      </c>
      <c r="AE113" s="263">
        <f t="shared" ref="AE113" si="362">S113*(1+AE$4)</f>
        <v>11124.85</v>
      </c>
      <c r="AF113" s="263">
        <f t="shared" ref="AF113" si="363">T113*(1+AF$4)</f>
        <v>11276.74</v>
      </c>
      <c r="AH113" s="264">
        <f>SUM(F113:Q113)</f>
        <v>298772.87</v>
      </c>
      <c r="AI113" s="264">
        <f>SUM(U113:AF113)</f>
        <v>298772.87</v>
      </c>
      <c r="AK113" s="264">
        <f>AH113*$AK$7</f>
        <v>16230.004447676762</v>
      </c>
      <c r="AL113" s="264">
        <f>AI113*$AL$7</f>
        <v>16603.9616491782</v>
      </c>
    </row>
    <row r="114" spans="1:38">
      <c r="A114" s="145"/>
      <c r="B114" s="125" t="str">
        <f t="shared" si="123"/>
        <v/>
      </c>
      <c r="C114" s="182" t="s">
        <v>847</v>
      </c>
      <c r="D114" s="256">
        <f>D113-SUM(F113:K113)</f>
        <v>0</v>
      </c>
      <c r="F114" s="256">
        <f>F113-'Div 12 history '!B113</f>
        <v>0</v>
      </c>
      <c r="G114" s="256">
        <f>G113-'Div 12 history '!C113</f>
        <v>0</v>
      </c>
      <c r="H114" s="256">
        <f>H113-'Div 12 history '!D113</f>
        <v>0</v>
      </c>
      <c r="I114" s="256">
        <f>I113-'Div 12 history '!E113</f>
        <v>0</v>
      </c>
      <c r="J114" s="256">
        <f>J113-'Div 12 history '!F113</f>
        <v>0</v>
      </c>
      <c r="K114" s="256">
        <f>K113-'Div 12 history '!G113</f>
        <v>0</v>
      </c>
      <c r="L114" s="256">
        <f t="shared" ref="L114" si="364">L113-SUM(L111:L111)</f>
        <v>0</v>
      </c>
      <c r="M114" s="256">
        <f t="shared" ref="M114:Q114" si="365">M113-SUM(M111:M111)</f>
        <v>0</v>
      </c>
      <c r="N114" s="256">
        <f t="shared" si="365"/>
        <v>0</v>
      </c>
      <c r="O114" s="256">
        <f t="shared" si="365"/>
        <v>0</v>
      </c>
      <c r="P114" s="256">
        <f t="shared" si="365"/>
        <v>0</v>
      </c>
      <c r="Q114" s="256">
        <f t="shared" si="365"/>
        <v>0</v>
      </c>
      <c r="R114" s="256">
        <f t="shared" ref="R114:T114" si="366">R113-SUM(R111:R112)</f>
        <v>0</v>
      </c>
      <c r="S114" s="256">
        <f t="shared" si="366"/>
        <v>0</v>
      </c>
      <c r="T114" s="256">
        <f t="shared" si="366"/>
        <v>0</v>
      </c>
      <c r="U114" s="256">
        <f>U113-SUM(U111:U112)</f>
        <v>0</v>
      </c>
      <c r="V114" s="256">
        <f t="shared" ref="V114:AF114" si="367">V113-SUM(V111:V112)</f>
        <v>0</v>
      </c>
      <c r="W114" s="256">
        <f t="shared" si="367"/>
        <v>0</v>
      </c>
      <c r="X114" s="256">
        <f t="shared" si="367"/>
        <v>0</v>
      </c>
      <c r="Y114" s="256">
        <f t="shared" si="367"/>
        <v>0</v>
      </c>
      <c r="Z114" s="256">
        <f t="shared" si="367"/>
        <v>0</v>
      </c>
      <c r="AA114" s="256">
        <f t="shared" si="367"/>
        <v>0</v>
      </c>
      <c r="AB114" s="256">
        <f t="shared" si="367"/>
        <v>0</v>
      </c>
      <c r="AC114" s="256">
        <f t="shared" si="367"/>
        <v>0</v>
      </c>
      <c r="AD114" s="256">
        <f t="shared" si="367"/>
        <v>0</v>
      </c>
      <c r="AE114" s="256">
        <f t="shared" si="367"/>
        <v>0</v>
      </c>
      <c r="AF114" s="256">
        <f t="shared" si="367"/>
        <v>0</v>
      </c>
    </row>
    <row r="115" spans="1:38">
      <c r="A115" s="145" t="s">
        <v>959</v>
      </c>
      <c r="B115" s="125" t="str">
        <f t="shared" si="123"/>
        <v>9030-05415</v>
      </c>
      <c r="C115" s="255" t="str">
        <f t="shared" ref="C115:C119" si="368">LEFT(B115,4)</f>
        <v>9030</v>
      </c>
      <c r="D115" s="256">
        <f>SUM($F115:K115)</f>
        <v>0</v>
      </c>
      <c r="E115" s="257">
        <f>D115/$D$120</f>
        <v>0</v>
      </c>
      <c r="F115" s="258">
        <f>'Div 12 history '!B115</f>
        <v>0</v>
      </c>
      <c r="G115" s="258">
        <f>'Div 12 history '!C115</f>
        <v>0</v>
      </c>
      <c r="H115" s="258">
        <f>'Div 12 history '!D115</f>
        <v>0</v>
      </c>
      <c r="I115" s="258">
        <f>'Div 12 history '!E115</f>
        <v>0</v>
      </c>
      <c r="J115" s="258">
        <f>'Div 12 history '!F115</f>
        <v>0</v>
      </c>
      <c r="K115" s="258">
        <f>'Div 12 history '!G115</f>
        <v>0</v>
      </c>
      <c r="L115" s="256">
        <f t="shared" ref="L115:AF119" si="369">$E115*L$120</f>
        <v>0</v>
      </c>
      <c r="M115" s="256">
        <f t="shared" si="369"/>
        <v>0</v>
      </c>
      <c r="N115" s="256">
        <f t="shared" si="369"/>
        <v>0</v>
      </c>
      <c r="O115" s="256">
        <f t="shared" si="369"/>
        <v>0</v>
      </c>
      <c r="P115" s="256">
        <f t="shared" si="369"/>
        <v>0</v>
      </c>
      <c r="Q115" s="256">
        <f t="shared" si="369"/>
        <v>0</v>
      </c>
      <c r="R115" s="256">
        <f t="shared" si="369"/>
        <v>0</v>
      </c>
      <c r="S115" s="256">
        <f t="shared" si="369"/>
        <v>0</v>
      </c>
      <c r="T115" s="256">
        <f t="shared" si="369"/>
        <v>0</v>
      </c>
      <c r="U115" s="256">
        <f t="shared" si="369"/>
        <v>0</v>
      </c>
      <c r="V115" s="256">
        <f t="shared" si="369"/>
        <v>0</v>
      </c>
      <c r="W115" s="256">
        <f t="shared" si="369"/>
        <v>0</v>
      </c>
      <c r="X115" s="256">
        <f t="shared" si="369"/>
        <v>0</v>
      </c>
      <c r="Y115" s="256">
        <f t="shared" si="369"/>
        <v>0</v>
      </c>
      <c r="Z115" s="256">
        <f t="shared" si="369"/>
        <v>0</v>
      </c>
      <c r="AA115" s="256">
        <f t="shared" si="369"/>
        <v>0</v>
      </c>
      <c r="AB115" s="256">
        <f t="shared" si="369"/>
        <v>0</v>
      </c>
      <c r="AC115" s="256">
        <f t="shared" si="369"/>
        <v>0</v>
      </c>
      <c r="AD115" s="256">
        <f t="shared" si="369"/>
        <v>0</v>
      </c>
      <c r="AE115" s="256">
        <f t="shared" si="369"/>
        <v>0</v>
      </c>
      <c r="AF115" s="256">
        <f t="shared" si="369"/>
        <v>0</v>
      </c>
    </row>
    <row r="116" spans="1:38">
      <c r="A116" s="145" t="s">
        <v>687</v>
      </c>
      <c r="B116" s="125" t="str">
        <f t="shared" ref="B116:B118" si="370">RIGHT(A116,10)</f>
        <v>9210-05415</v>
      </c>
      <c r="C116" s="255" t="str">
        <f t="shared" ref="C116:C118" si="371">LEFT(B116,4)</f>
        <v>9210</v>
      </c>
      <c r="D116" s="256">
        <f>SUM($F116:K116)</f>
        <v>0</v>
      </c>
      <c r="E116" s="257">
        <f t="shared" ref="E116:E118" si="372">D116/$D$120</f>
        <v>0</v>
      </c>
      <c r="F116" s="258">
        <f>'Div 12 history '!B116</f>
        <v>0</v>
      </c>
      <c r="G116" s="258">
        <f>'Div 12 history '!C116</f>
        <v>0</v>
      </c>
      <c r="H116" s="258">
        <f>'Div 12 history '!D116</f>
        <v>0</v>
      </c>
      <c r="I116" s="258">
        <f>'Div 12 history '!E116</f>
        <v>0</v>
      </c>
      <c r="J116" s="258">
        <f>'Div 12 history '!F116</f>
        <v>0</v>
      </c>
      <c r="K116" s="258">
        <f>'Div 12 history '!G116</f>
        <v>0</v>
      </c>
      <c r="L116" s="256">
        <f t="shared" si="369"/>
        <v>0</v>
      </c>
      <c r="M116" s="256">
        <f t="shared" si="369"/>
        <v>0</v>
      </c>
      <c r="N116" s="256">
        <f t="shared" si="369"/>
        <v>0</v>
      </c>
      <c r="O116" s="256">
        <f t="shared" si="369"/>
        <v>0</v>
      </c>
      <c r="P116" s="256">
        <f t="shared" si="369"/>
        <v>0</v>
      </c>
      <c r="Q116" s="256">
        <f t="shared" si="369"/>
        <v>0</v>
      </c>
      <c r="R116" s="256">
        <f t="shared" si="369"/>
        <v>0</v>
      </c>
      <c r="S116" s="256">
        <f t="shared" si="369"/>
        <v>0</v>
      </c>
      <c r="T116" s="256">
        <f t="shared" si="369"/>
        <v>0</v>
      </c>
      <c r="U116" s="256">
        <f t="shared" si="369"/>
        <v>0</v>
      </c>
      <c r="V116" s="256">
        <f t="shared" si="369"/>
        <v>0</v>
      </c>
      <c r="W116" s="256">
        <f t="shared" si="369"/>
        <v>0</v>
      </c>
      <c r="X116" s="256">
        <f t="shared" si="369"/>
        <v>0</v>
      </c>
      <c r="Y116" s="256">
        <f t="shared" si="369"/>
        <v>0</v>
      </c>
      <c r="Z116" s="256">
        <f t="shared" si="369"/>
        <v>0</v>
      </c>
      <c r="AA116" s="256">
        <f t="shared" si="369"/>
        <v>0</v>
      </c>
      <c r="AB116" s="256">
        <f t="shared" si="369"/>
        <v>0</v>
      </c>
      <c r="AC116" s="256">
        <f t="shared" si="369"/>
        <v>0</v>
      </c>
      <c r="AD116" s="256">
        <f t="shared" si="369"/>
        <v>0</v>
      </c>
      <c r="AE116" s="256">
        <f t="shared" si="369"/>
        <v>0</v>
      </c>
      <c r="AF116" s="256">
        <f t="shared" si="369"/>
        <v>0</v>
      </c>
    </row>
    <row r="117" spans="1:38">
      <c r="A117" s="145" t="s">
        <v>497</v>
      </c>
      <c r="B117" s="125" t="str">
        <f t="shared" si="370"/>
        <v>9030-05417</v>
      </c>
      <c r="C117" s="255" t="str">
        <f t="shared" si="371"/>
        <v>9030</v>
      </c>
      <c r="D117" s="256">
        <f>SUM($F117:K117)</f>
        <v>568.81999999999994</v>
      </c>
      <c r="E117" s="257">
        <f t="shared" si="372"/>
        <v>8.3684088959767436E-2</v>
      </c>
      <c r="F117" s="258">
        <f>'Div 12 history '!B117</f>
        <v>0</v>
      </c>
      <c r="G117" s="258">
        <f>'Div 12 history '!C117</f>
        <v>0</v>
      </c>
      <c r="H117" s="258">
        <f>'Div 12 history '!D117</f>
        <v>220</v>
      </c>
      <c r="I117" s="258">
        <f>'Div 12 history '!E117</f>
        <v>128.82</v>
      </c>
      <c r="J117" s="258">
        <f>'Div 12 history '!F117</f>
        <v>220</v>
      </c>
      <c r="K117" s="258">
        <f>'Div 12 history '!G117</f>
        <v>0</v>
      </c>
      <c r="L117" s="256">
        <f t="shared" si="369"/>
        <v>20.921022239941859</v>
      </c>
      <c r="M117" s="256">
        <f t="shared" si="369"/>
        <v>0</v>
      </c>
      <c r="N117" s="256">
        <f t="shared" si="369"/>
        <v>10.46051111997093</v>
      </c>
      <c r="O117" s="256">
        <f t="shared" si="369"/>
        <v>14.644715567959301</v>
      </c>
      <c r="P117" s="256">
        <f t="shared" si="369"/>
        <v>16.736817791953488</v>
      </c>
      <c r="Q117" s="256">
        <f t="shared" si="369"/>
        <v>10.46051111997093</v>
      </c>
      <c r="R117" s="256">
        <f t="shared" si="369"/>
        <v>521.21881651790511</v>
      </c>
      <c r="S117" s="256">
        <f t="shared" si="369"/>
        <v>0</v>
      </c>
      <c r="T117" s="256">
        <f t="shared" si="369"/>
        <v>18.410499571148836</v>
      </c>
      <c r="U117" s="256">
        <f t="shared" si="369"/>
        <v>10.780184339797241</v>
      </c>
      <c r="V117" s="256">
        <f t="shared" si="369"/>
        <v>18.410499571148836</v>
      </c>
      <c r="W117" s="256">
        <f t="shared" si="369"/>
        <v>0</v>
      </c>
      <c r="X117" s="256">
        <f t="shared" si="369"/>
        <v>20.921022239941859</v>
      </c>
      <c r="Y117" s="256">
        <f t="shared" si="369"/>
        <v>0</v>
      </c>
      <c r="Z117" s="256">
        <f t="shared" si="369"/>
        <v>10.46051111997093</v>
      </c>
      <c r="AA117" s="256">
        <f t="shared" si="369"/>
        <v>14.644715567959301</v>
      </c>
      <c r="AB117" s="256">
        <f t="shared" si="369"/>
        <v>16.736817791953488</v>
      </c>
      <c r="AC117" s="256">
        <f t="shared" si="369"/>
        <v>10.46051111997093</v>
      </c>
      <c r="AD117" s="256">
        <f t="shared" si="369"/>
        <v>521.21881651790511</v>
      </c>
      <c r="AE117" s="256">
        <f t="shared" si="369"/>
        <v>0</v>
      </c>
      <c r="AF117" s="256">
        <f t="shared" si="369"/>
        <v>18.410499571148836</v>
      </c>
    </row>
    <row r="118" spans="1:38">
      <c r="A118" s="145" t="s">
        <v>754</v>
      </c>
      <c r="B118" s="125" t="str">
        <f t="shared" si="370"/>
        <v>9210-07510</v>
      </c>
      <c r="C118" s="255" t="str">
        <f t="shared" si="371"/>
        <v>9210</v>
      </c>
      <c r="D118" s="256">
        <f>SUM($F118:K118)</f>
        <v>6228.41</v>
      </c>
      <c r="E118" s="257">
        <f t="shared" si="372"/>
        <v>0.91631591104023258</v>
      </c>
      <c r="F118" s="258">
        <f>'Div 12 history '!B118</f>
        <v>6228.41</v>
      </c>
      <c r="G118" s="258">
        <f>'Div 12 history '!C118</f>
        <v>0</v>
      </c>
      <c r="H118" s="258">
        <f>'Div 12 history '!D118</f>
        <v>0</v>
      </c>
      <c r="I118" s="258">
        <f>'Div 12 history '!E118</f>
        <v>0</v>
      </c>
      <c r="J118" s="258">
        <f>'Div 12 history '!F118</f>
        <v>0</v>
      </c>
      <c r="K118" s="258">
        <f>'Div 12 history '!G118</f>
        <v>0</v>
      </c>
      <c r="L118" s="256">
        <f t="shared" si="369"/>
        <v>229.07897776005814</v>
      </c>
      <c r="M118" s="256">
        <f t="shared" si="369"/>
        <v>0</v>
      </c>
      <c r="N118" s="256">
        <f t="shared" si="369"/>
        <v>114.53948888002907</v>
      </c>
      <c r="O118" s="256">
        <f t="shared" si="369"/>
        <v>160.35528443204069</v>
      </c>
      <c r="P118" s="256">
        <f t="shared" si="369"/>
        <v>183.26318220804652</v>
      </c>
      <c r="Q118" s="256">
        <f t="shared" si="369"/>
        <v>114.53948888002907</v>
      </c>
      <c r="R118" s="256">
        <f t="shared" si="369"/>
        <v>5707.1911834820949</v>
      </c>
      <c r="S118" s="256">
        <f t="shared" si="369"/>
        <v>0</v>
      </c>
      <c r="T118" s="256">
        <f t="shared" si="369"/>
        <v>201.58950042885118</v>
      </c>
      <c r="U118" s="256">
        <f t="shared" si="369"/>
        <v>118.03981566020275</v>
      </c>
      <c r="V118" s="256">
        <f t="shared" si="369"/>
        <v>201.58950042885118</v>
      </c>
      <c r="W118" s="256">
        <f t="shared" si="369"/>
        <v>0</v>
      </c>
      <c r="X118" s="256">
        <f t="shared" si="369"/>
        <v>229.07897776005814</v>
      </c>
      <c r="Y118" s="256">
        <f t="shared" si="369"/>
        <v>0</v>
      </c>
      <c r="Z118" s="256">
        <f t="shared" si="369"/>
        <v>114.53948888002907</v>
      </c>
      <c r="AA118" s="256">
        <f t="shared" si="369"/>
        <v>160.35528443204069</v>
      </c>
      <c r="AB118" s="256">
        <f t="shared" si="369"/>
        <v>183.26318220804652</v>
      </c>
      <c r="AC118" s="256">
        <f t="shared" si="369"/>
        <v>114.53948888002907</v>
      </c>
      <c r="AD118" s="256">
        <f t="shared" si="369"/>
        <v>5707.1911834820949</v>
      </c>
      <c r="AE118" s="256">
        <f t="shared" si="369"/>
        <v>0</v>
      </c>
      <c r="AF118" s="256">
        <f t="shared" si="369"/>
        <v>201.58950042885118</v>
      </c>
    </row>
    <row r="119" spans="1:38">
      <c r="A119" s="145" t="s">
        <v>960</v>
      </c>
      <c r="B119" s="125" t="str">
        <f t="shared" si="123"/>
        <v>9030-07510</v>
      </c>
      <c r="C119" s="255" t="str">
        <f t="shared" si="368"/>
        <v>9030</v>
      </c>
      <c r="D119" s="256">
        <f>SUM($F119:K119)</f>
        <v>0</v>
      </c>
      <c r="E119" s="257">
        <f>D119/$D$120</f>
        <v>0</v>
      </c>
      <c r="F119" s="258">
        <f>'Div 12 history '!B119</f>
        <v>0</v>
      </c>
      <c r="G119" s="258">
        <f>'Div 12 history '!C119</f>
        <v>0</v>
      </c>
      <c r="H119" s="258">
        <f>'Div 12 history '!D119</f>
        <v>0</v>
      </c>
      <c r="I119" s="258">
        <f>'Div 12 history '!E119</f>
        <v>0</v>
      </c>
      <c r="J119" s="258">
        <f>'Div 12 history '!F119</f>
        <v>0</v>
      </c>
      <c r="K119" s="258">
        <f>'Div 12 history '!G119</f>
        <v>0</v>
      </c>
      <c r="L119" s="256">
        <f t="shared" si="369"/>
        <v>0</v>
      </c>
      <c r="M119" s="256">
        <f t="shared" si="369"/>
        <v>0</v>
      </c>
      <c r="N119" s="256">
        <f t="shared" si="369"/>
        <v>0</v>
      </c>
      <c r="O119" s="256">
        <f t="shared" si="369"/>
        <v>0</v>
      </c>
      <c r="P119" s="256">
        <f t="shared" si="369"/>
        <v>0</v>
      </c>
      <c r="Q119" s="256">
        <f t="shared" si="369"/>
        <v>0</v>
      </c>
      <c r="R119" s="256">
        <f t="shared" si="369"/>
        <v>0</v>
      </c>
      <c r="S119" s="256">
        <f t="shared" si="369"/>
        <v>0</v>
      </c>
      <c r="T119" s="256">
        <f t="shared" si="369"/>
        <v>0</v>
      </c>
      <c r="U119" s="256">
        <f t="shared" si="369"/>
        <v>0</v>
      </c>
      <c r="V119" s="256">
        <f t="shared" si="369"/>
        <v>0</v>
      </c>
      <c r="W119" s="256">
        <f t="shared" si="369"/>
        <v>0</v>
      </c>
      <c r="X119" s="256">
        <f t="shared" si="369"/>
        <v>0</v>
      </c>
      <c r="Y119" s="256">
        <f t="shared" si="369"/>
        <v>0</v>
      </c>
      <c r="Z119" s="256">
        <f t="shared" si="369"/>
        <v>0</v>
      </c>
      <c r="AA119" s="256">
        <f t="shared" si="369"/>
        <v>0</v>
      </c>
      <c r="AB119" s="256">
        <f t="shared" si="369"/>
        <v>0</v>
      </c>
      <c r="AC119" s="256">
        <f t="shared" si="369"/>
        <v>0</v>
      </c>
      <c r="AD119" s="256">
        <f t="shared" si="369"/>
        <v>0</v>
      </c>
      <c r="AE119" s="256">
        <f t="shared" si="369"/>
        <v>0</v>
      </c>
      <c r="AF119" s="256">
        <f t="shared" si="369"/>
        <v>0</v>
      </c>
    </row>
    <row r="120" spans="1:38">
      <c r="A120" s="133" t="s">
        <v>501</v>
      </c>
      <c r="B120" s="171"/>
      <c r="C120" s="182"/>
      <c r="D120" s="259">
        <f>SUM(D115:D119)</f>
        <v>6797.23</v>
      </c>
      <c r="E120" s="260">
        <f>SUM(E115:E119)</f>
        <v>1</v>
      </c>
      <c r="F120" s="259">
        <f>SUM(F115:F119)</f>
        <v>6228.41</v>
      </c>
      <c r="G120" s="259">
        <f t="shared" ref="G120:K120" si="373">SUM(G115:G119)</f>
        <v>0</v>
      </c>
      <c r="H120" s="259">
        <f t="shared" si="373"/>
        <v>220</v>
      </c>
      <c r="I120" s="259">
        <f t="shared" si="373"/>
        <v>128.82</v>
      </c>
      <c r="J120" s="259">
        <f t="shared" si="373"/>
        <v>220</v>
      </c>
      <c r="K120" s="259">
        <f t="shared" si="373"/>
        <v>0</v>
      </c>
      <c r="L120" s="262">
        <f>'FY21 OM Budget'!AU127</f>
        <v>250</v>
      </c>
      <c r="M120" s="262">
        <f>'FY21 OM Budget'!AV127</f>
        <v>0</v>
      </c>
      <c r="N120" s="262">
        <f>'FY21 OM Budget'!AW127</f>
        <v>125</v>
      </c>
      <c r="O120" s="262">
        <f>'FY21 OM Budget'!AX127</f>
        <v>175</v>
      </c>
      <c r="P120" s="262">
        <f>'FY21 OM Budget'!AY127</f>
        <v>200</v>
      </c>
      <c r="Q120" s="262">
        <f>'FY21 OM Budget'!AZ127</f>
        <v>125</v>
      </c>
      <c r="R120" s="263">
        <f t="shared" ref="R120" si="374">F120*(1+R$4)</f>
        <v>6228.41</v>
      </c>
      <c r="S120" s="263">
        <f t="shared" ref="S120" si="375">G120*(1+S$4)</f>
        <v>0</v>
      </c>
      <c r="T120" s="263">
        <f t="shared" ref="T120" si="376">H120*(1+T$4)</f>
        <v>220</v>
      </c>
      <c r="U120" s="263">
        <f t="shared" ref="U120" si="377">I120*(1+U$4)</f>
        <v>128.82</v>
      </c>
      <c r="V120" s="263">
        <f t="shared" ref="V120" si="378">J120*(1+V$4)</f>
        <v>220</v>
      </c>
      <c r="W120" s="263">
        <f t="shared" ref="W120" si="379">K120*(1+W$4)</f>
        <v>0</v>
      </c>
      <c r="X120" s="263">
        <f t="shared" ref="X120" si="380">L120*(1+X$4)</f>
        <v>250</v>
      </c>
      <c r="Y120" s="263">
        <f t="shared" ref="Y120" si="381">M120*(1+Y$4)</f>
        <v>0</v>
      </c>
      <c r="Z120" s="263">
        <f t="shared" ref="Z120" si="382">N120*(1+Z$4)</f>
        <v>125</v>
      </c>
      <c r="AA120" s="263">
        <f t="shared" ref="AA120" si="383">O120*(1+AA$4)</f>
        <v>175</v>
      </c>
      <c r="AB120" s="263">
        <f t="shared" ref="AB120" si="384">P120*(1+AB$4)</f>
        <v>200</v>
      </c>
      <c r="AC120" s="263">
        <f t="shared" ref="AC120" si="385">Q120*(1+AC$4)</f>
        <v>125</v>
      </c>
      <c r="AD120" s="263">
        <f t="shared" ref="AD120" si="386">R120*(1+AD$4)</f>
        <v>6228.41</v>
      </c>
      <c r="AE120" s="263">
        <f t="shared" ref="AE120" si="387">S120*(1+AE$4)</f>
        <v>0</v>
      </c>
      <c r="AF120" s="263">
        <f t="shared" ref="AF120" si="388">T120*(1+AF$4)</f>
        <v>220</v>
      </c>
      <c r="AH120" s="264">
        <f>SUM(F120:Q120)</f>
        <v>7672.23</v>
      </c>
      <c r="AI120" s="264">
        <f>SUM(U120:AF120)</f>
        <v>7672.23</v>
      </c>
      <c r="AK120" s="264">
        <f>AH120*$AK$7</f>
        <v>416.77253702318785</v>
      </c>
      <c r="AL120" s="264">
        <f>AI120*$AL$7</f>
        <v>426.37543590780001</v>
      </c>
    </row>
    <row r="121" spans="1:38">
      <c r="A121" s="145"/>
      <c r="B121" s="125" t="str">
        <f t="shared" ref="B121:B163" si="389">RIGHT(A121,10)</f>
        <v/>
      </c>
      <c r="C121" s="182" t="s">
        <v>847</v>
      </c>
      <c r="D121" s="256">
        <f>D120-SUM(F120:K120)</f>
        <v>0</v>
      </c>
      <c r="F121" s="256">
        <f>F120-'Div 12 history '!B120</f>
        <v>0</v>
      </c>
      <c r="G121" s="256">
        <f>G120-'Div 12 history '!C120</f>
        <v>0</v>
      </c>
      <c r="H121" s="256">
        <f>H120-'Div 12 history '!D120</f>
        <v>0</v>
      </c>
      <c r="I121" s="256">
        <f>I120-'Div 12 history '!E120</f>
        <v>0</v>
      </c>
      <c r="J121" s="256">
        <f>J120-'Div 12 history '!F120</f>
        <v>0</v>
      </c>
      <c r="K121" s="256">
        <f>K120-'Div 12 history '!G120</f>
        <v>0</v>
      </c>
      <c r="L121" s="256">
        <f t="shared" ref="L121:U121" si="390">L120-SUM(L115:L119)</f>
        <v>0</v>
      </c>
      <c r="M121" s="256">
        <f t="shared" ref="M121" si="391">M120-SUM(M115:M119)</f>
        <v>0</v>
      </c>
      <c r="N121" s="256">
        <f t="shared" ref="N121" si="392">N120-SUM(N115:N119)</f>
        <v>0</v>
      </c>
      <c r="O121" s="256">
        <f t="shared" ref="O121" si="393">O120-SUM(O115:O119)</f>
        <v>0</v>
      </c>
      <c r="P121" s="256">
        <f t="shared" ref="P121" si="394">P120-SUM(P115:P119)</f>
        <v>0</v>
      </c>
      <c r="Q121" s="256">
        <f t="shared" ref="Q121" si="395">Q120-SUM(Q115:Q119)</f>
        <v>0</v>
      </c>
      <c r="R121" s="256">
        <f t="shared" ref="R121" si="396">R120-SUM(R115:R119)</f>
        <v>0</v>
      </c>
      <c r="S121" s="256">
        <f t="shared" ref="S121" si="397">S120-SUM(S115:S119)</f>
        <v>0</v>
      </c>
      <c r="T121" s="256">
        <f t="shared" ref="T121" si="398">T120-SUM(T115:T119)</f>
        <v>0</v>
      </c>
      <c r="U121" s="256">
        <f t="shared" si="390"/>
        <v>0</v>
      </c>
      <c r="V121" s="256">
        <f t="shared" ref="V121" si="399">V120-SUM(V115:V119)</f>
        <v>0</v>
      </c>
      <c r="W121" s="256">
        <f t="shared" ref="W121" si="400">W120-SUM(W115:W119)</f>
        <v>0</v>
      </c>
      <c r="X121" s="256">
        <f t="shared" ref="X121" si="401">X120-SUM(X115:X119)</f>
        <v>0</v>
      </c>
      <c r="Y121" s="256">
        <f t="shared" ref="Y121" si="402">Y120-SUM(Y115:Y119)</f>
        <v>0</v>
      </c>
      <c r="Z121" s="256">
        <f t="shared" ref="Z121" si="403">Z120-SUM(Z115:Z119)</f>
        <v>0</v>
      </c>
      <c r="AA121" s="256">
        <f t="shared" ref="AA121" si="404">AA120-SUM(AA115:AA119)</f>
        <v>0</v>
      </c>
      <c r="AB121" s="256">
        <f t="shared" ref="AB121" si="405">AB120-SUM(AB115:AB119)</f>
        <v>0</v>
      </c>
      <c r="AC121" s="256">
        <f t="shared" ref="AC121" si="406">AC120-SUM(AC115:AC119)</f>
        <v>0</v>
      </c>
      <c r="AD121" s="256">
        <f t="shared" ref="AD121" si="407">AD120-SUM(AD115:AD119)</f>
        <v>0</v>
      </c>
      <c r="AE121" s="256">
        <f t="shared" ref="AE121" si="408">AE120-SUM(AE115:AE119)</f>
        <v>0</v>
      </c>
      <c r="AF121" s="256">
        <f t="shared" ref="AF121" si="409">AF120-SUM(AF115:AF119)</f>
        <v>0</v>
      </c>
    </row>
    <row r="122" spans="1:38">
      <c r="A122" s="145" t="s">
        <v>755</v>
      </c>
      <c r="B122" s="125" t="str">
        <f t="shared" si="389"/>
        <v>9010-05111</v>
      </c>
      <c r="C122" s="255" t="str">
        <f t="shared" ref="C122" si="410">LEFT(B122,4)</f>
        <v>9010</v>
      </c>
      <c r="D122" s="256">
        <f>SUM($F122:K122)</f>
        <v>5.4</v>
      </c>
      <c r="E122" s="257">
        <f>D122/$D$126</f>
        <v>1.0499912500729163E-4</v>
      </c>
      <c r="F122" s="258">
        <f>'Div 12 history '!B122</f>
        <v>0</v>
      </c>
      <c r="G122" s="258">
        <f>'Div 12 history '!C122</f>
        <v>0</v>
      </c>
      <c r="H122" s="258">
        <f>'Div 12 history '!D122</f>
        <v>5.4</v>
      </c>
      <c r="I122" s="258">
        <f>'Div 12 history '!E122</f>
        <v>0</v>
      </c>
      <c r="J122" s="258">
        <f>'Div 12 history '!F122</f>
        <v>0</v>
      </c>
      <c r="K122" s="258">
        <f>'Div 12 history '!G122</f>
        <v>0</v>
      </c>
      <c r="L122" s="256">
        <f t="shared" ref="L122:AA125" si="411">$E122*L$126</f>
        <v>0.20642827976433534</v>
      </c>
      <c r="M122" s="256">
        <f t="shared" si="411"/>
        <v>0.20642827976433534</v>
      </c>
      <c r="N122" s="256">
        <f t="shared" si="411"/>
        <v>0.20642827976433534</v>
      </c>
      <c r="O122" s="256">
        <f t="shared" si="411"/>
        <v>0.20642827976433534</v>
      </c>
      <c r="P122" s="256">
        <f t="shared" si="411"/>
        <v>0.20642827976433534</v>
      </c>
      <c r="Q122" s="256">
        <f t="shared" si="411"/>
        <v>0.20663827801434992</v>
      </c>
      <c r="R122" s="256">
        <f t="shared" si="411"/>
        <v>1.5131843901300825</v>
      </c>
      <c r="S122" s="256">
        <f t="shared" si="411"/>
        <v>1.1857141690485915</v>
      </c>
      <c r="T122" s="256">
        <f t="shared" si="411"/>
        <v>0.69625654786210123</v>
      </c>
      <c r="U122" s="256">
        <f t="shared" si="411"/>
        <v>0.70447692935892214</v>
      </c>
      <c r="V122" s="256">
        <f t="shared" si="411"/>
        <v>0.60260467829434772</v>
      </c>
      <c r="W122" s="256">
        <f t="shared" si="411"/>
        <v>0.69776328530595599</v>
      </c>
      <c r="X122" s="256">
        <f t="shared" si="411"/>
        <v>0.20642827976433534</v>
      </c>
      <c r="Y122" s="256">
        <f t="shared" si="411"/>
        <v>0.20642827976433534</v>
      </c>
      <c r="Z122" s="256">
        <f t="shared" si="411"/>
        <v>0.20642827976433534</v>
      </c>
      <c r="AA122" s="256">
        <f t="shared" si="411"/>
        <v>0.20642827976433534</v>
      </c>
      <c r="AB122" s="256">
        <f t="shared" ref="R122:AF125" si="412">$E122*AB$126</f>
        <v>0.20642827976433534</v>
      </c>
      <c r="AC122" s="256">
        <f t="shared" si="412"/>
        <v>0.20663827801434992</v>
      </c>
      <c r="AD122" s="256">
        <f t="shared" si="412"/>
        <v>1.5131843901300825</v>
      </c>
      <c r="AE122" s="256">
        <f t="shared" si="412"/>
        <v>1.1857141690485915</v>
      </c>
      <c r="AF122" s="256">
        <f t="shared" si="412"/>
        <v>0.69625654786210123</v>
      </c>
    </row>
    <row r="123" spans="1:38">
      <c r="A123" s="145" t="s">
        <v>505</v>
      </c>
      <c r="B123" s="125" t="str">
        <f t="shared" ref="B123:B125" si="413">RIGHT(A123,10)</f>
        <v>9030-05111</v>
      </c>
      <c r="C123" s="255" t="str">
        <f t="shared" ref="C123:C125" si="414">LEFT(B123,4)</f>
        <v>9030</v>
      </c>
      <c r="D123" s="256">
        <f>SUM($F123:K123)</f>
        <v>51.05</v>
      </c>
      <c r="E123" s="257">
        <f t="shared" ref="E123:E125" si="415">D123/$D$126</f>
        <v>9.9263061696708093E-4</v>
      </c>
      <c r="F123" s="258">
        <f>'Div 12 history '!B123</f>
        <v>0</v>
      </c>
      <c r="G123" s="258">
        <f>'Div 12 history '!C123</f>
        <v>0</v>
      </c>
      <c r="H123" s="258">
        <f>'Div 12 history '!D123</f>
        <v>0</v>
      </c>
      <c r="I123" s="258">
        <f>'Div 12 history '!E123</f>
        <v>17.95</v>
      </c>
      <c r="J123" s="258">
        <f>'Div 12 history '!F123</f>
        <v>7</v>
      </c>
      <c r="K123" s="258">
        <f>'Div 12 history '!G123</f>
        <v>26.1</v>
      </c>
      <c r="L123" s="256">
        <f t="shared" si="411"/>
        <v>1.9515117929572812</v>
      </c>
      <c r="M123" s="256">
        <f t="shared" si="411"/>
        <v>1.9515117929572812</v>
      </c>
      <c r="N123" s="256">
        <f t="shared" si="411"/>
        <v>1.9515117929572812</v>
      </c>
      <c r="O123" s="256">
        <f t="shared" si="411"/>
        <v>1.9515117929572812</v>
      </c>
      <c r="P123" s="256">
        <f t="shared" si="411"/>
        <v>1.9515117929572812</v>
      </c>
      <c r="Q123" s="256">
        <f t="shared" si="411"/>
        <v>1.9534970541912153</v>
      </c>
      <c r="R123" s="256">
        <f t="shared" si="412"/>
        <v>14.305196873359391</v>
      </c>
      <c r="S123" s="256">
        <f t="shared" si="412"/>
        <v>11.209390431468629</v>
      </c>
      <c r="T123" s="256">
        <f t="shared" si="412"/>
        <v>6.5822031052519012</v>
      </c>
      <c r="U123" s="256">
        <f t="shared" si="411"/>
        <v>6.6599161562542539</v>
      </c>
      <c r="V123" s="256">
        <f t="shared" si="412"/>
        <v>5.6968460790604531</v>
      </c>
      <c r="W123" s="256">
        <f t="shared" si="412"/>
        <v>6.5964473546053792</v>
      </c>
      <c r="X123" s="256">
        <f t="shared" si="412"/>
        <v>1.9515117929572812</v>
      </c>
      <c r="Y123" s="256">
        <f t="shared" si="412"/>
        <v>1.9515117929572812</v>
      </c>
      <c r="Z123" s="256">
        <f t="shared" si="412"/>
        <v>1.9515117929572812</v>
      </c>
      <c r="AA123" s="256">
        <f t="shared" si="412"/>
        <v>1.9515117929572812</v>
      </c>
      <c r="AB123" s="256">
        <f t="shared" si="412"/>
        <v>1.9515117929572812</v>
      </c>
      <c r="AC123" s="256">
        <f t="shared" si="412"/>
        <v>1.9534970541912153</v>
      </c>
      <c r="AD123" s="256">
        <f t="shared" si="412"/>
        <v>14.305196873359391</v>
      </c>
      <c r="AE123" s="256">
        <f t="shared" si="412"/>
        <v>11.209390431468629</v>
      </c>
      <c r="AF123" s="256">
        <f t="shared" si="412"/>
        <v>6.5822031052519012</v>
      </c>
    </row>
    <row r="124" spans="1:38">
      <c r="A124" s="145" t="s">
        <v>508</v>
      </c>
      <c r="B124" s="125" t="str">
        <f t="shared" si="413"/>
        <v>9210-05111</v>
      </c>
      <c r="C124" s="255" t="str">
        <f t="shared" si="414"/>
        <v>9210</v>
      </c>
      <c r="D124" s="256">
        <f>SUM($F124:K124)</f>
        <v>51372.549999999996</v>
      </c>
      <c r="E124" s="257">
        <f t="shared" si="415"/>
        <v>0.99890237025802564</v>
      </c>
      <c r="F124" s="258">
        <f>'Div 12 history '!B124</f>
        <v>14411.4</v>
      </c>
      <c r="G124" s="258">
        <f>'Div 12 history '!C124</f>
        <v>11292.61</v>
      </c>
      <c r="H124" s="258">
        <f>'Div 12 history '!D124</f>
        <v>6625.67</v>
      </c>
      <c r="I124" s="258">
        <f>'Div 12 history '!E124</f>
        <v>6691.41</v>
      </c>
      <c r="J124" s="258">
        <f>'Div 12 history '!F124</f>
        <v>5732.14</v>
      </c>
      <c r="K124" s="258">
        <f>'Div 12 history '!G124</f>
        <v>6619.32</v>
      </c>
      <c r="L124" s="256">
        <f t="shared" si="411"/>
        <v>1963.8420599272783</v>
      </c>
      <c r="M124" s="256">
        <f t="shared" si="411"/>
        <v>1963.8420599272783</v>
      </c>
      <c r="N124" s="256">
        <f t="shared" si="411"/>
        <v>1963.8420599272783</v>
      </c>
      <c r="O124" s="256">
        <f t="shared" si="411"/>
        <v>1963.8420599272783</v>
      </c>
      <c r="P124" s="256">
        <f t="shared" si="411"/>
        <v>1963.8420599272783</v>
      </c>
      <c r="Q124" s="256">
        <f t="shared" si="411"/>
        <v>1965.8398646677945</v>
      </c>
      <c r="R124" s="256">
        <f t="shared" si="412"/>
        <v>14395.581618736511</v>
      </c>
      <c r="S124" s="256">
        <f t="shared" si="412"/>
        <v>11280.214895399484</v>
      </c>
      <c r="T124" s="256">
        <f t="shared" si="412"/>
        <v>6623.791540346886</v>
      </c>
      <c r="U124" s="256">
        <f t="shared" si="411"/>
        <v>6701.9956069143864</v>
      </c>
      <c r="V124" s="256">
        <f t="shared" si="412"/>
        <v>5732.8405492426455</v>
      </c>
      <c r="W124" s="256">
        <f t="shared" si="412"/>
        <v>6638.1257893600887</v>
      </c>
      <c r="X124" s="256">
        <f t="shared" si="412"/>
        <v>1963.8420599272783</v>
      </c>
      <c r="Y124" s="256">
        <f t="shared" si="412"/>
        <v>1963.8420599272783</v>
      </c>
      <c r="Z124" s="256">
        <f t="shared" si="412"/>
        <v>1963.8420599272783</v>
      </c>
      <c r="AA124" s="256">
        <f t="shared" si="412"/>
        <v>1963.8420599272783</v>
      </c>
      <c r="AB124" s="256">
        <f t="shared" si="412"/>
        <v>1963.8420599272783</v>
      </c>
      <c r="AC124" s="256">
        <f t="shared" si="412"/>
        <v>1965.8398646677945</v>
      </c>
      <c r="AD124" s="256">
        <f t="shared" si="412"/>
        <v>14395.581618736511</v>
      </c>
      <c r="AE124" s="256">
        <f t="shared" si="412"/>
        <v>11280.214895399484</v>
      </c>
      <c r="AF124" s="256">
        <f t="shared" si="412"/>
        <v>6623.791540346886</v>
      </c>
    </row>
    <row r="125" spans="1:38">
      <c r="A125" s="145" t="s">
        <v>896</v>
      </c>
      <c r="B125" s="125" t="str">
        <f t="shared" si="413"/>
        <v>9210-05215</v>
      </c>
      <c r="C125" s="255" t="str">
        <f t="shared" si="414"/>
        <v>9210</v>
      </c>
      <c r="D125" s="256">
        <f>SUM($F125:K125)</f>
        <v>0</v>
      </c>
      <c r="E125" s="257">
        <f t="shared" si="415"/>
        <v>0</v>
      </c>
      <c r="F125" s="258">
        <f>'Div 12 history '!B125</f>
        <v>0</v>
      </c>
      <c r="G125" s="258">
        <f>'Div 12 history '!C125</f>
        <v>0</v>
      </c>
      <c r="H125" s="258">
        <f>'Div 12 history '!D125</f>
        <v>0</v>
      </c>
      <c r="I125" s="258">
        <f>'Div 12 history '!E125</f>
        <v>0</v>
      </c>
      <c r="J125" s="258">
        <f>'Div 12 history '!F125</f>
        <v>0</v>
      </c>
      <c r="K125" s="258">
        <f>'Div 12 history '!G125</f>
        <v>0</v>
      </c>
      <c r="L125" s="256">
        <f t="shared" si="411"/>
        <v>0</v>
      </c>
      <c r="M125" s="256">
        <f t="shared" si="411"/>
        <v>0</v>
      </c>
      <c r="N125" s="256">
        <f t="shared" si="411"/>
        <v>0</v>
      </c>
      <c r="O125" s="256">
        <f t="shared" si="411"/>
        <v>0</v>
      </c>
      <c r="P125" s="256">
        <f t="shared" si="411"/>
        <v>0</v>
      </c>
      <c r="Q125" s="256">
        <f t="shared" si="411"/>
        <v>0</v>
      </c>
      <c r="R125" s="256">
        <f t="shared" si="412"/>
        <v>0</v>
      </c>
      <c r="S125" s="256">
        <f t="shared" si="412"/>
        <v>0</v>
      </c>
      <c r="T125" s="256">
        <f t="shared" si="412"/>
        <v>0</v>
      </c>
      <c r="U125" s="256">
        <f t="shared" si="411"/>
        <v>0</v>
      </c>
      <c r="V125" s="256">
        <f t="shared" si="412"/>
        <v>0</v>
      </c>
      <c r="W125" s="256">
        <f t="shared" si="412"/>
        <v>0</v>
      </c>
      <c r="X125" s="256">
        <f t="shared" si="412"/>
        <v>0</v>
      </c>
      <c r="Y125" s="256">
        <f t="shared" si="412"/>
        <v>0</v>
      </c>
      <c r="Z125" s="256">
        <f t="shared" si="412"/>
        <v>0</v>
      </c>
      <c r="AA125" s="256">
        <f t="shared" si="412"/>
        <v>0</v>
      </c>
      <c r="AB125" s="256">
        <f t="shared" si="412"/>
        <v>0</v>
      </c>
      <c r="AC125" s="256">
        <f t="shared" si="412"/>
        <v>0</v>
      </c>
      <c r="AD125" s="256">
        <f t="shared" si="412"/>
        <v>0</v>
      </c>
      <c r="AE125" s="256">
        <f t="shared" si="412"/>
        <v>0</v>
      </c>
      <c r="AF125" s="256">
        <f t="shared" si="412"/>
        <v>0</v>
      </c>
    </row>
    <row r="126" spans="1:38">
      <c r="A126" s="133" t="s">
        <v>27</v>
      </c>
      <c r="B126" s="171"/>
      <c r="C126" s="182"/>
      <c r="D126" s="259">
        <f>SUM(D122:D125)</f>
        <v>51428.999999999993</v>
      </c>
      <c r="E126" s="260">
        <f>SUM(E122:E125)</f>
        <v>1</v>
      </c>
      <c r="F126" s="259">
        <f>SUM(F122:F125)</f>
        <v>14411.4</v>
      </c>
      <c r="G126" s="259">
        <f t="shared" ref="G126:K126" si="416">SUM(G122:G125)</f>
        <v>11292.61</v>
      </c>
      <c r="H126" s="259">
        <f t="shared" si="416"/>
        <v>6631.07</v>
      </c>
      <c r="I126" s="259">
        <f t="shared" si="416"/>
        <v>6709.36</v>
      </c>
      <c r="J126" s="259">
        <f t="shared" si="416"/>
        <v>5739.14</v>
      </c>
      <c r="K126" s="259">
        <f t="shared" si="416"/>
        <v>6645.42</v>
      </c>
      <c r="L126" s="262">
        <f>'FY21 OM Budget'!AU130</f>
        <v>1966</v>
      </c>
      <c r="M126" s="262">
        <f>'FY21 OM Budget'!AV130</f>
        <v>1966</v>
      </c>
      <c r="N126" s="262">
        <f>'FY21 OM Budget'!AW130</f>
        <v>1966</v>
      </c>
      <c r="O126" s="262">
        <f>'FY21 OM Budget'!AX130</f>
        <v>1966</v>
      </c>
      <c r="P126" s="262">
        <f>'FY21 OM Budget'!AY130</f>
        <v>1966</v>
      </c>
      <c r="Q126" s="262">
        <f>'FY21 OM Budget'!AZ130</f>
        <v>1968</v>
      </c>
      <c r="R126" s="263">
        <f t="shared" ref="R126" si="417">F126*(1+R$4)</f>
        <v>14411.4</v>
      </c>
      <c r="S126" s="263">
        <f t="shared" ref="S126" si="418">G126*(1+S$4)</f>
        <v>11292.61</v>
      </c>
      <c r="T126" s="263">
        <f t="shared" ref="T126" si="419">H126*(1+T$4)</f>
        <v>6631.07</v>
      </c>
      <c r="U126" s="263">
        <f t="shared" ref="U126" si="420">I126*(1+U$4)</f>
        <v>6709.36</v>
      </c>
      <c r="V126" s="263">
        <f t="shared" ref="V126" si="421">J126*(1+V$4)</f>
        <v>5739.14</v>
      </c>
      <c r="W126" s="263">
        <f t="shared" ref="W126" si="422">K126*(1+W$4)</f>
        <v>6645.42</v>
      </c>
      <c r="X126" s="263">
        <f t="shared" ref="X126" si="423">L126*(1+X$4)</f>
        <v>1966</v>
      </c>
      <c r="Y126" s="263">
        <f t="shared" ref="Y126" si="424">M126*(1+Y$4)</f>
        <v>1966</v>
      </c>
      <c r="Z126" s="263">
        <f t="shared" ref="Z126" si="425">N126*(1+Z$4)</f>
        <v>1966</v>
      </c>
      <c r="AA126" s="263">
        <f t="shared" ref="AA126" si="426">O126*(1+AA$4)</f>
        <v>1966</v>
      </c>
      <c r="AB126" s="263">
        <f t="shared" ref="AB126" si="427">P126*(1+AB$4)</f>
        <v>1966</v>
      </c>
      <c r="AC126" s="263">
        <f t="shared" ref="AC126" si="428">Q126*(1+AC$4)</f>
        <v>1968</v>
      </c>
      <c r="AD126" s="263">
        <f t="shared" ref="AD126" si="429">R126*(1+AD$4)</f>
        <v>14411.4</v>
      </c>
      <c r="AE126" s="263">
        <f t="shared" ref="AE126" si="430">S126*(1+AE$4)</f>
        <v>11292.61</v>
      </c>
      <c r="AF126" s="263">
        <f t="shared" ref="AF126" si="431">T126*(1+AF$4)</f>
        <v>6631.07</v>
      </c>
      <c r="AH126" s="264">
        <f>SUM(F126:Q126)</f>
        <v>63227</v>
      </c>
      <c r="AI126" s="264">
        <f>SUM(U126:AF126)</f>
        <v>63227</v>
      </c>
      <c r="AK126" s="264">
        <f>AH126*$AK$7</f>
        <v>3434.6307655486212</v>
      </c>
      <c r="AL126" s="264">
        <f>AI126*$AL$7</f>
        <v>3513.76844622</v>
      </c>
    </row>
    <row r="127" spans="1:38">
      <c r="A127" s="145"/>
      <c r="B127" s="125" t="str">
        <f t="shared" si="389"/>
        <v/>
      </c>
      <c r="C127" s="182" t="s">
        <v>847</v>
      </c>
      <c r="D127" s="256">
        <f>D126-SUM(F126:K126)</f>
        <v>0</v>
      </c>
      <c r="F127" s="256">
        <f>F126-'Div 12 history '!B126</f>
        <v>0</v>
      </c>
      <c r="G127" s="256">
        <f>G126-'Div 12 history '!C126</f>
        <v>0</v>
      </c>
      <c r="H127" s="256">
        <f>H126-'Div 12 history '!D126</f>
        <v>0</v>
      </c>
      <c r="I127" s="256">
        <f>I126-'Div 12 history '!E126</f>
        <v>0</v>
      </c>
      <c r="J127" s="256">
        <f>J126-'Div 12 history '!F126</f>
        <v>0</v>
      </c>
      <c r="K127" s="256">
        <f>K126-'Div 12 history '!G126</f>
        <v>0</v>
      </c>
      <c r="L127" s="256">
        <f t="shared" ref="L127:U127" si="432">L126-SUM(L122:L125)</f>
        <v>0</v>
      </c>
      <c r="M127" s="256">
        <f t="shared" ref="M127" si="433">M126-SUM(M122:M125)</f>
        <v>0</v>
      </c>
      <c r="N127" s="256">
        <f t="shared" ref="N127" si="434">N126-SUM(N122:N125)</f>
        <v>0</v>
      </c>
      <c r="O127" s="256">
        <f t="shared" ref="O127" si="435">O126-SUM(O122:O125)</f>
        <v>0</v>
      </c>
      <c r="P127" s="256">
        <f t="shared" ref="P127" si="436">P126-SUM(P122:P125)</f>
        <v>0</v>
      </c>
      <c r="Q127" s="256">
        <f t="shared" ref="Q127" si="437">Q126-SUM(Q122:Q125)</f>
        <v>0</v>
      </c>
      <c r="R127" s="256">
        <f t="shared" ref="R127" si="438">R126-SUM(R122:R125)</f>
        <v>0</v>
      </c>
      <c r="S127" s="256">
        <f t="shared" ref="S127" si="439">S126-SUM(S122:S125)</f>
        <v>0</v>
      </c>
      <c r="T127" s="256">
        <f t="shared" ref="T127" si="440">T126-SUM(T122:T125)</f>
        <v>0</v>
      </c>
      <c r="U127" s="256">
        <f t="shared" si="432"/>
        <v>0</v>
      </c>
      <c r="V127" s="256">
        <f t="shared" ref="V127" si="441">V126-SUM(V122:V125)</f>
        <v>0</v>
      </c>
      <c r="W127" s="256">
        <f t="shared" ref="W127" si="442">W126-SUM(W122:W125)</f>
        <v>0</v>
      </c>
      <c r="X127" s="256">
        <f t="shared" ref="X127" si="443">X126-SUM(X122:X125)</f>
        <v>0</v>
      </c>
      <c r="Y127" s="256">
        <f t="shared" ref="Y127" si="444">Y126-SUM(Y122:Y125)</f>
        <v>0</v>
      </c>
      <c r="Z127" s="256">
        <f t="shared" ref="Z127" si="445">Z126-SUM(Z122:Z125)</f>
        <v>0</v>
      </c>
      <c r="AA127" s="256">
        <f t="shared" ref="AA127" si="446">AA126-SUM(AA122:AA125)</f>
        <v>0</v>
      </c>
      <c r="AB127" s="256">
        <f t="shared" ref="AB127" si="447">AB126-SUM(AB122:AB125)</f>
        <v>0</v>
      </c>
      <c r="AC127" s="256">
        <f t="shared" ref="AC127" si="448">AC126-SUM(AC122:AC125)</f>
        <v>0</v>
      </c>
      <c r="AD127" s="256">
        <f t="shared" ref="AD127" si="449">AD126-SUM(AD122:AD125)</f>
        <v>0</v>
      </c>
      <c r="AE127" s="256">
        <f t="shared" ref="AE127" si="450">AE126-SUM(AE122:AE125)</f>
        <v>0</v>
      </c>
      <c r="AF127" s="256">
        <f t="shared" ref="AF127" si="451">AF126-SUM(AF122:AF125)</f>
        <v>0</v>
      </c>
    </row>
    <row r="128" spans="1:38">
      <c r="A128" s="145" t="s">
        <v>756</v>
      </c>
      <c r="B128" s="125" t="str">
        <f t="shared" si="389"/>
        <v>9010-05411</v>
      </c>
      <c r="C128" s="255" t="str">
        <f t="shared" ref="C128" si="452">LEFT(B128,4)</f>
        <v>9010</v>
      </c>
      <c r="D128" s="256">
        <f>SUM($F128:K128)</f>
        <v>763.62000000000012</v>
      </c>
      <c r="E128" s="257">
        <f>D128/$D$143</f>
        <v>1.4493342271546042E-2</v>
      </c>
      <c r="F128" s="258">
        <f>'Div 12 history '!B128</f>
        <v>74.010000000000005</v>
      </c>
      <c r="G128" s="258">
        <f>'Div 12 history '!C128</f>
        <v>108.89</v>
      </c>
      <c r="H128" s="258">
        <f>'Div 12 history '!D128</f>
        <v>37.99</v>
      </c>
      <c r="I128" s="258">
        <f>'Div 12 history '!E128</f>
        <v>252.67000000000002</v>
      </c>
      <c r="J128" s="258">
        <f>'Div 12 history '!F128</f>
        <v>172.09</v>
      </c>
      <c r="K128" s="258">
        <f>'Div 12 history '!G128</f>
        <v>117.97</v>
      </c>
      <c r="L128" s="256">
        <f t="shared" ref="L128:AA142" si="453">$E128*L$143</f>
        <v>708.60849034042906</v>
      </c>
      <c r="M128" s="256">
        <f t="shared" si="453"/>
        <v>706.79682255648584</v>
      </c>
      <c r="N128" s="256">
        <f t="shared" si="453"/>
        <v>706.79682255648584</v>
      </c>
      <c r="O128" s="256">
        <f t="shared" si="453"/>
        <v>749.18984870075803</v>
      </c>
      <c r="P128" s="256">
        <f t="shared" si="453"/>
        <v>718.3914963737227</v>
      </c>
      <c r="Q128" s="256">
        <f t="shared" si="453"/>
        <v>706.73884918739964</v>
      </c>
      <c r="R128" s="256">
        <f t="shared" si="453"/>
        <v>13.125170761112097</v>
      </c>
      <c r="S128" s="256">
        <f t="shared" si="453"/>
        <v>117.18229560101764</v>
      </c>
      <c r="T128" s="256">
        <f t="shared" si="453"/>
        <v>61.7656970249569</v>
      </c>
      <c r="U128" s="256">
        <f t="shared" si="453"/>
        <v>112.87212054288257</v>
      </c>
      <c r="V128" s="256">
        <f t="shared" si="453"/>
        <v>464.79380517707767</v>
      </c>
      <c r="W128" s="256">
        <f t="shared" si="453"/>
        <v>-6.1190891070467393</v>
      </c>
      <c r="X128" s="256">
        <f t="shared" si="453"/>
        <v>708.60849034042906</v>
      </c>
      <c r="Y128" s="256">
        <f t="shared" si="453"/>
        <v>706.79682255648584</v>
      </c>
      <c r="Z128" s="256">
        <f t="shared" si="453"/>
        <v>706.79682255648584</v>
      </c>
      <c r="AA128" s="256">
        <f t="shared" si="453"/>
        <v>749.18984870075803</v>
      </c>
      <c r="AB128" s="256">
        <f t="shared" ref="R128:AF142" si="454">$E128*AB$143</f>
        <v>718.3914963737227</v>
      </c>
      <c r="AC128" s="256">
        <f t="shared" si="454"/>
        <v>706.73884918739964</v>
      </c>
      <c r="AD128" s="256">
        <f t="shared" si="454"/>
        <v>13.125170761112097</v>
      </c>
      <c r="AE128" s="256">
        <f t="shared" si="454"/>
        <v>117.18229560101764</v>
      </c>
      <c r="AF128" s="256">
        <f t="shared" si="454"/>
        <v>61.7656970249569</v>
      </c>
    </row>
    <row r="129" spans="1:38">
      <c r="A129" s="145" t="s">
        <v>509</v>
      </c>
      <c r="B129" s="125" t="str">
        <f t="shared" ref="B129:B142" si="455">RIGHT(A129,10)</f>
        <v>9030-05411</v>
      </c>
      <c r="C129" s="255" t="str">
        <f t="shared" ref="C129:C142" si="456">LEFT(B129,4)</f>
        <v>9030</v>
      </c>
      <c r="D129" s="256">
        <f>SUM($F129:K129)</f>
        <v>6280.14</v>
      </c>
      <c r="E129" s="257">
        <f t="shared" ref="E129:E142" si="457">D129/$D$143</f>
        <v>0.11919569751083936</v>
      </c>
      <c r="F129" s="258">
        <f>'Div 12 history '!B129</f>
        <v>468.51</v>
      </c>
      <c r="G129" s="258">
        <f>'Div 12 history '!C129</f>
        <v>1189.68</v>
      </c>
      <c r="H129" s="258">
        <f>'Div 12 history '!D129</f>
        <v>1165.77</v>
      </c>
      <c r="I129" s="258">
        <f>'Div 12 history '!E129</f>
        <v>2302.46</v>
      </c>
      <c r="J129" s="258">
        <f>'Div 12 history '!F129</f>
        <v>849.38</v>
      </c>
      <c r="K129" s="258">
        <f>'Div 12 history '!G129</f>
        <v>304.33999999999997</v>
      </c>
      <c r="L129" s="256">
        <f t="shared" si="453"/>
        <v>5827.7160426999581</v>
      </c>
      <c r="M129" s="256">
        <f t="shared" si="453"/>
        <v>5812.816580511103</v>
      </c>
      <c r="N129" s="256">
        <f t="shared" si="453"/>
        <v>5812.816580511103</v>
      </c>
      <c r="O129" s="256">
        <f t="shared" si="453"/>
        <v>6161.4639957303079</v>
      </c>
      <c r="P129" s="256">
        <f t="shared" si="453"/>
        <v>5908.1731385197745</v>
      </c>
      <c r="Q129" s="256">
        <f t="shared" si="453"/>
        <v>5812.3397977210598</v>
      </c>
      <c r="R129" s="256">
        <f t="shared" si="454"/>
        <v>107.94362366581613</v>
      </c>
      <c r="S129" s="256">
        <f t="shared" si="454"/>
        <v>963.72701329951394</v>
      </c>
      <c r="T129" s="256">
        <f t="shared" si="454"/>
        <v>507.97153625404366</v>
      </c>
      <c r="U129" s="256">
        <f t="shared" si="453"/>
        <v>928.27940481676546</v>
      </c>
      <c r="V129" s="256">
        <f t="shared" si="454"/>
        <v>3822.5428454529379</v>
      </c>
      <c r="W129" s="256">
        <f t="shared" si="454"/>
        <v>-50.324423489076381</v>
      </c>
      <c r="X129" s="256">
        <f t="shared" si="454"/>
        <v>5827.7160426999581</v>
      </c>
      <c r="Y129" s="256">
        <f t="shared" si="454"/>
        <v>5812.816580511103</v>
      </c>
      <c r="Z129" s="256">
        <f t="shared" si="454"/>
        <v>5812.816580511103</v>
      </c>
      <c r="AA129" s="256">
        <f t="shared" si="454"/>
        <v>6161.4639957303079</v>
      </c>
      <c r="AB129" s="256">
        <f t="shared" si="454"/>
        <v>5908.1731385197745</v>
      </c>
      <c r="AC129" s="256">
        <f t="shared" si="454"/>
        <v>5812.3397977210598</v>
      </c>
      <c r="AD129" s="256">
        <f t="shared" si="454"/>
        <v>107.94362366581613</v>
      </c>
      <c r="AE129" s="256">
        <f t="shared" si="454"/>
        <v>963.72701329951394</v>
      </c>
      <c r="AF129" s="256">
        <f t="shared" si="454"/>
        <v>507.97153625404366</v>
      </c>
    </row>
    <row r="130" spans="1:38">
      <c r="A130" s="145" t="s">
        <v>519</v>
      </c>
      <c r="B130" s="125" t="str">
        <f t="shared" si="455"/>
        <v>9210-05411</v>
      </c>
      <c r="C130" s="255" t="str">
        <f t="shared" si="456"/>
        <v>9210</v>
      </c>
      <c r="D130" s="256">
        <f>SUM($F130:K130)</f>
        <v>267.11</v>
      </c>
      <c r="E130" s="257">
        <f t="shared" si="457"/>
        <v>5.0696899690325856E-3</v>
      </c>
      <c r="F130" s="258">
        <f>'Div 12 history '!B130</f>
        <v>33.42</v>
      </c>
      <c r="G130" s="258">
        <f>'Div 12 history '!C130</f>
        <v>22.22</v>
      </c>
      <c r="H130" s="258">
        <f>'Div 12 history '!D130</f>
        <v>63.12</v>
      </c>
      <c r="I130" s="258">
        <f>'Div 12 history '!E130</f>
        <v>117.73</v>
      </c>
      <c r="J130" s="258">
        <f>'Div 12 history '!F130</f>
        <v>30.62</v>
      </c>
      <c r="K130" s="258">
        <f>'Div 12 history '!G130</f>
        <v>0</v>
      </c>
      <c r="L130" s="256">
        <f t="shared" si="453"/>
        <v>247.86728196594117</v>
      </c>
      <c r="M130" s="256">
        <f t="shared" si="453"/>
        <v>247.23357071981209</v>
      </c>
      <c r="N130" s="256">
        <f t="shared" si="453"/>
        <v>247.23357071981209</v>
      </c>
      <c r="O130" s="256">
        <f t="shared" si="453"/>
        <v>262.06241387923239</v>
      </c>
      <c r="P130" s="256">
        <f t="shared" si="453"/>
        <v>251.28932269503818</v>
      </c>
      <c r="Q130" s="256">
        <f t="shared" si="453"/>
        <v>247.21329195993596</v>
      </c>
      <c r="R130" s="256">
        <f t="shared" si="454"/>
        <v>4.5911112359559096</v>
      </c>
      <c r="S130" s="256">
        <f t="shared" si="454"/>
        <v>40.989710822120713</v>
      </c>
      <c r="T130" s="256">
        <f t="shared" si="454"/>
        <v>21.605294953427407</v>
      </c>
      <c r="U130" s="256">
        <f t="shared" si="453"/>
        <v>39.482035722230115</v>
      </c>
      <c r="V130" s="256">
        <f t="shared" si="454"/>
        <v>162.58227037119144</v>
      </c>
      <c r="W130" s="256">
        <f t="shared" si="454"/>
        <v>-2.1404231049255578</v>
      </c>
      <c r="X130" s="256">
        <f t="shared" si="454"/>
        <v>247.86728196594117</v>
      </c>
      <c r="Y130" s="256">
        <f t="shared" si="454"/>
        <v>247.23357071981209</v>
      </c>
      <c r="Z130" s="256">
        <f t="shared" si="454"/>
        <v>247.23357071981209</v>
      </c>
      <c r="AA130" s="256">
        <f t="shared" si="454"/>
        <v>262.06241387923239</v>
      </c>
      <c r="AB130" s="256">
        <f t="shared" si="454"/>
        <v>251.28932269503818</v>
      </c>
      <c r="AC130" s="256">
        <f t="shared" si="454"/>
        <v>247.21329195993596</v>
      </c>
      <c r="AD130" s="256">
        <f t="shared" si="454"/>
        <v>4.5911112359559096</v>
      </c>
      <c r="AE130" s="256">
        <f t="shared" si="454"/>
        <v>40.989710822120713</v>
      </c>
      <c r="AF130" s="256">
        <f t="shared" si="454"/>
        <v>21.605294953427407</v>
      </c>
    </row>
    <row r="131" spans="1:38">
      <c r="A131" s="145" t="s">
        <v>514</v>
      </c>
      <c r="B131" s="125" t="str">
        <f t="shared" si="455"/>
        <v>8740-05411</v>
      </c>
      <c r="C131" s="255" t="str">
        <f t="shared" si="456"/>
        <v>8740</v>
      </c>
      <c r="D131" s="256">
        <f>SUM($F131:K131)</f>
        <v>0</v>
      </c>
      <c r="E131" s="257">
        <f t="shared" si="457"/>
        <v>0</v>
      </c>
      <c r="F131" s="258">
        <f>'Div 12 history '!B131</f>
        <v>0</v>
      </c>
      <c r="G131" s="258">
        <f>'Div 12 history '!C131</f>
        <v>0</v>
      </c>
      <c r="H131" s="258">
        <f>'Div 12 history '!D131</f>
        <v>0</v>
      </c>
      <c r="I131" s="258">
        <f>'Div 12 history '!E131</f>
        <v>0</v>
      </c>
      <c r="J131" s="258">
        <f>'Div 12 history '!F131</f>
        <v>0</v>
      </c>
      <c r="K131" s="258">
        <f>'Div 12 history '!G131</f>
        <v>0</v>
      </c>
      <c r="L131" s="256">
        <f t="shared" si="453"/>
        <v>0</v>
      </c>
      <c r="M131" s="256">
        <f t="shared" si="453"/>
        <v>0</v>
      </c>
      <c r="N131" s="256">
        <f t="shared" si="453"/>
        <v>0</v>
      </c>
      <c r="O131" s="256">
        <f t="shared" si="453"/>
        <v>0</v>
      </c>
      <c r="P131" s="256">
        <f t="shared" si="453"/>
        <v>0</v>
      </c>
      <c r="Q131" s="256">
        <f t="shared" si="453"/>
        <v>0</v>
      </c>
      <c r="R131" s="256">
        <f t="shared" si="454"/>
        <v>0</v>
      </c>
      <c r="S131" s="256">
        <f t="shared" si="454"/>
        <v>0</v>
      </c>
      <c r="T131" s="256">
        <f t="shared" si="454"/>
        <v>0</v>
      </c>
      <c r="U131" s="256">
        <f t="shared" si="453"/>
        <v>0</v>
      </c>
      <c r="V131" s="256">
        <f t="shared" si="454"/>
        <v>0</v>
      </c>
      <c r="W131" s="256">
        <f t="shared" si="454"/>
        <v>0</v>
      </c>
      <c r="X131" s="256">
        <f t="shared" si="454"/>
        <v>0</v>
      </c>
      <c r="Y131" s="256">
        <f t="shared" si="454"/>
        <v>0</v>
      </c>
      <c r="Z131" s="256">
        <f t="shared" si="454"/>
        <v>0</v>
      </c>
      <c r="AA131" s="256">
        <f t="shared" si="454"/>
        <v>0</v>
      </c>
      <c r="AB131" s="256">
        <f t="shared" si="454"/>
        <v>0</v>
      </c>
      <c r="AC131" s="256">
        <f t="shared" si="454"/>
        <v>0</v>
      </c>
      <c r="AD131" s="256">
        <f t="shared" si="454"/>
        <v>0</v>
      </c>
      <c r="AE131" s="256">
        <f t="shared" si="454"/>
        <v>0</v>
      </c>
      <c r="AF131" s="256">
        <f t="shared" si="454"/>
        <v>0</v>
      </c>
    </row>
    <row r="132" spans="1:38">
      <c r="A132" s="145" t="s">
        <v>757</v>
      </c>
      <c r="B132" s="125" t="str">
        <f t="shared" si="455"/>
        <v>9010-05412</v>
      </c>
      <c r="C132" s="255" t="str">
        <f t="shared" si="456"/>
        <v>9010</v>
      </c>
      <c r="D132" s="256">
        <f>SUM($F132:K132)</f>
        <v>90</v>
      </c>
      <c r="E132" s="257">
        <f t="shared" si="457"/>
        <v>1.7081805144432357E-3</v>
      </c>
      <c r="F132" s="258">
        <f>'Div 12 history '!B132</f>
        <v>45</v>
      </c>
      <c r="G132" s="258">
        <f>'Div 12 history '!C132</f>
        <v>45</v>
      </c>
      <c r="H132" s="258">
        <f>'Div 12 history '!D132</f>
        <v>0</v>
      </c>
      <c r="I132" s="258">
        <f>'Div 12 history '!E132</f>
        <v>0</v>
      </c>
      <c r="J132" s="258">
        <f>'Div 12 history '!F132</f>
        <v>0</v>
      </c>
      <c r="K132" s="258">
        <f>'Div 12 history '!G132</f>
        <v>0</v>
      </c>
      <c r="L132" s="256">
        <f t="shared" si="453"/>
        <v>83.516361712158684</v>
      </c>
      <c r="M132" s="256">
        <f t="shared" si="453"/>
        <v>83.302839147853277</v>
      </c>
      <c r="N132" s="256">
        <f t="shared" si="453"/>
        <v>83.302839147853277</v>
      </c>
      <c r="O132" s="256">
        <f t="shared" si="453"/>
        <v>88.299267152599739</v>
      </c>
      <c r="P132" s="256">
        <f t="shared" si="453"/>
        <v>84.669383559407862</v>
      </c>
      <c r="Q132" s="256">
        <f t="shared" si="453"/>
        <v>83.296006425795511</v>
      </c>
      <c r="R132" s="256">
        <f t="shared" si="454"/>
        <v>1.5469282738797943</v>
      </c>
      <c r="S132" s="256">
        <f t="shared" si="454"/>
        <v>13.811066504402172</v>
      </c>
      <c r="T132" s="256">
        <f t="shared" si="454"/>
        <v>7.2796845711821598</v>
      </c>
      <c r="U132" s="256">
        <f t="shared" si="453"/>
        <v>13.303070701211899</v>
      </c>
      <c r="V132" s="256">
        <f t="shared" si="454"/>
        <v>54.780443762521919</v>
      </c>
      <c r="W132" s="256">
        <f t="shared" si="454"/>
        <v>-0.72119381319793419</v>
      </c>
      <c r="X132" s="256">
        <f t="shared" si="454"/>
        <v>83.516361712158684</v>
      </c>
      <c r="Y132" s="256">
        <f t="shared" si="454"/>
        <v>83.302839147853277</v>
      </c>
      <c r="Z132" s="256">
        <f t="shared" si="454"/>
        <v>83.302839147853277</v>
      </c>
      <c r="AA132" s="256">
        <f t="shared" si="454"/>
        <v>88.299267152599739</v>
      </c>
      <c r="AB132" s="256">
        <f t="shared" si="454"/>
        <v>84.669383559407862</v>
      </c>
      <c r="AC132" s="256">
        <f t="shared" si="454"/>
        <v>83.296006425795511</v>
      </c>
      <c r="AD132" s="256">
        <f t="shared" si="454"/>
        <v>1.5469282738797943</v>
      </c>
      <c r="AE132" s="256">
        <f t="shared" si="454"/>
        <v>13.811066504402172</v>
      </c>
      <c r="AF132" s="256">
        <f t="shared" si="454"/>
        <v>7.2796845711821598</v>
      </c>
    </row>
    <row r="133" spans="1:38">
      <c r="A133" s="145" t="s">
        <v>758</v>
      </c>
      <c r="B133" s="125" t="str">
        <f t="shared" si="455"/>
        <v>9030-05412</v>
      </c>
      <c r="C133" s="255" t="str">
        <f t="shared" si="456"/>
        <v>9030</v>
      </c>
      <c r="D133" s="256">
        <f>SUM($F133:K133)</f>
        <v>647.82999999999993</v>
      </c>
      <c r="E133" s="257">
        <f t="shared" si="457"/>
        <v>1.2295673140797348E-2</v>
      </c>
      <c r="F133" s="258">
        <f>'Div 12 history '!B133</f>
        <v>215.12</v>
      </c>
      <c r="G133" s="258">
        <f>'Div 12 history '!C133</f>
        <v>248.76</v>
      </c>
      <c r="H133" s="258">
        <f>'Div 12 history '!D133</f>
        <v>138.94999999999999</v>
      </c>
      <c r="I133" s="258">
        <f>'Div 12 history '!E133</f>
        <v>30</v>
      </c>
      <c r="J133" s="258">
        <f>'Div 12 history '!F133</f>
        <v>15</v>
      </c>
      <c r="K133" s="258">
        <f>'Div 12 history '!G133</f>
        <v>0</v>
      </c>
      <c r="L133" s="256">
        <f t="shared" si="453"/>
        <v>601.16005119986391</v>
      </c>
      <c r="M133" s="256">
        <f t="shared" si="453"/>
        <v>599.62309205726422</v>
      </c>
      <c r="N133" s="256">
        <f t="shared" si="453"/>
        <v>599.62309205726422</v>
      </c>
      <c r="O133" s="256">
        <f t="shared" si="453"/>
        <v>635.58793599409648</v>
      </c>
      <c r="P133" s="256">
        <f t="shared" si="453"/>
        <v>609.45963056990217</v>
      </c>
      <c r="Q133" s="256">
        <f t="shared" si="453"/>
        <v>599.57390936470108</v>
      </c>
      <c r="R133" s="256">
        <f t="shared" si="454"/>
        <v>11.134961596306079</v>
      </c>
      <c r="S133" s="256">
        <f t="shared" si="454"/>
        <v>99.413591261631751</v>
      </c>
      <c r="T133" s="256">
        <f t="shared" si="454"/>
        <v>52.399978397210425</v>
      </c>
      <c r="U133" s="256">
        <f t="shared" si="453"/>
        <v>95.756981026290035</v>
      </c>
      <c r="V133" s="256">
        <f t="shared" si="454"/>
        <v>394.31572091860636</v>
      </c>
      <c r="W133" s="256">
        <f t="shared" si="454"/>
        <v>-5.1912332000446408</v>
      </c>
      <c r="X133" s="256">
        <f t="shared" si="454"/>
        <v>601.16005119986391</v>
      </c>
      <c r="Y133" s="256">
        <f t="shared" si="454"/>
        <v>599.62309205726422</v>
      </c>
      <c r="Z133" s="256">
        <f t="shared" si="454"/>
        <v>599.62309205726422</v>
      </c>
      <c r="AA133" s="256">
        <f t="shared" si="454"/>
        <v>635.58793599409648</v>
      </c>
      <c r="AB133" s="256">
        <f t="shared" si="454"/>
        <v>609.45963056990217</v>
      </c>
      <c r="AC133" s="256">
        <f t="shared" si="454"/>
        <v>599.57390936470108</v>
      </c>
      <c r="AD133" s="256">
        <f t="shared" si="454"/>
        <v>11.134961596306079</v>
      </c>
      <c r="AE133" s="256">
        <f t="shared" si="454"/>
        <v>99.413591261631751</v>
      </c>
      <c r="AF133" s="256">
        <f t="shared" si="454"/>
        <v>52.399978397210425</v>
      </c>
    </row>
    <row r="134" spans="1:38">
      <c r="A134" s="145" t="s">
        <v>525</v>
      </c>
      <c r="B134" s="125" t="str">
        <f t="shared" si="455"/>
        <v>9210-05412</v>
      </c>
      <c r="C134" s="255" t="str">
        <f t="shared" si="456"/>
        <v>9210</v>
      </c>
      <c r="D134" s="256">
        <f>SUM($F134:K134)</f>
        <v>30.439999999999998</v>
      </c>
      <c r="E134" s="257">
        <f t="shared" si="457"/>
        <v>5.7774460955168987E-4</v>
      </c>
      <c r="F134" s="258">
        <f>'Div 12 history '!B134</f>
        <v>30.439999999999998</v>
      </c>
      <c r="G134" s="258">
        <f>'Div 12 history '!C134</f>
        <v>0</v>
      </c>
      <c r="H134" s="258">
        <f>'Div 12 history '!D134</f>
        <v>0</v>
      </c>
      <c r="I134" s="258">
        <f>'Div 12 history '!E134</f>
        <v>0</v>
      </c>
      <c r="J134" s="258">
        <f>'Div 12 history '!F134</f>
        <v>0</v>
      </c>
      <c r="K134" s="258">
        <f>'Div 12 history '!G134</f>
        <v>0</v>
      </c>
      <c r="L134" s="256">
        <f t="shared" si="453"/>
        <v>28.247089450201223</v>
      </c>
      <c r="M134" s="256">
        <f t="shared" si="453"/>
        <v>28.17487137400726</v>
      </c>
      <c r="N134" s="256">
        <f t="shared" si="453"/>
        <v>28.17487137400726</v>
      </c>
      <c r="O134" s="256">
        <f t="shared" si="453"/>
        <v>29.864774356945954</v>
      </c>
      <c r="P134" s="256">
        <f t="shared" si="453"/>
        <v>28.637067061648612</v>
      </c>
      <c r="Q134" s="256">
        <f t="shared" si="453"/>
        <v>28.172560395569054</v>
      </c>
      <c r="R134" s="256">
        <f t="shared" si="454"/>
        <v>0.5232055184100104</v>
      </c>
      <c r="S134" s="256">
        <f t="shared" si="454"/>
        <v>4.6712096043778004</v>
      </c>
      <c r="T134" s="256">
        <f t="shared" si="454"/>
        <v>2.4621510927420545</v>
      </c>
      <c r="U134" s="256">
        <f t="shared" si="453"/>
        <v>4.4993941349432243</v>
      </c>
      <c r="V134" s="256">
        <f t="shared" si="454"/>
        <v>18.527963423679633</v>
      </c>
      <c r="W134" s="256">
        <f t="shared" si="454"/>
        <v>-0.24392377415272348</v>
      </c>
      <c r="X134" s="256">
        <f t="shared" si="454"/>
        <v>28.247089450201223</v>
      </c>
      <c r="Y134" s="256">
        <f t="shared" si="454"/>
        <v>28.17487137400726</v>
      </c>
      <c r="Z134" s="256">
        <f t="shared" si="454"/>
        <v>28.17487137400726</v>
      </c>
      <c r="AA134" s="256">
        <f t="shared" si="454"/>
        <v>29.864774356945954</v>
      </c>
      <c r="AB134" s="256">
        <f t="shared" si="454"/>
        <v>28.637067061648612</v>
      </c>
      <c r="AC134" s="256">
        <f t="shared" si="454"/>
        <v>28.172560395569054</v>
      </c>
      <c r="AD134" s="256">
        <f t="shared" si="454"/>
        <v>0.5232055184100104</v>
      </c>
      <c r="AE134" s="256">
        <f t="shared" si="454"/>
        <v>4.6712096043778004</v>
      </c>
      <c r="AF134" s="256">
        <f t="shared" si="454"/>
        <v>2.4621510927420545</v>
      </c>
    </row>
    <row r="135" spans="1:38">
      <c r="A135" s="145" t="s">
        <v>944</v>
      </c>
      <c r="B135" s="125" t="str">
        <f t="shared" si="455"/>
        <v>9010-05413</v>
      </c>
      <c r="C135" s="255" t="str">
        <f t="shared" si="456"/>
        <v>9010</v>
      </c>
      <c r="D135" s="256">
        <f>SUM($F135:K135)</f>
        <v>0</v>
      </c>
      <c r="E135" s="257">
        <f t="shared" si="457"/>
        <v>0</v>
      </c>
      <c r="F135" s="258">
        <f>'Div 12 history '!B135</f>
        <v>0</v>
      </c>
      <c r="G135" s="258">
        <f>'Div 12 history '!C135</f>
        <v>0</v>
      </c>
      <c r="H135" s="258">
        <f>'Div 12 history '!D135</f>
        <v>0</v>
      </c>
      <c r="I135" s="258">
        <f>'Div 12 history '!E135</f>
        <v>0</v>
      </c>
      <c r="J135" s="258">
        <f>'Div 12 history '!F135</f>
        <v>0</v>
      </c>
      <c r="K135" s="258">
        <f>'Div 12 history '!G135</f>
        <v>0</v>
      </c>
      <c r="L135" s="256">
        <f t="shared" si="453"/>
        <v>0</v>
      </c>
      <c r="M135" s="256">
        <f t="shared" si="453"/>
        <v>0</v>
      </c>
      <c r="N135" s="256">
        <f t="shared" si="453"/>
        <v>0</v>
      </c>
      <c r="O135" s="256">
        <f t="shared" si="453"/>
        <v>0</v>
      </c>
      <c r="P135" s="256">
        <f t="shared" si="453"/>
        <v>0</v>
      </c>
      <c r="Q135" s="256">
        <f t="shared" si="453"/>
        <v>0</v>
      </c>
      <c r="R135" s="256">
        <f t="shared" si="454"/>
        <v>0</v>
      </c>
      <c r="S135" s="256">
        <f t="shared" si="454"/>
        <v>0</v>
      </c>
      <c r="T135" s="256">
        <f t="shared" si="454"/>
        <v>0</v>
      </c>
      <c r="U135" s="256">
        <f t="shared" si="453"/>
        <v>0</v>
      </c>
      <c r="V135" s="256">
        <f t="shared" si="454"/>
        <v>0</v>
      </c>
      <c r="W135" s="256">
        <f t="shared" si="454"/>
        <v>0</v>
      </c>
      <c r="X135" s="256">
        <f t="shared" si="454"/>
        <v>0</v>
      </c>
      <c r="Y135" s="256">
        <f t="shared" si="454"/>
        <v>0</v>
      </c>
      <c r="Z135" s="256">
        <f t="shared" si="454"/>
        <v>0</v>
      </c>
      <c r="AA135" s="256">
        <f t="shared" si="454"/>
        <v>0</v>
      </c>
      <c r="AB135" s="256">
        <f t="shared" si="454"/>
        <v>0</v>
      </c>
      <c r="AC135" s="256">
        <f t="shared" si="454"/>
        <v>0</v>
      </c>
      <c r="AD135" s="256">
        <f t="shared" si="454"/>
        <v>0</v>
      </c>
      <c r="AE135" s="256">
        <f t="shared" si="454"/>
        <v>0</v>
      </c>
      <c r="AF135" s="256">
        <f t="shared" si="454"/>
        <v>0</v>
      </c>
    </row>
    <row r="136" spans="1:38">
      <c r="A136" s="145" t="s">
        <v>527</v>
      </c>
      <c r="B136" s="125" t="str">
        <f t="shared" si="455"/>
        <v>9030-05413</v>
      </c>
      <c r="C136" s="255" t="str">
        <f t="shared" si="456"/>
        <v>9030</v>
      </c>
      <c r="D136" s="256">
        <f>SUM($F136:K136)</f>
        <v>132.57</v>
      </c>
      <c r="E136" s="257">
        <f t="shared" si="457"/>
        <v>2.5161498977748862E-3</v>
      </c>
      <c r="F136" s="258">
        <f>'Div 12 history '!B136</f>
        <v>39.1</v>
      </c>
      <c r="G136" s="258">
        <f>'Div 12 history '!C136</f>
        <v>0</v>
      </c>
      <c r="H136" s="258">
        <f>'Div 12 history '!D136</f>
        <v>40.83</v>
      </c>
      <c r="I136" s="258">
        <f>'Div 12 history '!E136</f>
        <v>0</v>
      </c>
      <c r="J136" s="258">
        <f>'Div 12 history '!F136</f>
        <v>0</v>
      </c>
      <c r="K136" s="258">
        <f>'Div 12 history '!G136</f>
        <v>52.64</v>
      </c>
      <c r="L136" s="256">
        <f t="shared" si="453"/>
        <v>123.01960080200973</v>
      </c>
      <c r="M136" s="256">
        <f t="shared" si="453"/>
        <v>122.70508206478787</v>
      </c>
      <c r="N136" s="256">
        <f t="shared" si="453"/>
        <v>122.70508206478787</v>
      </c>
      <c r="O136" s="256">
        <f t="shared" si="453"/>
        <v>130.06482051577942</v>
      </c>
      <c r="P136" s="256">
        <f t="shared" si="453"/>
        <v>124.71800198300778</v>
      </c>
      <c r="Q136" s="256">
        <f t="shared" si="453"/>
        <v>122.69501746519677</v>
      </c>
      <c r="R136" s="256">
        <f t="shared" si="454"/>
        <v>2.2786253474249372</v>
      </c>
      <c r="S136" s="256">
        <f t="shared" si="454"/>
        <v>20.3437009609844</v>
      </c>
      <c r="T136" s="256">
        <f t="shared" si="454"/>
        <v>10.722975373351321</v>
      </c>
      <c r="U136" s="256">
        <f t="shared" si="453"/>
        <v>19.595423142885128</v>
      </c>
      <c r="V136" s="256">
        <f t="shared" si="454"/>
        <v>80.691593662194776</v>
      </c>
      <c r="W136" s="256">
        <f t="shared" si="454"/>
        <v>-1.0623184868405571</v>
      </c>
      <c r="X136" s="256">
        <f t="shared" si="454"/>
        <v>123.01960080200973</v>
      </c>
      <c r="Y136" s="256">
        <f t="shared" si="454"/>
        <v>122.70508206478787</v>
      </c>
      <c r="Z136" s="256">
        <f t="shared" si="454"/>
        <v>122.70508206478787</v>
      </c>
      <c r="AA136" s="256">
        <f t="shared" si="454"/>
        <v>130.06482051577942</v>
      </c>
      <c r="AB136" s="256">
        <f t="shared" si="454"/>
        <v>124.71800198300778</v>
      </c>
      <c r="AC136" s="256">
        <f t="shared" si="454"/>
        <v>122.69501746519677</v>
      </c>
      <c r="AD136" s="256">
        <f t="shared" si="454"/>
        <v>2.2786253474249372</v>
      </c>
      <c r="AE136" s="256">
        <f t="shared" si="454"/>
        <v>20.3437009609844</v>
      </c>
      <c r="AF136" s="256">
        <f t="shared" si="454"/>
        <v>10.722975373351321</v>
      </c>
    </row>
    <row r="137" spans="1:38">
      <c r="A137" s="145" t="s">
        <v>530</v>
      </c>
      <c r="B137" s="125" t="str">
        <f t="shared" si="455"/>
        <v>9210-05413</v>
      </c>
      <c r="C137" s="255" t="str">
        <f t="shared" si="456"/>
        <v>9210</v>
      </c>
      <c r="D137" s="256">
        <f>SUM($F137:K137)</f>
        <v>0</v>
      </c>
      <c r="E137" s="257">
        <f t="shared" si="457"/>
        <v>0</v>
      </c>
      <c r="F137" s="258">
        <f>'Div 12 history '!B137</f>
        <v>0</v>
      </c>
      <c r="G137" s="258">
        <f>'Div 12 history '!C137</f>
        <v>0</v>
      </c>
      <c r="H137" s="258">
        <f>'Div 12 history '!D137</f>
        <v>0</v>
      </c>
      <c r="I137" s="258">
        <f>'Div 12 history '!E137</f>
        <v>0</v>
      </c>
      <c r="J137" s="258">
        <f>'Div 12 history '!F137</f>
        <v>0</v>
      </c>
      <c r="K137" s="258">
        <f>'Div 12 history '!G137</f>
        <v>0</v>
      </c>
      <c r="L137" s="256">
        <f t="shared" si="453"/>
        <v>0</v>
      </c>
      <c r="M137" s="256">
        <f t="shared" si="453"/>
        <v>0</v>
      </c>
      <c r="N137" s="256">
        <f t="shared" si="453"/>
        <v>0</v>
      </c>
      <c r="O137" s="256">
        <f t="shared" si="453"/>
        <v>0</v>
      </c>
      <c r="P137" s="256">
        <f t="shared" si="453"/>
        <v>0</v>
      </c>
      <c r="Q137" s="256">
        <f t="shared" si="453"/>
        <v>0</v>
      </c>
      <c r="R137" s="256">
        <f t="shared" si="454"/>
        <v>0</v>
      </c>
      <c r="S137" s="256">
        <f t="shared" si="454"/>
        <v>0</v>
      </c>
      <c r="T137" s="256">
        <f t="shared" si="454"/>
        <v>0</v>
      </c>
      <c r="U137" s="256">
        <f t="shared" si="453"/>
        <v>0</v>
      </c>
      <c r="V137" s="256">
        <f t="shared" si="454"/>
        <v>0</v>
      </c>
      <c r="W137" s="256">
        <f t="shared" si="454"/>
        <v>0</v>
      </c>
      <c r="X137" s="256">
        <f t="shared" si="454"/>
        <v>0</v>
      </c>
      <c r="Y137" s="256">
        <f t="shared" si="454"/>
        <v>0</v>
      </c>
      <c r="Z137" s="256">
        <f t="shared" si="454"/>
        <v>0</v>
      </c>
      <c r="AA137" s="256">
        <f t="shared" si="454"/>
        <v>0</v>
      </c>
      <c r="AB137" s="256">
        <f t="shared" si="454"/>
        <v>0</v>
      </c>
      <c r="AC137" s="256">
        <f t="shared" si="454"/>
        <v>0</v>
      </c>
      <c r="AD137" s="256">
        <f t="shared" si="454"/>
        <v>0</v>
      </c>
      <c r="AE137" s="256">
        <f t="shared" si="454"/>
        <v>0</v>
      </c>
      <c r="AF137" s="256">
        <f t="shared" si="454"/>
        <v>0</v>
      </c>
    </row>
    <row r="138" spans="1:38">
      <c r="A138" s="145" t="s">
        <v>945</v>
      </c>
      <c r="B138" s="125" t="str">
        <f t="shared" si="455"/>
        <v>9230-05413</v>
      </c>
      <c r="C138" s="255" t="str">
        <f t="shared" si="456"/>
        <v>9230</v>
      </c>
      <c r="D138" s="256">
        <f>SUM($F138:K138)</f>
        <v>0</v>
      </c>
      <c r="E138" s="257">
        <f t="shared" si="457"/>
        <v>0</v>
      </c>
      <c r="F138" s="258">
        <f>'Div 12 history '!B138</f>
        <v>0</v>
      </c>
      <c r="G138" s="258">
        <f>'Div 12 history '!C138</f>
        <v>0</v>
      </c>
      <c r="H138" s="258">
        <f>'Div 12 history '!D138</f>
        <v>0</v>
      </c>
      <c r="I138" s="258">
        <f>'Div 12 history '!E138</f>
        <v>0</v>
      </c>
      <c r="J138" s="258">
        <f>'Div 12 history '!F138</f>
        <v>0</v>
      </c>
      <c r="K138" s="258">
        <f>'Div 12 history '!G138</f>
        <v>0</v>
      </c>
      <c r="L138" s="256">
        <f t="shared" si="453"/>
        <v>0</v>
      </c>
      <c r="M138" s="256">
        <f t="shared" si="453"/>
        <v>0</v>
      </c>
      <c r="N138" s="256">
        <f t="shared" si="453"/>
        <v>0</v>
      </c>
      <c r="O138" s="256">
        <f t="shared" si="453"/>
        <v>0</v>
      </c>
      <c r="P138" s="256">
        <f t="shared" si="453"/>
        <v>0</v>
      </c>
      <c r="Q138" s="256">
        <f t="shared" si="453"/>
        <v>0</v>
      </c>
      <c r="R138" s="256">
        <f t="shared" si="454"/>
        <v>0</v>
      </c>
      <c r="S138" s="256">
        <f t="shared" si="454"/>
        <v>0</v>
      </c>
      <c r="T138" s="256">
        <f t="shared" si="454"/>
        <v>0</v>
      </c>
      <c r="U138" s="256">
        <f t="shared" si="453"/>
        <v>0</v>
      </c>
      <c r="V138" s="256">
        <f t="shared" si="454"/>
        <v>0</v>
      </c>
      <c r="W138" s="256">
        <f t="shared" si="454"/>
        <v>0</v>
      </c>
      <c r="X138" s="256">
        <f t="shared" si="454"/>
        <v>0</v>
      </c>
      <c r="Y138" s="256">
        <f t="shared" si="454"/>
        <v>0</v>
      </c>
      <c r="Z138" s="256">
        <f t="shared" si="454"/>
        <v>0</v>
      </c>
      <c r="AA138" s="256">
        <f t="shared" si="454"/>
        <v>0</v>
      </c>
      <c r="AB138" s="256">
        <f t="shared" si="454"/>
        <v>0</v>
      </c>
      <c r="AC138" s="256">
        <f t="shared" si="454"/>
        <v>0</v>
      </c>
      <c r="AD138" s="256">
        <f t="shared" si="454"/>
        <v>0</v>
      </c>
      <c r="AE138" s="256">
        <f t="shared" si="454"/>
        <v>0</v>
      </c>
      <c r="AF138" s="256">
        <f t="shared" si="454"/>
        <v>0</v>
      </c>
    </row>
    <row r="139" spans="1:38">
      <c r="A139" s="145" t="s">
        <v>718</v>
      </c>
      <c r="B139" s="125" t="str">
        <f t="shared" si="455"/>
        <v>9210-05414</v>
      </c>
      <c r="C139" s="255" t="str">
        <f t="shared" si="456"/>
        <v>9210</v>
      </c>
      <c r="D139" s="256">
        <f>SUM($F139:K139)</f>
        <v>0</v>
      </c>
      <c r="E139" s="257">
        <f t="shared" si="457"/>
        <v>0</v>
      </c>
      <c r="F139" s="258">
        <f>'Div 12 history '!B139</f>
        <v>0</v>
      </c>
      <c r="G139" s="258">
        <f>'Div 12 history '!C139</f>
        <v>0</v>
      </c>
      <c r="H139" s="258">
        <f>'Div 12 history '!D139</f>
        <v>0</v>
      </c>
      <c r="I139" s="258">
        <f>'Div 12 history '!E139</f>
        <v>0</v>
      </c>
      <c r="J139" s="258">
        <f>'Div 12 history '!F139</f>
        <v>0</v>
      </c>
      <c r="K139" s="258">
        <f>'Div 12 history '!G139</f>
        <v>0</v>
      </c>
      <c r="L139" s="256">
        <f t="shared" si="453"/>
        <v>0</v>
      </c>
      <c r="M139" s="256">
        <f t="shared" si="453"/>
        <v>0</v>
      </c>
      <c r="N139" s="256">
        <f t="shared" si="453"/>
        <v>0</v>
      </c>
      <c r="O139" s="256">
        <f t="shared" si="453"/>
        <v>0</v>
      </c>
      <c r="P139" s="256">
        <f t="shared" si="453"/>
        <v>0</v>
      </c>
      <c r="Q139" s="256">
        <f t="shared" si="453"/>
        <v>0</v>
      </c>
      <c r="R139" s="256">
        <f t="shared" si="454"/>
        <v>0</v>
      </c>
      <c r="S139" s="256">
        <f t="shared" si="454"/>
        <v>0</v>
      </c>
      <c r="T139" s="256">
        <f t="shared" si="454"/>
        <v>0</v>
      </c>
      <c r="U139" s="256">
        <f t="shared" si="453"/>
        <v>0</v>
      </c>
      <c r="V139" s="256">
        <f t="shared" si="454"/>
        <v>0</v>
      </c>
      <c r="W139" s="256">
        <f t="shared" si="454"/>
        <v>0</v>
      </c>
      <c r="X139" s="256">
        <f t="shared" si="454"/>
        <v>0</v>
      </c>
      <c r="Y139" s="256">
        <f t="shared" si="454"/>
        <v>0</v>
      </c>
      <c r="Z139" s="256">
        <f t="shared" si="454"/>
        <v>0</v>
      </c>
      <c r="AA139" s="256">
        <f t="shared" si="454"/>
        <v>0</v>
      </c>
      <c r="AB139" s="256">
        <f t="shared" si="454"/>
        <v>0</v>
      </c>
      <c r="AC139" s="256">
        <f t="shared" si="454"/>
        <v>0</v>
      </c>
      <c r="AD139" s="256">
        <f t="shared" si="454"/>
        <v>0</v>
      </c>
      <c r="AE139" s="256">
        <f t="shared" si="454"/>
        <v>0</v>
      </c>
      <c r="AF139" s="256">
        <f t="shared" si="454"/>
        <v>0</v>
      </c>
    </row>
    <row r="140" spans="1:38">
      <c r="A140" s="145" t="s">
        <v>759</v>
      </c>
      <c r="B140" s="125" t="str">
        <f t="shared" si="455"/>
        <v>9010-05414</v>
      </c>
      <c r="C140" s="255" t="str">
        <f t="shared" si="456"/>
        <v>9010</v>
      </c>
      <c r="D140" s="256">
        <f>SUM($F140:K140)</f>
        <v>3336.7299999999996</v>
      </c>
      <c r="E140" s="257">
        <f t="shared" si="457"/>
        <v>6.333041297731308E-2</v>
      </c>
      <c r="F140" s="258">
        <f>'Div 12 history '!B140</f>
        <v>0</v>
      </c>
      <c r="G140" s="258">
        <f>'Div 12 history '!C140</f>
        <v>250.7</v>
      </c>
      <c r="H140" s="258">
        <f>'Div 12 history '!D140</f>
        <v>0</v>
      </c>
      <c r="I140" s="258">
        <f>'Div 12 history '!E140</f>
        <v>0</v>
      </c>
      <c r="J140" s="258">
        <f>'Div 12 history '!F140</f>
        <v>2583.1799999999998</v>
      </c>
      <c r="K140" s="258">
        <f>'Div 12 history '!G140</f>
        <v>502.85</v>
      </c>
      <c r="L140" s="256">
        <f t="shared" si="453"/>
        <v>3096.350551286791</v>
      </c>
      <c r="M140" s="256">
        <f t="shared" si="453"/>
        <v>3088.4342496646268</v>
      </c>
      <c r="N140" s="256">
        <f t="shared" si="453"/>
        <v>3088.4342496646268</v>
      </c>
      <c r="O140" s="256">
        <f t="shared" si="453"/>
        <v>3273.675707623268</v>
      </c>
      <c r="P140" s="256">
        <f t="shared" si="453"/>
        <v>3139.0985800464773</v>
      </c>
      <c r="Q140" s="256">
        <f t="shared" si="453"/>
        <v>3088.1809280127177</v>
      </c>
      <c r="R140" s="256">
        <f t="shared" si="454"/>
        <v>57.352021992254727</v>
      </c>
      <c r="S140" s="256">
        <f t="shared" si="454"/>
        <v>512.04222152482055</v>
      </c>
      <c r="T140" s="256">
        <f t="shared" si="454"/>
        <v>269.89268776889605</v>
      </c>
      <c r="U140" s="256">
        <f t="shared" si="453"/>
        <v>493.20839000949746</v>
      </c>
      <c r="V140" s="256">
        <f t="shared" si="454"/>
        <v>2030.9727790635525</v>
      </c>
      <c r="W140" s="256">
        <f t="shared" si="454"/>
        <v>-26.738100359021587</v>
      </c>
      <c r="X140" s="256">
        <f t="shared" si="454"/>
        <v>3096.350551286791</v>
      </c>
      <c r="Y140" s="256">
        <f t="shared" si="454"/>
        <v>3088.4342496646268</v>
      </c>
      <c r="Z140" s="256">
        <f t="shared" si="454"/>
        <v>3088.4342496646268</v>
      </c>
      <c r="AA140" s="256">
        <f t="shared" si="454"/>
        <v>3273.675707623268</v>
      </c>
      <c r="AB140" s="256">
        <f t="shared" si="454"/>
        <v>3139.0985800464773</v>
      </c>
      <c r="AC140" s="256">
        <f t="shared" si="454"/>
        <v>3088.1809280127177</v>
      </c>
      <c r="AD140" s="256">
        <f t="shared" si="454"/>
        <v>57.352021992254727</v>
      </c>
      <c r="AE140" s="256">
        <f t="shared" si="454"/>
        <v>512.04222152482055</v>
      </c>
      <c r="AF140" s="256">
        <f t="shared" si="454"/>
        <v>269.89268776889605</v>
      </c>
    </row>
    <row r="141" spans="1:38">
      <c r="A141" s="145" t="s">
        <v>948</v>
      </c>
      <c r="B141" s="125" t="str">
        <f t="shared" si="455"/>
        <v>9030-05414</v>
      </c>
      <c r="C141" s="255" t="str">
        <f t="shared" si="456"/>
        <v>9030</v>
      </c>
      <c r="D141" s="256">
        <f>SUM($F141:K141)</f>
        <v>0</v>
      </c>
      <c r="E141" s="257">
        <f t="shared" si="457"/>
        <v>0</v>
      </c>
      <c r="F141" s="258">
        <f>'Div 12 history '!B141</f>
        <v>0</v>
      </c>
      <c r="G141" s="258">
        <f>'Div 12 history '!C141</f>
        <v>0</v>
      </c>
      <c r="H141" s="258">
        <f>'Div 12 history '!D141</f>
        <v>0</v>
      </c>
      <c r="I141" s="258">
        <f>'Div 12 history '!E141</f>
        <v>0</v>
      </c>
      <c r="J141" s="258">
        <f>'Div 12 history '!F141</f>
        <v>0</v>
      </c>
      <c r="K141" s="258">
        <f>'Div 12 history '!G141</f>
        <v>0</v>
      </c>
      <c r="L141" s="256">
        <f t="shared" si="453"/>
        <v>0</v>
      </c>
      <c r="M141" s="256">
        <f t="shared" si="453"/>
        <v>0</v>
      </c>
      <c r="N141" s="256">
        <f t="shared" si="453"/>
        <v>0</v>
      </c>
      <c r="O141" s="256">
        <f t="shared" si="453"/>
        <v>0</v>
      </c>
      <c r="P141" s="256">
        <f t="shared" si="453"/>
        <v>0</v>
      </c>
      <c r="Q141" s="256">
        <f t="shared" si="453"/>
        <v>0</v>
      </c>
      <c r="R141" s="256">
        <f t="shared" si="454"/>
        <v>0</v>
      </c>
      <c r="S141" s="256">
        <f t="shared" si="454"/>
        <v>0</v>
      </c>
      <c r="T141" s="256">
        <f t="shared" si="454"/>
        <v>0</v>
      </c>
      <c r="U141" s="256">
        <f t="shared" si="453"/>
        <v>0</v>
      </c>
      <c r="V141" s="256">
        <f t="shared" si="454"/>
        <v>0</v>
      </c>
      <c r="W141" s="256">
        <f t="shared" si="454"/>
        <v>0</v>
      </c>
      <c r="X141" s="256">
        <f t="shared" si="454"/>
        <v>0</v>
      </c>
      <c r="Y141" s="256">
        <f t="shared" si="454"/>
        <v>0</v>
      </c>
      <c r="Z141" s="256">
        <f t="shared" si="454"/>
        <v>0</v>
      </c>
      <c r="AA141" s="256">
        <f t="shared" si="454"/>
        <v>0</v>
      </c>
      <c r="AB141" s="256">
        <f t="shared" si="454"/>
        <v>0</v>
      </c>
      <c r="AC141" s="256">
        <f t="shared" si="454"/>
        <v>0</v>
      </c>
      <c r="AD141" s="256">
        <f t="shared" si="454"/>
        <v>0</v>
      </c>
      <c r="AE141" s="256">
        <f t="shared" si="454"/>
        <v>0</v>
      </c>
      <c r="AF141" s="256">
        <f t="shared" si="454"/>
        <v>0</v>
      </c>
    </row>
    <row r="142" spans="1:38">
      <c r="A142" s="145" t="s">
        <v>760</v>
      </c>
      <c r="B142" s="125" t="str">
        <f t="shared" si="455"/>
        <v>9210-05419</v>
      </c>
      <c r="C142" s="255" t="str">
        <f t="shared" si="456"/>
        <v>9210</v>
      </c>
      <c r="D142" s="256">
        <f>SUM($F142:K142)</f>
        <v>41139.199999999997</v>
      </c>
      <c r="E142" s="257">
        <f t="shared" si="457"/>
        <v>0.78081310910870172</v>
      </c>
      <c r="F142" s="258">
        <f>'Div 12 history '!B142</f>
        <v>0</v>
      </c>
      <c r="G142" s="258">
        <f>'Div 12 history '!C142</f>
        <v>6220</v>
      </c>
      <c r="H142" s="258">
        <f>'Div 12 history '!D142</f>
        <v>2815</v>
      </c>
      <c r="I142" s="258">
        <f>'Div 12 history '!E142</f>
        <v>5085</v>
      </c>
      <c r="J142" s="258">
        <f>'Div 12 history '!F142</f>
        <v>28419.200000000001</v>
      </c>
      <c r="K142" s="258">
        <f>'Div 12 history '!G142</f>
        <v>-1400</v>
      </c>
      <c r="L142" s="256">
        <f t="shared" si="453"/>
        <v>38175.514530542641</v>
      </c>
      <c r="M142" s="256">
        <f t="shared" si="453"/>
        <v>38077.91289190406</v>
      </c>
      <c r="N142" s="256">
        <f t="shared" si="453"/>
        <v>38077.91289190406</v>
      </c>
      <c r="O142" s="256">
        <f t="shared" si="453"/>
        <v>40361.791236047007</v>
      </c>
      <c r="P142" s="256">
        <f t="shared" si="453"/>
        <v>38702.563379191015</v>
      </c>
      <c r="Q142" s="256">
        <f t="shared" si="453"/>
        <v>38074.789639467621</v>
      </c>
      <c r="R142" s="256">
        <f t="shared" si="454"/>
        <v>707.10435160884026</v>
      </c>
      <c r="S142" s="256">
        <f t="shared" si="454"/>
        <v>6313.0691904211308</v>
      </c>
      <c r="T142" s="256">
        <f t="shared" si="454"/>
        <v>3327.5599945641898</v>
      </c>
      <c r="U142" s="256">
        <f t="shared" si="453"/>
        <v>6080.8631799032946</v>
      </c>
      <c r="V142" s="256">
        <f t="shared" si="454"/>
        <v>25040.262578168236</v>
      </c>
      <c r="W142" s="256">
        <f t="shared" si="454"/>
        <v>-329.65929466569389</v>
      </c>
      <c r="X142" s="256">
        <f t="shared" si="454"/>
        <v>38175.514530542641</v>
      </c>
      <c r="Y142" s="256">
        <f t="shared" si="454"/>
        <v>38077.91289190406</v>
      </c>
      <c r="Z142" s="256">
        <f t="shared" si="454"/>
        <v>38077.91289190406</v>
      </c>
      <c r="AA142" s="256">
        <f t="shared" si="454"/>
        <v>40361.791236047007</v>
      </c>
      <c r="AB142" s="256">
        <f t="shared" si="454"/>
        <v>38702.563379191015</v>
      </c>
      <c r="AC142" s="256">
        <f t="shared" si="454"/>
        <v>38074.789639467621</v>
      </c>
      <c r="AD142" s="256">
        <f t="shared" si="454"/>
        <v>707.10435160884026</v>
      </c>
      <c r="AE142" s="256">
        <f t="shared" si="454"/>
        <v>6313.0691904211308</v>
      </c>
      <c r="AF142" s="256">
        <f t="shared" si="454"/>
        <v>3327.5599945641898</v>
      </c>
    </row>
    <row r="143" spans="1:38">
      <c r="A143" s="133" t="s">
        <v>28</v>
      </c>
      <c r="B143" s="171"/>
      <c r="C143" s="182"/>
      <c r="D143" s="259">
        <f>SUM(D128:D142)</f>
        <v>52687.64</v>
      </c>
      <c r="E143" s="260">
        <f>SUM(E128:E142)</f>
        <v>1</v>
      </c>
      <c r="F143" s="259">
        <f>SUM(F128:F142)</f>
        <v>905.6</v>
      </c>
      <c r="G143" s="259">
        <f t="shared" ref="G143:K143" si="458">SUM(G128:G142)</f>
        <v>8085.25</v>
      </c>
      <c r="H143" s="259">
        <f t="shared" si="458"/>
        <v>4261.66</v>
      </c>
      <c r="I143" s="259">
        <f t="shared" si="458"/>
        <v>7787.8600000000006</v>
      </c>
      <c r="J143" s="259">
        <f t="shared" si="458"/>
        <v>32069.47</v>
      </c>
      <c r="K143" s="259">
        <f t="shared" si="458"/>
        <v>-422.20000000000005</v>
      </c>
      <c r="L143" s="262">
        <f>'FY21 OM Budget'!AU136</f>
        <v>48892</v>
      </c>
      <c r="M143" s="262">
        <f>'FY21 OM Budget'!AV136</f>
        <v>48767</v>
      </c>
      <c r="N143" s="262">
        <f>'FY21 OM Budget'!AW136</f>
        <v>48767</v>
      </c>
      <c r="O143" s="262">
        <f>'FY21 OM Budget'!AX136</f>
        <v>51692</v>
      </c>
      <c r="P143" s="262">
        <f>'FY21 OM Budget'!AY136</f>
        <v>49567</v>
      </c>
      <c r="Q143" s="262">
        <f>'FY21 OM Budget'!AZ136</f>
        <v>48763</v>
      </c>
      <c r="R143" s="263">
        <f t="shared" ref="R143" si="459">F143*(1+R$4)</f>
        <v>905.6</v>
      </c>
      <c r="S143" s="263">
        <f t="shared" ref="S143" si="460">G143*(1+S$4)</f>
        <v>8085.25</v>
      </c>
      <c r="T143" s="263">
        <f t="shared" ref="T143" si="461">H143*(1+T$4)</f>
        <v>4261.66</v>
      </c>
      <c r="U143" s="263">
        <f t="shared" ref="U143" si="462">I143*(1+U$4)</f>
        <v>7787.8600000000006</v>
      </c>
      <c r="V143" s="263">
        <f t="shared" ref="V143" si="463">J143*(1+V$4)</f>
        <v>32069.47</v>
      </c>
      <c r="W143" s="263">
        <f t="shared" ref="W143" si="464">K143*(1+W$4)</f>
        <v>-422.20000000000005</v>
      </c>
      <c r="X143" s="263">
        <f t="shared" ref="X143" si="465">L143*(1+X$4)</f>
        <v>48892</v>
      </c>
      <c r="Y143" s="263">
        <f t="shared" ref="Y143" si="466">M143*(1+Y$4)</f>
        <v>48767</v>
      </c>
      <c r="Z143" s="263">
        <f t="shared" ref="Z143" si="467">N143*(1+Z$4)</f>
        <v>48767</v>
      </c>
      <c r="AA143" s="263">
        <f t="shared" ref="AA143" si="468">O143*(1+AA$4)</f>
        <v>51692</v>
      </c>
      <c r="AB143" s="263">
        <f t="shared" ref="AB143" si="469">P143*(1+AB$4)</f>
        <v>49567</v>
      </c>
      <c r="AC143" s="263">
        <f t="shared" ref="AC143" si="470">Q143*(1+AC$4)</f>
        <v>48763</v>
      </c>
      <c r="AD143" s="263">
        <f t="shared" ref="AD143" si="471">R143*(1+AD$4)</f>
        <v>905.6</v>
      </c>
      <c r="AE143" s="263">
        <f t="shared" ref="AE143" si="472">S143*(1+AE$4)</f>
        <v>8085.25</v>
      </c>
      <c r="AF143" s="263">
        <f t="shared" ref="AF143" si="473">T143*(1+AF$4)</f>
        <v>4261.66</v>
      </c>
      <c r="AH143" s="264">
        <f>SUM(F143:Q143)</f>
        <v>349135.64</v>
      </c>
      <c r="AI143" s="264">
        <f>SUM(U143:AF143)</f>
        <v>349135.63999999996</v>
      </c>
      <c r="AK143" s="264">
        <f>AH143*$AK$7</f>
        <v>18965.821729538136</v>
      </c>
      <c r="AL143" s="264">
        <f>AI143*$AL$7</f>
        <v>19402.815178370398</v>
      </c>
    </row>
    <row r="144" spans="1:38">
      <c r="A144" s="145"/>
      <c r="B144" s="125" t="str">
        <f t="shared" si="389"/>
        <v/>
      </c>
      <c r="C144" s="182" t="s">
        <v>847</v>
      </c>
      <c r="D144" s="256">
        <f>D143-SUM(F143:K143)</f>
        <v>0</v>
      </c>
      <c r="F144" s="256">
        <f>F143-'Div 12 history '!B143</f>
        <v>0</v>
      </c>
      <c r="G144" s="256">
        <f>G143-'Div 12 history '!C143</f>
        <v>0</v>
      </c>
      <c r="H144" s="256">
        <f>H143-'Div 12 history '!D143</f>
        <v>0</v>
      </c>
      <c r="I144" s="256">
        <f>I143-'Div 12 history '!E143</f>
        <v>0</v>
      </c>
      <c r="J144" s="256">
        <f>J143-'Div 12 history '!F143</f>
        <v>0</v>
      </c>
      <c r="K144" s="256">
        <f>K143-'Div 12 history '!G143</f>
        <v>0</v>
      </c>
      <c r="L144" s="256">
        <f t="shared" ref="L144:U144" si="474">L143-SUM(L128:L142)</f>
        <v>0</v>
      </c>
      <c r="M144" s="256">
        <f t="shared" ref="M144" si="475">M143-SUM(M128:M142)</f>
        <v>0</v>
      </c>
      <c r="N144" s="256">
        <f t="shared" ref="N144" si="476">N143-SUM(N128:N142)</f>
        <v>0</v>
      </c>
      <c r="O144" s="256">
        <f t="shared" ref="O144" si="477">O143-SUM(O128:O142)</f>
        <v>0</v>
      </c>
      <c r="P144" s="256">
        <f t="shared" ref="P144" si="478">P143-SUM(P128:P142)</f>
        <v>0</v>
      </c>
      <c r="Q144" s="256">
        <f t="shared" ref="Q144" si="479">Q143-SUM(Q128:Q142)</f>
        <v>0</v>
      </c>
      <c r="R144" s="256">
        <f t="shared" ref="R144" si="480">R143-SUM(R128:R142)</f>
        <v>0</v>
      </c>
      <c r="S144" s="256">
        <f t="shared" ref="S144" si="481">S143-SUM(S128:S142)</f>
        <v>0</v>
      </c>
      <c r="T144" s="256">
        <f t="shared" ref="T144" si="482">T143-SUM(T128:T142)</f>
        <v>0</v>
      </c>
      <c r="U144" s="256">
        <f t="shared" si="474"/>
        <v>0</v>
      </c>
      <c r="V144" s="256">
        <f t="shared" ref="V144" si="483">V143-SUM(V128:V142)</f>
        <v>0</v>
      </c>
      <c r="W144" s="256">
        <f t="shared" ref="W144" si="484">W143-SUM(W128:W142)</f>
        <v>0</v>
      </c>
      <c r="X144" s="256">
        <f t="shared" ref="X144" si="485">X143-SUM(X128:X142)</f>
        <v>0</v>
      </c>
      <c r="Y144" s="256">
        <f t="shared" ref="Y144" si="486">Y143-SUM(Y128:Y142)</f>
        <v>0</v>
      </c>
      <c r="Z144" s="256">
        <f t="shared" ref="Z144" si="487">Z143-SUM(Z128:Z142)</f>
        <v>0</v>
      </c>
      <c r="AA144" s="256">
        <f t="shared" ref="AA144" si="488">AA143-SUM(AA128:AA142)</f>
        <v>0</v>
      </c>
      <c r="AB144" s="256">
        <f t="shared" ref="AB144" si="489">AB143-SUM(AB128:AB142)</f>
        <v>0</v>
      </c>
      <c r="AC144" s="256">
        <f t="shared" ref="AC144" si="490">AC143-SUM(AC128:AC142)</f>
        <v>0</v>
      </c>
      <c r="AD144" s="256">
        <f t="shared" ref="AD144" si="491">AD143-SUM(AD128:AD142)</f>
        <v>0</v>
      </c>
      <c r="AE144" s="256">
        <f t="shared" ref="AE144" si="492">AE143-SUM(AE128:AE142)</f>
        <v>0</v>
      </c>
      <c r="AF144" s="256">
        <f t="shared" ref="AF144" si="493">AF143-SUM(AF128:AF142)</f>
        <v>0</v>
      </c>
    </row>
    <row r="145" spans="1:38">
      <c r="A145" s="145" t="s">
        <v>761</v>
      </c>
      <c r="B145" s="125" t="str">
        <f t="shared" si="389"/>
        <v>9010-05420</v>
      </c>
      <c r="C145" s="255" t="str">
        <f t="shared" ref="C145" si="494">LEFT(B145,4)</f>
        <v>9010</v>
      </c>
      <c r="D145" s="256">
        <f>SUM($F145:K145)</f>
        <v>0</v>
      </c>
      <c r="E145" s="257">
        <f>D145/$D$155</f>
        <v>0</v>
      </c>
      <c r="F145" s="258">
        <f>'Div 12 history '!B145</f>
        <v>0</v>
      </c>
      <c r="G145" s="258">
        <f>'Div 12 history '!C145</f>
        <v>0</v>
      </c>
      <c r="H145" s="258">
        <f>'Div 12 history '!D145</f>
        <v>0</v>
      </c>
      <c r="I145" s="258">
        <f>'Div 12 history '!E145</f>
        <v>0</v>
      </c>
      <c r="J145" s="258">
        <f>'Div 12 history '!F145</f>
        <v>0</v>
      </c>
      <c r="K145" s="258">
        <f>'Div 12 history '!G145</f>
        <v>0</v>
      </c>
      <c r="L145" s="256">
        <f t="shared" ref="L145:AA154" si="495">$E145*L$155</f>
        <v>0</v>
      </c>
      <c r="M145" s="256">
        <f t="shared" si="495"/>
        <v>0</v>
      </c>
      <c r="N145" s="256">
        <f t="shared" si="495"/>
        <v>0</v>
      </c>
      <c r="O145" s="256">
        <f t="shared" si="495"/>
        <v>0</v>
      </c>
      <c r="P145" s="256">
        <f t="shared" si="495"/>
        <v>0</v>
      </c>
      <c r="Q145" s="256">
        <f t="shared" si="495"/>
        <v>0</v>
      </c>
      <c r="R145" s="256">
        <f t="shared" si="495"/>
        <v>0</v>
      </c>
      <c r="S145" s="256">
        <f t="shared" si="495"/>
        <v>0</v>
      </c>
      <c r="T145" s="256">
        <f t="shared" si="495"/>
        <v>0</v>
      </c>
      <c r="U145" s="256">
        <f t="shared" si="495"/>
        <v>0</v>
      </c>
      <c r="V145" s="256">
        <f t="shared" si="495"/>
        <v>0</v>
      </c>
      <c r="W145" s="256">
        <f t="shared" si="495"/>
        <v>0</v>
      </c>
      <c r="X145" s="256">
        <f t="shared" si="495"/>
        <v>0</v>
      </c>
      <c r="Y145" s="256">
        <f t="shared" si="495"/>
        <v>0</v>
      </c>
      <c r="Z145" s="256">
        <f t="shared" si="495"/>
        <v>0</v>
      </c>
      <c r="AA145" s="256">
        <f t="shared" si="495"/>
        <v>0</v>
      </c>
      <c r="AB145" s="256">
        <f t="shared" ref="R145:AF154" si="496">$E145*AB$155</f>
        <v>0</v>
      </c>
      <c r="AC145" s="256">
        <f t="shared" si="496"/>
        <v>0</v>
      </c>
      <c r="AD145" s="256">
        <f t="shared" si="496"/>
        <v>0</v>
      </c>
      <c r="AE145" s="256">
        <f t="shared" si="496"/>
        <v>0</v>
      </c>
      <c r="AF145" s="256">
        <f t="shared" si="496"/>
        <v>0</v>
      </c>
    </row>
    <row r="146" spans="1:38">
      <c r="A146" s="145" t="s">
        <v>762</v>
      </c>
      <c r="B146" s="125" t="str">
        <f t="shared" ref="B146:B154" si="497">RIGHT(A146,10)</f>
        <v>9030-05420</v>
      </c>
      <c r="C146" s="255" t="str">
        <f t="shared" ref="C146:C154" si="498">LEFT(B146,4)</f>
        <v>9030</v>
      </c>
      <c r="D146" s="256">
        <f>SUM($F146:K146)</f>
        <v>305</v>
      </c>
      <c r="E146" s="257">
        <f t="shared" ref="E146:E154" si="499">D146/$D$155</f>
        <v>0.21565438732942091</v>
      </c>
      <c r="F146" s="258">
        <f>'Div 12 history '!B146</f>
        <v>0</v>
      </c>
      <c r="G146" s="258">
        <f>'Div 12 history '!C146</f>
        <v>0</v>
      </c>
      <c r="H146" s="258">
        <f>'Div 12 history '!D146</f>
        <v>305</v>
      </c>
      <c r="I146" s="258">
        <f>'Div 12 history '!E146</f>
        <v>0</v>
      </c>
      <c r="J146" s="258">
        <f>'Div 12 history '!F146</f>
        <v>0</v>
      </c>
      <c r="K146" s="258">
        <f>'Div 12 history '!G146</f>
        <v>0</v>
      </c>
      <c r="L146" s="256">
        <f t="shared" si="495"/>
        <v>2208.5165806405994</v>
      </c>
      <c r="M146" s="256">
        <f t="shared" si="495"/>
        <v>666.58771123524002</v>
      </c>
      <c r="N146" s="256">
        <f t="shared" si="495"/>
        <v>774.41490489995044</v>
      </c>
      <c r="O146" s="256">
        <f t="shared" si="495"/>
        <v>2316.34377430531</v>
      </c>
      <c r="P146" s="256">
        <f t="shared" si="495"/>
        <v>666.58771123524002</v>
      </c>
      <c r="Q146" s="256">
        <f t="shared" si="495"/>
        <v>582.05119140210707</v>
      </c>
      <c r="R146" s="256">
        <f t="shared" si="496"/>
        <v>75.263381177967901</v>
      </c>
      <c r="S146" s="256">
        <f t="shared" si="496"/>
        <v>0</v>
      </c>
      <c r="T146" s="256">
        <f t="shared" si="496"/>
        <v>75.479035565297323</v>
      </c>
      <c r="U146" s="256">
        <f t="shared" si="495"/>
        <v>14.556671144735912</v>
      </c>
      <c r="V146" s="256">
        <f t="shared" si="496"/>
        <v>55.865269037686488</v>
      </c>
      <c r="W146" s="256">
        <f t="shared" si="496"/>
        <v>83.835643074312372</v>
      </c>
      <c r="X146" s="256">
        <f t="shared" si="496"/>
        <v>2208.5165806405994</v>
      </c>
      <c r="Y146" s="256">
        <f t="shared" si="496"/>
        <v>666.58771123524002</v>
      </c>
      <c r="Z146" s="256">
        <f t="shared" si="496"/>
        <v>774.41490489995044</v>
      </c>
      <c r="AA146" s="256">
        <f t="shared" si="496"/>
        <v>2316.34377430531</v>
      </c>
      <c r="AB146" s="256">
        <f t="shared" si="496"/>
        <v>666.58771123524002</v>
      </c>
      <c r="AC146" s="256">
        <f t="shared" si="496"/>
        <v>582.05119140210707</v>
      </c>
      <c r="AD146" s="256">
        <f t="shared" si="496"/>
        <v>75.263381177967901</v>
      </c>
      <c r="AE146" s="256">
        <f t="shared" si="496"/>
        <v>0</v>
      </c>
      <c r="AF146" s="256">
        <f t="shared" si="496"/>
        <v>75.479035565297323</v>
      </c>
    </row>
    <row r="147" spans="1:38">
      <c r="A147" s="145" t="s">
        <v>532</v>
      </c>
      <c r="B147" s="125" t="str">
        <f t="shared" si="497"/>
        <v>9210-05420</v>
      </c>
      <c r="C147" s="255" t="str">
        <f t="shared" si="498"/>
        <v>9210</v>
      </c>
      <c r="D147" s="256">
        <f>SUM($F147:K147)</f>
        <v>45</v>
      </c>
      <c r="E147" s="257">
        <f t="shared" si="499"/>
        <v>3.1817860425652267E-2</v>
      </c>
      <c r="F147" s="258">
        <f>'Div 12 history '!B147</f>
        <v>0</v>
      </c>
      <c r="G147" s="258">
        <f>'Div 12 history '!C147</f>
        <v>0</v>
      </c>
      <c r="H147" s="258">
        <f>'Div 12 history '!D147</f>
        <v>45</v>
      </c>
      <c r="I147" s="258">
        <f>'Div 12 history '!E147</f>
        <v>0</v>
      </c>
      <c r="J147" s="258">
        <f>'Div 12 history '!F147</f>
        <v>0</v>
      </c>
      <c r="K147" s="258">
        <f>'Div 12 history '!G147</f>
        <v>0</v>
      </c>
      <c r="L147" s="256">
        <f t="shared" si="495"/>
        <v>325.84670861910485</v>
      </c>
      <c r="M147" s="256">
        <f t="shared" si="495"/>
        <v>98.349006575691163</v>
      </c>
      <c r="N147" s="256">
        <f t="shared" si="495"/>
        <v>114.25793678851728</v>
      </c>
      <c r="O147" s="256">
        <f t="shared" si="495"/>
        <v>341.75563883193098</v>
      </c>
      <c r="P147" s="256">
        <f t="shared" si="495"/>
        <v>98.349006575691163</v>
      </c>
      <c r="Q147" s="256">
        <f t="shared" si="495"/>
        <v>85.876405288835471</v>
      </c>
      <c r="R147" s="256">
        <f t="shared" si="496"/>
        <v>11.104433288552642</v>
      </c>
      <c r="S147" s="256">
        <f t="shared" si="496"/>
        <v>0</v>
      </c>
      <c r="T147" s="256">
        <f t="shared" si="496"/>
        <v>11.136251148978292</v>
      </c>
      <c r="U147" s="256">
        <f t="shared" si="495"/>
        <v>2.1477055787315278</v>
      </c>
      <c r="V147" s="256">
        <f t="shared" si="496"/>
        <v>8.2424167432652204</v>
      </c>
      <c r="W147" s="256">
        <f t="shared" si="496"/>
        <v>12.369193240472319</v>
      </c>
      <c r="X147" s="256">
        <f t="shared" si="496"/>
        <v>325.84670861910485</v>
      </c>
      <c r="Y147" s="256">
        <f t="shared" si="496"/>
        <v>98.349006575691163</v>
      </c>
      <c r="Z147" s="256">
        <f t="shared" si="496"/>
        <v>114.25793678851728</v>
      </c>
      <c r="AA147" s="256">
        <f t="shared" si="496"/>
        <v>341.75563883193098</v>
      </c>
      <c r="AB147" s="256">
        <f t="shared" si="496"/>
        <v>98.349006575691163</v>
      </c>
      <c r="AC147" s="256">
        <f t="shared" si="496"/>
        <v>85.876405288835471</v>
      </c>
      <c r="AD147" s="256">
        <f t="shared" si="496"/>
        <v>11.104433288552642</v>
      </c>
      <c r="AE147" s="256">
        <f t="shared" si="496"/>
        <v>0</v>
      </c>
      <c r="AF147" s="256">
        <f t="shared" si="496"/>
        <v>11.136251148978292</v>
      </c>
    </row>
    <row r="148" spans="1:38">
      <c r="A148" s="145" t="s">
        <v>763</v>
      </c>
      <c r="B148" s="125" t="str">
        <f t="shared" si="497"/>
        <v>9010-05421</v>
      </c>
      <c r="C148" s="255" t="str">
        <f t="shared" si="498"/>
        <v>9010</v>
      </c>
      <c r="D148" s="256">
        <f>SUM($F148:K148)</f>
        <v>449</v>
      </c>
      <c r="E148" s="257">
        <f t="shared" si="499"/>
        <v>0.31747154069150818</v>
      </c>
      <c r="F148" s="258">
        <f>'Div 12 history '!B148</f>
        <v>349</v>
      </c>
      <c r="G148" s="258">
        <f>'Div 12 history '!C148</f>
        <v>0</v>
      </c>
      <c r="H148" s="258">
        <f>'Div 12 history '!D148</f>
        <v>0</v>
      </c>
      <c r="I148" s="258">
        <f>'Div 12 history '!E148</f>
        <v>0</v>
      </c>
      <c r="J148" s="258">
        <f>'Div 12 history '!F148</f>
        <v>0</v>
      </c>
      <c r="K148" s="258">
        <f>'Div 12 history '!G148</f>
        <v>100</v>
      </c>
      <c r="L148" s="256">
        <f t="shared" si="495"/>
        <v>3251.2260482217353</v>
      </c>
      <c r="M148" s="256">
        <f t="shared" si="495"/>
        <v>981.30453227745181</v>
      </c>
      <c r="N148" s="256">
        <f t="shared" si="495"/>
        <v>1140.0403026232059</v>
      </c>
      <c r="O148" s="256">
        <f t="shared" si="495"/>
        <v>3409.9618185674894</v>
      </c>
      <c r="P148" s="256">
        <f t="shared" si="495"/>
        <v>981.30453227745181</v>
      </c>
      <c r="Q148" s="256">
        <f t="shared" si="495"/>
        <v>856.85568832638057</v>
      </c>
      <c r="R148" s="256">
        <f t="shared" si="496"/>
        <v>110.79756770133635</v>
      </c>
      <c r="S148" s="256">
        <f t="shared" si="496"/>
        <v>0</v>
      </c>
      <c r="T148" s="256">
        <f t="shared" si="496"/>
        <v>111.11503924202786</v>
      </c>
      <c r="U148" s="256">
        <f t="shared" si="495"/>
        <v>21.429328996676801</v>
      </c>
      <c r="V148" s="256">
        <f t="shared" si="496"/>
        <v>82.241002616135191</v>
      </c>
      <c r="W148" s="256">
        <f t="shared" si="496"/>
        <v>123.41706144382381</v>
      </c>
      <c r="X148" s="256">
        <f t="shared" si="496"/>
        <v>3251.2260482217353</v>
      </c>
      <c r="Y148" s="256">
        <f t="shared" si="496"/>
        <v>981.30453227745181</v>
      </c>
      <c r="Z148" s="256">
        <f t="shared" si="496"/>
        <v>1140.0403026232059</v>
      </c>
      <c r="AA148" s="256">
        <f t="shared" si="496"/>
        <v>3409.9618185674894</v>
      </c>
      <c r="AB148" s="256">
        <f t="shared" si="496"/>
        <v>981.30453227745181</v>
      </c>
      <c r="AC148" s="256">
        <f t="shared" si="496"/>
        <v>856.85568832638057</v>
      </c>
      <c r="AD148" s="256">
        <f t="shared" si="496"/>
        <v>110.79756770133635</v>
      </c>
      <c r="AE148" s="256">
        <f t="shared" si="496"/>
        <v>0</v>
      </c>
      <c r="AF148" s="256">
        <f t="shared" si="496"/>
        <v>111.11503924202786</v>
      </c>
    </row>
    <row r="149" spans="1:38">
      <c r="A149" s="145" t="s">
        <v>764</v>
      </c>
      <c r="B149" s="125" t="str">
        <f t="shared" si="497"/>
        <v>9030-05421</v>
      </c>
      <c r="C149" s="255" t="str">
        <f t="shared" si="498"/>
        <v>9030</v>
      </c>
      <c r="D149" s="256">
        <f>SUM($F149:K149)</f>
        <v>45</v>
      </c>
      <c r="E149" s="257">
        <f t="shared" si="499"/>
        <v>3.1817860425652267E-2</v>
      </c>
      <c r="F149" s="258">
        <f>'Div 12 history '!B149</f>
        <v>0</v>
      </c>
      <c r="G149" s="258">
        <f>'Div 12 history '!C149</f>
        <v>0</v>
      </c>
      <c r="H149" s="258">
        <f>'Div 12 history '!D149</f>
        <v>0</v>
      </c>
      <c r="I149" s="258">
        <f>'Div 12 history '!E149</f>
        <v>45</v>
      </c>
      <c r="J149" s="258">
        <f>'Div 12 history '!F149</f>
        <v>0</v>
      </c>
      <c r="K149" s="258">
        <f>'Div 12 history '!G149</f>
        <v>0</v>
      </c>
      <c r="L149" s="256">
        <f t="shared" si="495"/>
        <v>325.84670861910485</v>
      </c>
      <c r="M149" s="256">
        <f t="shared" si="495"/>
        <v>98.349006575691163</v>
      </c>
      <c r="N149" s="256">
        <f t="shared" si="495"/>
        <v>114.25793678851728</v>
      </c>
      <c r="O149" s="256">
        <f t="shared" si="495"/>
        <v>341.75563883193098</v>
      </c>
      <c r="P149" s="256">
        <f t="shared" si="495"/>
        <v>98.349006575691163</v>
      </c>
      <c r="Q149" s="256">
        <f t="shared" si="495"/>
        <v>85.876405288835471</v>
      </c>
      <c r="R149" s="256">
        <f t="shared" si="496"/>
        <v>11.104433288552642</v>
      </c>
      <c r="S149" s="256">
        <f t="shared" si="496"/>
        <v>0</v>
      </c>
      <c r="T149" s="256">
        <f t="shared" si="496"/>
        <v>11.136251148978292</v>
      </c>
      <c r="U149" s="256">
        <f t="shared" si="495"/>
        <v>2.1477055787315278</v>
      </c>
      <c r="V149" s="256">
        <f t="shared" si="496"/>
        <v>8.2424167432652204</v>
      </c>
      <c r="W149" s="256">
        <f t="shared" si="496"/>
        <v>12.369193240472319</v>
      </c>
      <c r="X149" s="256">
        <f t="shared" si="496"/>
        <v>325.84670861910485</v>
      </c>
      <c r="Y149" s="256">
        <f t="shared" si="496"/>
        <v>98.349006575691163</v>
      </c>
      <c r="Z149" s="256">
        <f t="shared" si="496"/>
        <v>114.25793678851728</v>
      </c>
      <c r="AA149" s="256">
        <f t="shared" si="496"/>
        <v>341.75563883193098</v>
      </c>
      <c r="AB149" s="256">
        <f t="shared" si="496"/>
        <v>98.349006575691163</v>
      </c>
      <c r="AC149" s="256">
        <f t="shared" si="496"/>
        <v>85.876405288835471</v>
      </c>
      <c r="AD149" s="256">
        <f t="shared" si="496"/>
        <v>11.104433288552642</v>
      </c>
      <c r="AE149" s="256">
        <f t="shared" si="496"/>
        <v>0</v>
      </c>
      <c r="AF149" s="256">
        <f t="shared" si="496"/>
        <v>11.136251148978292</v>
      </c>
    </row>
    <row r="150" spans="1:38">
      <c r="A150" s="145" t="s">
        <v>698</v>
      </c>
      <c r="B150" s="125" t="str">
        <f t="shared" si="497"/>
        <v>9210-05421</v>
      </c>
      <c r="C150" s="255" t="str">
        <f t="shared" si="498"/>
        <v>9210</v>
      </c>
      <c r="D150" s="256">
        <f>SUM($F150:K150)</f>
        <v>22.5</v>
      </c>
      <c r="E150" s="257">
        <f t="shared" si="499"/>
        <v>1.5908930212826133E-2</v>
      </c>
      <c r="F150" s="258">
        <f>'Div 12 history '!B150</f>
        <v>0</v>
      </c>
      <c r="G150" s="258">
        <f>'Div 12 history '!C150</f>
        <v>0</v>
      </c>
      <c r="H150" s="258">
        <f>'Div 12 history '!D150</f>
        <v>0</v>
      </c>
      <c r="I150" s="258">
        <f>'Div 12 history '!E150</f>
        <v>22.5</v>
      </c>
      <c r="J150" s="258">
        <f>'Div 12 history '!F150</f>
        <v>0</v>
      </c>
      <c r="K150" s="258">
        <f>'Div 12 history '!G150</f>
        <v>0</v>
      </c>
      <c r="L150" s="256">
        <f t="shared" si="495"/>
        <v>162.92335430955242</v>
      </c>
      <c r="M150" s="256">
        <f t="shared" si="495"/>
        <v>49.174503287845582</v>
      </c>
      <c r="N150" s="256">
        <f t="shared" si="495"/>
        <v>57.128968394258642</v>
      </c>
      <c r="O150" s="256">
        <f t="shared" si="495"/>
        <v>170.87781941596549</v>
      </c>
      <c r="P150" s="256">
        <f t="shared" si="495"/>
        <v>49.174503287845582</v>
      </c>
      <c r="Q150" s="256">
        <f t="shared" si="495"/>
        <v>42.938202644417736</v>
      </c>
      <c r="R150" s="256">
        <f t="shared" si="496"/>
        <v>5.5522166442763208</v>
      </c>
      <c r="S150" s="256">
        <f t="shared" si="496"/>
        <v>0</v>
      </c>
      <c r="T150" s="256">
        <f t="shared" si="496"/>
        <v>5.5681255744891462</v>
      </c>
      <c r="U150" s="256">
        <f t="shared" si="495"/>
        <v>1.0738527893657639</v>
      </c>
      <c r="V150" s="256">
        <f t="shared" si="496"/>
        <v>4.1212083716326102</v>
      </c>
      <c r="W150" s="256">
        <f t="shared" si="496"/>
        <v>6.1845966202361593</v>
      </c>
      <c r="X150" s="256">
        <f t="shared" si="496"/>
        <v>162.92335430955242</v>
      </c>
      <c r="Y150" s="256">
        <f t="shared" si="496"/>
        <v>49.174503287845582</v>
      </c>
      <c r="Z150" s="256">
        <f t="shared" si="496"/>
        <v>57.128968394258642</v>
      </c>
      <c r="AA150" s="256">
        <f t="shared" si="496"/>
        <v>170.87781941596549</v>
      </c>
      <c r="AB150" s="256">
        <f t="shared" si="496"/>
        <v>49.174503287845582</v>
      </c>
      <c r="AC150" s="256">
        <f t="shared" si="496"/>
        <v>42.938202644417736</v>
      </c>
      <c r="AD150" s="256">
        <f t="shared" si="496"/>
        <v>5.5522166442763208</v>
      </c>
      <c r="AE150" s="256">
        <f t="shared" si="496"/>
        <v>0</v>
      </c>
      <c r="AF150" s="256">
        <f t="shared" si="496"/>
        <v>5.5681255744891462</v>
      </c>
    </row>
    <row r="151" spans="1:38">
      <c r="A151" s="145" t="s">
        <v>961</v>
      </c>
      <c r="B151" s="125" t="str">
        <f t="shared" si="497"/>
        <v>9010-05424</v>
      </c>
      <c r="C151" s="255" t="str">
        <f t="shared" si="498"/>
        <v>9010</v>
      </c>
      <c r="D151" s="256">
        <f>SUM($F151:K151)</f>
        <v>0</v>
      </c>
      <c r="E151" s="257">
        <f t="shared" si="499"/>
        <v>0</v>
      </c>
      <c r="F151" s="258">
        <f>'Div 12 history '!B151</f>
        <v>0</v>
      </c>
      <c r="G151" s="258">
        <f>'Div 12 history '!C151</f>
        <v>0</v>
      </c>
      <c r="H151" s="258">
        <f>'Div 12 history '!D151</f>
        <v>0</v>
      </c>
      <c r="I151" s="258">
        <f>'Div 12 history '!E151</f>
        <v>0</v>
      </c>
      <c r="J151" s="258">
        <f>'Div 12 history '!F151</f>
        <v>0</v>
      </c>
      <c r="K151" s="258">
        <f>'Div 12 history '!G151</f>
        <v>0</v>
      </c>
      <c r="L151" s="256">
        <f t="shared" si="495"/>
        <v>0</v>
      </c>
      <c r="M151" s="256">
        <f t="shared" si="495"/>
        <v>0</v>
      </c>
      <c r="N151" s="256">
        <f t="shared" si="495"/>
        <v>0</v>
      </c>
      <c r="O151" s="256">
        <f t="shared" si="495"/>
        <v>0</v>
      </c>
      <c r="P151" s="256">
        <f t="shared" si="495"/>
        <v>0</v>
      </c>
      <c r="Q151" s="256">
        <f t="shared" si="495"/>
        <v>0</v>
      </c>
      <c r="R151" s="256">
        <f t="shared" si="496"/>
        <v>0</v>
      </c>
      <c r="S151" s="256">
        <f t="shared" si="496"/>
        <v>0</v>
      </c>
      <c r="T151" s="256">
        <f t="shared" si="496"/>
        <v>0</v>
      </c>
      <c r="U151" s="256">
        <f t="shared" si="495"/>
        <v>0</v>
      </c>
      <c r="V151" s="256">
        <f t="shared" si="496"/>
        <v>0</v>
      </c>
      <c r="W151" s="256">
        <f t="shared" si="496"/>
        <v>0</v>
      </c>
      <c r="X151" s="256">
        <f t="shared" si="496"/>
        <v>0</v>
      </c>
      <c r="Y151" s="256">
        <f t="shared" si="496"/>
        <v>0</v>
      </c>
      <c r="Z151" s="256">
        <f t="shared" si="496"/>
        <v>0</v>
      </c>
      <c r="AA151" s="256">
        <f t="shared" si="496"/>
        <v>0</v>
      </c>
      <c r="AB151" s="256">
        <f t="shared" si="496"/>
        <v>0</v>
      </c>
      <c r="AC151" s="256">
        <f t="shared" si="496"/>
        <v>0</v>
      </c>
      <c r="AD151" s="256">
        <f t="shared" si="496"/>
        <v>0</v>
      </c>
      <c r="AE151" s="256">
        <f t="shared" si="496"/>
        <v>0</v>
      </c>
      <c r="AF151" s="256">
        <f t="shared" si="496"/>
        <v>0</v>
      </c>
    </row>
    <row r="152" spans="1:38">
      <c r="A152" s="145" t="s">
        <v>765</v>
      </c>
      <c r="B152" s="125" t="str">
        <f t="shared" si="497"/>
        <v>9030-05424</v>
      </c>
      <c r="C152" s="255" t="str">
        <f t="shared" si="498"/>
        <v>9030</v>
      </c>
      <c r="D152" s="256">
        <f>SUM($F152:K152)</f>
        <v>0</v>
      </c>
      <c r="E152" s="257">
        <f t="shared" si="499"/>
        <v>0</v>
      </c>
      <c r="F152" s="258">
        <f>'Div 12 history '!B152</f>
        <v>0</v>
      </c>
      <c r="G152" s="258">
        <f>'Div 12 history '!C152</f>
        <v>0</v>
      </c>
      <c r="H152" s="258">
        <f>'Div 12 history '!D152</f>
        <v>0</v>
      </c>
      <c r="I152" s="258">
        <f>'Div 12 history '!E152</f>
        <v>0</v>
      </c>
      <c r="J152" s="258">
        <f>'Div 12 history '!F152</f>
        <v>0</v>
      </c>
      <c r="K152" s="258">
        <f>'Div 12 history '!G152</f>
        <v>0</v>
      </c>
      <c r="L152" s="256">
        <f t="shared" si="495"/>
        <v>0</v>
      </c>
      <c r="M152" s="256">
        <f t="shared" si="495"/>
        <v>0</v>
      </c>
      <c r="N152" s="256">
        <f t="shared" si="495"/>
        <v>0</v>
      </c>
      <c r="O152" s="256">
        <f t="shared" si="495"/>
        <v>0</v>
      </c>
      <c r="P152" s="256">
        <f t="shared" si="495"/>
        <v>0</v>
      </c>
      <c r="Q152" s="256">
        <f t="shared" si="495"/>
        <v>0</v>
      </c>
      <c r="R152" s="256">
        <f t="shared" si="496"/>
        <v>0</v>
      </c>
      <c r="S152" s="256">
        <f t="shared" si="496"/>
        <v>0</v>
      </c>
      <c r="T152" s="256">
        <f t="shared" si="496"/>
        <v>0</v>
      </c>
      <c r="U152" s="256">
        <f t="shared" si="495"/>
        <v>0</v>
      </c>
      <c r="V152" s="256">
        <f t="shared" si="496"/>
        <v>0</v>
      </c>
      <c r="W152" s="256">
        <f t="shared" si="496"/>
        <v>0</v>
      </c>
      <c r="X152" s="256">
        <f t="shared" si="496"/>
        <v>0</v>
      </c>
      <c r="Y152" s="256">
        <f t="shared" si="496"/>
        <v>0</v>
      </c>
      <c r="Z152" s="256">
        <f t="shared" si="496"/>
        <v>0</v>
      </c>
      <c r="AA152" s="256">
        <f t="shared" si="496"/>
        <v>0</v>
      </c>
      <c r="AB152" s="256">
        <f t="shared" si="496"/>
        <v>0</v>
      </c>
      <c r="AC152" s="256">
        <f t="shared" si="496"/>
        <v>0</v>
      </c>
      <c r="AD152" s="256">
        <f t="shared" si="496"/>
        <v>0</v>
      </c>
      <c r="AE152" s="256">
        <f t="shared" si="496"/>
        <v>0</v>
      </c>
      <c r="AF152" s="256">
        <f t="shared" si="496"/>
        <v>0</v>
      </c>
    </row>
    <row r="153" spans="1:38">
      <c r="A153" s="145" t="s">
        <v>766</v>
      </c>
      <c r="B153" s="125" t="str">
        <f t="shared" si="497"/>
        <v>9210-05424</v>
      </c>
      <c r="C153" s="255" t="str">
        <f t="shared" si="498"/>
        <v>9210</v>
      </c>
      <c r="D153" s="256">
        <f>SUM($F153:K153)</f>
        <v>547.79999999999995</v>
      </c>
      <c r="E153" s="257">
        <f t="shared" si="499"/>
        <v>0.38732942091494021</v>
      </c>
      <c r="F153" s="258">
        <f>'Div 12 history '!B153</f>
        <v>0</v>
      </c>
      <c r="G153" s="258">
        <f>'Div 12 history '!C153</f>
        <v>0</v>
      </c>
      <c r="H153" s="258">
        <f>'Div 12 history '!D153</f>
        <v>0</v>
      </c>
      <c r="I153" s="258">
        <f>'Div 12 history '!E153</f>
        <v>0</v>
      </c>
      <c r="J153" s="258">
        <f>'Div 12 history '!F153</f>
        <v>259.05</v>
      </c>
      <c r="K153" s="258">
        <f>'Div 12 history '!G153</f>
        <v>288.75</v>
      </c>
      <c r="L153" s="256">
        <f t="shared" si="495"/>
        <v>3966.6405995899026</v>
      </c>
      <c r="M153" s="256">
        <f t="shared" si="495"/>
        <v>1197.2352400480802</v>
      </c>
      <c r="N153" s="256">
        <f t="shared" si="495"/>
        <v>1390.8999505055504</v>
      </c>
      <c r="O153" s="256">
        <f t="shared" si="495"/>
        <v>4160.3053100473726</v>
      </c>
      <c r="P153" s="256">
        <f t="shared" si="495"/>
        <v>1197.2352400480802</v>
      </c>
      <c r="Q153" s="256">
        <f t="shared" si="495"/>
        <v>1045.4021070494236</v>
      </c>
      <c r="R153" s="256">
        <f t="shared" si="496"/>
        <v>135.17796789931413</v>
      </c>
      <c r="S153" s="256">
        <f t="shared" si="496"/>
        <v>0</v>
      </c>
      <c r="T153" s="256">
        <f t="shared" si="496"/>
        <v>135.56529732022906</v>
      </c>
      <c r="U153" s="256">
        <f t="shared" si="495"/>
        <v>26.144735911758463</v>
      </c>
      <c r="V153" s="256">
        <f t="shared" si="496"/>
        <v>100.33768648801527</v>
      </c>
      <c r="W153" s="256">
        <f t="shared" si="496"/>
        <v>150.57431238068301</v>
      </c>
      <c r="X153" s="256">
        <f t="shared" si="496"/>
        <v>3966.6405995899026</v>
      </c>
      <c r="Y153" s="256">
        <f t="shared" si="496"/>
        <v>1197.2352400480802</v>
      </c>
      <c r="Z153" s="256">
        <f t="shared" si="496"/>
        <v>1390.8999505055504</v>
      </c>
      <c r="AA153" s="256">
        <f t="shared" si="496"/>
        <v>4160.3053100473726</v>
      </c>
      <c r="AB153" s="256">
        <f t="shared" si="496"/>
        <v>1197.2352400480802</v>
      </c>
      <c r="AC153" s="256">
        <f t="shared" si="496"/>
        <v>1045.4021070494236</v>
      </c>
      <c r="AD153" s="256">
        <f t="shared" si="496"/>
        <v>135.17796789931413</v>
      </c>
      <c r="AE153" s="256">
        <f t="shared" si="496"/>
        <v>0</v>
      </c>
      <c r="AF153" s="256">
        <f t="shared" si="496"/>
        <v>135.56529732022906</v>
      </c>
    </row>
    <row r="154" spans="1:38">
      <c r="A154" s="145" t="s">
        <v>808</v>
      </c>
      <c r="B154" s="125" t="str">
        <f t="shared" si="497"/>
        <v>9210-05426</v>
      </c>
      <c r="C154" s="255" t="str">
        <f t="shared" si="498"/>
        <v>9210</v>
      </c>
      <c r="D154" s="256">
        <f>SUM($F154:K154)</f>
        <v>0</v>
      </c>
      <c r="E154" s="257">
        <f t="shared" si="499"/>
        <v>0</v>
      </c>
      <c r="F154" s="258">
        <f>'Div 12 history '!B154</f>
        <v>0</v>
      </c>
      <c r="G154" s="258">
        <f>'Div 12 history '!C154</f>
        <v>0</v>
      </c>
      <c r="H154" s="258">
        <f>'Div 12 history '!D154</f>
        <v>0</v>
      </c>
      <c r="I154" s="258">
        <f>'Div 12 history '!E154</f>
        <v>0</v>
      </c>
      <c r="J154" s="258">
        <f>'Div 12 history '!F154</f>
        <v>0</v>
      </c>
      <c r="K154" s="258">
        <f>'Div 12 history '!G154</f>
        <v>0</v>
      </c>
      <c r="L154" s="256">
        <f t="shared" si="495"/>
        <v>0</v>
      </c>
      <c r="M154" s="256">
        <f t="shared" si="495"/>
        <v>0</v>
      </c>
      <c r="N154" s="256">
        <f t="shared" si="495"/>
        <v>0</v>
      </c>
      <c r="O154" s="256">
        <f t="shared" si="495"/>
        <v>0</v>
      </c>
      <c r="P154" s="256">
        <f t="shared" si="495"/>
        <v>0</v>
      </c>
      <c r="Q154" s="256">
        <f t="shared" si="495"/>
        <v>0</v>
      </c>
      <c r="R154" s="256">
        <f t="shared" si="496"/>
        <v>0</v>
      </c>
      <c r="S154" s="256">
        <f t="shared" si="496"/>
        <v>0</v>
      </c>
      <c r="T154" s="256">
        <f t="shared" si="496"/>
        <v>0</v>
      </c>
      <c r="U154" s="256">
        <f t="shared" si="495"/>
        <v>0</v>
      </c>
      <c r="V154" s="256">
        <f t="shared" si="496"/>
        <v>0</v>
      </c>
      <c r="W154" s="256">
        <f t="shared" si="496"/>
        <v>0</v>
      </c>
      <c r="X154" s="256">
        <f t="shared" si="496"/>
        <v>0</v>
      </c>
      <c r="Y154" s="256">
        <f t="shared" si="496"/>
        <v>0</v>
      </c>
      <c r="Z154" s="256">
        <f t="shared" si="496"/>
        <v>0</v>
      </c>
      <c r="AA154" s="256">
        <f t="shared" si="496"/>
        <v>0</v>
      </c>
      <c r="AB154" s="256">
        <f t="shared" si="496"/>
        <v>0</v>
      </c>
      <c r="AC154" s="256">
        <f t="shared" si="496"/>
        <v>0</v>
      </c>
      <c r="AD154" s="256">
        <f t="shared" si="496"/>
        <v>0</v>
      </c>
      <c r="AE154" s="256">
        <f t="shared" si="496"/>
        <v>0</v>
      </c>
      <c r="AF154" s="256">
        <f t="shared" si="496"/>
        <v>0</v>
      </c>
    </row>
    <row r="155" spans="1:38">
      <c r="A155" s="133" t="s">
        <v>29</v>
      </c>
      <c r="B155" s="171"/>
      <c r="C155" s="182"/>
      <c r="D155" s="259">
        <f>SUM(D145:D154)</f>
        <v>1414.3</v>
      </c>
      <c r="E155" s="260">
        <f>SUM(E145:E154)</f>
        <v>1</v>
      </c>
      <c r="F155" s="259">
        <f>SUM(F145:F154)</f>
        <v>349</v>
      </c>
      <c r="G155" s="259">
        <f t="shared" ref="G155:K155" si="500">SUM(G145:G154)</f>
        <v>0</v>
      </c>
      <c r="H155" s="259">
        <f t="shared" si="500"/>
        <v>350</v>
      </c>
      <c r="I155" s="259">
        <f t="shared" si="500"/>
        <v>67.5</v>
      </c>
      <c r="J155" s="259">
        <f t="shared" si="500"/>
        <v>259.05</v>
      </c>
      <c r="K155" s="259">
        <f t="shared" si="500"/>
        <v>388.75</v>
      </c>
      <c r="L155" s="262">
        <f>'FY21 OM Budget'!AU146</f>
        <v>10241</v>
      </c>
      <c r="M155" s="262">
        <f>'FY21 OM Budget'!AV146</f>
        <v>3091</v>
      </c>
      <c r="N155" s="262">
        <f>'FY21 OM Budget'!AW146</f>
        <v>3591</v>
      </c>
      <c r="O155" s="262">
        <f>'FY21 OM Budget'!AX146</f>
        <v>10741</v>
      </c>
      <c r="P155" s="262">
        <f>'FY21 OM Budget'!AY146</f>
        <v>3091</v>
      </c>
      <c r="Q155" s="262">
        <f>'FY21 OM Budget'!AZ146</f>
        <v>2699</v>
      </c>
      <c r="R155" s="263">
        <f t="shared" ref="R155" si="501">F155*(1+R$4)</f>
        <v>349</v>
      </c>
      <c r="S155" s="263">
        <f t="shared" ref="S155" si="502">G155*(1+S$4)</f>
        <v>0</v>
      </c>
      <c r="T155" s="263">
        <f t="shared" ref="T155" si="503">H155*(1+T$4)</f>
        <v>350</v>
      </c>
      <c r="U155" s="263">
        <f t="shared" ref="U155" si="504">I155*(1+U$4)</f>
        <v>67.5</v>
      </c>
      <c r="V155" s="263">
        <f t="shared" ref="V155" si="505">J155*(1+V$4)</f>
        <v>259.05</v>
      </c>
      <c r="W155" s="263">
        <f t="shared" ref="W155" si="506">K155*(1+W$4)</f>
        <v>388.75</v>
      </c>
      <c r="X155" s="263">
        <f t="shared" ref="X155" si="507">L155*(1+X$4)</f>
        <v>10241</v>
      </c>
      <c r="Y155" s="263">
        <f t="shared" ref="Y155" si="508">M155*(1+Y$4)</f>
        <v>3091</v>
      </c>
      <c r="Z155" s="263">
        <f t="shared" ref="Z155" si="509">N155*(1+Z$4)</f>
        <v>3591</v>
      </c>
      <c r="AA155" s="263">
        <f t="shared" ref="AA155" si="510">O155*(1+AA$4)</f>
        <v>10741</v>
      </c>
      <c r="AB155" s="263">
        <f t="shared" ref="AB155" si="511">P155*(1+AB$4)</f>
        <v>3091</v>
      </c>
      <c r="AC155" s="263">
        <f t="shared" ref="AC155" si="512">Q155*(1+AC$4)</f>
        <v>2699</v>
      </c>
      <c r="AD155" s="263">
        <f t="shared" ref="AD155" si="513">R155*(1+AD$4)</f>
        <v>349</v>
      </c>
      <c r="AE155" s="263">
        <f t="shared" ref="AE155" si="514">S155*(1+AE$4)</f>
        <v>0</v>
      </c>
      <c r="AF155" s="263">
        <f t="shared" ref="AF155" si="515">T155*(1+AF$4)</f>
        <v>350</v>
      </c>
      <c r="AH155" s="264">
        <f>SUM(F155:Q155)</f>
        <v>34868.300000000003</v>
      </c>
      <c r="AI155" s="264">
        <f>SUM(U155:AF155)</f>
        <v>34868.300000000003</v>
      </c>
      <c r="AK155" s="264">
        <f>AH155*$AK$7</f>
        <v>1894.1233321583975</v>
      </c>
      <c r="AL155" s="264">
        <f>AI155*$AL$7</f>
        <v>1937.7660226380003</v>
      </c>
    </row>
    <row r="156" spans="1:38">
      <c r="A156" s="145"/>
      <c r="B156" s="125" t="str">
        <f t="shared" si="389"/>
        <v/>
      </c>
      <c r="C156" s="182" t="s">
        <v>847</v>
      </c>
      <c r="D156" s="256">
        <f>D155-SUM(F155:K155)</f>
        <v>0</v>
      </c>
      <c r="F156" s="256">
        <f>F155-'Div 12 history '!B155</f>
        <v>0</v>
      </c>
      <c r="G156" s="256">
        <f>G155-'Div 12 history '!C155</f>
        <v>0</v>
      </c>
      <c r="H156" s="256">
        <f>H155-'Div 12 history '!D155</f>
        <v>0</v>
      </c>
      <c r="I156" s="256">
        <f>I155-'Div 12 history '!E155</f>
        <v>0</v>
      </c>
      <c r="J156" s="256">
        <f>J155-'Div 12 history '!F155</f>
        <v>0</v>
      </c>
      <c r="K156" s="256">
        <f>K155-'Div 12 history '!G155</f>
        <v>0</v>
      </c>
      <c r="L156" s="256">
        <f t="shared" ref="L156:U156" si="516">L155-SUM(L145:L154)</f>
        <v>0</v>
      </c>
      <c r="M156" s="256">
        <f t="shared" ref="M156" si="517">M155-SUM(M145:M154)</f>
        <v>0</v>
      </c>
      <c r="N156" s="256">
        <f t="shared" ref="N156" si="518">N155-SUM(N145:N154)</f>
        <v>0</v>
      </c>
      <c r="O156" s="256">
        <f t="shared" ref="O156" si="519">O155-SUM(O145:O154)</f>
        <v>0</v>
      </c>
      <c r="P156" s="256">
        <f t="shared" ref="P156" si="520">P155-SUM(P145:P154)</f>
        <v>0</v>
      </c>
      <c r="Q156" s="256">
        <f t="shared" ref="Q156" si="521">Q155-SUM(Q145:Q154)</f>
        <v>0</v>
      </c>
      <c r="R156" s="256">
        <f t="shared" ref="R156" si="522">R155-SUM(R145:R154)</f>
        <v>0</v>
      </c>
      <c r="S156" s="256">
        <f t="shared" ref="S156" si="523">S155-SUM(S145:S154)</f>
        <v>0</v>
      </c>
      <c r="T156" s="256">
        <f t="shared" ref="T156" si="524">T155-SUM(T145:T154)</f>
        <v>0</v>
      </c>
      <c r="U156" s="256">
        <f t="shared" si="516"/>
        <v>0</v>
      </c>
      <c r="V156" s="256">
        <f t="shared" ref="V156" si="525">V155-SUM(V145:V154)</f>
        <v>0</v>
      </c>
      <c r="W156" s="256">
        <f t="shared" ref="W156" si="526">W155-SUM(W145:W154)</f>
        <v>0</v>
      </c>
      <c r="X156" s="256">
        <f t="shared" ref="X156" si="527">X155-SUM(X145:X154)</f>
        <v>0</v>
      </c>
      <c r="Y156" s="256">
        <f t="shared" ref="Y156" si="528">Y155-SUM(Y145:Y154)</f>
        <v>0</v>
      </c>
      <c r="Z156" s="256">
        <f t="shared" ref="Z156" si="529">Z155-SUM(Z145:Z154)</f>
        <v>0</v>
      </c>
      <c r="AA156" s="256">
        <f t="shared" ref="AA156" si="530">AA155-SUM(AA145:AA154)</f>
        <v>0</v>
      </c>
      <c r="AB156" s="256">
        <f t="shared" ref="AB156" si="531">AB155-SUM(AB145:AB154)</f>
        <v>0</v>
      </c>
      <c r="AC156" s="256">
        <f t="shared" ref="AC156" si="532">AC155-SUM(AC145:AC154)</f>
        <v>0</v>
      </c>
      <c r="AD156" s="256">
        <f t="shared" ref="AD156" si="533">AD155-SUM(AD145:AD154)</f>
        <v>0</v>
      </c>
      <c r="AE156" s="256">
        <f t="shared" ref="AE156" si="534">AE155-SUM(AE145:AE154)</f>
        <v>0</v>
      </c>
      <c r="AF156" s="256">
        <f t="shared" ref="AF156" si="535">AF155-SUM(AF145:AF154)</f>
        <v>0</v>
      </c>
    </row>
    <row r="157" spans="1:38">
      <c r="A157" s="145" t="s">
        <v>555</v>
      </c>
      <c r="B157" s="125" t="str">
        <f t="shared" si="389"/>
        <v>9210-06111</v>
      </c>
      <c r="C157" s="255" t="str">
        <f t="shared" ref="C157" si="536">LEFT(B157,4)</f>
        <v>9210</v>
      </c>
      <c r="D157" s="256">
        <f>SUM($F157:K157)</f>
        <v>329318.74</v>
      </c>
      <c r="E157" s="257">
        <f>D157/$D$161</f>
        <v>0.43466838669225411</v>
      </c>
      <c r="F157" s="258">
        <f>'Div 12 history '!B157</f>
        <v>43841.289999999994</v>
      </c>
      <c r="G157" s="258">
        <f>'Div 12 history '!C157</f>
        <v>44547.659999999996</v>
      </c>
      <c r="H157" s="258">
        <f>'Div 12 history '!D157</f>
        <v>22742.86</v>
      </c>
      <c r="I157" s="258">
        <f>'Div 12 history '!E157</f>
        <v>44597.17</v>
      </c>
      <c r="J157" s="258">
        <f>'Div 12 history '!F157</f>
        <v>109562.21</v>
      </c>
      <c r="K157" s="258">
        <f>'Div 12 history '!G157</f>
        <v>64027.55</v>
      </c>
      <c r="L157" s="256">
        <f t="shared" ref="L157:AA160" si="537">$E157*L$161</f>
        <v>62954.761118185932</v>
      </c>
      <c r="M157" s="256">
        <f t="shared" si="537"/>
        <v>27572.754441436446</v>
      </c>
      <c r="N157" s="256">
        <f t="shared" si="537"/>
        <v>49566.974808064508</v>
      </c>
      <c r="O157" s="256">
        <f t="shared" si="537"/>
        <v>58825.411444609519</v>
      </c>
      <c r="P157" s="256">
        <f t="shared" si="537"/>
        <v>44698.688877111257</v>
      </c>
      <c r="Q157" s="256">
        <f t="shared" si="537"/>
        <v>38175.185729633908</v>
      </c>
      <c r="R157" s="256">
        <f t="shared" si="537"/>
        <v>53140.705269667684</v>
      </c>
      <c r="S157" s="256">
        <f t="shared" si="537"/>
        <v>41005.016020884221</v>
      </c>
      <c r="T157" s="256">
        <f t="shared" si="537"/>
        <v>24790.646392361075</v>
      </c>
      <c r="U157" s="256">
        <f t="shared" si="537"/>
        <v>61070.656222597412</v>
      </c>
      <c r="V157" s="256">
        <f t="shared" si="537"/>
        <v>79020.443731673266</v>
      </c>
      <c r="W157" s="256">
        <f t="shared" si="537"/>
        <v>70291.272362816337</v>
      </c>
      <c r="X157" s="256">
        <f t="shared" si="537"/>
        <v>62954.761118185932</v>
      </c>
      <c r="Y157" s="256">
        <f t="shared" si="537"/>
        <v>27572.754441436446</v>
      </c>
      <c r="Z157" s="256">
        <f t="shared" si="537"/>
        <v>49566.974808064508</v>
      </c>
      <c r="AA157" s="256">
        <f t="shared" si="537"/>
        <v>58825.411444609519</v>
      </c>
      <c r="AB157" s="256">
        <f t="shared" ref="R157:AF160" si="538">$E157*AB$161</f>
        <v>44698.688877111257</v>
      </c>
      <c r="AC157" s="256">
        <f t="shared" si="538"/>
        <v>38175.185729633908</v>
      </c>
      <c r="AD157" s="256">
        <f t="shared" si="538"/>
        <v>53140.705269667684</v>
      </c>
      <c r="AE157" s="256">
        <f t="shared" si="538"/>
        <v>41005.016020884221</v>
      </c>
      <c r="AF157" s="256">
        <f t="shared" si="538"/>
        <v>24790.646392361075</v>
      </c>
    </row>
    <row r="158" spans="1:38">
      <c r="A158" s="199" t="s">
        <v>543</v>
      </c>
      <c r="B158" s="125" t="str">
        <f t="shared" ref="B158:B160" si="539">RIGHT(A158,10)</f>
        <v>9230-06111</v>
      </c>
      <c r="C158" s="255" t="str">
        <f t="shared" ref="C158:C160" si="540">LEFT(B158,4)</f>
        <v>9230</v>
      </c>
      <c r="D158" s="256">
        <f>SUM($F158:K158)</f>
        <v>422172.5</v>
      </c>
      <c r="E158" s="257">
        <f t="shared" ref="E158:E160" si="541">D158/$D$161</f>
        <v>0.55722622854938542</v>
      </c>
      <c r="F158" s="258">
        <f>'Div 12 history '!B158</f>
        <v>74949.450000000012</v>
      </c>
      <c r="G158" s="258">
        <f>'Div 12 history '!C158</f>
        <v>49686.48</v>
      </c>
      <c r="H158" s="258">
        <f>'Div 12 history '!D158</f>
        <v>34290.61</v>
      </c>
      <c r="I158" s="258">
        <f>'Div 12 history '!E158</f>
        <v>95902.25</v>
      </c>
      <c r="J158" s="258">
        <f>'Div 12 history '!F158</f>
        <v>69658.850000000006</v>
      </c>
      <c r="K158" s="258">
        <f>'Div 12 history '!G158</f>
        <v>97684.86</v>
      </c>
      <c r="L158" s="256">
        <f t="shared" si="537"/>
        <v>80705.303585721689</v>
      </c>
      <c r="M158" s="256">
        <f t="shared" si="537"/>
        <v>35347.088581801712</v>
      </c>
      <c r="N158" s="256">
        <f t="shared" si="537"/>
        <v>63542.73574640062</v>
      </c>
      <c r="O158" s="256">
        <f t="shared" si="537"/>
        <v>75411.654414502525</v>
      </c>
      <c r="P158" s="256">
        <f t="shared" si="537"/>
        <v>57301.801986647501</v>
      </c>
      <c r="Q158" s="256">
        <f t="shared" si="537"/>
        <v>48938.950748578325</v>
      </c>
      <c r="R158" s="256">
        <f t="shared" si="538"/>
        <v>68124.104918714249</v>
      </c>
      <c r="S158" s="256">
        <f t="shared" si="538"/>
        <v>52566.671808827952</v>
      </c>
      <c r="T158" s="256">
        <f t="shared" si="538"/>
        <v>31780.545389184517</v>
      </c>
      <c r="U158" s="256">
        <f t="shared" si="537"/>
        <v>78289.961919976078</v>
      </c>
      <c r="V158" s="256">
        <f t="shared" si="538"/>
        <v>101300.81962936524</v>
      </c>
      <c r="W158" s="256">
        <f t="shared" si="538"/>
        <v>90110.396333931916</v>
      </c>
      <c r="X158" s="256">
        <f t="shared" si="538"/>
        <v>80705.303585721689</v>
      </c>
      <c r="Y158" s="256">
        <f t="shared" si="538"/>
        <v>35347.088581801712</v>
      </c>
      <c r="Z158" s="256">
        <f t="shared" si="538"/>
        <v>63542.73574640062</v>
      </c>
      <c r="AA158" s="256">
        <f t="shared" si="538"/>
        <v>75411.654414502525</v>
      </c>
      <c r="AB158" s="256">
        <f t="shared" si="538"/>
        <v>57301.801986647501</v>
      </c>
      <c r="AC158" s="256">
        <f t="shared" si="538"/>
        <v>48938.950748578325</v>
      </c>
      <c r="AD158" s="256">
        <f t="shared" si="538"/>
        <v>68124.104918714249</v>
      </c>
      <c r="AE158" s="256">
        <f t="shared" si="538"/>
        <v>52566.671808827952</v>
      </c>
      <c r="AF158" s="256">
        <f t="shared" si="538"/>
        <v>31780.545389184517</v>
      </c>
    </row>
    <row r="159" spans="1:38">
      <c r="A159" s="145" t="s">
        <v>962</v>
      </c>
      <c r="B159" s="125" t="str">
        <f t="shared" si="539"/>
        <v>9210-06112</v>
      </c>
      <c r="C159" s="255" t="str">
        <f t="shared" si="540"/>
        <v>9210</v>
      </c>
      <c r="D159" s="256">
        <f>SUM($F159:K159)</f>
        <v>0</v>
      </c>
      <c r="E159" s="257">
        <f t="shared" si="541"/>
        <v>0</v>
      </c>
      <c r="F159" s="258">
        <f>'Div 12 history '!B159</f>
        <v>0</v>
      </c>
      <c r="G159" s="258">
        <f>'Div 12 history '!C159</f>
        <v>0</v>
      </c>
      <c r="H159" s="258">
        <f>'Div 12 history '!D159</f>
        <v>0</v>
      </c>
      <c r="I159" s="258">
        <f>'Div 12 history '!E159</f>
        <v>0</v>
      </c>
      <c r="J159" s="258">
        <f>'Div 12 history '!F159</f>
        <v>0</v>
      </c>
      <c r="K159" s="258">
        <f>'Div 12 history '!G159</f>
        <v>0</v>
      </c>
      <c r="L159" s="256">
        <f t="shared" si="537"/>
        <v>0</v>
      </c>
      <c r="M159" s="256">
        <f t="shared" si="537"/>
        <v>0</v>
      </c>
      <c r="N159" s="256">
        <f t="shared" si="537"/>
        <v>0</v>
      </c>
      <c r="O159" s="256">
        <f t="shared" si="537"/>
        <v>0</v>
      </c>
      <c r="P159" s="256">
        <f t="shared" si="537"/>
        <v>0</v>
      </c>
      <c r="Q159" s="256">
        <f t="shared" si="537"/>
        <v>0</v>
      </c>
      <c r="R159" s="256">
        <f t="shared" si="538"/>
        <v>0</v>
      </c>
      <c r="S159" s="256">
        <f t="shared" si="538"/>
        <v>0</v>
      </c>
      <c r="T159" s="256">
        <f t="shared" si="538"/>
        <v>0</v>
      </c>
      <c r="U159" s="256">
        <f t="shared" si="537"/>
        <v>0</v>
      </c>
      <c r="V159" s="256">
        <f t="shared" si="538"/>
        <v>0</v>
      </c>
      <c r="W159" s="256">
        <f t="shared" si="538"/>
        <v>0</v>
      </c>
      <c r="X159" s="256">
        <f t="shared" si="538"/>
        <v>0</v>
      </c>
      <c r="Y159" s="256">
        <f t="shared" si="538"/>
        <v>0</v>
      </c>
      <c r="Z159" s="256">
        <f t="shared" si="538"/>
        <v>0</v>
      </c>
      <c r="AA159" s="256">
        <f t="shared" si="538"/>
        <v>0</v>
      </c>
      <c r="AB159" s="256">
        <f t="shared" si="538"/>
        <v>0</v>
      </c>
      <c r="AC159" s="256">
        <f t="shared" si="538"/>
        <v>0</v>
      </c>
      <c r="AD159" s="256">
        <f t="shared" si="538"/>
        <v>0</v>
      </c>
      <c r="AE159" s="256">
        <f t="shared" si="538"/>
        <v>0</v>
      </c>
      <c r="AF159" s="256">
        <f t="shared" si="538"/>
        <v>0</v>
      </c>
    </row>
    <row r="160" spans="1:38">
      <c r="A160" s="199" t="s">
        <v>549</v>
      </c>
      <c r="B160" s="125" t="str">
        <f t="shared" si="539"/>
        <v>9230-06121</v>
      </c>
      <c r="C160" s="255" t="str">
        <f t="shared" si="540"/>
        <v>9230</v>
      </c>
      <c r="D160" s="256">
        <f>SUM($F160:K160)</f>
        <v>6140.9</v>
      </c>
      <c r="E160" s="257">
        <f t="shared" si="541"/>
        <v>8.1053847583604354E-3</v>
      </c>
      <c r="F160" s="258">
        <f>'Div 12 history '!B160</f>
        <v>3465</v>
      </c>
      <c r="G160" s="258">
        <f>'Div 12 history '!C160</f>
        <v>102.18</v>
      </c>
      <c r="H160" s="258">
        <f>'Div 12 history '!D160</f>
        <v>0</v>
      </c>
      <c r="I160" s="258">
        <f>'Div 12 history '!E160</f>
        <v>0</v>
      </c>
      <c r="J160" s="258">
        <f>'Div 12 history '!F160</f>
        <v>2573.7199999999998</v>
      </c>
      <c r="K160" s="258">
        <f>'Div 12 history '!G160</f>
        <v>0</v>
      </c>
      <c r="L160" s="256">
        <f t="shared" si="537"/>
        <v>1173.9352960923752</v>
      </c>
      <c r="M160" s="256">
        <f t="shared" si="537"/>
        <v>514.15697676183584</v>
      </c>
      <c r="N160" s="256">
        <f t="shared" si="537"/>
        <v>924.28944553487395</v>
      </c>
      <c r="O160" s="256">
        <f t="shared" si="537"/>
        <v>1096.9341408879511</v>
      </c>
      <c r="P160" s="256">
        <f t="shared" si="537"/>
        <v>833.509136241237</v>
      </c>
      <c r="Q160" s="256">
        <f t="shared" si="537"/>
        <v>711.8635217877636</v>
      </c>
      <c r="R160" s="256">
        <f t="shared" si="538"/>
        <v>990.92981161807631</v>
      </c>
      <c r="S160" s="256">
        <f t="shared" si="538"/>
        <v>764.63217028781264</v>
      </c>
      <c r="T160" s="256">
        <f t="shared" si="538"/>
        <v>462.27821845440712</v>
      </c>
      <c r="U160" s="256">
        <f t="shared" si="537"/>
        <v>1138.8018574264811</v>
      </c>
      <c r="V160" s="256">
        <f t="shared" si="538"/>
        <v>1473.5166389614885</v>
      </c>
      <c r="W160" s="256">
        <f t="shared" si="538"/>
        <v>1310.7413032517336</v>
      </c>
      <c r="X160" s="256">
        <f t="shared" si="538"/>
        <v>1173.9352960923752</v>
      </c>
      <c r="Y160" s="256">
        <f t="shared" si="538"/>
        <v>514.15697676183584</v>
      </c>
      <c r="Z160" s="256">
        <f t="shared" si="538"/>
        <v>924.28944553487395</v>
      </c>
      <c r="AA160" s="256">
        <f t="shared" si="538"/>
        <v>1096.9341408879511</v>
      </c>
      <c r="AB160" s="256">
        <f t="shared" si="538"/>
        <v>833.509136241237</v>
      </c>
      <c r="AC160" s="256">
        <f t="shared" si="538"/>
        <v>711.8635217877636</v>
      </c>
      <c r="AD160" s="256">
        <f t="shared" si="538"/>
        <v>990.92981161807631</v>
      </c>
      <c r="AE160" s="256">
        <f t="shared" si="538"/>
        <v>764.63217028781264</v>
      </c>
      <c r="AF160" s="256">
        <f t="shared" si="538"/>
        <v>462.27821845440712</v>
      </c>
    </row>
    <row r="161" spans="1:38">
      <c r="A161" s="133" t="s">
        <v>30</v>
      </c>
      <c r="B161" s="171"/>
      <c r="C161" s="182"/>
      <c r="D161" s="259">
        <f>SUM(D157:D160)</f>
        <v>757632.14</v>
      </c>
      <c r="E161" s="260">
        <f>SUM(E157:E160)</f>
        <v>0.99999999999999989</v>
      </c>
      <c r="F161" s="259">
        <f>SUM(F157:F160)</f>
        <v>122255.74</v>
      </c>
      <c r="G161" s="259">
        <f t="shared" ref="G161:K161" si="542">SUM(G157:G160)</f>
        <v>94336.319999999992</v>
      </c>
      <c r="H161" s="259">
        <f t="shared" si="542"/>
        <v>57033.47</v>
      </c>
      <c r="I161" s="259">
        <f t="shared" si="542"/>
        <v>140499.41999999998</v>
      </c>
      <c r="J161" s="259">
        <f t="shared" si="542"/>
        <v>181794.78</v>
      </c>
      <c r="K161" s="259">
        <f t="shared" si="542"/>
        <v>161712.41</v>
      </c>
      <c r="L161" s="262">
        <f>'FY21 OM Budget'!AU152</f>
        <v>144834</v>
      </c>
      <c r="M161" s="262">
        <f>'FY21 OM Budget'!AV152</f>
        <v>63434</v>
      </c>
      <c r="N161" s="262">
        <f>'FY21 OM Budget'!AW152</f>
        <v>114034</v>
      </c>
      <c r="O161" s="262">
        <f>'FY21 OM Budget'!AX152</f>
        <v>135334</v>
      </c>
      <c r="P161" s="262">
        <f>'FY21 OM Budget'!AY152</f>
        <v>102834</v>
      </c>
      <c r="Q161" s="262">
        <f>'FY21 OM Budget'!AZ152</f>
        <v>87826</v>
      </c>
      <c r="R161" s="263">
        <f t="shared" ref="R161" si="543">F161*(1+R$4)</f>
        <v>122255.74</v>
      </c>
      <c r="S161" s="263">
        <f t="shared" ref="S161" si="544">G161*(1+S$4)</f>
        <v>94336.319999999992</v>
      </c>
      <c r="T161" s="263">
        <f t="shared" ref="T161" si="545">H161*(1+T$4)</f>
        <v>57033.47</v>
      </c>
      <c r="U161" s="263">
        <f t="shared" ref="U161" si="546">I161*(1+U$4)</f>
        <v>140499.41999999998</v>
      </c>
      <c r="V161" s="263">
        <f t="shared" ref="V161" si="547">J161*(1+V$4)</f>
        <v>181794.78</v>
      </c>
      <c r="W161" s="263">
        <f t="shared" ref="W161" si="548">K161*(1+W$4)</f>
        <v>161712.41</v>
      </c>
      <c r="X161" s="263">
        <f t="shared" ref="X161" si="549">L161*(1+X$4)</f>
        <v>144834</v>
      </c>
      <c r="Y161" s="263">
        <f t="shared" ref="Y161" si="550">M161*(1+Y$4)</f>
        <v>63434</v>
      </c>
      <c r="Z161" s="263">
        <f t="shared" ref="Z161" si="551">N161*(1+Z$4)</f>
        <v>114034</v>
      </c>
      <c r="AA161" s="263">
        <f t="shared" ref="AA161" si="552">O161*(1+AA$4)</f>
        <v>135334</v>
      </c>
      <c r="AB161" s="263">
        <f t="shared" ref="AB161" si="553">P161*(1+AB$4)</f>
        <v>102834</v>
      </c>
      <c r="AC161" s="263">
        <f t="shared" ref="AC161" si="554">Q161*(1+AC$4)</f>
        <v>87826</v>
      </c>
      <c r="AD161" s="263">
        <f t="shared" ref="AD161" si="555">R161*(1+AD$4)</f>
        <v>122255.74</v>
      </c>
      <c r="AE161" s="263">
        <f t="shared" ref="AE161" si="556">S161*(1+AE$4)</f>
        <v>94336.319999999992</v>
      </c>
      <c r="AF161" s="263">
        <f t="shared" ref="AF161" si="557">T161*(1+AF$4)</f>
        <v>57033.47</v>
      </c>
      <c r="AH161" s="264">
        <f>SUM(F161:Q161)</f>
        <v>1405928.1400000001</v>
      </c>
      <c r="AI161" s="264">
        <f>SUM(U161:AF161)</f>
        <v>1405928.14</v>
      </c>
      <c r="AK161" s="264">
        <f>AH161*$AK$7</f>
        <v>76373.13242435272</v>
      </c>
      <c r="AL161" s="264">
        <f>AI161*$AL$7</f>
        <v>78132.8536224204</v>
      </c>
    </row>
    <row r="162" spans="1:38">
      <c r="A162" s="145"/>
      <c r="B162" s="125" t="str">
        <f t="shared" si="389"/>
        <v/>
      </c>
      <c r="C162" s="182" t="s">
        <v>847</v>
      </c>
      <c r="D162" s="256">
        <f>D161-SUM(F161:K161)</f>
        <v>0</v>
      </c>
      <c r="F162" s="256">
        <f>F161-'Div 12 history '!B161</f>
        <v>0</v>
      </c>
      <c r="G162" s="256">
        <f>G161-'Div 12 history '!C161</f>
        <v>0</v>
      </c>
      <c r="H162" s="256">
        <f>H161-'Div 12 history '!D161</f>
        <v>0</v>
      </c>
      <c r="I162" s="256">
        <f>I161-'Div 12 history '!E161</f>
        <v>0</v>
      </c>
      <c r="J162" s="256">
        <f>J161-'Div 12 history '!F161</f>
        <v>0</v>
      </c>
      <c r="K162" s="256">
        <f>K161-'Div 12 history '!G161</f>
        <v>0</v>
      </c>
      <c r="L162" s="256">
        <f>L161-SUM(L157:L160)</f>
        <v>0</v>
      </c>
      <c r="M162" s="256">
        <f t="shared" ref="M162:Q162" si="558">M161-SUM(M157:M160)</f>
        <v>0</v>
      </c>
      <c r="N162" s="256">
        <f t="shared" si="558"/>
        <v>0</v>
      </c>
      <c r="O162" s="256">
        <f t="shared" si="558"/>
        <v>0</v>
      </c>
      <c r="P162" s="256">
        <f t="shared" si="558"/>
        <v>0</v>
      </c>
      <c r="Q162" s="256">
        <f t="shared" si="558"/>
        <v>0</v>
      </c>
      <c r="R162" s="256">
        <f t="shared" ref="R162" si="559">R161-SUM(R157:R160)</f>
        <v>0</v>
      </c>
      <c r="S162" s="256">
        <f t="shared" ref="S162" si="560">S161-SUM(S157:S160)</f>
        <v>0</v>
      </c>
      <c r="T162" s="256">
        <f t="shared" ref="T162" si="561">T161-SUM(T157:T160)</f>
        <v>0</v>
      </c>
      <c r="U162" s="256">
        <f t="shared" ref="U162" si="562">U161-SUM(U157:U160)</f>
        <v>0</v>
      </c>
      <c r="V162" s="256">
        <f t="shared" ref="V162" si="563">V161-SUM(V157:V160)</f>
        <v>0</v>
      </c>
      <c r="W162" s="256">
        <f t="shared" ref="W162" si="564">W161-SUM(W157:W160)</f>
        <v>0</v>
      </c>
      <c r="X162" s="256">
        <f t="shared" ref="X162" si="565">X161-SUM(X157:X160)</f>
        <v>0</v>
      </c>
      <c r="Y162" s="256">
        <f t="shared" ref="Y162" si="566">Y161-SUM(Y157:Y160)</f>
        <v>0</v>
      </c>
      <c r="Z162" s="256">
        <f t="shared" ref="Z162" si="567">Z161-SUM(Z157:Z160)</f>
        <v>0</v>
      </c>
      <c r="AA162" s="256">
        <f t="shared" ref="AA162" si="568">AA161-SUM(AA157:AA160)</f>
        <v>0</v>
      </c>
      <c r="AB162" s="256">
        <f t="shared" ref="AB162" si="569">AB161-SUM(AB157:AB160)</f>
        <v>0</v>
      </c>
      <c r="AC162" s="256">
        <f t="shared" ref="AC162" si="570">AC161-SUM(AC157:AC160)</f>
        <v>0</v>
      </c>
      <c r="AD162" s="256">
        <f t="shared" ref="AD162" si="571">AD161-SUM(AD157:AD160)</f>
        <v>0</v>
      </c>
      <c r="AE162" s="256">
        <f t="shared" ref="AE162" si="572">AE161-SUM(AE157:AE160)</f>
        <v>0</v>
      </c>
      <c r="AF162" s="256">
        <f t="shared" ref="AF162" si="573">AF161-SUM(AF157:AF160)</f>
        <v>0</v>
      </c>
    </row>
    <row r="163" spans="1:38">
      <c r="A163" s="145" t="s">
        <v>557</v>
      </c>
      <c r="B163" s="125" t="str">
        <f t="shared" si="389"/>
        <v>9210-07590</v>
      </c>
      <c r="C163" s="255" t="str">
        <f t="shared" ref="C163" si="574">LEFT(B163,4)</f>
        <v>9210</v>
      </c>
      <c r="D163" s="256">
        <f>SUM($F163:K163)</f>
        <v>3699.8799999999997</v>
      </c>
      <c r="E163" s="257">
        <f>D163/$D$164</f>
        <v>1</v>
      </c>
      <c r="F163" s="258">
        <f>'Div 12 history '!B163</f>
        <v>3607.95</v>
      </c>
      <c r="G163" s="258">
        <f>'Div 12 history '!C163</f>
        <v>91.93</v>
      </c>
      <c r="H163" s="258">
        <f>'Div 12 history '!D163</f>
        <v>0</v>
      </c>
      <c r="I163" s="258">
        <f>'Div 12 history '!E163</f>
        <v>0</v>
      </c>
      <c r="J163" s="258">
        <f>'Div 12 history '!F163</f>
        <v>0</v>
      </c>
      <c r="K163" s="258">
        <f>'Div 12 history '!G163</f>
        <v>0</v>
      </c>
      <c r="L163" s="256">
        <f t="shared" ref="L163:AF163" si="575">$E163*L$164</f>
        <v>791</v>
      </c>
      <c r="M163" s="256">
        <f t="shared" si="575"/>
        <v>666</v>
      </c>
      <c r="N163" s="256">
        <f t="shared" si="575"/>
        <v>666</v>
      </c>
      <c r="O163" s="256">
        <f t="shared" si="575"/>
        <v>791</v>
      </c>
      <c r="P163" s="256">
        <f t="shared" si="575"/>
        <v>666</v>
      </c>
      <c r="Q163" s="256">
        <f t="shared" si="575"/>
        <v>664</v>
      </c>
      <c r="R163" s="256">
        <f t="shared" si="575"/>
        <v>3607.95</v>
      </c>
      <c r="S163" s="256">
        <f t="shared" si="575"/>
        <v>91.93</v>
      </c>
      <c r="T163" s="256">
        <f t="shared" si="575"/>
        <v>0</v>
      </c>
      <c r="U163" s="256">
        <f t="shared" ref="U163" si="576">$E163*U$164</f>
        <v>0</v>
      </c>
      <c r="V163" s="256">
        <f t="shared" si="575"/>
        <v>0</v>
      </c>
      <c r="W163" s="256">
        <f t="shared" si="575"/>
        <v>0</v>
      </c>
      <c r="X163" s="256">
        <f t="shared" si="575"/>
        <v>791</v>
      </c>
      <c r="Y163" s="256">
        <f t="shared" si="575"/>
        <v>666</v>
      </c>
      <c r="Z163" s="256">
        <f t="shared" si="575"/>
        <v>666</v>
      </c>
      <c r="AA163" s="256">
        <f t="shared" si="575"/>
        <v>791</v>
      </c>
      <c r="AB163" s="256">
        <f t="shared" si="575"/>
        <v>666</v>
      </c>
      <c r="AC163" s="256">
        <f t="shared" si="575"/>
        <v>664</v>
      </c>
      <c r="AD163" s="256">
        <f t="shared" si="575"/>
        <v>3607.95</v>
      </c>
      <c r="AE163" s="256">
        <f t="shared" si="575"/>
        <v>91.93</v>
      </c>
      <c r="AF163" s="256">
        <f t="shared" si="575"/>
        <v>0</v>
      </c>
    </row>
    <row r="164" spans="1:38">
      <c r="A164" s="133" t="s">
        <v>32</v>
      </c>
      <c r="B164" s="48"/>
      <c r="C164" s="208"/>
      <c r="D164" s="259">
        <f t="shared" ref="D164:F164" si="577">SUM(D163:D163)</f>
        <v>3699.8799999999997</v>
      </c>
      <c r="E164" s="266">
        <f t="shared" si="577"/>
        <v>1</v>
      </c>
      <c r="F164" s="259">
        <f t="shared" si="577"/>
        <v>3607.95</v>
      </c>
      <c r="G164" s="259">
        <f t="shared" ref="G164:K164" si="578">SUM(G163:G163)</f>
        <v>91.93</v>
      </c>
      <c r="H164" s="259">
        <f t="shared" si="578"/>
        <v>0</v>
      </c>
      <c r="I164" s="259">
        <f t="shared" si="578"/>
        <v>0</v>
      </c>
      <c r="J164" s="259">
        <f t="shared" si="578"/>
        <v>0</v>
      </c>
      <c r="K164" s="259">
        <f t="shared" si="578"/>
        <v>0</v>
      </c>
      <c r="L164" s="259">
        <f>'FY21 OM Budget'!AU158</f>
        <v>791</v>
      </c>
      <c r="M164" s="259">
        <f>'FY21 OM Budget'!AV158</f>
        <v>666</v>
      </c>
      <c r="N164" s="259">
        <f>'FY21 OM Budget'!AW158</f>
        <v>666</v>
      </c>
      <c r="O164" s="259">
        <f>'FY21 OM Budget'!AX158</f>
        <v>791</v>
      </c>
      <c r="P164" s="259">
        <f>'FY21 OM Budget'!AY158</f>
        <v>666</v>
      </c>
      <c r="Q164" s="259">
        <f>'FY21 OM Budget'!AZ158</f>
        <v>664</v>
      </c>
      <c r="R164" s="263">
        <f t="shared" ref="R164" si="579">F164*(1+R$4)</f>
        <v>3607.95</v>
      </c>
      <c r="S164" s="263">
        <f t="shared" ref="S164" si="580">G164*(1+S$4)</f>
        <v>91.93</v>
      </c>
      <c r="T164" s="263">
        <f t="shared" ref="T164" si="581">H164*(1+T$4)</f>
        <v>0</v>
      </c>
      <c r="U164" s="263">
        <f t="shared" ref="U164" si="582">I164*(1+U$4)</f>
        <v>0</v>
      </c>
      <c r="V164" s="263">
        <f t="shared" ref="V164" si="583">J164*(1+V$4)</f>
        <v>0</v>
      </c>
      <c r="W164" s="263">
        <f t="shared" ref="W164" si="584">K164*(1+W$4)</f>
        <v>0</v>
      </c>
      <c r="X164" s="263">
        <f t="shared" ref="X164" si="585">L164*(1+X$4)</f>
        <v>791</v>
      </c>
      <c r="Y164" s="263">
        <f t="shared" ref="Y164" si="586">M164*(1+Y$4)</f>
        <v>666</v>
      </c>
      <c r="Z164" s="263">
        <f t="shared" ref="Z164" si="587">N164*(1+Z$4)</f>
        <v>666</v>
      </c>
      <c r="AA164" s="263">
        <f t="shared" ref="AA164" si="588">O164*(1+AA$4)</f>
        <v>791</v>
      </c>
      <c r="AB164" s="263">
        <f t="shared" ref="AB164" si="589">P164*(1+AB$4)</f>
        <v>666</v>
      </c>
      <c r="AC164" s="263">
        <f t="shared" ref="AC164" si="590">Q164*(1+AC$4)</f>
        <v>664</v>
      </c>
      <c r="AD164" s="263">
        <f t="shared" ref="AD164" si="591">R164*(1+AD$4)</f>
        <v>3607.95</v>
      </c>
      <c r="AE164" s="263">
        <f t="shared" ref="AE164" si="592">S164*(1+AE$4)</f>
        <v>91.93</v>
      </c>
      <c r="AF164" s="263">
        <f t="shared" ref="AF164" si="593">T164*(1+AF$4)</f>
        <v>0</v>
      </c>
      <c r="AH164" s="264">
        <f>SUM(F164:Q164)</f>
        <v>7943.8799999999992</v>
      </c>
      <c r="AI164" s="264">
        <f>SUM(U164:AF164)</f>
        <v>7943.88</v>
      </c>
      <c r="AK164" s="264">
        <f>AH164*$AK$7</f>
        <v>431.52916706195737</v>
      </c>
      <c r="AL164" s="264">
        <f>AI164*$AL$7</f>
        <v>441.4720749768</v>
      </c>
    </row>
    <row r="165" spans="1:38">
      <c r="A165" s="145"/>
      <c r="D165" s="256">
        <f>D164-SUM(F164:K164)</f>
        <v>0</v>
      </c>
      <c r="F165" s="256">
        <f>F164-'Div 12 history '!B164</f>
        <v>0</v>
      </c>
      <c r="G165" s="256">
        <f>G164-'Div 12 history '!C164</f>
        <v>0</v>
      </c>
      <c r="H165" s="256">
        <f>H164-'Div 12 history '!D164</f>
        <v>0</v>
      </c>
      <c r="I165" s="256">
        <f>I164-'Div 12 history '!E164</f>
        <v>0</v>
      </c>
      <c r="J165" s="256">
        <f>J164-'Div 12 history '!F164</f>
        <v>0</v>
      </c>
      <c r="K165" s="256">
        <f>K164-'Div 12 history '!G164</f>
        <v>0</v>
      </c>
      <c r="L165" s="256">
        <f t="shared" ref="L165" si="594">L164-SUM(L163:L163)</f>
        <v>0</v>
      </c>
      <c r="M165" s="256">
        <f t="shared" ref="M165:T165" si="595">M164-SUM(M163:M163)</f>
        <v>0</v>
      </c>
      <c r="N165" s="256">
        <f t="shared" si="595"/>
        <v>0</v>
      </c>
      <c r="O165" s="256">
        <f t="shared" si="595"/>
        <v>0</v>
      </c>
      <c r="P165" s="256">
        <f t="shared" si="595"/>
        <v>0</v>
      </c>
      <c r="Q165" s="256">
        <f t="shared" si="595"/>
        <v>0</v>
      </c>
      <c r="R165" s="256">
        <f t="shared" si="595"/>
        <v>0</v>
      </c>
      <c r="S165" s="256">
        <f t="shared" si="595"/>
        <v>0</v>
      </c>
      <c r="T165" s="256">
        <f t="shared" si="595"/>
        <v>0</v>
      </c>
      <c r="U165" s="256">
        <f t="shared" ref="U165" si="596">U164-SUM(U163:U163)</f>
        <v>0</v>
      </c>
      <c r="V165" s="256">
        <f t="shared" ref="V165:AF165" si="597">V164-SUM(V163:V163)</f>
        <v>0</v>
      </c>
      <c r="W165" s="256">
        <f t="shared" si="597"/>
        <v>0</v>
      </c>
      <c r="X165" s="256">
        <f t="shared" si="597"/>
        <v>0</v>
      </c>
      <c r="Y165" s="256">
        <f t="shared" si="597"/>
        <v>0</v>
      </c>
      <c r="Z165" s="256">
        <f t="shared" si="597"/>
        <v>0</v>
      </c>
      <c r="AA165" s="256">
        <f t="shared" si="597"/>
        <v>0</v>
      </c>
      <c r="AB165" s="256">
        <f t="shared" si="597"/>
        <v>0</v>
      </c>
      <c r="AC165" s="256">
        <f t="shared" si="597"/>
        <v>0</v>
      </c>
      <c r="AD165" s="256">
        <f t="shared" si="597"/>
        <v>0</v>
      </c>
      <c r="AE165" s="256">
        <f t="shared" si="597"/>
        <v>0</v>
      </c>
      <c r="AF165" s="256">
        <f t="shared" si="597"/>
        <v>0</v>
      </c>
    </row>
    <row r="166" spans="1:38" ht="13.5" thickBot="1">
      <c r="A166" s="133" t="s">
        <v>33</v>
      </c>
      <c r="B166" s="48"/>
      <c r="C166" s="48"/>
      <c r="F166" s="278">
        <f>F27+F50+F38+F54+F65+F72+F80+F90+F104+F109+F113+F120+F126+F143+F155+F161+F164</f>
        <v>4167435.98</v>
      </c>
      <c r="G166" s="278">
        <f t="shared" ref="G166:K166" si="598">G27+G50+G38+G54+G65+G72+G80+G90+G104+G109+G113+G120+G126+G143+G155+G161+G164</f>
        <v>3982735.08</v>
      </c>
      <c r="H166" s="278">
        <f t="shared" si="598"/>
        <v>4269084.9400000004</v>
      </c>
      <c r="I166" s="278">
        <f t="shared" si="598"/>
        <v>4205869.24</v>
      </c>
      <c r="J166" s="278">
        <f t="shared" si="598"/>
        <v>3968320.09</v>
      </c>
      <c r="K166" s="278">
        <f t="shared" si="598"/>
        <v>4422928.5200000005</v>
      </c>
      <c r="L166" s="279">
        <f t="shared" ref="L166:U166" si="599">L27+L50+L38+L54+L65+L72+L80+L90+L104+L109+L113+L120+L126+L143+L155+L161+L164</f>
        <v>4328807.6100000003</v>
      </c>
      <c r="M166" s="279">
        <f t="shared" ref="M166:T166" si="600">M27+M50+M38+M54+M65+M72+M80+M90+M104+M109+M113+M120+M126+M143+M155+M161+M164</f>
        <v>4098354.8899999997</v>
      </c>
      <c r="N166" s="279">
        <f t="shared" si="600"/>
        <v>4255048.6100000003</v>
      </c>
      <c r="O166" s="279">
        <f t="shared" si="600"/>
        <v>4193695.0100000002</v>
      </c>
      <c r="P166" s="279">
        <f t="shared" si="600"/>
        <v>4111654.0100000002</v>
      </c>
      <c r="Q166" s="279">
        <f t="shared" si="600"/>
        <v>4097159.31</v>
      </c>
      <c r="R166" s="280">
        <f t="shared" si="600"/>
        <v>4260556.5843885243</v>
      </c>
      <c r="S166" s="280">
        <f t="shared" si="600"/>
        <v>4072319.350154561</v>
      </c>
      <c r="T166" s="280">
        <f t="shared" si="600"/>
        <v>4367961.2187963268</v>
      </c>
      <c r="U166" s="280">
        <f t="shared" si="599"/>
        <v>4320566.2070685504</v>
      </c>
      <c r="V166" s="280">
        <f t="shared" ref="V166:AF166" si="601">V27+V50+V38+V54+V65+V72+V80+V90+V104+V109+V113+V120+V126+V143+V155+V161+V164</f>
        <v>4056689.6340455078</v>
      </c>
      <c r="W166" s="280">
        <f t="shared" si="601"/>
        <v>4522529.9078770373</v>
      </c>
      <c r="X166" s="280">
        <f t="shared" si="601"/>
        <v>4460938.1926109893</v>
      </c>
      <c r="Y166" s="280">
        <f t="shared" si="601"/>
        <v>4224623.9717521379</v>
      </c>
      <c r="Z166" s="280">
        <f t="shared" si="601"/>
        <v>4387179.1926109893</v>
      </c>
      <c r="AA166" s="280">
        <f t="shared" si="601"/>
        <v>4321227.676415721</v>
      </c>
      <c r="AB166" s="280">
        <f t="shared" si="601"/>
        <v>4239186.676415721</v>
      </c>
      <c r="AC166" s="280">
        <f t="shared" si="601"/>
        <v>4224691.8450205224</v>
      </c>
      <c r="AD166" s="280">
        <f t="shared" si="601"/>
        <v>4360209.5921201799</v>
      </c>
      <c r="AE166" s="280">
        <f t="shared" si="601"/>
        <v>4167444.4118591975</v>
      </c>
      <c r="AF166" s="280">
        <f t="shared" si="601"/>
        <v>4473773.7294602161</v>
      </c>
      <c r="AH166" s="264">
        <f>SUM(F166:Q166)</f>
        <v>50101093.289999999</v>
      </c>
      <c r="AI166" s="264">
        <f>SUM(U166:AF166)</f>
        <v>51759061.03725677</v>
      </c>
      <c r="AK166" s="264">
        <f>SUM(AK9:AK164)</f>
        <v>2721602.4230385055</v>
      </c>
      <c r="AL166" s="264">
        <f>SUM(AL9:AL164)</f>
        <v>2876450.8118159617</v>
      </c>
    </row>
    <row r="167" spans="1:38" ht="13.5" thickTop="1">
      <c r="A167" s="48"/>
      <c r="B167" s="48"/>
      <c r="C167" s="48"/>
      <c r="F167" s="256">
        <f>F166-'Div 12 history '!B166</f>
        <v>0</v>
      </c>
      <c r="G167" s="256">
        <f>G166-'Div 12 history '!C166</f>
        <v>0</v>
      </c>
      <c r="H167" s="256">
        <f>H166-'Div 12 history '!D166</f>
        <v>0</v>
      </c>
      <c r="I167" s="256">
        <f>I166-'Div 12 history '!E166</f>
        <v>0</v>
      </c>
      <c r="J167" s="256">
        <f>J166-'Div 12 history '!F166</f>
        <v>0</v>
      </c>
      <c r="K167" s="256">
        <f>K166-'Div 12 history '!G166</f>
        <v>0</v>
      </c>
      <c r="L167" s="256">
        <f>L166-'FY21 OM Budget'!AU160</f>
        <v>0</v>
      </c>
      <c r="M167" s="256">
        <f>M166-'FY21 OM Budget'!AV160</f>
        <v>0</v>
      </c>
      <c r="N167" s="256">
        <f>N166-'FY21 OM Budget'!AW160</f>
        <v>0</v>
      </c>
      <c r="O167" s="256">
        <f>O166-'FY21 OM Budget'!AX160</f>
        <v>0</v>
      </c>
      <c r="P167" s="256">
        <f>P166-'FY21 OM Budget'!AY160</f>
        <v>0</v>
      </c>
      <c r="Q167" s="256">
        <f>Q166-'FY21 OM Budget'!AZ160</f>
        <v>0</v>
      </c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H167" s="264">
        <f>SUM(AH9:AH164)</f>
        <v>50101093.289999999</v>
      </c>
      <c r="AI167" s="264">
        <f>SUM(AI9:AI164)</f>
        <v>51759061.037256762</v>
      </c>
      <c r="AJ167" s="183" t="s">
        <v>829</v>
      </c>
      <c r="AK167" s="257">
        <f>AK166/AH166</f>
        <v>5.4322216229595287E-2</v>
      </c>
      <c r="AL167" s="257">
        <f>AL166/AI166</f>
        <v>5.5573859999999982E-2</v>
      </c>
    </row>
    <row r="168" spans="1:38">
      <c r="F168" s="264">
        <f t="shared" ref="F168:AF168" si="602">F166-F249</f>
        <v>0</v>
      </c>
      <c r="G168" s="264">
        <f t="shared" si="602"/>
        <v>0</v>
      </c>
      <c r="H168" s="264">
        <f t="shared" si="602"/>
        <v>0</v>
      </c>
      <c r="I168" s="264">
        <f t="shared" si="602"/>
        <v>0</v>
      </c>
      <c r="J168" s="264">
        <f t="shared" si="602"/>
        <v>0</v>
      </c>
      <c r="K168" s="264">
        <f t="shared" si="602"/>
        <v>0</v>
      </c>
      <c r="L168" s="264">
        <f t="shared" si="602"/>
        <v>0</v>
      </c>
      <c r="M168" s="264">
        <f t="shared" si="602"/>
        <v>0</v>
      </c>
      <c r="N168" s="264">
        <f t="shared" si="602"/>
        <v>0</v>
      </c>
      <c r="O168" s="264">
        <f t="shared" si="602"/>
        <v>0</v>
      </c>
      <c r="P168" s="264">
        <f t="shared" si="602"/>
        <v>0</v>
      </c>
      <c r="Q168" s="264">
        <f t="shared" si="602"/>
        <v>0</v>
      </c>
      <c r="R168" s="264">
        <f t="shared" si="602"/>
        <v>0</v>
      </c>
      <c r="S168" s="264">
        <f t="shared" si="602"/>
        <v>0</v>
      </c>
      <c r="T168" s="264">
        <f t="shared" si="602"/>
        <v>0</v>
      </c>
      <c r="U168" s="264">
        <f t="shared" si="602"/>
        <v>0</v>
      </c>
      <c r="V168" s="264">
        <f t="shared" si="602"/>
        <v>0</v>
      </c>
      <c r="W168" s="264">
        <f t="shared" si="602"/>
        <v>0</v>
      </c>
      <c r="X168" s="264">
        <f t="shared" si="602"/>
        <v>0</v>
      </c>
      <c r="Y168" s="264">
        <f t="shared" si="602"/>
        <v>0</v>
      </c>
      <c r="Z168" s="264">
        <f t="shared" si="602"/>
        <v>0</v>
      </c>
      <c r="AA168" s="264">
        <f t="shared" si="602"/>
        <v>0</v>
      </c>
      <c r="AB168" s="264">
        <f t="shared" si="602"/>
        <v>0</v>
      </c>
      <c r="AC168" s="264">
        <f t="shared" si="602"/>
        <v>0</v>
      </c>
      <c r="AD168" s="264">
        <f t="shared" si="602"/>
        <v>0</v>
      </c>
      <c r="AE168" s="264">
        <f t="shared" si="602"/>
        <v>0</v>
      </c>
      <c r="AF168" s="264">
        <f t="shared" si="602"/>
        <v>0</v>
      </c>
    </row>
    <row r="169" spans="1:38">
      <c r="V169" s="169"/>
    </row>
    <row r="170" spans="1:38">
      <c r="A170" s="24" t="s">
        <v>836</v>
      </c>
      <c r="C170" s="205" t="s">
        <v>1106</v>
      </c>
      <c r="D170" s="205">
        <v>1</v>
      </c>
      <c r="E170" s="205">
        <v>2</v>
      </c>
      <c r="F170" s="205">
        <v>3</v>
      </c>
      <c r="G170" s="205">
        <v>4</v>
      </c>
      <c r="H170" s="205">
        <v>5</v>
      </c>
      <c r="I170" s="205">
        <v>6</v>
      </c>
      <c r="J170" s="205">
        <v>7</v>
      </c>
      <c r="K170" s="205">
        <v>8</v>
      </c>
      <c r="L170" s="205">
        <v>9</v>
      </c>
      <c r="M170" s="205">
        <v>10</v>
      </c>
      <c r="N170" s="205">
        <v>11</v>
      </c>
      <c r="O170" s="205">
        <v>12</v>
      </c>
      <c r="P170" s="205">
        <v>13</v>
      </c>
      <c r="Q170" s="205">
        <v>14</v>
      </c>
      <c r="R170" s="205">
        <v>15</v>
      </c>
      <c r="S170" s="205">
        <v>16</v>
      </c>
      <c r="T170" s="205">
        <v>17</v>
      </c>
      <c r="U170" s="205">
        <v>18</v>
      </c>
      <c r="V170" s="205">
        <v>19</v>
      </c>
      <c r="W170" s="205">
        <v>20</v>
      </c>
      <c r="X170" s="205">
        <v>21</v>
      </c>
      <c r="Y170" s="205">
        <v>22</v>
      </c>
      <c r="Z170" s="205">
        <v>23</v>
      </c>
      <c r="AA170" s="205">
        <v>24</v>
      </c>
      <c r="AB170" s="205">
        <v>25</v>
      </c>
      <c r="AC170" s="205">
        <v>26</v>
      </c>
      <c r="AD170" s="205">
        <v>27</v>
      </c>
      <c r="AE170" s="205">
        <v>28</v>
      </c>
      <c r="AF170" s="205">
        <v>29</v>
      </c>
    </row>
    <row r="171" spans="1:38">
      <c r="D171" s="168">
        <v>8140</v>
      </c>
      <c r="E171" s="193"/>
      <c r="F171" s="273">
        <f t="shared" ref="F171:O180" si="603">SUMIF($C$10:$C$166,$D171,F$10:F$166)</f>
        <v>0</v>
      </c>
      <c r="G171" s="273">
        <f t="shared" si="603"/>
        <v>0</v>
      </c>
      <c r="H171" s="273">
        <f t="shared" si="603"/>
        <v>0</v>
      </c>
      <c r="I171" s="273">
        <f t="shared" si="603"/>
        <v>0</v>
      </c>
      <c r="J171" s="273">
        <f t="shared" si="603"/>
        <v>0</v>
      </c>
      <c r="K171" s="273">
        <f t="shared" si="603"/>
        <v>0</v>
      </c>
      <c r="L171" s="273">
        <f t="shared" si="603"/>
        <v>0</v>
      </c>
      <c r="M171" s="273">
        <f t="shared" si="603"/>
        <v>0</v>
      </c>
      <c r="N171" s="273">
        <f t="shared" si="603"/>
        <v>0</v>
      </c>
      <c r="O171" s="273">
        <f t="shared" si="603"/>
        <v>0</v>
      </c>
      <c r="P171" s="273">
        <f t="shared" ref="P171:Y180" si="604">SUMIF($C$10:$C$166,$D171,P$10:P$166)</f>
        <v>0</v>
      </c>
      <c r="Q171" s="273">
        <f t="shared" si="604"/>
        <v>0</v>
      </c>
      <c r="R171" s="273">
        <f t="shared" si="604"/>
        <v>0</v>
      </c>
      <c r="S171" s="273">
        <f t="shared" si="604"/>
        <v>0</v>
      </c>
      <c r="T171" s="273">
        <f t="shared" si="604"/>
        <v>0</v>
      </c>
      <c r="U171" s="273">
        <f t="shared" si="604"/>
        <v>0</v>
      </c>
      <c r="V171" s="273">
        <f t="shared" si="604"/>
        <v>0</v>
      </c>
      <c r="W171" s="273">
        <f t="shared" si="604"/>
        <v>0</v>
      </c>
      <c r="X171" s="273">
        <f t="shared" si="604"/>
        <v>0</v>
      </c>
      <c r="Y171" s="273">
        <f t="shared" si="604"/>
        <v>0</v>
      </c>
      <c r="Z171" s="273">
        <f t="shared" ref="Z171:AF180" si="605">SUMIF($C$10:$C$166,$D171,Z$10:Z$166)</f>
        <v>0</v>
      </c>
      <c r="AA171" s="273">
        <f t="shared" si="605"/>
        <v>0</v>
      </c>
      <c r="AB171" s="273">
        <f t="shared" si="605"/>
        <v>0</v>
      </c>
      <c r="AC171" s="273">
        <f t="shared" si="605"/>
        <v>0</v>
      </c>
      <c r="AD171" s="273">
        <f t="shared" si="605"/>
        <v>0</v>
      </c>
      <c r="AE171" s="273">
        <f t="shared" si="605"/>
        <v>0</v>
      </c>
      <c r="AF171" s="273">
        <f t="shared" si="605"/>
        <v>0</v>
      </c>
    </row>
    <row r="172" spans="1:38">
      <c r="D172" s="168">
        <v>8150</v>
      </c>
      <c r="E172" s="193"/>
      <c r="F172" s="273">
        <f t="shared" si="603"/>
        <v>0</v>
      </c>
      <c r="G172" s="273">
        <f t="shared" si="603"/>
        <v>0</v>
      </c>
      <c r="H172" s="273">
        <f t="shared" si="603"/>
        <v>0</v>
      </c>
      <c r="I172" s="273">
        <f t="shared" si="603"/>
        <v>0</v>
      </c>
      <c r="J172" s="273">
        <f t="shared" si="603"/>
        <v>0</v>
      </c>
      <c r="K172" s="273">
        <f t="shared" si="603"/>
        <v>0</v>
      </c>
      <c r="L172" s="273">
        <f t="shared" si="603"/>
        <v>0</v>
      </c>
      <c r="M172" s="273">
        <f t="shared" si="603"/>
        <v>0</v>
      </c>
      <c r="N172" s="273">
        <f t="shared" si="603"/>
        <v>0</v>
      </c>
      <c r="O172" s="273">
        <f t="shared" si="603"/>
        <v>0</v>
      </c>
      <c r="P172" s="273">
        <f t="shared" si="604"/>
        <v>0</v>
      </c>
      <c r="Q172" s="273">
        <f t="shared" si="604"/>
        <v>0</v>
      </c>
      <c r="R172" s="273">
        <f t="shared" si="604"/>
        <v>0</v>
      </c>
      <c r="S172" s="273">
        <f t="shared" si="604"/>
        <v>0</v>
      </c>
      <c r="T172" s="273">
        <f t="shared" si="604"/>
        <v>0</v>
      </c>
      <c r="U172" s="273">
        <f t="shared" si="604"/>
        <v>0</v>
      </c>
      <c r="V172" s="273">
        <f t="shared" si="604"/>
        <v>0</v>
      </c>
      <c r="W172" s="273">
        <f t="shared" si="604"/>
        <v>0</v>
      </c>
      <c r="X172" s="273">
        <f t="shared" si="604"/>
        <v>0</v>
      </c>
      <c r="Y172" s="273">
        <f t="shared" si="604"/>
        <v>0</v>
      </c>
      <c r="Z172" s="273">
        <f t="shared" si="605"/>
        <v>0</v>
      </c>
      <c r="AA172" s="273">
        <f t="shared" si="605"/>
        <v>0</v>
      </c>
      <c r="AB172" s="273">
        <f t="shared" si="605"/>
        <v>0</v>
      </c>
      <c r="AC172" s="273">
        <f t="shared" si="605"/>
        <v>0</v>
      </c>
      <c r="AD172" s="273">
        <f t="shared" si="605"/>
        <v>0</v>
      </c>
      <c r="AE172" s="273">
        <f t="shared" si="605"/>
        <v>0</v>
      </c>
      <c r="AF172" s="273">
        <f t="shared" si="605"/>
        <v>0</v>
      </c>
    </row>
    <row r="173" spans="1:38">
      <c r="D173" s="168">
        <v>8160</v>
      </c>
      <c r="E173" s="193"/>
      <c r="F173" s="273">
        <f t="shared" si="603"/>
        <v>0</v>
      </c>
      <c r="G173" s="273">
        <f t="shared" si="603"/>
        <v>0</v>
      </c>
      <c r="H173" s="273">
        <f t="shared" si="603"/>
        <v>0</v>
      </c>
      <c r="I173" s="273">
        <f t="shared" si="603"/>
        <v>0</v>
      </c>
      <c r="J173" s="273">
        <f t="shared" si="603"/>
        <v>0</v>
      </c>
      <c r="K173" s="273">
        <f t="shared" si="603"/>
        <v>0</v>
      </c>
      <c r="L173" s="273">
        <f t="shared" si="603"/>
        <v>0</v>
      </c>
      <c r="M173" s="273">
        <f t="shared" si="603"/>
        <v>0</v>
      </c>
      <c r="N173" s="273">
        <f t="shared" si="603"/>
        <v>0</v>
      </c>
      <c r="O173" s="273">
        <f t="shared" si="603"/>
        <v>0</v>
      </c>
      <c r="P173" s="273">
        <f t="shared" si="604"/>
        <v>0</v>
      </c>
      <c r="Q173" s="273">
        <f t="shared" si="604"/>
        <v>0</v>
      </c>
      <c r="R173" s="273">
        <f t="shared" si="604"/>
        <v>0</v>
      </c>
      <c r="S173" s="273">
        <f t="shared" si="604"/>
        <v>0</v>
      </c>
      <c r="T173" s="273">
        <f t="shared" si="604"/>
        <v>0</v>
      </c>
      <c r="U173" s="273">
        <f t="shared" si="604"/>
        <v>0</v>
      </c>
      <c r="V173" s="273">
        <f t="shared" si="604"/>
        <v>0</v>
      </c>
      <c r="W173" s="273">
        <f t="shared" si="604"/>
        <v>0</v>
      </c>
      <c r="X173" s="273">
        <f t="shared" si="604"/>
        <v>0</v>
      </c>
      <c r="Y173" s="273">
        <f t="shared" si="604"/>
        <v>0</v>
      </c>
      <c r="Z173" s="273">
        <f t="shared" si="605"/>
        <v>0</v>
      </c>
      <c r="AA173" s="273">
        <f t="shared" si="605"/>
        <v>0</v>
      </c>
      <c r="AB173" s="273">
        <f t="shared" si="605"/>
        <v>0</v>
      </c>
      <c r="AC173" s="273">
        <f t="shared" si="605"/>
        <v>0</v>
      </c>
      <c r="AD173" s="273">
        <f t="shared" si="605"/>
        <v>0</v>
      </c>
      <c r="AE173" s="273">
        <f t="shared" si="605"/>
        <v>0</v>
      </c>
      <c r="AF173" s="273">
        <f t="shared" si="605"/>
        <v>0</v>
      </c>
    </row>
    <row r="174" spans="1:38">
      <c r="D174" s="168">
        <v>8170</v>
      </c>
      <c r="E174" s="193"/>
      <c r="F174" s="273">
        <f t="shared" si="603"/>
        <v>0</v>
      </c>
      <c r="G174" s="273">
        <f t="shared" si="603"/>
        <v>0</v>
      </c>
      <c r="H174" s="273">
        <f t="shared" si="603"/>
        <v>0</v>
      </c>
      <c r="I174" s="273">
        <f t="shared" si="603"/>
        <v>0</v>
      </c>
      <c r="J174" s="273">
        <f t="shared" si="603"/>
        <v>0</v>
      </c>
      <c r="K174" s="273">
        <f t="shared" si="603"/>
        <v>0</v>
      </c>
      <c r="L174" s="273">
        <f t="shared" si="603"/>
        <v>0</v>
      </c>
      <c r="M174" s="273">
        <f t="shared" si="603"/>
        <v>0</v>
      </c>
      <c r="N174" s="273">
        <f t="shared" si="603"/>
        <v>0</v>
      </c>
      <c r="O174" s="273">
        <f t="shared" si="603"/>
        <v>0</v>
      </c>
      <c r="P174" s="273">
        <f t="shared" si="604"/>
        <v>0</v>
      </c>
      <c r="Q174" s="273">
        <f t="shared" si="604"/>
        <v>0</v>
      </c>
      <c r="R174" s="273">
        <f t="shared" si="604"/>
        <v>0</v>
      </c>
      <c r="S174" s="273">
        <f t="shared" si="604"/>
        <v>0</v>
      </c>
      <c r="T174" s="273">
        <f t="shared" si="604"/>
        <v>0</v>
      </c>
      <c r="U174" s="273">
        <f t="shared" si="604"/>
        <v>0</v>
      </c>
      <c r="V174" s="273">
        <f t="shared" si="604"/>
        <v>0</v>
      </c>
      <c r="W174" s="273">
        <f t="shared" si="604"/>
        <v>0</v>
      </c>
      <c r="X174" s="273">
        <f t="shared" si="604"/>
        <v>0</v>
      </c>
      <c r="Y174" s="273">
        <f t="shared" si="604"/>
        <v>0</v>
      </c>
      <c r="Z174" s="273">
        <f t="shared" si="605"/>
        <v>0</v>
      </c>
      <c r="AA174" s="273">
        <f t="shared" si="605"/>
        <v>0</v>
      </c>
      <c r="AB174" s="273">
        <f t="shared" si="605"/>
        <v>0</v>
      </c>
      <c r="AC174" s="273">
        <f t="shared" si="605"/>
        <v>0</v>
      </c>
      <c r="AD174" s="273">
        <f t="shared" si="605"/>
        <v>0</v>
      </c>
      <c r="AE174" s="273">
        <f t="shared" si="605"/>
        <v>0</v>
      </c>
      <c r="AF174" s="273">
        <f t="shared" si="605"/>
        <v>0</v>
      </c>
    </row>
    <row r="175" spans="1:38">
      <c r="D175" s="168">
        <v>8180</v>
      </c>
      <c r="E175" s="193"/>
      <c r="F175" s="273">
        <f t="shared" si="603"/>
        <v>0</v>
      </c>
      <c r="G175" s="273">
        <f t="shared" si="603"/>
        <v>0</v>
      </c>
      <c r="H175" s="273">
        <f t="shared" si="603"/>
        <v>0</v>
      </c>
      <c r="I175" s="273">
        <f t="shared" si="603"/>
        <v>0</v>
      </c>
      <c r="J175" s="273">
        <f t="shared" si="603"/>
        <v>0</v>
      </c>
      <c r="K175" s="273">
        <f t="shared" si="603"/>
        <v>0</v>
      </c>
      <c r="L175" s="273">
        <f t="shared" si="603"/>
        <v>0</v>
      </c>
      <c r="M175" s="273">
        <f t="shared" si="603"/>
        <v>0</v>
      </c>
      <c r="N175" s="273">
        <f t="shared" si="603"/>
        <v>0</v>
      </c>
      <c r="O175" s="273">
        <f t="shared" si="603"/>
        <v>0</v>
      </c>
      <c r="P175" s="273">
        <f t="shared" si="604"/>
        <v>0</v>
      </c>
      <c r="Q175" s="273">
        <f t="shared" si="604"/>
        <v>0</v>
      </c>
      <c r="R175" s="273">
        <f t="shared" si="604"/>
        <v>0</v>
      </c>
      <c r="S175" s="273">
        <f t="shared" si="604"/>
        <v>0</v>
      </c>
      <c r="T175" s="273">
        <f t="shared" si="604"/>
        <v>0</v>
      </c>
      <c r="U175" s="273">
        <f t="shared" si="604"/>
        <v>0</v>
      </c>
      <c r="V175" s="273">
        <f t="shared" si="604"/>
        <v>0</v>
      </c>
      <c r="W175" s="273">
        <f t="shared" si="604"/>
        <v>0</v>
      </c>
      <c r="X175" s="273">
        <f t="shared" si="604"/>
        <v>0</v>
      </c>
      <c r="Y175" s="273">
        <f t="shared" si="604"/>
        <v>0</v>
      </c>
      <c r="Z175" s="273">
        <f t="shared" si="605"/>
        <v>0</v>
      </c>
      <c r="AA175" s="273">
        <f t="shared" si="605"/>
        <v>0</v>
      </c>
      <c r="AB175" s="273">
        <f t="shared" si="605"/>
        <v>0</v>
      </c>
      <c r="AC175" s="273">
        <f t="shared" si="605"/>
        <v>0</v>
      </c>
      <c r="AD175" s="273">
        <f t="shared" si="605"/>
        <v>0</v>
      </c>
      <c r="AE175" s="273">
        <f t="shared" si="605"/>
        <v>0</v>
      </c>
      <c r="AF175" s="273">
        <f t="shared" si="605"/>
        <v>0</v>
      </c>
    </row>
    <row r="176" spans="1:38">
      <c r="D176" s="168">
        <v>8190</v>
      </c>
      <c r="E176" s="193"/>
      <c r="F176" s="273">
        <f t="shared" si="603"/>
        <v>0</v>
      </c>
      <c r="G176" s="273">
        <f t="shared" si="603"/>
        <v>0</v>
      </c>
      <c r="H176" s="273">
        <f t="shared" si="603"/>
        <v>0</v>
      </c>
      <c r="I176" s="273">
        <f t="shared" si="603"/>
        <v>0</v>
      </c>
      <c r="J176" s="273">
        <f t="shared" si="603"/>
        <v>0</v>
      </c>
      <c r="K176" s="273">
        <f t="shared" si="603"/>
        <v>0</v>
      </c>
      <c r="L176" s="273">
        <f t="shared" si="603"/>
        <v>0</v>
      </c>
      <c r="M176" s="273">
        <f t="shared" si="603"/>
        <v>0</v>
      </c>
      <c r="N176" s="273">
        <f t="shared" si="603"/>
        <v>0</v>
      </c>
      <c r="O176" s="273">
        <f t="shared" si="603"/>
        <v>0</v>
      </c>
      <c r="P176" s="273">
        <f t="shared" si="604"/>
        <v>0</v>
      </c>
      <c r="Q176" s="273">
        <f t="shared" si="604"/>
        <v>0</v>
      </c>
      <c r="R176" s="273">
        <f t="shared" si="604"/>
        <v>0</v>
      </c>
      <c r="S176" s="273">
        <f t="shared" si="604"/>
        <v>0</v>
      </c>
      <c r="T176" s="273">
        <f t="shared" si="604"/>
        <v>0</v>
      </c>
      <c r="U176" s="273">
        <f t="shared" si="604"/>
        <v>0</v>
      </c>
      <c r="V176" s="273">
        <f t="shared" si="604"/>
        <v>0</v>
      </c>
      <c r="W176" s="273">
        <f t="shared" si="604"/>
        <v>0</v>
      </c>
      <c r="X176" s="273">
        <f t="shared" si="604"/>
        <v>0</v>
      </c>
      <c r="Y176" s="273">
        <f t="shared" si="604"/>
        <v>0</v>
      </c>
      <c r="Z176" s="273">
        <f t="shared" si="605"/>
        <v>0</v>
      </c>
      <c r="AA176" s="273">
        <f t="shared" si="605"/>
        <v>0</v>
      </c>
      <c r="AB176" s="273">
        <f t="shared" si="605"/>
        <v>0</v>
      </c>
      <c r="AC176" s="273">
        <f t="shared" si="605"/>
        <v>0</v>
      </c>
      <c r="AD176" s="273">
        <f t="shared" si="605"/>
        <v>0</v>
      </c>
      <c r="AE176" s="273">
        <f t="shared" si="605"/>
        <v>0</v>
      </c>
      <c r="AF176" s="273">
        <f t="shared" si="605"/>
        <v>0</v>
      </c>
    </row>
    <row r="177" spans="4:32">
      <c r="D177" s="168">
        <v>8200</v>
      </c>
      <c r="E177" s="193"/>
      <c r="F177" s="273">
        <f t="shared" si="603"/>
        <v>0</v>
      </c>
      <c r="G177" s="273">
        <f t="shared" si="603"/>
        <v>0</v>
      </c>
      <c r="H177" s="273">
        <f t="shared" si="603"/>
        <v>0</v>
      </c>
      <c r="I177" s="273">
        <f t="shared" si="603"/>
        <v>0</v>
      </c>
      <c r="J177" s="273">
        <f t="shared" si="603"/>
        <v>0</v>
      </c>
      <c r="K177" s="273">
        <f t="shared" si="603"/>
        <v>0</v>
      </c>
      <c r="L177" s="273">
        <f t="shared" si="603"/>
        <v>0</v>
      </c>
      <c r="M177" s="273">
        <f t="shared" si="603"/>
        <v>0</v>
      </c>
      <c r="N177" s="273">
        <f t="shared" si="603"/>
        <v>0</v>
      </c>
      <c r="O177" s="273">
        <f t="shared" si="603"/>
        <v>0</v>
      </c>
      <c r="P177" s="273">
        <f t="shared" si="604"/>
        <v>0</v>
      </c>
      <c r="Q177" s="273">
        <f t="shared" si="604"/>
        <v>0</v>
      </c>
      <c r="R177" s="273">
        <f t="shared" si="604"/>
        <v>0</v>
      </c>
      <c r="S177" s="273">
        <f t="shared" si="604"/>
        <v>0</v>
      </c>
      <c r="T177" s="273">
        <f t="shared" si="604"/>
        <v>0</v>
      </c>
      <c r="U177" s="273">
        <f t="shared" si="604"/>
        <v>0</v>
      </c>
      <c r="V177" s="273">
        <f t="shared" si="604"/>
        <v>0</v>
      </c>
      <c r="W177" s="273">
        <f t="shared" si="604"/>
        <v>0</v>
      </c>
      <c r="X177" s="273">
        <f t="shared" si="604"/>
        <v>0</v>
      </c>
      <c r="Y177" s="273">
        <f t="shared" si="604"/>
        <v>0</v>
      </c>
      <c r="Z177" s="273">
        <f t="shared" si="605"/>
        <v>0</v>
      </c>
      <c r="AA177" s="273">
        <f t="shared" si="605"/>
        <v>0</v>
      </c>
      <c r="AB177" s="273">
        <f t="shared" si="605"/>
        <v>0</v>
      </c>
      <c r="AC177" s="273">
        <f t="shared" si="605"/>
        <v>0</v>
      </c>
      <c r="AD177" s="273">
        <f t="shared" si="605"/>
        <v>0</v>
      </c>
      <c r="AE177" s="273">
        <f t="shared" si="605"/>
        <v>0</v>
      </c>
      <c r="AF177" s="273">
        <f t="shared" si="605"/>
        <v>0</v>
      </c>
    </row>
    <row r="178" spans="4:32">
      <c r="D178" s="168">
        <v>8210</v>
      </c>
      <c r="E178" s="193"/>
      <c r="F178" s="273">
        <f t="shared" si="603"/>
        <v>0</v>
      </c>
      <c r="G178" s="273">
        <f t="shared" si="603"/>
        <v>0</v>
      </c>
      <c r="H178" s="273">
        <f t="shared" si="603"/>
        <v>0</v>
      </c>
      <c r="I178" s="273">
        <f t="shared" si="603"/>
        <v>0</v>
      </c>
      <c r="J178" s="273">
        <f t="shared" si="603"/>
        <v>0</v>
      </c>
      <c r="K178" s="273">
        <f t="shared" si="603"/>
        <v>0</v>
      </c>
      <c r="L178" s="273">
        <f t="shared" si="603"/>
        <v>0</v>
      </c>
      <c r="M178" s="273">
        <f t="shared" si="603"/>
        <v>0</v>
      </c>
      <c r="N178" s="273">
        <f t="shared" si="603"/>
        <v>0</v>
      </c>
      <c r="O178" s="273">
        <f t="shared" si="603"/>
        <v>0</v>
      </c>
      <c r="P178" s="273">
        <f t="shared" si="604"/>
        <v>0</v>
      </c>
      <c r="Q178" s="273">
        <f t="shared" si="604"/>
        <v>0</v>
      </c>
      <c r="R178" s="273">
        <f t="shared" si="604"/>
        <v>0</v>
      </c>
      <c r="S178" s="273">
        <f t="shared" si="604"/>
        <v>0</v>
      </c>
      <c r="T178" s="273">
        <f t="shared" si="604"/>
        <v>0</v>
      </c>
      <c r="U178" s="273">
        <f t="shared" si="604"/>
        <v>0</v>
      </c>
      <c r="V178" s="273">
        <f t="shared" si="604"/>
        <v>0</v>
      </c>
      <c r="W178" s="273">
        <f t="shared" si="604"/>
        <v>0</v>
      </c>
      <c r="X178" s="273">
        <f t="shared" si="604"/>
        <v>0</v>
      </c>
      <c r="Y178" s="273">
        <f t="shared" si="604"/>
        <v>0</v>
      </c>
      <c r="Z178" s="273">
        <f t="shared" si="605"/>
        <v>0</v>
      </c>
      <c r="AA178" s="273">
        <f t="shared" si="605"/>
        <v>0</v>
      </c>
      <c r="AB178" s="273">
        <f t="shared" si="605"/>
        <v>0</v>
      </c>
      <c r="AC178" s="273">
        <f t="shared" si="605"/>
        <v>0</v>
      </c>
      <c r="AD178" s="273">
        <f t="shared" si="605"/>
        <v>0</v>
      </c>
      <c r="AE178" s="273">
        <f t="shared" si="605"/>
        <v>0</v>
      </c>
      <c r="AF178" s="273">
        <f t="shared" si="605"/>
        <v>0</v>
      </c>
    </row>
    <row r="179" spans="4:32">
      <c r="D179" s="168">
        <v>8240</v>
      </c>
      <c r="E179" s="193"/>
      <c r="F179" s="273">
        <f t="shared" si="603"/>
        <v>0</v>
      </c>
      <c r="G179" s="273">
        <f t="shared" si="603"/>
        <v>0</v>
      </c>
      <c r="H179" s="273">
        <f t="shared" si="603"/>
        <v>0</v>
      </c>
      <c r="I179" s="273">
        <f t="shared" si="603"/>
        <v>0</v>
      </c>
      <c r="J179" s="273">
        <f t="shared" si="603"/>
        <v>0</v>
      </c>
      <c r="K179" s="273">
        <f t="shared" si="603"/>
        <v>0</v>
      </c>
      <c r="L179" s="273">
        <f t="shared" si="603"/>
        <v>0</v>
      </c>
      <c r="M179" s="273">
        <f t="shared" si="603"/>
        <v>0</v>
      </c>
      <c r="N179" s="273">
        <f t="shared" si="603"/>
        <v>0</v>
      </c>
      <c r="O179" s="273">
        <f t="shared" si="603"/>
        <v>0</v>
      </c>
      <c r="P179" s="273">
        <f t="shared" si="604"/>
        <v>0</v>
      </c>
      <c r="Q179" s="273">
        <f t="shared" si="604"/>
        <v>0</v>
      </c>
      <c r="R179" s="273">
        <f t="shared" si="604"/>
        <v>0</v>
      </c>
      <c r="S179" s="273">
        <f t="shared" si="604"/>
        <v>0</v>
      </c>
      <c r="T179" s="273">
        <f t="shared" si="604"/>
        <v>0</v>
      </c>
      <c r="U179" s="273">
        <f t="shared" si="604"/>
        <v>0</v>
      </c>
      <c r="V179" s="273">
        <f t="shared" si="604"/>
        <v>0</v>
      </c>
      <c r="W179" s="273">
        <f t="shared" si="604"/>
        <v>0</v>
      </c>
      <c r="X179" s="273">
        <f t="shared" si="604"/>
        <v>0</v>
      </c>
      <c r="Y179" s="273">
        <f t="shared" si="604"/>
        <v>0</v>
      </c>
      <c r="Z179" s="273">
        <f t="shared" si="605"/>
        <v>0</v>
      </c>
      <c r="AA179" s="273">
        <f t="shared" si="605"/>
        <v>0</v>
      </c>
      <c r="AB179" s="273">
        <f t="shared" si="605"/>
        <v>0</v>
      </c>
      <c r="AC179" s="273">
        <f t="shared" si="605"/>
        <v>0</v>
      </c>
      <c r="AD179" s="273">
        <f t="shared" si="605"/>
        <v>0</v>
      </c>
      <c r="AE179" s="273">
        <f t="shared" si="605"/>
        <v>0</v>
      </c>
      <c r="AF179" s="273">
        <f t="shared" si="605"/>
        <v>0</v>
      </c>
    </row>
    <row r="180" spans="4:32">
      <c r="D180" s="168">
        <v>8250</v>
      </c>
      <c r="E180" s="193"/>
      <c r="F180" s="273">
        <f t="shared" si="603"/>
        <v>0</v>
      </c>
      <c r="G180" s="273">
        <f t="shared" si="603"/>
        <v>0</v>
      </c>
      <c r="H180" s="273">
        <f t="shared" si="603"/>
        <v>0</v>
      </c>
      <c r="I180" s="273">
        <f t="shared" si="603"/>
        <v>0</v>
      </c>
      <c r="J180" s="273">
        <f t="shared" si="603"/>
        <v>0</v>
      </c>
      <c r="K180" s="273">
        <f t="shared" si="603"/>
        <v>0</v>
      </c>
      <c r="L180" s="273">
        <f t="shared" si="603"/>
        <v>0</v>
      </c>
      <c r="M180" s="273">
        <f t="shared" si="603"/>
        <v>0</v>
      </c>
      <c r="N180" s="273">
        <f t="shared" si="603"/>
        <v>0</v>
      </c>
      <c r="O180" s="273">
        <f t="shared" si="603"/>
        <v>0</v>
      </c>
      <c r="P180" s="273">
        <f t="shared" si="604"/>
        <v>0</v>
      </c>
      <c r="Q180" s="273">
        <f t="shared" si="604"/>
        <v>0</v>
      </c>
      <c r="R180" s="273">
        <f t="shared" si="604"/>
        <v>0</v>
      </c>
      <c r="S180" s="273">
        <f t="shared" si="604"/>
        <v>0</v>
      </c>
      <c r="T180" s="273">
        <f t="shared" si="604"/>
        <v>0</v>
      </c>
      <c r="U180" s="273">
        <f t="shared" si="604"/>
        <v>0</v>
      </c>
      <c r="V180" s="273">
        <f t="shared" si="604"/>
        <v>0</v>
      </c>
      <c r="W180" s="273">
        <f t="shared" si="604"/>
        <v>0</v>
      </c>
      <c r="X180" s="273">
        <f t="shared" si="604"/>
        <v>0</v>
      </c>
      <c r="Y180" s="273">
        <f t="shared" si="604"/>
        <v>0</v>
      </c>
      <c r="Z180" s="273">
        <f t="shared" si="605"/>
        <v>0</v>
      </c>
      <c r="AA180" s="273">
        <f t="shared" si="605"/>
        <v>0</v>
      </c>
      <c r="AB180" s="273">
        <f t="shared" si="605"/>
        <v>0</v>
      </c>
      <c r="AC180" s="273">
        <f t="shared" si="605"/>
        <v>0</v>
      </c>
      <c r="AD180" s="273">
        <f t="shared" si="605"/>
        <v>0</v>
      </c>
      <c r="AE180" s="273">
        <f t="shared" si="605"/>
        <v>0</v>
      </c>
      <c r="AF180" s="273">
        <f t="shared" si="605"/>
        <v>0</v>
      </c>
    </row>
    <row r="181" spans="4:32">
      <c r="D181" s="168">
        <v>8310</v>
      </c>
      <c r="E181" s="193"/>
      <c r="F181" s="273">
        <f t="shared" ref="F181:O189" si="606">SUMIF($C$10:$C$166,$D181,F$10:F$166)</f>
        <v>0</v>
      </c>
      <c r="G181" s="273">
        <f t="shared" si="606"/>
        <v>0</v>
      </c>
      <c r="H181" s="273">
        <f t="shared" si="606"/>
        <v>0</v>
      </c>
      <c r="I181" s="273">
        <f t="shared" si="606"/>
        <v>0</v>
      </c>
      <c r="J181" s="273">
        <f t="shared" si="606"/>
        <v>0</v>
      </c>
      <c r="K181" s="273">
        <f t="shared" si="606"/>
        <v>0</v>
      </c>
      <c r="L181" s="273">
        <f t="shared" si="606"/>
        <v>0</v>
      </c>
      <c r="M181" s="273">
        <f t="shared" si="606"/>
        <v>0</v>
      </c>
      <c r="N181" s="273">
        <f t="shared" si="606"/>
        <v>0</v>
      </c>
      <c r="O181" s="273">
        <f t="shared" si="606"/>
        <v>0</v>
      </c>
      <c r="P181" s="273">
        <f t="shared" ref="P181:Y189" si="607">SUMIF($C$10:$C$166,$D181,P$10:P$166)</f>
        <v>0</v>
      </c>
      <c r="Q181" s="273">
        <f t="shared" si="607"/>
        <v>0</v>
      </c>
      <c r="R181" s="273">
        <f t="shared" si="607"/>
        <v>0</v>
      </c>
      <c r="S181" s="273">
        <f t="shared" si="607"/>
        <v>0</v>
      </c>
      <c r="T181" s="273">
        <f t="shared" si="607"/>
        <v>0</v>
      </c>
      <c r="U181" s="273">
        <f t="shared" si="607"/>
        <v>0</v>
      </c>
      <c r="V181" s="273">
        <f t="shared" si="607"/>
        <v>0</v>
      </c>
      <c r="W181" s="273">
        <f t="shared" si="607"/>
        <v>0</v>
      </c>
      <c r="X181" s="273">
        <f t="shared" si="607"/>
        <v>0</v>
      </c>
      <c r="Y181" s="273">
        <f t="shared" si="607"/>
        <v>0</v>
      </c>
      <c r="Z181" s="273">
        <f t="shared" ref="Z181:AF189" si="608">SUMIF($C$10:$C$166,$D181,Z$10:Z$166)</f>
        <v>0</v>
      </c>
      <c r="AA181" s="273">
        <f t="shared" si="608"/>
        <v>0</v>
      </c>
      <c r="AB181" s="273">
        <f t="shared" si="608"/>
        <v>0</v>
      </c>
      <c r="AC181" s="273">
        <f t="shared" si="608"/>
        <v>0</v>
      </c>
      <c r="AD181" s="273">
        <f t="shared" si="608"/>
        <v>0</v>
      </c>
      <c r="AE181" s="273">
        <f t="shared" si="608"/>
        <v>0</v>
      </c>
      <c r="AF181" s="273">
        <f t="shared" si="608"/>
        <v>0</v>
      </c>
    </row>
    <row r="182" spans="4:32">
      <c r="D182" s="168">
        <v>8320</v>
      </c>
      <c r="E182" s="193"/>
      <c r="F182" s="273">
        <f t="shared" si="606"/>
        <v>0</v>
      </c>
      <c r="G182" s="273">
        <f t="shared" si="606"/>
        <v>0</v>
      </c>
      <c r="H182" s="273">
        <f t="shared" si="606"/>
        <v>0</v>
      </c>
      <c r="I182" s="273">
        <f t="shared" si="606"/>
        <v>0</v>
      </c>
      <c r="J182" s="273">
        <f t="shared" si="606"/>
        <v>0</v>
      </c>
      <c r="K182" s="273">
        <f t="shared" si="606"/>
        <v>0</v>
      </c>
      <c r="L182" s="273">
        <f t="shared" si="606"/>
        <v>0</v>
      </c>
      <c r="M182" s="273">
        <f t="shared" si="606"/>
        <v>0</v>
      </c>
      <c r="N182" s="273">
        <f t="shared" si="606"/>
        <v>0</v>
      </c>
      <c r="O182" s="273">
        <f t="shared" si="606"/>
        <v>0</v>
      </c>
      <c r="P182" s="273">
        <f t="shared" si="607"/>
        <v>0</v>
      </c>
      <c r="Q182" s="273">
        <f t="shared" si="607"/>
        <v>0</v>
      </c>
      <c r="R182" s="273">
        <f t="shared" si="607"/>
        <v>0</v>
      </c>
      <c r="S182" s="273">
        <f t="shared" si="607"/>
        <v>0</v>
      </c>
      <c r="T182" s="273">
        <f t="shared" si="607"/>
        <v>0</v>
      </c>
      <c r="U182" s="273">
        <f t="shared" si="607"/>
        <v>0</v>
      </c>
      <c r="V182" s="273">
        <f t="shared" si="607"/>
        <v>0</v>
      </c>
      <c r="W182" s="273">
        <f t="shared" si="607"/>
        <v>0</v>
      </c>
      <c r="X182" s="273">
        <f t="shared" si="607"/>
        <v>0</v>
      </c>
      <c r="Y182" s="273">
        <f t="shared" si="607"/>
        <v>0</v>
      </c>
      <c r="Z182" s="273">
        <f t="shared" si="608"/>
        <v>0</v>
      </c>
      <c r="AA182" s="273">
        <f t="shared" si="608"/>
        <v>0</v>
      </c>
      <c r="AB182" s="273">
        <f t="shared" si="608"/>
        <v>0</v>
      </c>
      <c r="AC182" s="273">
        <f t="shared" si="608"/>
        <v>0</v>
      </c>
      <c r="AD182" s="273">
        <f t="shared" si="608"/>
        <v>0</v>
      </c>
      <c r="AE182" s="273">
        <f t="shared" si="608"/>
        <v>0</v>
      </c>
      <c r="AF182" s="273">
        <f t="shared" si="608"/>
        <v>0</v>
      </c>
    </row>
    <row r="183" spans="4:32">
      <c r="D183" s="168">
        <v>8340</v>
      </c>
      <c r="E183" s="193"/>
      <c r="F183" s="273">
        <f t="shared" si="606"/>
        <v>0</v>
      </c>
      <c r="G183" s="273">
        <f t="shared" si="606"/>
        <v>0</v>
      </c>
      <c r="H183" s="273">
        <f t="shared" si="606"/>
        <v>0</v>
      </c>
      <c r="I183" s="273">
        <f t="shared" si="606"/>
        <v>0</v>
      </c>
      <c r="J183" s="273">
        <f t="shared" si="606"/>
        <v>0</v>
      </c>
      <c r="K183" s="273">
        <f t="shared" si="606"/>
        <v>0</v>
      </c>
      <c r="L183" s="273">
        <f t="shared" si="606"/>
        <v>0</v>
      </c>
      <c r="M183" s="273">
        <f t="shared" si="606"/>
        <v>0</v>
      </c>
      <c r="N183" s="273">
        <f t="shared" si="606"/>
        <v>0</v>
      </c>
      <c r="O183" s="273">
        <f t="shared" si="606"/>
        <v>0</v>
      </c>
      <c r="P183" s="273">
        <f t="shared" si="607"/>
        <v>0</v>
      </c>
      <c r="Q183" s="273">
        <f t="shared" si="607"/>
        <v>0</v>
      </c>
      <c r="R183" s="273">
        <f t="shared" si="607"/>
        <v>0</v>
      </c>
      <c r="S183" s="273">
        <f t="shared" si="607"/>
        <v>0</v>
      </c>
      <c r="T183" s="273">
        <f t="shared" si="607"/>
        <v>0</v>
      </c>
      <c r="U183" s="273">
        <f t="shared" si="607"/>
        <v>0</v>
      </c>
      <c r="V183" s="273">
        <f t="shared" si="607"/>
        <v>0</v>
      </c>
      <c r="W183" s="273">
        <f t="shared" si="607"/>
        <v>0</v>
      </c>
      <c r="X183" s="273">
        <f t="shared" si="607"/>
        <v>0</v>
      </c>
      <c r="Y183" s="273">
        <f t="shared" si="607"/>
        <v>0</v>
      </c>
      <c r="Z183" s="273">
        <f t="shared" si="608"/>
        <v>0</v>
      </c>
      <c r="AA183" s="273">
        <f t="shared" si="608"/>
        <v>0</v>
      </c>
      <c r="AB183" s="273">
        <f t="shared" si="608"/>
        <v>0</v>
      </c>
      <c r="AC183" s="273">
        <f t="shared" si="608"/>
        <v>0</v>
      </c>
      <c r="AD183" s="273">
        <f t="shared" si="608"/>
        <v>0</v>
      </c>
      <c r="AE183" s="273">
        <f t="shared" si="608"/>
        <v>0</v>
      </c>
      <c r="AF183" s="273">
        <f t="shared" si="608"/>
        <v>0</v>
      </c>
    </row>
    <row r="184" spans="4:32">
      <c r="D184" s="168">
        <v>8350</v>
      </c>
      <c r="E184" s="193"/>
      <c r="F184" s="273">
        <f t="shared" si="606"/>
        <v>0</v>
      </c>
      <c r="G184" s="273">
        <f t="shared" si="606"/>
        <v>0</v>
      </c>
      <c r="H184" s="273">
        <f t="shared" si="606"/>
        <v>0</v>
      </c>
      <c r="I184" s="273">
        <f t="shared" si="606"/>
        <v>0</v>
      </c>
      <c r="J184" s="273">
        <f t="shared" si="606"/>
        <v>0</v>
      </c>
      <c r="K184" s="273">
        <f t="shared" si="606"/>
        <v>0</v>
      </c>
      <c r="L184" s="273">
        <f t="shared" si="606"/>
        <v>0</v>
      </c>
      <c r="M184" s="273">
        <f t="shared" si="606"/>
        <v>0</v>
      </c>
      <c r="N184" s="273">
        <f t="shared" si="606"/>
        <v>0</v>
      </c>
      <c r="O184" s="273">
        <f t="shared" si="606"/>
        <v>0</v>
      </c>
      <c r="P184" s="273">
        <f t="shared" si="607"/>
        <v>0</v>
      </c>
      <c r="Q184" s="273">
        <f t="shared" si="607"/>
        <v>0</v>
      </c>
      <c r="R184" s="273">
        <f t="shared" si="607"/>
        <v>0</v>
      </c>
      <c r="S184" s="273">
        <f t="shared" si="607"/>
        <v>0</v>
      </c>
      <c r="T184" s="273">
        <f t="shared" si="607"/>
        <v>0</v>
      </c>
      <c r="U184" s="273">
        <f t="shared" si="607"/>
        <v>0</v>
      </c>
      <c r="V184" s="273">
        <f t="shared" si="607"/>
        <v>0</v>
      </c>
      <c r="W184" s="273">
        <f t="shared" si="607"/>
        <v>0</v>
      </c>
      <c r="X184" s="273">
        <f t="shared" si="607"/>
        <v>0</v>
      </c>
      <c r="Y184" s="273">
        <f t="shared" si="607"/>
        <v>0</v>
      </c>
      <c r="Z184" s="273">
        <f t="shared" si="608"/>
        <v>0</v>
      </c>
      <c r="AA184" s="273">
        <f t="shared" si="608"/>
        <v>0</v>
      </c>
      <c r="AB184" s="273">
        <f t="shared" si="608"/>
        <v>0</v>
      </c>
      <c r="AC184" s="273">
        <f t="shared" si="608"/>
        <v>0</v>
      </c>
      <c r="AD184" s="273">
        <f t="shared" si="608"/>
        <v>0</v>
      </c>
      <c r="AE184" s="273">
        <f t="shared" si="608"/>
        <v>0</v>
      </c>
      <c r="AF184" s="273">
        <f t="shared" si="608"/>
        <v>0</v>
      </c>
    </row>
    <row r="185" spans="4:32">
      <c r="D185" s="168">
        <v>8360</v>
      </c>
      <c r="E185" s="193"/>
      <c r="F185" s="273">
        <f t="shared" si="606"/>
        <v>0</v>
      </c>
      <c r="G185" s="273">
        <f t="shared" si="606"/>
        <v>0</v>
      </c>
      <c r="H185" s="273">
        <f t="shared" si="606"/>
        <v>0</v>
      </c>
      <c r="I185" s="273">
        <f t="shared" si="606"/>
        <v>0</v>
      </c>
      <c r="J185" s="273">
        <f t="shared" si="606"/>
        <v>0</v>
      </c>
      <c r="K185" s="273">
        <f t="shared" si="606"/>
        <v>0</v>
      </c>
      <c r="L185" s="273">
        <f t="shared" si="606"/>
        <v>0</v>
      </c>
      <c r="M185" s="273">
        <f t="shared" si="606"/>
        <v>0</v>
      </c>
      <c r="N185" s="273">
        <f t="shared" si="606"/>
        <v>0</v>
      </c>
      <c r="O185" s="273">
        <f t="shared" si="606"/>
        <v>0</v>
      </c>
      <c r="P185" s="273">
        <f t="shared" si="607"/>
        <v>0</v>
      </c>
      <c r="Q185" s="273">
        <f t="shared" si="607"/>
        <v>0</v>
      </c>
      <c r="R185" s="273">
        <f t="shared" si="607"/>
        <v>0</v>
      </c>
      <c r="S185" s="273">
        <f t="shared" si="607"/>
        <v>0</v>
      </c>
      <c r="T185" s="273">
        <f t="shared" si="607"/>
        <v>0</v>
      </c>
      <c r="U185" s="273">
        <f t="shared" si="607"/>
        <v>0</v>
      </c>
      <c r="V185" s="273">
        <f t="shared" si="607"/>
        <v>0</v>
      </c>
      <c r="W185" s="273">
        <f t="shared" si="607"/>
        <v>0</v>
      </c>
      <c r="X185" s="273">
        <f t="shared" si="607"/>
        <v>0</v>
      </c>
      <c r="Y185" s="273">
        <f t="shared" si="607"/>
        <v>0</v>
      </c>
      <c r="Z185" s="273">
        <f t="shared" si="608"/>
        <v>0</v>
      </c>
      <c r="AA185" s="273">
        <f t="shared" si="608"/>
        <v>0</v>
      </c>
      <c r="AB185" s="273">
        <f t="shared" si="608"/>
        <v>0</v>
      </c>
      <c r="AC185" s="273">
        <f t="shared" si="608"/>
        <v>0</v>
      </c>
      <c r="AD185" s="273">
        <f t="shared" si="608"/>
        <v>0</v>
      </c>
      <c r="AE185" s="273">
        <f t="shared" si="608"/>
        <v>0</v>
      </c>
      <c r="AF185" s="273">
        <f t="shared" si="608"/>
        <v>0</v>
      </c>
    </row>
    <row r="186" spans="4:32">
      <c r="D186" s="168">
        <v>8400</v>
      </c>
      <c r="E186" s="193"/>
      <c r="F186" s="273">
        <f t="shared" si="606"/>
        <v>0</v>
      </c>
      <c r="G186" s="273">
        <f t="shared" si="606"/>
        <v>0</v>
      </c>
      <c r="H186" s="273">
        <f t="shared" si="606"/>
        <v>0</v>
      </c>
      <c r="I186" s="273">
        <f t="shared" si="606"/>
        <v>0</v>
      </c>
      <c r="J186" s="273">
        <f t="shared" si="606"/>
        <v>0</v>
      </c>
      <c r="K186" s="273">
        <f t="shared" si="606"/>
        <v>0</v>
      </c>
      <c r="L186" s="273">
        <f t="shared" si="606"/>
        <v>0</v>
      </c>
      <c r="M186" s="273">
        <f t="shared" si="606"/>
        <v>0</v>
      </c>
      <c r="N186" s="273">
        <f t="shared" si="606"/>
        <v>0</v>
      </c>
      <c r="O186" s="273">
        <f t="shared" si="606"/>
        <v>0</v>
      </c>
      <c r="P186" s="273">
        <f t="shared" si="607"/>
        <v>0</v>
      </c>
      <c r="Q186" s="273">
        <f t="shared" si="607"/>
        <v>0</v>
      </c>
      <c r="R186" s="273">
        <f t="shared" si="607"/>
        <v>0</v>
      </c>
      <c r="S186" s="273">
        <f t="shared" si="607"/>
        <v>0</v>
      </c>
      <c r="T186" s="273">
        <f t="shared" si="607"/>
        <v>0</v>
      </c>
      <c r="U186" s="273">
        <f t="shared" si="607"/>
        <v>0</v>
      </c>
      <c r="V186" s="273">
        <f t="shared" si="607"/>
        <v>0</v>
      </c>
      <c r="W186" s="273">
        <f t="shared" si="607"/>
        <v>0</v>
      </c>
      <c r="X186" s="273">
        <f t="shared" si="607"/>
        <v>0</v>
      </c>
      <c r="Y186" s="273">
        <f t="shared" si="607"/>
        <v>0</v>
      </c>
      <c r="Z186" s="273">
        <f t="shared" si="608"/>
        <v>0</v>
      </c>
      <c r="AA186" s="273">
        <f t="shared" si="608"/>
        <v>0</v>
      </c>
      <c r="AB186" s="273">
        <f t="shared" si="608"/>
        <v>0</v>
      </c>
      <c r="AC186" s="273">
        <f t="shared" si="608"/>
        <v>0</v>
      </c>
      <c r="AD186" s="273">
        <f t="shared" si="608"/>
        <v>0</v>
      </c>
      <c r="AE186" s="273">
        <f t="shared" si="608"/>
        <v>0</v>
      </c>
      <c r="AF186" s="273">
        <f t="shared" si="608"/>
        <v>0</v>
      </c>
    </row>
    <row r="187" spans="4:32">
      <c r="D187" s="168">
        <v>8410</v>
      </c>
      <c r="E187" s="193"/>
      <c r="F187" s="273">
        <f t="shared" si="606"/>
        <v>0</v>
      </c>
      <c r="G187" s="273">
        <f t="shared" si="606"/>
        <v>0</v>
      </c>
      <c r="H187" s="273">
        <f t="shared" si="606"/>
        <v>0</v>
      </c>
      <c r="I187" s="273">
        <f t="shared" si="606"/>
        <v>0</v>
      </c>
      <c r="J187" s="273">
        <f t="shared" si="606"/>
        <v>0</v>
      </c>
      <c r="K187" s="273">
        <f t="shared" si="606"/>
        <v>0</v>
      </c>
      <c r="L187" s="273">
        <f t="shared" si="606"/>
        <v>0</v>
      </c>
      <c r="M187" s="273">
        <f t="shared" si="606"/>
        <v>0</v>
      </c>
      <c r="N187" s="273">
        <f t="shared" si="606"/>
        <v>0</v>
      </c>
      <c r="O187" s="273">
        <f t="shared" si="606"/>
        <v>0</v>
      </c>
      <c r="P187" s="273">
        <f t="shared" si="607"/>
        <v>0</v>
      </c>
      <c r="Q187" s="273">
        <f t="shared" si="607"/>
        <v>0</v>
      </c>
      <c r="R187" s="273">
        <f t="shared" si="607"/>
        <v>0</v>
      </c>
      <c r="S187" s="273">
        <f t="shared" si="607"/>
        <v>0</v>
      </c>
      <c r="T187" s="273">
        <f t="shared" si="607"/>
        <v>0</v>
      </c>
      <c r="U187" s="273">
        <f t="shared" si="607"/>
        <v>0</v>
      </c>
      <c r="V187" s="273">
        <f t="shared" si="607"/>
        <v>0</v>
      </c>
      <c r="W187" s="273">
        <f t="shared" si="607"/>
        <v>0</v>
      </c>
      <c r="X187" s="273">
        <f t="shared" si="607"/>
        <v>0</v>
      </c>
      <c r="Y187" s="273">
        <f t="shared" si="607"/>
        <v>0</v>
      </c>
      <c r="Z187" s="273">
        <f t="shared" si="608"/>
        <v>0</v>
      </c>
      <c r="AA187" s="273">
        <f t="shared" si="608"/>
        <v>0</v>
      </c>
      <c r="AB187" s="273">
        <f t="shared" si="608"/>
        <v>0</v>
      </c>
      <c r="AC187" s="273">
        <f t="shared" si="608"/>
        <v>0</v>
      </c>
      <c r="AD187" s="273">
        <f t="shared" si="608"/>
        <v>0</v>
      </c>
      <c r="AE187" s="273">
        <f t="shared" si="608"/>
        <v>0</v>
      </c>
      <c r="AF187" s="273">
        <f t="shared" si="608"/>
        <v>0</v>
      </c>
    </row>
    <row r="188" spans="4:32">
      <c r="D188" s="168">
        <v>8470</v>
      </c>
      <c r="E188" s="193"/>
      <c r="F188" s="273">
        <f t="shared" si="606"/>
        <v>0</v>
      </c>
      <c r="G188" s="273">
        <f t="shared" si="606"/>
        <v>0</v>
      </c>
      <c r="H188" s="273">
        <f t="shared" si="606"/>
        <v>0</v>
      </c>
      <c r="I188" s="273">
        <f t="shared" si="606"/>
        <v>0</v>
      </c>
      <c r="J188" s="273">
        <f t="shared" si="606"/>
        <v>0</v>
      </c>
      <c r="K188" s="273">
        <f t="shared" si="606"/>
        <v>0</v>
      </c>
      <c r="L188" s="273">
        <f t="shared" si="606"/>
        <v>0</v>
      </c>
      <c r="M188" s="273">
        <f t="shared" si="606"/>
        <v>0</v>
      </c>
      <c r="N188" s="273">
        <f t="shared" si="606"/>
        <v>0</v>
      </c>
      <c r="O188" s="273">
        <f t="shared" si="606"/>
        <v>0</v>
      </c>
      <c r="P188" s="273">
        <f t="shared" si="607"/>
        <v>0</v>
      </c>
      <c r="Q188" s="273">
        <f t="shared" si="607"/>
        <v>0</v>
      </c>
      <c r="R188" s="273">
        <f t="shared" si="607"/>
        <v>0</v>
      </c>
      <c r="S188" s="273">
        <f t="shared" si="607"/>
        <v>0</v>
      </c>
      <c r="T188" s="273">
        <f t="shared" si="607"/>
        <v>0</v>
      </c>
      <c r="U188" s="273">
        <f t="shared" si="607"/>
        <v>0</v>
      </c>
      <c r="V188" s="273">
        <f t="shared" si="607"/>
        <v>0</v>
      </c>
      <c r="W188" s="273">
        <f t="shared" si="607"/>
        <v>0</v>
      </c>
      <c r="X188" s="273">
        <f t="shared" si="607"/>
        <v>0</v>
      </c>
      <c r="Y188" s="273">
        <f t="shared" si="607"/>
        <v>0</v>
      </c>
      <c r="Z188" s="273">
        <f t="shared" si="608"/>
        <v>0</v>
      </c>
      <c r="AA188" s="273">
        <f t="shared" si="608"/>
        <v>0</v>
      </c>
      <c r="AB188" s="273">
        <f t="shared" si="608"/>
        <v>0</v>
      </c>
      <c r="AC188" s="273">
        <f t="shared" si="608"/>
        <v>0</v>
      </c>
      <c r="AD188" s="273">
        <f t="shared" si="608"/>
        <v>0</v>
      </c>
      <c r="AE188" s="273">
        <f t="shared" si="608"/>
        <v>0</v>
      </c>
      <c r="AF188" s="273">
        <f t="shared" si="608"/>
        <v>0</v>
      </c>
    </row>
    <row r="189" spans="4:32">
      <c r="D189" s="168">
        <v>8500</v>
      </c>
      <c r="E189" s="193"/>
      <c r="F189" s="273">
        <f t="shared" si="606"/>
        <v>0</v>
      </c>
      <c r="G189" s="273">
        <f t="shared" si="606"/>
        <v>0</v>
      </c>
      <c r="H189" s="273">
        <f t="shared" si="606"/>
        <v>0</v>
      </c>
      <c r="I189" s="273">
        <f t="shared" si="606"/>
        <v>0</v>
      </c>
      <c r="J189" s="273">
        <f t="shared" si="606"/>
        <v>0</v>
      </c>
      <c r="K189" s="273">
        <f t="shared" si="606"/>
        <v>0</v>
      </c>
      <c r="L189" s="273">
        <f t="shared" si="606"/>
        <v>0</v>
      </c>
      <c r="M189" s="273">
        <f t="shared" si="606"/>
        <v>0</v>
      </c>
      <c r="N189" s="273">
        <f t="shared" si="606"/>
        <v>0</v>
      </c>
      <c r="O189" s="273">
        <f t="shared" si="606"/>
        <v>0</v>
      </c>
      <c r="P189" s="273">
        <f t="shared" si="607"/>
        <v>0</v>
      </c>
      <c r="Q189" s="273">
        <f t="shared" si="607"/>
        <v>0</v>
      </c>
      <c r="R189" s="273">
        <f t="shared" si="607"/>
        <v>0</v>
      </c>
      <c r="S189" s="273">
        <f t="shared" si="607"/>
        <v>0</v>
      </c>
      <c r="T189" s="273">
        <f t="shared" si="607"/>
        <v>0</v>
      </c>
      <c r="U189" s="273">
        <f t="shared" si="607"/>
        <v>0</v>
      </c>
      <c r="V189" s="273">
        <f t="shared" si="607"/>
        <v>0</v>
      </c>
      <c r="W189" s="273">
        <f t="shared" si="607"/>
        <v>0</v>
      </c>
      <c r="X189" s="273">
        <f t="shared" si="607"/>
        <v>0</v>
      </c>
      <c r="Y189" s="273">
        <f t="shared" si="607"/>
        <v>0</v>
      </c>
      <c r="Z189" s="273">
        <f t="shared" si="608"/>
        <v>0</v>
      </c>
      <c r="AA189" s="273">
        <f t="shared" si="608"/>
        <v>0</v>
      </c>
      <c r="AB189" s="273">
        <f t="shared" si="608"/>
        <v>0</v>
      </c>
      <c r="AC189" s="273">
        <f t="shared" si="608"/>
        <v>0</v>
      </c>
      <c r="AD189" s="273">
        <f t="shared" si="608"/>
        <v>0</v>
      </c>
      <c r="AE189" s="273">
        <f t="shared" si="608"/>
        <v>0</v>
      </c>
      <c r="AF189" s="273">
        <f t="shared" si="608"/>
        <v>0</v>
      </c>
    </row>
    <row r="190" spans="4:32">
      <c r="D190" s="168">
        <v>8560</v>
      </c>
      <c r="E190" s="193"/>
      <c r="F190" s="273">
        <f>SUMIF($C$10:$C$163,$D190,F$10:F$163)</f>
        <v>0</v>
      </c>
      <c r="G190" s="273">
        <f>SUMIF($C$10:$C$163,$D190,G$10:G$163)</f>
        <v>0</v>
      </c>
      <c r="H190" s="273">
        <f>SUMIF($C$10:$C$163,$D190,H$10:H$163)</f>
        <v>0</v>
      </c>
      <c r="I190" s="273">
        <f>SUMIF($C$10:$C$163,$D190,I$10:I$163)</f>
        <v>0</v>
      </c>
      <c r="J190" s="273">
        <f t="shared" ref="J190:S199" si="609">SUMIF($C$10:$C$166,$D190,J$10:J$166)</f>
        <v>0</v>
      </c>
      <c r="K190" s="273">
        <f t="shared" si="609"/>
        <v>0</v>
      </c>
      <c r="L190" s="273">
        <f t="shared" si="609"/>
        <v>0</v>
      </c>
      <c r="M190" s="273">
        <f t="shared" si="609"/>
        <v>0</v>
      </c>
      <c r="N190" s="273">
        <f t="shared" si="609"/>
        <v>0</v>
      </c>
      <c r="O190" s="273">
        <f t="shared" si="609"/>
        <v>0</v>
      </c>
      <c r="P190" s="273">
        <f t="shared" si="609"/>
        <v>0</v>
      </c>
      <c r="Q190" s="273">
        <f t="shared" si="609"/>
        <v>0</v>
      </c>
      <c r="R190" s="273">
        <f t="shared" si="609"/>
        <v>0</v>
      </c>
      <c r="S190" s="273">
        <f t="shared" si="609"/>
        <v>0</v>
      </c>
      <c r="T190" s="273">
        <f t="shared" ref="T190:AF199" si="610">SUMIF($C$10:$C$166,$D190,T$10:T$166)</f>
        <v>0</v>
      </c>
      <c r="U190" s="273">
        <f t="shared" si="610"/>
        <v>0</v>
      </c>
      <c r="V190" s="273">
        <f t="shared" si="610"/>
        <v>0</v>
      </c>
      <c r="W190" s="273">
        <f t="shared" si="610"/>
        <v>0</v>
      </c>
      <c r="X190" s="273">
        <f t="shared" si="610"/>
        <v>0</v>
      </c>
      <c r="Y190" s="273">
        <f t="shared" si="610"/>
        <v>0</v>
      </c>
      <c r="Z190" s="273">
        <f t="shared" si="610"/>
        <v>0</v>
      </c>
      <c r="AA190" s="273">
        <f t="shared" si="610"/>
        <v>0</v>
      </c>
      <c r="AB190" s="273">
        <f t="shared" si="610"/>
        <v>0</v>
      </c>
      <c r="AC190" s="273">
        <f t="shared" si="610"/>
        <v>0</v>
      </c>
      <c r="AD190" s="273">
        <f t="shared" si="610"/>
        <v>0</v>
      </c>
      <c r="AE190" s="273">
        <f t="shared" si="610"/>
        <v>0</v>
      </c>
      <c r="AF190" s="273">
        <f t="shared" si="610"/>
        <v>0</v>
      </c>
    </row>
    <row r="191" spans="4:32">
      <c r="D191" s="168">
        <v>8570</v>
      </c>
      <c r="E191" s="193"/>
      <c r="F191" s="273">
        <f t="shared" ref="F191:I210" si="611">SUMIF($C$10:$C$166,$D191,F$10:F$166)</f>
        <v>0</v>
      </c>
      <c r="G191" s="273">
        <f t="shared" si="611"/>
        <v>0</v>
      </c>
      <c r="H191" s="273">
        <f t="shared" si="611"/>
        <v>0</v>
      </c>
      <c r="I191" s="273">
        <f t="shared" si="611"/>
        <v>0</v>
      </c>
      <c r="J191" s="273">
        <f t="shared" si="609"/>
        <v>0</v>
      </c>
      <c r="K191" s="273">
        <f t="shared" si="609"/>
        <v>0</v>
      </c>
      <c r="L191" s="273">
        <f t="shared" si="609"/>
        <v>0</v>
      </c>
      <c r="M191" s="273">
        <f t="shared" si="609"/>
        <v>0</v>
      </c>
      <c r="N191" s="273">
        <f t="shared" si="609"/>
        <v>0</v>
      </c>
      <c r="O191" s="273">
        <f t="shared" si="609"/>
        <v>0</v>
      </c>
      <c r="P191" s="273">
        <f t="shared" si="609"/>
        <v>0</v>
      </c>
      <c r="Q191" s="273">
        <f t="shared" si="609"/>
        <v>0</v>
      </c>
      <c r="R191" s="273">
        <f t="shared" si="609"/>
        <v>0</v>
      </c>
      <c r="S191" s="273">
        <f t="shared" si="609"/>
        <v>0</v>
      </c>
      <c r="T191" s="273">
        <f t="shared" si="610"/>
        <v>0</v>
      </c>
      <c r="U191" s="273">
        <f t="shared" si="610"/>
        <v>0</v>
      </c>
      <c r="V191" s="273">
        <f t="shared" si="610"/>
        <v>0</v>
      </c>
      <c r="W191" s="273">
        <f t="shared" si="610"/>
        <v>0</v>
      </c>
      <c r="X191" s="273">
        <f t="shared" si="610"/>
        <v>0</v>
      </c>
      <c r="Y191" s="273">
        <f t="shared" si="610"/>
        <v>0</v>
      </c>
      <c r="Z191" s="273">
        <f t="shared" si="610"/>
        <v>0</v>
      </c>
      <c r="AA191" s="273">
        <f t="shared" si="610"/>
        <v>0</v>
      </c>
      <c r="AB191" s="273">
        <f t="shared" si="610"/>
        <v>0</v>
      </c>
      <c r="AC191" s="273">
        <f t="shared" si="610"/>
        <v>0</v>
      </c>
      <c r="AD191" s="273">
        <f t="shared" si="610"/>
        <v>0</v>
      </c>
      <c r="AE191" s="273">
        <f t="shared" si="610"/>
        <v>0</v>
      </c>
      <c r="AF191" s="273">
        <f t="shared" si="610"/>
        <v>0</v>
      </c>
    </row>
    <row r="192" spans="4:32">
      <c r="D192" s="168">
        <v>8580</v>
      </c>
      <c r="E192" s="193"/>
      <c r="F192" s="273">
        <f t="shared" si="611"/>
        <v>0</v>
      </c>
      <c r="G192" s="273">
        <f t="shared" si="611"/>
        <v>0</v>
      </c>
      <c r="H192" s="273">
        <f t="shared" si="611"/>
        <v>0</v>
      </c>
      <c r="I192" s="273">
        <f t="shared" si="611"/>
        <v>0</v>
      </c>
      <c r="J192" s="273">
        <f t="shared" si="609"/>
        <v>0</v>
      </c>
      <c r="K192" s="273">
        <f t="shared" si="609"/>
        <v>0</v>
      </c>
      <c r="L192" s="273">
        <f t="shared" si="609"/>
        <v>0</v>
      </c>
      <c r="M192" s="273">
        <f t="shared" si="609"/>
        <v>0</v>
      </c>
      <c r="N192" s="273">
        <f t="shared" si="609"/>
        <v>0</v>
      </c>
      <c r="O192" s="273">
        <f t="shared" si="609"/>
        <v>0</v>
      </c>
      <c r="P192" s="273">
        <f t="shared" si="609"/>
        <v>0</v>
      </c>
      <c r="Q192" s="273">
        <f t="shared" si="609"/>
        <v>0</v>
      </c>
      <c r="R192" s="273">
        <f t="shared" si="609"/>
        <v>0</v>
      </c>
      <c r="S192" s="273">
        <f t="shared" si="609"/>
        <v>0</v>
      </c>
      <c r="T192" s="273">
        <f t="shared" si="610"/>
        <v>0</v>
      </c>
      <c r="U192" s="273">
        <f t="shared" si="610"/>
        <v>0</v>
      </c>
      <c r="V192" s="273">
        <f t="shared" si="610"/>
        <v>0</v>
      </c>
      <c r="W192" s="273">
        <f t="shared" si="610"/>
        <v>0</v>
      </c>
      <c r="X192" s="273">
        <f t="shared" si="610"/>
        <v>0</v>
      </c>
      <c r="Y192" s="273">
        <f t="shared" si="610"/>
        <v>0</v>
      </c>
      <c r="Z192" s="273">
        <f t="shared" si="610"/>
        <v>0</v>
      </c>
      <c r="AA192" s="273">
        <f t="shared" si="610"/>
        <v>0</v>
      </c>
      <c r="AB192" s="273">
        <f t="shared" si="610"/>
        <v>0</v>
      </c>
      <c r="AC192" s="273">
        <f t="shared" si="610"/>
        <v>0</v>
      </c>
      <c r="AD192" s="273">
        <f t="shared" si="610"/>
        <v>0</v>
      </c>
      <c r="AE192" s="273">
        <f t="shared" si="610"/>
        <v>0</v>
      </c>
      <c r="AF192" s="273">
        <f t="shared" si="610"/>
        <v>0</v>
      </c>
    </row>
    <row r="193" spans="4:32">
      <c r="D193" s="168">
        <v>8590</v>
      </c>
      <c r="E193" s="193"/>
      <c r="F193" s="273">
        <f t="shared" si="611"/>
        <v>0</v>
      </c>
      <c r="G193" s="273">
        <f t="shared" si="611"/>
        <v>0</v>
      </c>
      <c r="H193" s="273">
        <f t="shared" si="611"/>
        <v>0</v>
      </c>
      <c r="I193" s="273">
        <f t="shared" si="611"/>
        <v>0</v>
      </c>
      <c r="J193" s="273">
        <f t="shared" si="609"/>
        <v>0</v>
      </c>
      <c r="K193" s="273">
        <f t="shared" si="609"/>
        <v>0</v>
      </c>
      <c r="L193" s="273">
        <f t="shared" si="609"/>
        <v>0</v>
      </c>
      <c r="M193" s="273">
        <f t="shared" si="609"/>
        <v>0</v>
      </c>
      <c r="N193" s="273">
        <f t="shared" si="609"/>
        <v>0</v>
      </c>
      <c r="O193" s="273">
        <f t="shared" si="609"/>
        <v>0</v>
      </c>
      <c r="P193" s="273">
        <f t="shared" si="609"/>
        <v>0</v>
      </c>
      <c r="Q193" s="273">
        <f t="shared" si="609"/>
        <v>0</v>
      </c>
      <c r="R193" s="273">
        <f t="shared" si="609"/>
        <v>0</v>
      </c>
      <c r="S193" s="273">
        <f t="shared" si="609"/>
        <v>0</v>
      </c>
      <c r="T193" s="273">
        <f t="shared" si="610"/>
        <v>0</v>
      </c>
      <c r="U193" s="273">
        <f t="shared" si="610"/>
        <v>0</v>
      </c>
      <c r="V193" s="273">
        <f t="shared" si="610"/>
        <v>0</v>
      </c>
      <c r="W193" s="273">
        <f t="shared" si="610"/>
        <v>0</v>
      </c>
      <c r="X193" s="273">
        <f t="shared" si="610"/>
        <v>0</v>
      </c>
      <c r="Y193" s="273">
        <f t="shared" si="610"/>
        <v>0</v>
      </c>
      <c r="Z193" s="273">
        <f t="shared" si="610"/>
        <v>0</v>
      </c>
      <c r="AA193" s="273">
        <f t="shared" si="610"/>
        <v>0</v>
      </c>
      <c r="AB193" s="273">
        <f t="shared" si="610"/>
        <v>0</v>
      </c>
      <c r="AC193" s="273">
        <f t="shared" si="610"/>
        <v>0</v>
      </c>
      <c r="AD193" s="273">
        <f t="shared" si="610"/>
        <v>0</v>
      </c>
      <c r="AE193" s="273">
        <f t="shared" si="610"/>
        <v>0</v>
      </c>
      <c r="AF193" s="273">
        <f t="shared" si="610"/>
        <v>0</v>
      </c>
    </row>
    <row r="194" spans="4:32">
      <c r="D194" s="168">
        <v>8600</v>
      </c>
      <c r="E194" s="193"/>
      <c r="F194" s="273">
        <f t="shared" si="611"/>
        <v>0</v>
      </c>
      <c r="G194" s="273">
        <f t="shared" si="611"/>
        <v>0</v>
      </c>
      <c r="H194" s="273">
        <f t="shared" si="611"/>
        <v>0</v>
      </c>
      <c r="I194" s="273">
        <f t="shared" si="611"/>
        <v>0</v>
      </c>
      <c r="J194" s="273">
        <f t="shared" si="609"/>
        <v>0</v>
      </c>
      <c r="K194" s="273">
        <f t="shared" si="609"/>
        <v>0</v>
      </c>
      <c r="L194" s="273">
        <f t="shared" si="609"/>
        <v>0</v>
      </c>
      <c r="M194" s="273">
        <f t="shared" si="609"/>
        <v>0</v>
      </c>
      <c r="N194" s="273">
        <f t="shared" si="609"/>
        <v>0</v>
      </c>
      <c r="O194" s="273">
        <f t="shared" si="609"/>
        <v>0</v>
      </c>
      <c r="P194" s="273">
        <f t="shared" si="609"/>
        <v>0</v>
      </c>
      <c r="Q194" s="273">
        <f t="shared" si="609"/>
        <v>0</v>
      </c>
      <c r="R194" s="273">
        <f t="shared" si="609"/>
        <v>0</v>
      </c>
      <c r="S194" s="273">
        <f t="shared" si="609"/>
        <v>0</v>
      </c>
      <c r="T194" s="273">
        <f t="shared" si="610"/>
        <v>0</v>
      </c>
      <c r="U194" s="273">
        <f t="shared" si="610"/>
        <v>0</v>
      </c>
      <c r="V194" s="273">
        <f t="shared" si="610"/>
        <v>0</v>
      </c>
      <c r="W194" s="273">
        <f t="shared" si="610"/>
        <v>0</v>
      </c>
      <c r="X194" s="273">
        <f t="shared" si="610"/>
        <v>0</v>
      </c>
      <c r="Y194" s="273">
        <f t="shared" si="610"/>
        <v>0</v>
      </c>
      <c r="Z194" s="273">
        <f t="shared" si="610"/>
        <v>0</v>
      </c>
      <c r="AA194" s="273">
        <f t="shared" si="610"/>
        <v>0</v>
      </c>
      <c r="AB194" s="273">
        <f t="shared" si="610"/>
        <v>0</v>
      </c>
      <c r="AC194" s="273">
        <f t="shared" si="610"/>
        <v>0</v>
      </c>
      <c r="AD194" s="273">
        <f t="shared" si="610"/>
        <v>0</v>
      </c>
      <c r="AE194" s="273">
        <f t="shared" si="610"/>
        <v>0</v>
      </c>
      <c r="AF194" s="273">
        <f t="shared" si="610"/>
        <v>0</v>
      </c>
    </row>
    <row r="195" spans="4:32">
      <c r="D195" s="168">
        <v>8620</v>
      </c>
      <c r="E195" s="193"/>
      <c r="F195" s="273">
        <f t="shared" si="611"/>
        <v>0</v>
      </c>
      <c r="G195" s="273">
        <f t="shared" si="611"/>
        <v>0</v>
      </c>
      <c r="H195" s="273">
        <f t="shared" si="611"/>
        <v>0</v>
      </c>
      <c r="I195" s="273">
        <f t="shared" si="611"/>
        <v>0</v>
      </c>
      <c r="J195" s="273">
        <f t="shared" si="609"/>
        <v>0</v>
      </c>
      <c r="K195" s="273">
        <f t="shared" si="609"/>
        <v>0</v>
      </c>
      <c r="L195" s="273">
        <f t="shared" si="609"/>
        <v>0</v>
      </c>
      <c r="M195" s="273">
        <f t="shared" si="609"/>
        <v>0</v>
      </c>
      <c r="N195" s="273">
        <f t="shared" si="609"/>
        <v>0</v>
      </c>
      <c r="O195" s="273">
        <f t="shared" si="609"/>
        <v>0</v>
      </c>
      <c r="P195" s="273">
        <f t="shared" si="609"/>
        <v>0</v>
      </c>
      <c r="Q195" s="273">
        <f t="shared" si="609"/>
        <v>0</v>
      </c>
      <c r="R195" s="273">
        <f t="shared" si="609"/>
        <v>0</v>
      </c>
      <c r="S195" s="273">
        <f t="shared" si="609"/>
        <v>0</v>
      </c>
      <c r="T195" s="273">
        <f t="shared" si="610"/>
        <v>0</v>
      </c>
      <c r="U195" s="273">
        <f t="shared" si="610"/>
        <v>0</v>
      </c>
      <c r="V195" s="273">
        <f t="shared" si="610"/>
        <v>0</v>
      </c>
      <c r="W195" s="273">
        <f t="shared" si="610"/>
        <v>0</v>
      </c>
      <c r="X195" s="273">
        <f t="shared" si="610"/>
        <v>0</v>
      </c>
      <c r="Y195" s="273">
        <f t="shared" si="610"/>
        <v>0</v>
      </c>
      <c r="Z195" s="273">
        <f t="shared" si="610"/>
        <v>0</v>
      </c>
      <c r="AA195" s="273">
        <f t="shared" si="610"/>
        <v>0</v>
      </c>
      <c r="AB195" s="273">
        <f t="shared" si="610"/>
        <v>0</v>
      </c>
      <c r="AC195" s="273">
        <f t="shared" si="610"/>
        <v>0</v>
      </c>
      <c r="AD195" s="273">
        <f t="shared" si="610"/>
        <v>0</v>
      </c>
      <c r="AE195" s="273">
        <f t="shared" si="610"/>
        <v>0</v>
      </c>
      <c r="AF195" s="273">
        <f t="shared" si="610"/>
        <v>0</v>
      </c>
    </row>
    <row r="196" spans="4:32">
      <c r="D196" s="168">
        <v>8630</v>
      </c>
      <c r="E196" s="193"/>
      <c r="F196" s="273">
        <f t="shared" si="611"/>
        <v>0</v>
      </c>
      <c r="G196" s="273">
        <f t="shared" si="611"/>
        <v>0</v>
      </c>
      <c r="H196" s="273">
        <f t="shared" si="611"/>
        <v>0</v>
      </c>
      <c r="I196" s="273">
        <f t="shared" si="611"/>
        <v>0</v>
      </c>
      <c r="J196" s="273">
        <f t="shared" si="609"/>
        <v>0</v>
      </c>
      <c r="K196" s="273">
        <f t="shared" si="609"/>
        <v>0</v>
      </c>
      <c r="L196" s="273">
        <f t="shared" si="609"/>
        <v>0</v>
      </c>
      <c r="M196" s="273">
        <f t="shared" si="609"/>
        <v>0</v>
      </c>
      <c r="N196" s="273">
        <f t="shared" si="609"/>
        <v>0</v>
      </c>
      <c r="O196" s="273">
        <f t="shared" si="609"/>
        <v>0</v>
      </c>
      <c r="P196" s="273">
        <f t="shared" si="609"/>
        <v>0</v>
      </c>
      <c r="Q196" s="273">
        <f t="shared" si="609"/>
        <v>0</v>
      </c>
      <c r="R196" s="273">
        <f t="shared" si="609"/>
        <v>0</v>
      </c>
      <c r="S196" s="273">
        <f t="shared" si="609"/>
        <v>0</v>
      </c>
      <c r="T196" s="273">
        <f t="shared" si="610"/>
        <v>0</v>
      </c>
      <c r="U196" s="273">
        <f t="shared" si="610"/>
        <v>0</v>
      </c>
      <c r="V196" s="273">
        <f t="shared" si="610"/>
        <v>0</v>
      </c>
      <c r="W196" s="273">
        <f t="shared" si="610"/>
        <v>0</v>
      </c>
      <c r="X196" s="273">
        <f t="shared" si="610"/>
        <v>0</v>
      </c>
      <c r="Y196" s="273">
        <f t="shared" si="610"/>
        <v>0</v>
      </c>
      <c r="Z196" s="273">
        <f t="shared" si="610"/>
        <v>0</v>
      </c>
      <c r="AA196" s="273">
        <f t="shared" si="610"/>
        <v>0</v>
      </c>
      <c r="AB196" s="273">
        <f t="shared" si="610"/>
        <v>0</v>
      </c>
      <c r="AC196" s="273">
        <f t="shared" si="610"/>
        <v>0</v>
      </c>
      <c r="AD196" s="273">
        <f t="shared" si="610"/>
        <v>0</v>
      </c>
      <c r="AE196" s="273">
        <f t="shared" si="610"/>
        <v>0</v>
      </c>
      <c r="AF196" s="273">
        <f t="shared" si="610"/>
        <v>0</v>
      </c>
    </row>
    <row r="197" spans="4:32">
      <c r="D197" s="168">
        <v>8640</v>
      </c>
      <c r="E197" s="193"/>
      <c r="F197" s="273">
        <f t="shared" si="611"/>
        <v>0</v>
      </c>
      <c r="G197" s="273">
        <f t="shared" si="611"/>
        <v>0</v>
      </c>
      <c r="H197" s="273">
        <f t="shared" si="611"/>
        <v>0</v>
      </c>
      <c r="I197" s="273">
        <f t="shared" si="611"/>
        <v>0</v>
      </c>
      <c r="J197" s="273">
        <f t="shared" si="609"/>
        <v>0</v>
      </c>
      <c r="K197" s="273">
        <f t="shared" si="609"/>
        <v>0</v>
      </c>
      <c r="L197" s="273">
        <f t="shared" si="609"/>
        <v>0</v>
      </c>
      <c r="M197" s="273">
        <f t="shared" si="609"/>
        <v>0</v>
      </c>
      <c r="N197" s="273">
        <f t="shared" si="609"/>
        <v>0</v>
      </c>
      <c r="O197" s="273">
        <f t="shared" si="609"/>
        <v>0</v>
      </c>
      <c r="P197" s="273">
        <f t="shared" si="609"/>
        <v>0</v>
      </c>
      <c r="Q197" s="273">
        <f t="shared" si="609"/>
        <v>0</v>
      </c>
      <c r="R197" s="273">
        <f t="shared" si="609"/>
        <v>0</v>
      </c>
      <c r="S197" s="273">
        <f t="shared" si="609"/>
        <v>0</v>
      </c>
      <c r="T197" s="273">
        <f t="shared" si="610"/>
        <v>0</v>
      </c>
      <c r="U197" s="273">
        <f t="shared" si="610"/>
        <v>0</v>
      </c>
      <c r="V197" s="273">
        <f t="shared" si="610"/>
        <v>0</v>
      </c>
      <c r="W197" s="273">
        <f t="shared" si="610"/>
        <v>0</v>
      </c>
      <c r="X197" s="273">
        <f t="shared" si="610"/>
        <v>0</v>
      </c>
      <c r="Y197" s="273">
        <f t="shared" si="610"/>
        <v>0</v>
      </c>
      <c r="Z197" s="273">
        <f t="shared" si="610"/>
        <v>0</v>
      </c>
      <c r="AA197" s="273">
        <f t="shared" si="610"/>
        <v>0</v>
      </c>
      <c r="AB197" s="273">
        <f t="shared" si="610"/>
        <v>0</v>
      </c>
      <c r="AC197" s="273">
        <f t="shared" si="610"/>
        <v>0</v>
      </c>
      <c r="AD197" s="273">
        <f t="shared" si="610"/>
        <v>0</v>
      </c>
      <c r="AE197" s="273">
        <f t="shared" si="610"/>
        <v>0</v>
      </c>
      <c r="AF197" s="273">
        <f t="shared" si="610"/>
        <v>0</v>
      </c>
    </row>
    <row r="198" spans="4:32">
      <c r="D198" s="168">
        <v>8650</v>
      </c>
      <c r="E198" s="193"/>
      <c r="F198" s="273">
        <f t="shared" si="611"/>
        <v>0</v>
      </c>
      <c r="G198" s="273">
        <f t="shared" si="611"/>
        <v>0</v>
      </c>
      <c r="H198" s="273">
        <f t="shared" si="611"/>
        <v>0</v>
      </c>
      <c r="I198" s="273">
        <f t="shared" si="611"/>
        <v>0</v>
      </c>
      <c r="J198" s="273">
        <f t="shared" si="609"/>
        <v>0</v>
      </c>
      <c r="K198" s="273">
        <f t="shared" si="609"/>
        <v>0</v>
      </c>
      <c r="L198" s="273">
        <f t="shared" si="609"/>
        <v>0</v>
      </c>
      <c r="M198" s="273">
        <f t="shared" si="609"/>
        <v>0</v>
      </c>
      <c r="N198" s="273">
        <f t="shared" si="609"/>
        <v>0</v>
      </c>
      <c r="O198" s="273">
        <f t="shared" si="609"/>
        <v>0</v>
      </c>
      <c r="P198" s="273">
        <f t="shared" si="609"/>
        <v>0</v>
      </c>
      <c r="Q198" s="273">
        <f t="shared" si="609"/>
        <v>0</v>
      </c>
      <c r="R198" s="273">
        <f t="shared" si="609"/>
        <v>0</v>
      </c>
      <c r="S198" s="273">
        <f t="shared" si="609"/>
        <v>0</v>
      </c>
      <c r="T198" s="273">
        <f t="shared" si="610"/>
        <v>0</v>
      </c>
      <c r="U198" s="273">
        <f t="shared" si="610"/>
        <v>0</v>
      </c>
      <c r="V198" s="273">
        <f t="shared" si="610"/>
        <v>0</v>
      </c>
      <c r="W198" s="273">
        <f t="shared" si="610"/>
        <v>0</v>
      </c>
      <c r="X198" s="273">
        <f t="shared" si="610"/>
        <v>0</v>
      </c>
      <c r="Y198" s="273">
        <f t="shared" si="610"/>
        <v>0</v>
      </c>
      <c r="Z198" s="273">
        <f t="shared" si="610"/>
        <v>0</v>
      </c>
      <c r="AA198" s="273">
        <f t="shared" si="610"/>
        <v>0</v>
      </c>
      <c r="AB198" s="273">
        <f t="shared" si="610"/>
        <v>0</v>
      </c>
      <c r="AC198" s="273">
        <f t="shared" si="610"/>
        <v>0</v>
      </c>
      <c r="AD198" s="273">
        <f t="shared" si="610"/>
        <v>0</v>
      </c>
      <c r="AE198" s="273">
        <f t="shared" si="610"/>
        <v>0</v>
      </c>
      <c r="AF198" s="273">
        <f t="shared" si="610"/>
        <v>0</v>
      </c>
    </row>
    <row r="199" spans="4:32">
      <c r="D199" s="168">
        <v>8670</v>
      </c>
      <c r="E199" s="193"/>
      <c r="F199" s="273">
        <f t="shared" si="611"/>
        <v>0</v>
      </c>
      <c r="G199" s="273">
        <f t="shared" si="611"/>
        <v>0</v>
      </c>
      <c r="H199" s="273">
        <f t="shared" si="611"/>
        <v>0</v>
      </c>
      <c r="I199" s="273">
        <f t="shared" si="611"/>
        <v>0</v>
      </c>
      <c r="J199" s="273">
        <f t="shared" si="609"/>
        <v>0</v>
      </c>
      <c r="K199" s="273">
        <f t="shared" si="609"/>
        <v>0</v>
      </c>
      <c r="L199" s="273">
        <f t="shared" si="609"/>
        <v>0</v>
      </c>
      <c r="M199" s="273">
        <f t="shared" si="609"/>
        <v>0</v>
      </c>
      <c r="N199" s="273">
        <f t="shared" si="609"/>
        <v>0</v>
      </c>
      <c r="O199" s="273">
        <f t="shared" si="609"/>
        <v>0</v>
      </c>
      <c r="P199" s="273">
        <f t="shared" si="609"/>
        <v>0</v>
      </c>
      <c r="Q199" s="273">
        <f t="shared" si="609"/>
        <v>0</v>
      </c>
      <c r="R199" s="273">
        <f t="shared" si="609"/>
        <v>0</v>
      </c>
      <c r="S199" s="273">
        <f t="shared" si="609"/>
        <v>0</v>
      </c>
      <c r="T199" s="273">
        <f t="shared" si="610"/>
        <v>0</v>
      </c>
      <c r="U199" s="273">
        <f t="shared" si="610"/>
        <v>0</v>
      </c>
      <c r="V199" s="273">
        <f t="shared" si="610"/>
        <v>0</v>
      </c>
      <c r="W199" s="273">
        <f t="shared" si="610"/>
        <v>0</v>
      </c>
      <c r="X199" s="273">
        <f t="shared" si="610"/>
        <v>0</v>
      </c>
      <c r="Y199" s="273">
        <f t="shared" si="610"/>
        <v>0</v>
      </c>
      <c r="Z199" s="273">
        <f t="shared" si="610"/>
        <v>0</v>
      </c>
      <c r="AA199" s="273">
        <f t="shared" si="610"/>
        <v>0</v>
      </c>
      <c r="AB199" s="273">
        <f t="shared" si="610"/>
        <v>0</v>
      </c>
      <c r="AC199" s="273">
        <f t="shared" si="610"/>
        <v>0</v>
      </c>
      <c r="AD199" s="273">
        <f t="shared" si="610"/>
        <v>0</v>
      </c>
      <c r="AE199" s="273">
        <f t="shared" si="610"/>
        <v>0</v>
      </c>
      <c r="AF199" s="273">
        <f t="shared" si="610"/>
        <v>0</v>
      </c>
    </row>
    <row r="200" spans="4:32">
      <c r="D200" s="168">
        <v>8700</v>
      </c>
      <c r="E200" s="193"/>
      <c r="F200" s="273">
        <f t="shared" si="611"/>
        <v>0</v>
      </c>
      <c r="G200" s="273">
        <f t="shared" si="611"/>
        <v>3775.77</v>
      </c>
      <c r="H200" s="273">
        <f t="shared" si="611"/>
        <v>0</v>
      </c>
      <c r="I200" s="273">
        <f t="shared" si="611"/>
        <v>0</v>
      </c>
      <c r="J200" s="273">
        <f t="shared" ref="J200:S209" si="612">SUMIF($C$10:$C$166,$D200,J$10:J$166)</f>
        <v>172.49</v>
      </c>
      <c r="K200" s="273">
        <f t="shared" si="612"/>
        <v>0</v>
      </c>
      <c r="L200" s="273">
        <f t="shared" si="612"/>
        <v>117.40310176145465</v>
      </c>
      <c r="M200" s="273">
        <f t="shared" si="612"/>
        <v>114.61865088192474</v>
      </c>
      <c r="N200" s="273">
        <f t="shared" si="612"/>
        <v>113.32674397121139</v>
      </c>
      <c r="O200" s="273">
        <f t="shared" si="612"/>
        <v>117.83373739835912</v>
      </c>
      <c r="P200" s="273">
        <f t="shared" si="612"/>
        <v>111.17356578668912</v>
      </c>
      <c r="Q200" s="273">
        <f t="shared" si="612"/>
        <v>109.98714487224683</v>
      </c>
      <c r="R200" s="273">
        <f t="shared" si="612"/>
        <v>683.84245393239451</v>
      </c>
      <c r="S200" s="273">
        <f t="shared" si="612"/>
        <v>649.99203718334888</v>
      </c>
      <c r="T200" s="273">
        <f t="shared" ref="T200:AF209" si="613">SUMIF($C$10:$C$166,$D200,T$10:T$166)</f>
        <v>636.23982829254339</v>
      </c>
      <c r="U200" s="273">
        <f t="shared" si="613"/>
        <v>697.62082033074796</v>
      </c>
      <c r="V200" s="273">
        <f t="shared" si="613"/>
        <v>524.15941313689837</v>
      </c>
      <c r="W200" s="273">
        <f t="shared" si="613"/>
        <v>756.40544712406688</v>
      </c>
      <c r="X200" s="273">
        <f t="shared" si="613"/>
        <v>117.40310176145465</v>
      </c>
      <c r="Y200" s="273">
        <f t="shared" si="613"/>
        <v>114.61865088192474</v>
      </c>
      <c r="Z200" s="273">
        <f t="shared" si="613"/>
        <v>113.32674397121139</v>
      </c>
      <c r="AA200" s="273">
        <f t="shared" si="613"/>
        <v>117.83373739835912</v>
      </c>
      <c r="AB200" s="273">
        <f t="shared" si="613"/>
        <v>111.17356578668912</v>
      </c>
      <c r="AC200" s="273">
        <f t="shared" si="613"/>
        <v>109.98714487224683</v>
      </c>
      <c r="AD200" s="273">
        <f t="shared" si="613"/>
        <v>683.84245393239451</v>
      </c>
      <c r="AE200" s="273">
        <f t="shared" si="613"/>
        <v>649.99203718334888</v>
      </c>
      <c r="AF200" s="273">
        <f t="shared" si="613"/>
        <v>636.23982829254339</v>
      </c>
    </row>
    <row r="201" spans="4:32">
      <c r="D201" s="168">
        <v>8710</v>
      </c>
      <c r="E201" s="193"/>
      <c r="F201" s="273">
        <f t="shared" si="611"/>
        <v>0</v>
      </c>
      <c r="G201" s="273">
        <f t="shared" si="611"/>
        <v>0</v>
      </c>
      <c r="H201" s="273">
        <f t="shared" si="611"/>
        <v>0</v>
      </c>
      <c r="I201" s="273">
        <f t="shared" si="611"/>
        <v>0</v>
      </c>
      <c r="J201" s="273">
        <f t="shared" si="612"/>
        <v>0</v>
      </c>
      <c r="K201" s="273">
        <f t="shared" si="612"/>
        <v>0</v>
      </c>
      <c r="L201" s="273">
        <f t="shared" si="612"/>
        <v>0</v>
      </c>
      <c r="M201" s="273">
        <f t="shared" si="612"/>
        <v>0</v>
      </c>
      <c r="N201" s="273">
        <f t="shared" si="612"/>
        <v>0</v>
      </c>
      <c r="O201" s="273">
        <f t="shared" si="612"/>
        <v>0</v>
      </c>
      <c r="P201" s="273">
        <f t="shared" si="612"/>
        <v>0</v>
      </c>
      <c r="Q201" s="273">
        <f t="shared" si="612"/>
        <v>0</v>
      </c>
      <c r="R201" s="273">
        <f t="shared" si="612"/>
        <v>0</v>
      </c>
      <c r="S201" s="273">
        <f t="shared" si="612"/>
        <v>0</v>
      </c>
      <c r="T201" s="273">
        <f t="shared" si="613"/>
        <v>0</v>
      </c>
      <c r="U201" s="273">
        <f t="shared" si="613"/>
        <v>0</v>
      </c>
      <c r="V201" s="273">
        <f t="shared" si="613"/>
        <v>0</v>
      </c>
      <c r="W201" s="273">
        <f t="shared" si="613"/>
        <v>0</v>
      </c>
      <c r="X201" s="273">
        <f t="shared" si="613"/>
        <v>0</v>
      </c>
      <c r="Y201" s="273">
        <f t="shared" si="613"/>
        <v>0</v>
      </c>
      <c r="Z201" s="273">
        <f t="shared" si="613"/>
        <v>0</v>
      </c>
      <c r="AA201" s="273">
        <f t="shared" si="613"/>
        <v>0</v>
      </c>
      <c r="AB201" s="273">
        <f t="shared" si="613"/>
        <v>0</v>
      </c>
      <c r="AC201" s="273">
        <f t="shared" si="613"/>
        <v>0</v>
      </c>
      <c r="AD201" s="273">
        <f t="shared" si="613"/>
        <v>0</v>
      </c>
      <c r="AE201" s="273">
        <f t="shared" si="613"/>
        <v>0</v>
      </c>
      <c r="AF201" s="273">
        <f t="shared" si="613"/>
        <v>0</v>
      </c>
    </row>
    <row r="202" spans="4:32">
      <c r="D202" s="168">
        <v>8711</v>
      </c>
      <c r="E202" s="193"/>
      <c r="F202" s="273">
        <f t="shared" si="611"/>
        <v>0</v>
      </c>
      <c r="G202" s="273">
        <f t="shared" si="611"/>
        <v>0</v>
      </c>
      <c r="H202" s="273">
        <f t="shared" si="611"/>
        <v>0</v>
      </c>
      <c r="I202" s="273">
        <f t="shared" si="611"/>
        <v>0</v>
      </c>
      <c r="J202" s="273">
        <f t="shared" si="612"/>
        <v>0</v>
      </c>
      <c r="K202" s="273">
        <f t="shared" si="612"/>
        <v>0</v>
      </c>
      <c r="L202" s="273">
        <f t="shared" si="612"/>
        <v>0</v>
      </c>
      <c r="M202" s="273">
        <f t="shared" si="612"/>
        <v>0</v>
      </c>
      <c r="N202" s="273">
        <f t="shared" si="612"/>
        <v>0</v>
      </c>
      <c r="O202" s="273">
        <f t="shared" si="612"/>
        <v>0</v>
      </c>
      <c r="P202" s="273">
        <f t="shared" si="612"/>
        <v>0</v>
      </c>
      <c r="Q202" s="273">
        <f t="shared" si="612"/>
        <v>0</v>
      </c>
      <c r="R202" s="273">
        <f t="shared" si="612"/>
        <v>0</v>
      </c>
      <c r="S202" s="273">
        <f t="shared" si="612"/>
        <v>0</v>
      </c>
      <c r="T202" s="273">
        <f t="shared" si="613"/>
        <v>0</v>
      </c>
      <c r="U202" s="273">
        <f t="shared" si="613"/>
        <v>0</v>
      </c>
      <c r="V202" s="273">
        <f t="shared" si="613"/>
        <v>0</v>
      </c>
      <c r="W202" s="273">
        <f t="shared" si="613"/>
        <v>0</v>
      </c>
      <c r="X202" s="273">
        <f t="shared" si="613"/>
        <v>0</v>
      </c>
      <c r="Y202" s="273">
        <f t="shared" si="613"/>
        <v>0</v>
      </c>
      <c r="Z202" s="273">
        <f t="shared" si="613"/>
        <v>0</v>
      </c>
      <c r="AA202" s="273">
        <f t="shared" si="613"/>
        <v>0</v>
      </c>
      <c r="AB202" s="273">
        <f t="shared" si="613"/>
        <v>0</v>
      </c>
      <c r="AC202" s="273">
        <f t="shared" si="613"/>
        <v>0</v>
      </c>
      <c r="AD202" s="273">
        <f t="shared" si="613"/>
        <v>0</v>
      </c>
      <c r="AE202" s="273">
        <f t="shared" si="613"/>
        <v>0</v>
      </c>
      <c r="AF202" s="273">
        <f t="shared" si="613"/>
        <v>0</v>
      </c>
    </row>
    <row r="203" spans="4:32">
      <c r="D203" s="168">
        <v>8720</v>
      </c>
      <c r="E203" s="193"/>
      <c r="F203" s="273">
        <f t="shared" si="611"/>
        <v>0</v>
      </c>
      <c r="G203" s="273">
        <f t="shared" si="611"/>
        <v>0</v>
      </c>
      <c r="H203" s="273">
        <f t="shared" si="611"/>
        <v>0</v>
      </c>
      <c r="I203" s="273">
        <f t="shared" si="611"/>
        <v>0</v>
      </c>
      <c r="J203" s="273">
        <f t="shared" si="612"/>
        <v>0</v>
      </c>
      <c r="K203" s="273">
        <f t="shared" si="612"/>
        <v>0</v>
      </c>
      <c r="L203" s="273">
        <f t="shared" si="612"/>
        <v>0</v>
      </c>
      <c r="M203" s="273">
        <f t="shared" si="612"/>
        <v>0</v>
      </c>
      <c r="N203" s="273">
        <f t="shared" si="612"/>
        <v>0</v>
      </c>
      <c r="O203" s="273">
        <f t="shared" si="612"/>
        <v>0</v>
      </c>
      <c r="P203" s="273">
        <f t="shared" si="612"/>
        <v>0</v>
      </c>
      <c r="Q203" s="273">
        <f t="shared" si="612"/>
        <v>0</v>
      </c>
      <c r="R203" s="273">
        <f t="shared" si="612"/>
        <v>0</v>
      </c>
      <c r="S203" s="273">
        <f t="shared" si="612"/>
        <v>0</v>
      </c>
      <c r="T203" s="273">
        <f t="shared" si="613"/>
        <v>0</v>
      </c>
      <c r="U203" s="273">
        <f t="shared" si="613"/>
        <v>0</v>
      </c>
      <c r="V203" s="273">
        <f t="shared" si="613"/>
        <v>0</v>
      </c>
      <c r="W203" s="273">
        <f t="shared" si="613"/>
        <v>0</v>
      </c>
      <c r="X203" s="273">
        <f t="shared" si="613"/>
        <v>0</v>
      </c>
      <c r="Y203" s="273">
        <f t="shared" si="613"/>
        <v>0</v>
      </c>
      <c r="Z203" s="273">
        <f t="shared" si="613"/>
        <v>0</v>
      </c>
      <c r="AA203" s="273">
        <f t="shared" si="613"/>
        <v>0</v>
      </c>
      <c r="AB203" s="273">
        <f t="shared" si="613"/>
        <v>0</v>
      </c>
      <c r="AC203" s="273">
        <f t="shared" si="613"/>
        <v>0</v>
      </c>
      <c r="AD203" s="273">
        <f t="shared" si="613"/>
        <v>0</v>
      </c>
      <c r="AE203" s="273">
        <f t="shared" si="613"/>
        <v>0</v>
      </c>
      <c r="AF203" s="273">
        <f t="shared" si="613"/>
        <v>0</v>
      </c>
    </row>
    <row r="204" spans="4:32">
      <c r="D204" s="168">
        <v>8740</v>
      </c>
      <c r="E204" s="193"/>
      <c r="F204" s="273">
        <f t="shared" si="611"/>
        <v>11348.060000000001</v>
      </c>
      <c r="G204" s="273">
        <f t="shared" si="611"/>
        <v>9512.83</v>
      </c>
      <c r="H204" s="273">
        <f t="shared" si="611"/>
        <v>6381.1799999999994</v>
      </c>
      <c r="I204" s="273">
        <f t="shared" si="611"/>
        <v>12271.98</v>
      </c>
      <c r="J204" s="273">
        <f t="shared" si="612"/>
        <v>6747.79</v>
      </c>
      <c r="K204" s="273">
        <f t="shared" si="612"/>
        <v>4409.18</v>
      </c>
      <c r="L204" s="273">
        <f t="shared" si="612"/>
        <v>9707.2708369586526</v>
      </c>
      <c r="M204" s="273">
        <f t="shared" si="612"/>
        <v>9342.9694172340769</v>
      </c>
      <c r="N204" s="273">
        <f t="shared" si="612"/>
        <v>9707.2708369586526</v>
      </c>
      <c r="O204" s="273">
        <f t="shared" si="612"/>
        <v>9421.5011100409793</v>
      </c>
      <c r="P204" s="273">
        <f t="shared" si="612"/>
        <v>9421.5011100409793</v>
      </c>
      <c r="Q204" s="273">
        <f t="shared" si="612"/>
        <v>9421.4931942195435</v>
      </c>
      <c r="R204" s="273">
        <f t="shared" si="612"/>
        <v>8032.003484589799</v>
      </c>
      <c r="S204" s="273">
        <f t="shared" si="612"/>
        <v>10083.927249433624</v>
      </c>
      <c r="T204" s="273">
        <f t="shared" si="613"/>
        <v>9664.1086406741306</v>
      </c>
      <c r="U204" s="273">
        <f t="shared" si="613"/>
        <v>8129.1473942033654</v>
      </c>
      <c r="V204" s="273">
        <f t="shared" si="613"/>
        <v>7935.8219123884173</v>
      </c>
      <c r="W204" s="273">
        <f t="shared" si="613"/>
        <v>8069.2461187106628</v>
      </c>
      <c r="X204" s="273">
        <f t="shared" si="613"/>
        <v>9953.6362057435472</v>
      </c>
      <c r="Y204" s="273">
        <f t="shared" si="613"/>
        <v>9578.4057434272345</v>
      </c>
      <c r="Z204" s="273">
        <f t="shared" si="613"/>
        <v>9953.6362057435472</v>
      </c>
      <c r="AA204" s="273">
        <f t="shared" si="613"/>
        <v>9659.2933870183424</v>
      </c>
      <c r="AB204" s="273">
        <f t="shared" si="613"/>
        <v>9659.2933870183424</v>
      </c>
      <c r="AC204" s="273">
        <f t="shared" si="613"/>
        <v>9659.2852337222648</v>
      </c>
      <c r="AD204" s="273">
        <f t="shared" si="613"/>
        <v>8244.0673503750313</v>
      </c>
      <c r="AE204" s="273">
        <f t="shared" si="613"/>
        <v>10286.355543143176</v>
      </c>
      <c r="AF204" s="273">
        <f t="shared" si="613"/>
        <v>9889.2800687182189</v>
      </c>
    </row>
    <row r="205" spans="4:32">
      <c r="D205" s="168">
        <v>8750</v>
      </c>
      <c r="E205" s="193"/>
      <c r="F205" s="273">
        <f t="shared" si="611"/>
        <v>0</v>
      </c>
      <c r="G205" s="273">
        <f t="shared" si="611"/>
        <v>0</v>
      </c>
      <c r="H205" s="273">
        <f t="shared" si="611"/>
        <v>0</v>
      </c>
      <c r="I205" s="273">
        <f t="shared" si="611"/>
        <v>0</v>
      </c>
      <c r="J205" s="273">
        <f t="shared" si="612"/>
        <v>0</v>
      </c>
      <c r="K205" s="273">
        <f t="shared" si="612"/>
        <v>0</v>
      </c>
      <c r="L205" s="273">
        <f t="shared" si="612"/>
        <v>0</v>
      </c>
      <c r="M205" s="273">
        <f t="shared" si="612"/>
        <v>0</v>
      </c>
      <c r="N205" s="273">
        <f t="shared" si="612"/>
        <v>0</v>
      </c>
      <c r="O205" s="273">
        <f t="shared" si="612"/>
        <v>0</v>
      </c>
      <c r="P205" s="273">
        <f t="shared" si="612"/>
        <v>0</v>
      </c>
      <c r="Q205" s="273">
        <f t="shared" si="612"/>
        <v>0</v>
      </c>
      <c r="R205" s="273">
        <f t="shared" si="612"/>
        <v>0</v>
      </c>
      <c r="S205" s="273">
        <f t="shared" si="612"/>
        <v>0</v>
      </c>
      <c r="T205" s="273">
        <f t="shared" si="613"/>
        <v>0</v>
      </c>
      <c r="U205" s="273">
        <f t="shared" si="613"/>
        <v>0</v>
      </c>
      <c r="V205" s="273">
        <f t="shared" si="613"/>
        <v>0</v>
      </c>
      <c r="W205" s="273">
        <f t="shared" si="613"/>
        <v>0</v>
      </c>
      <c r="X205" s="273">
        <f t="shared" si="613"/>
        <v>0</v>
      </c>
      <c r="Y205" s="273">
        <f t="shared" si="613"/>
        <v>0</v>
      </c>
      <c r="Z205" s="273">
        <f t="shared" si="613"/>
        <v>0</v>
      </c>
      <c r="AA205" s="273">
        <f t="shared" si="613"/>
        <v>0</v>
      </c>
      <c r="AB205" s="273">
        <f t="shared" si="613"/>
        <v>0</v>
      </c>
      <c r="AC205" s="273">
        <f t="shared" si="613"/>
        <v>0</v>
      </c>
      <c r="AD205" s="273">
        <f t="shared" si="613"/>
        <v>0</v>
      </c>
      <c r="AE205" s="273">
        <f t="shared" si="613"/>
        <v>0</v>
      </c>
      <c r="AF205" s="273">
        <f t="shared" si="613"/>
        <v>0</v>
      </c>
    </row>
    <row r="206" spans="4:32">
      <c r="D206" s="168">
        <v>8760</v>
      </c>
      <c r="E206" s="193"/>
      <c r="F206" s="273">
        <f t="shared" si="611"/>
        <v>0</v>
      </c>
      <c r="G206" s="273">
        <f t="shared" si="611"/>
        <v>0</v>
      </c>
      <c r="H206" s="273">
        <f t="shared" si="611"/>
        <v>0</v>
      </c>
      <c r="I206" s="273">
        <f t="shared" si="611"/>
        <v>0</v>
      </c>
      <c r="J206" s="273">
        <f t="shared" si="612"/>
        <v>0</v>
      </c>
      <c r="K206" s="273">
        <f t="shared" si="612"/>
        <v>0</v>
      </c>
      <c r="L206" s="273">
        <f t="shared" si="612"/>
        <v>0</v>
      </c>
      <c r="M206" s="273">
        <f t="shared" si="612"/>
        <v>0</v>
      </c>
      <c r="N206" s="273">
        <f t="shared" si="612"/>
        <v>0</v>
      </c>
      <c r="O206" s="273">
        <f t="shared" si="612"/>
        <v>0</v>
      </c>
      <c r="P206" s="273">
        <f t="shared" si="612"/>
        <v>0</v>
      </c>
      <c r="Q206" s="273">
        <f t="shared" si="612"/>
        <v>0</v>
      </c>
      <c r="R206" s="273">
        <f t="shared" si="612"/>
        <v>0</v>
      </c>
      <c r="S206" s="273">
        <f t="shared" si="612"/>
        <v>0</v>
      </c>
      <c r="T206" s="273">
        <f t="shared" si="613"/>
        <v>0</v>
      </c>
      <c r="U206" s="273">
        <f t="shared" si="613"/>
        <v>0</v>
      </c>
      <c r="V206" s="273">
        <f t="shared" si="613"/>
        <v>0</v>
      </c>
      <c r="W206" s="273">
        <f t="shared" si="613"/>
        <v>0</v>
      </c>
      <c r="X206" s="273">
        <f t="shared" si="613"/>
        <v>0</v>
      </c>
      <c r="Y206" s="273">
        <f t="shared" si="613"/>
        <v>0</v>
      </c>
      <c r="Z206" s="273">
        <f t="shared" si="613"/>
        <v>0</v>
      </c>
      <c r="AA206" s="273">
        <f t="shared" si="613"/>
        <v>0</v>
      </c>
      <c r="AB206" s="273">
        <f t="shared" si="613"/>
        <v>0</v>
      </c>
      <c r="AC206" s="273">
        <f t="shared" si="613"/>
        <v>0</v>
      </c>
      <c r="AD206" s="273">
        <f t="shared" si="613"/>
        <v>0</v>
      </c>
      <c r="AE206" s="273">
        <f t="shared" si="613"/>
        <v>0</v>
      </c>
      <c r="AF206" s="273">
        <f t="shared" si="613"/>
        <v>0</v>
      </c>
    </row>
    <row r="207" spans="4:32">
      <c r="D207" s="168">
        <v>8770</v>
      </c>
      <c r="E207" s="193"/>
      <c r="F207" s="273">
        <f t="shared" si="611"/>
        <v>0</v>
      </c>
      <c r="G207" s="273">
        <f t="shared" si="611"/>
        <v>0</v>
      </c>
      <c r="H207" s="273">
        <f t="shared" si="611"/>
        <v>0</v>
      </c>
      <c r="I207" s="273">
        <f t="shared" si="611"/>
        <v>0</v>
      </c>
      <c r="J207" s="273">
        <f t="shared" si="612"/>
        <v>0</v>
      </c>
      <c r="K207" s="273">
        <f t="shared" si="612"/>
        <v>0</v>
      </c>
      <c r="L207" s="273">
        <f t="shared" si="612"/>
        <v>0</v>
      </c>
      <c r="M207" s="273">
        <f t="shared" si="612"/>
        <v>0</v>
      </c>
      <c r="N207" s="273">
        <f t="shared" si="612"/>
        <v>0</v>
      </c>
      <c r="O207" s="273">
        <f t="shared" si="612"/>
        <v>0</v>
      </c>
      <c r="P207" s="273">
        <f t="shared" si="612"/>
        <v>0</v>
      </c>
      <c r="Q207" s="273">
        <f t="shared" si="612"/>
        <v>0</v>
      </c>
      <c r="R207" s="273">
        <f t="shared" si="612"/>
        <v>0</v>
      </c>
      <c r="S207" s="273">
        <f t="shared" si="612"/>
        <v>0</v>
      </c>
      <c r="T207" s="273">
        <f t="shared" si="613"/>
        <v>0</v>
      </c>
      <c r="U207" s="273">
        <f t="shared" si="613"/>
        <v>0</v>
      </c>
      <c r="V207" s="273">
        <f t="shared" si="613"/>
        <v>0</v>
      </c>
      <c r="W207" s="273">
        <f t="shared" si="613"/>
        <v>0</v>
      </c>
      <c r="X207" s="273">
        <f t="shared" si="613"/>
        <v>0</v>
      </c>
      <c r="Y207" s="273">
        <f t="shared" si="613"/>
        <v>0</v>
      </c>
      <c r="Z207" s="273">
        <f t="shared" si="613"/>
        <v>0</v>
      </c>
      <c r="AA207" s="273">
        <f t="shared" si="613"/>
        <v>0</v>
      </c>
      <c r="AB207" s="273">
        <f t="shared" si="613"/>
        <v>0</v>
      </c>
      <c r="AC207" s="273">
        <f t="shared" si="613"/>
        <v>0</v>
      </c>
      <c r="AD207" s="273">
        <f t="shared" si="613"/>
        <v>0</v>
      </c>
      <c r="AE207" s="273">
        <f t="shared" si="613"/>
        <v>0</v>
      </c>
      <c r="AF207" s="273">
        <f t="shared" si="613"/>
        <v>0</v>
      </c>
    </row>
    <row r="208" spans="4:32">
      <c r="D208" s="168">
        <v>8780</v>
      </c>
      <c r="E208" s="193"/>
      <c r="F208" s="273">
        <f t="shared" si="611"/>
        <v>0</v>
      </c>
      <c r="G208" s="273">
        <f t="shared" si="611"/>
        <v>0</v>
      </c>
      <c r="H208" s="273">
        <f t="shared" si="611"/>
        <v>0</v>
      </c>
      <c r="I208" s="273">
        <f t="shared" si="611"/>
        <v>0</v>
      </c>
      <c r="J208" s="273">
        <f t="shared" si="612"/>
        <v>0</v>
      </c>
      <c r="K208" s="273">
        <f t="shared" si="612"/>
        <v>0</v>
      </c>
      <c r="L208" s="273">
        <f t="shared" si="612"/>
        <v>0</v>
      </c>
      <c r="M208" s="273">
        <f t="shared" si="612"/>
        <v>0</v>
      </c>
      <c r="N208" s="273">
        <f t="shared" si="612"/>
        <v>0</v>
      </c>
      <c r="O208" s="273">
        <f t="shared" si="612"/>
        <v>0</v>
      </c>
      <c r="P208" s="273">
        <f t="shared" si="612"/>
        <v>0</v>
      </c>
      <c r="Q208" s="273">
        <f t="shared" si="612"/>
        <v>0</v>
      </c>
      <c r="R208" s="273">
        <f t="shared" si="612"/>
        <v>0</v>
      </c>
      <c r="S208" s="273">
        <f t="shared" si="612"/>
        <v>0</v>
      </c>
      <c r="T208" s="273">
        <f t="shared" si="613"/>
        <v>0</v>
      </c>
      <c r="U208" s="273">
        <f t="shared" si="613"/>
        <v>0</v>
      </c>
      <c r="V208" s="273">
        <f t="shared" si="613"/>
        <v>0</v>
      </c>
      <c r="W208" s="273">
        <f t="shared" si="613"/>
        <v>0</v>
      </c>
      <c r="X208" s="273">
        <f t="shared" si="613"/>
        <v>0</v>
      </c>
      <c r="Y208" s="273">
        <f t="shared" si="613"/>
        <v>0</v>
      </c>
      <c r="Z208" s="273">
        <f t="shared" si="613"/>
        <v>0</v>
      </c>
      <c r="AA208" s="273">
        <f t="shared" si="613"/>
        <v>0</v>
      </c>
      <c r="AB208" s="273">
        <f t="shared" si="613"/>
        <v>0</v>
      </c>
      <c r="AC208" s="273">
        <f t="shared" si="613"/>
        <v>0</v>
      </c>
      <c r="AD208" s="273">
        <f t="shared" si="613"/>
        <v>0</v>
      </c>
      <c r="AE208" s="273">
        <f t="shared" si="613"/>
        <v>0</v>
      </c>
      <c r="AF208" s="273">
        <f t="shared" si="613"/>
        <v>0</v>
      </c>
    </row>
    <row r="209" spans="4:32">
      <c r="D209" s="168">
        <v>8790</v>
      </c>
      <c r="E209" s="193"/>
      <c r="F209" s="273">
        <f t="shared" si="611"/>
        <v>0</v>
      </c>
      <c r="G209" s="273">
        <f t="shared" si="611"/>
        <v>0</v>
      </c>
      <c r="H209" s="273">
        <f t="shared" si="611"/>
        <v>0</v>
      </c>
      <c r="I209" s="273">
        <f t="shared" si="611"/>
        <v>0</v>
      </c>
      <c r="J209" s="273">
        <f t="shared" si="612"/>
        <v>0</v>
      </c>
      <c r="K209" s="273">
        <f t="shared" si="612"/>
        <v>0</v>
      </c>
      <c r="L209" s="273">
        <f t="shared" si="612"/>
        <v>0</v>
      </c>
      <c r="M209" s="273">
        <f t="shared" si="612"/>
        <v>0</v>
      </c>
      <c r="N209" s="273">
        <f t="shared" si="612"/>
        <v>0</v>
      </c>
      <c r="O209" s="273">
        <f t="shared" si="612"/>
        <v>0</v>
      </c>
      <c r="P209" s="273">
        <f t="shared" si="612"/>
        <v>0</v>
      </c>
      <c r="Q209" s="273">
        <f t="shared" si="612"/>
        <v>0</v>
      </c>
      <c r="R209" s="273">
        <f t="shared" si="612"/>
        <v>0</v>
      </c>
      <c r="S209" s="273">
        <f t="shared" si="612"/>
        <v>0</v>
      </c>
      <c r="T209" s="273">
        <f t="shared" si="613"/>
        <v>0</v>
      </c>
      <c r="U209" s="273">
        <f t="shared" si="613"/>
        <v>0</v>
      </c>
      <c r="V209" s="273">
        <f t="shared" si="613"/>
        <v>0</v>
      </c>
      <c r="W209" s="273">
        <f t="shared" si="613"/>
        <v>0</v>
      </c>
      <c r="X209" s="273">
        <f t="shared" si="613"/>
        <v>0</v>
      </c>
      <c r="Y209" s="273">
        <f t="shared" si="613"/>
        <v>0</v>
      </c>
      <c r="Z209" s="273">
        <f t="shared" si="613"/>
        <v>0</v>
      </c>
      <c r="AA209" s="273">
        <f t="shared" si="613"/>
        <v>0</v>
      </c>
      <c r="AB209" s="273">
        <f t="shared" si="613"/>
        <v>0</v>
      </c>
      <c r="AC209" s="273">
        <f t="shared" si="613"/>
        <v>0</v>
      </c>
      <c r="AD209" s="273">
        <f t="shared" si="613"/>
        <v>0</v>
      </c>
      <c r="AE209" s="273">
        <f t="shared" si="613"/>
        <v>0</v>
      </c>
      <c r="AF209" s="273">
        <f t="shared" si="613"/>
        <v>0</v>
      </c>
    </row>
    <row r="210" spans="4:32">
      <c r="D210" s="168">
        <v>8800</v>
      </c>
      <c r="E210" s="193"/>
      <c r="F210" s="273">
        <f t="shared" si="611"/>
        <v>0</v>
      </c>
      <c r="G210" s="273">
        <f t="shared" si="611"/>
        <v>0</v>
      </c>
      <c r="H210" s="273">
        <f t="shared" si="611"/>
        <v>0</v>
      </c>
      <c r="I210" s="273">
        <f t="shared" si="611"/>
        <v>0</v>
      </c>
      <c r="J210" s="273">
        <f t="shared" ref="J210:S219" si="614">SUMIF($C$10:$C$166,$D210,J$10:J$166)</f>
        <v>0</v>
      </c>
      <c r="K210" s="273">
        <f t="shared" si="614"/>
        <v>0</v>
      </c>
      <c r="L210" s="273">
        <f t="shared" si="614"/>
        <v>0</v>
      </c>
      <c r="M210" s="273">
        <f t="shared" si="614"/>
        <v>0</v>
      </c>
      <c r="N210" s="273">
        <f t="shared" si="614"/>
        <v>0</v>
      </c>
      <c r="O210" s="273">
        <f t="shared" si="614"/>
        <v>0</v>
      </c>
      <c r="P210" s="273">
        <f t="shared" si="614"/>
        <v>0</v>
      </c>
      <c r="Q210" s="273">
        <f t="shared" si="614"/>
        <v>0</v>
      </c>
      <c r="R210" s="273">
        <f t="shared" si="614"/>
        <v>0</v>
      </c>
      <c r="S210" s="273">
        <f t="shared" si="614"/>
        <v>0</v>
      </c>
      <c r="T210" s="273">
        <f t="shared" ref="T210:AF219" si="615">SUMIF($C$10:$C$166,$D210,T$10:T$166)</f>
        <v>0</v>
      </c>
      <c r="U210" s="273">
        <f t="shared" si="615"/>
        <v>0</v>
      </c>
      <c r="V210" s="273">
        <f t="shared" si="615"/>
        <v>0</v>
      </c>
      <c r="W210" s="273">
        <f t="shared" si="615"/>
        <v>0</v>
      </c>
      <c r="X210" s="273">
        <f t="shared" si="615"/>
        <v>0</v>
      </c>
      <c r="Y210" s="273">
        <f t="shared" si="615"/>
        <v>0</v>
      </c>
      <c r="Z210" s="273">
        <f t="shared" si="615"/>
        <v>0</v>
      </c>
      <c r="AA210" s="273">
        <f t="shared" si="615"/>
        <v>0</v>
      </c>
      <c r="AB210" s="273">
        <f t="shared" si="615"/>
        <v>0</v>
      </c>
      <c r="AC210" s="273">
        <f t="shared" si="615"/>
        <v>0</v>
      </c>
      <c r="AD210" s="273">
        <f t="shared" si="615"/>
        <v>0</v>
      </c>
      <c r="AE210" s="273">
        <f t="shared" si="615"/>
        <v>0</v>
      </c>
      <c r="AF210" s="273">
        <f t="shared" si="615"/>
        <v>0</v>
      </c>
    </row>
    <row r="211" spans="4:32">
      <c r="D211" s="168">
        <v>8810</v>
      </c>
      <c r="E211" s="193"/>
      <c r="F211" s="273">
        <f t="shared" ref="F211:I230" si="616">SUMIF($C$10:$C$166,$D211,F$10:F$166)</f>
        <v>0</v>
      </c>
      <c r="G211" s="273">
        <f t="shared" si="616"/>
        <v>0</v>
      </c>
      <c r="H211" s="273">
        <f t="shared" si="616"/>
        <v>0</v>
      </c>
      <c r="I211" s="273">
        <f t="shared" si="616"/>
        <v>0</v>
      </c>
      <c r="J211" s="273">
        <f t="shared" si="614"/>
        <v>0</v>
      </c>
      <c r="K211" s="273">
        <f t="shared" si="614"/>
        <v>0</v>
      </c>
      <c r="L211" s="273">
        <f t="shared" si="614"/>
        <v>0</v>
      </c>
      <c r="M211" s="273">
        <f t="shared" si="614"/>
        <v>0</v>
      </c>
      <c r="N211" s="273">
        <f t="shared" si="614"/>
        <v>0</v>
      </c>
      <c r="O211" s="273">
        <f t="shared" si="614"/>
        <v>0</v>
      </c>
      <c r="P211" s="273">
        <f t="shared" si="614"/>
        <v>0</v>
      </c>
      <c r="Q211" s="273">
        <f t="shared" si="614"/>
        <v>0</v>
      </c>
      <c r="R211" s="273">
        <f t="shared" si="614"/>
        <v>0</v>
      </c>
      <c r="S211" s="273">
        <f t="shared" si="614"/>
        <v>0</v>
      </c>
      <c r="T211" s="273">
        <f t="shared" si="615"/>
        <v>0</v>
      </c>
      <c r="U211" s="273">
        <f t="shared" si="615"/>
        <v>0</v>
      </c>
      <c r="V211" s="273">
        <f t="shared" si="615"/>
        <v>0</v>
      </c>
      <c r="W211" s="273">
        <f t="shared" si="615"/>
        <v>0</v>
      </c>
      <c r="X211" s="273">
        <f t="shared" si="615"/>
        <v>0</v>
      </c>
      <c r="Y211" s="273">
        <f t="shared" si="615"/>
        <v>0</v>
      </c>
      <c r="Z211" s="273">
        <f t="shared" si="615"/>
        <v>0</v>
      </c>
      <c r="AA211" s="273">
        <f t="shared" si="615"/>
        <v>0</v>
      </c>
      <c r="AB211" s="273">
        <f t="shared" si="615"/>
        <v>0</v>
      </c>
      <c r="AC211" s="273">
        <f t="shared" si="615"/>
        <v>0</v>
      </c>
      <c r="AD211" s="273">
        <f t="shared" si="615"/>
        <v>0</v>
      </c>
      <c r="AE211" s="273">
        <f t="shared" si="615"/>
        <v>0</v>
      </c>
      <c r="AF211" s="273">
        <f t="shared" si="615"/>
        <v>0</v>
      </c>
    </row>
    <row r="212" spans="4:32">
      <c r="D212" s="168">
        <v>8850</v>
      </c>
      <c r="E212" s="193"/>
      <c r="F212" s="273">
        <f t="shared" si="616"/>
        <v>0</v>
      </c>
      <c r="G212" s="273">
        <f t="shared" si="616"/>
        <v>0</v>
      </c>
      <c r="H212" s="273">
        <f t="shared" si="616"/>
        <v>0</v>
      </c>
      <c r="I212" s="273">
        <f t="shared" si="616"/>
        <v>0</v>
      </c>
      <c r="J212" s="273">
        <f t="shared" si="614"/>
        <v>0</v>
      </c>
      <c r="K212" s="273">
        <f t="shared" si="614"/>
        <v>0</v>
      </c>
      <c r="L212" s="273">
        <f t="shared" si="614"/>
        <v>0</v>
      </c>
      <c r="M212" s="273">
        <f t="shared" si="614"/>
        <v>0</v>
      </c>
      <c r="N212" s="273">
        <f t="shared" si="614"/>
        <v>0</v>
      </c>
      <c r="O212" s="273">
        <f t="shared" si="614"/>
        <v>0</v>
      </c>
      <c r="P212" s="273">
        <f t="shared" si="614"/>
        <v>0</v>
      </c>
      <c r="Q212" s="273">
        <f t="shared" si="614"/>
        <v>0</v>
      </c>
      <c r="R212" s="273">
        <f t="shared" si="614"/>
        <v>0</v>
      </c>
      <c r="S212" s="273">
        <f t="shared" si="614"/>
        <v>0</v>
      </c>
      <c r="T212" s="273">
        <f t="shared" si="615"/>
        <v>0</v>
      </c>
      <c r="U212" s="273">
        <f t="shared" si="615"/>
        <v>0</v>
      </c>
      <c r="V212" s="273">
        <f t="shared" si="615"/>
        <v>0</v>
      </c>
      <c r="W212" s="273">
        <f t="shared" si="615"/>
        <v>0</v>
      </c>
      <c r="X212" s="273">
        <f t="shared" si="615"/>
        <v>0</v>
      </c>
      <c r="Y212" s="273">
        <f t="shared" si="615"/>
        <v>0</v>
      </c>
      <c r="Z212" s="273">
        <f t="shared" si="615"/>
        <v>0</v>
      </c>
      <c r="AA212" s="273">
        <f t="shared" si="615"/>
        <v>0</v>
      </c>
      <c r="AB212" s="273">
        <f t="shared" si="615"/>
        <v>0</v>
      </c>
      <c r="AC212" s="273">
        <f t="shared" si="615"/>
        <v>0</v>
      </c>
      <c r="AD212" s="273">
        <f t="shared" si="615"/>
        <v>0</v>
      </c>
      <c r="AE212" s="273">
        <f t="shared" si="615"/>
        <v>0</v>
      </c>
      <c r="AF212" s="273">
        <f t="shared" si="615"/>
        <v>0</v>
      </c>
    </row>
    <row r="213" spans="4:32">
      <c r="D213" s="168">
        <v>8860</v>
      </c>
      <c r="E213" s="193"/>
      <c r="F213" s="273">
        <f t="shared" si="616"/>
        <v>0</v>
      </c>
      <c r="G213" s="273">
        <f t="shared" si="616"/>
        <v>0</v>
      </c>
      <c r="H213" s="273">
        <f t="shared" si="616"/>
        <v>0</v>
      </c>
      <c r="I213" s="273">
        <f t="shared" si="616"/>
        <v>0</v>
      </c>
      <c r="J213" s="273">
        <f t="shared" si="614"/>
        <v>0</v>
      </c>
      <c r="K213" s="273">
        <f t="shared" si="614"/>
        <v>0</v>
      </c>
      <c r="L213" s="273">
        <f t="shared" si="614"/>
        <v>0</v>
      </c>
      <c r="M213" s="273">
        <f t="shared" si="614"/>
        <v>0</v>
      </c>
      <c r="N213" s="273">
        <f t="shared" si="614"/>
        <v>0</v>
      </c>
      <c r="O213" s="273">
        <f t="shared" si="614"/>
        <v>0</v>
      </c>
      <c r="P213" s="273">
        <f t="shared" si="614"/>
        <v>0</v>
      </c>
      <c r="Q213" s="273">
        <f t="shared" si="614"/>
        <v>0</v>
      </c>
      <c r="R213" s="273">
        <f t="shared" si="614"/>
        <v>0</v>
      </c>
      <c r="S213" s="273">
        <f t="shared" si="614"/>
        <v>0</v>
      </c>
      <c r="T213" s="273">
        <f t="shared" si="615"/>
        <v>0</v>
      </c>
      <c r="U213" s="273">
        <f t="shared" si="615"/>
        <v>0</v>
      </c>
      <c r="V213" s="273">
        <f t="shared" si="615"/>
        <v>0</v>
      </c>
      <c r="W213" s="273">
        <f t="shared" si="615"/>
        <v>0</v>
      </c>
      <c r="X213" s="273">
        <f t="shared" si="615"/>
        <v>0</v>
      </c>
      <c r="Y213" s="273">
        <f t="shared" si="615"/>
        <v>0</v>
      </c>
      <c r="Z213" s="273">
        <f t="shared" si="615"/>
        <v>0</v>
      </c>
      <c r="AA213" s="273">
        <f t="shared" si="615"/>
        <v>0</v>
      </c>
      <c r="AB213" s="273">
        <f t="shared" si="615"/>
        <v>0</v>
      </c>
      <c r="AC213" s="273">
        <f t="shared" si="615"/>
        <v>0</v>
      </c>
      <c r="AD213" s="273">
        <f t="shared" si="615"/>
        <v>0</v>
      </c>
      <c r="AE213" s="273">
        <f t="shared" si="615"/>
        <v>0</v>
      </c>
      <c r="AF213" s="273">
        <f t="shared" si="615"/>
        <v>0</v>
      </c>
    </row>
    <row r="214" spans="4:32">
      <c r="D214" s="168">
        <v>8870</v>
      </c>
      <c r="E214" s="193"/>
      <c r="F214" s="273">
        <f t="shared" si="616"/>
        <v>0</v>
      </c>
      <c r="G214" s="273">
        <f t="shared" si="616"/>
        <v>0</v>
      </c>
      <c r="H214" s="273">
        <f t="shared" si="616"/>
        <v>0</v>
      </c>
      <c r="I214" s="273">
        <f t="shared" si="616"/>
        <v>0</v>
      </c>
      <c r="J214" s="273">
        <f t="shared" si="614"/>
        <v>0</v>
      </c>
      <c r="K214" s="273">
        <f t="shared" si="614"/>
        <v>0</v>
      </c>
      <c r="L214" s="273">
        <f t="shared" si="614"/>
        <v>0</v>
      </c>
      <c r="M214" s="273">
        <f t="shared" si="614"/>
        <v>0</v>
      </c>
      <c r="N214" s="273">
        <f t="shared" si="614"/>
        <v>0</v>
      </c>
      <c r="O214" s="273">
        <f t="shared" si="614"/>
        <v>0</v>
      </c>
      <c r="P214" s="273">
        <f t="shared" si="614"/>
        <v>0</v>
      </c>
      <c r="Q214" s="273">
        <f t="shared" si="614"/>
        <v>0</v>
      </c>
      <c r="R214" s="273">
        <f t="shared" si="614"/>
        <v>0</v>
      </c>
      <c r="S214" s="273">
        <f t="shared" si="614"/>
        <v>0</v>
      </c>
      <c r="T214" s="273">
        <f t="shared" si="615"/>
        <v>0</v>
      </c>
      <c r="U214" s="273">
        <f t="shared" si="615"/>
        <v>0</v>
      </c>
      <c r="V214" s="273">
        <f t="shared" si="615"/>
        <v>0</v>
      </c>
      <c r="W214" s="273">
        <f t="shared" si="615"/>
        <v>0</v>
      </c>
      <c r="X214" s="273">
        <f t="shared" si="615"/>
        <v>0</v>
      </c>
      <c r="Y214" s="273">
        <f t="shared" si="615"/>
        <v>0</v>
      </c>
      <c r="Z214" s="273">
        <f t="shared" si="615"/>
        <v>0</v>
      </c>
      <c r="AA214" s="273">
        <f t="shared" si="615"/>
        <v>0</v>
      </c>
      <c r="AB214" s="273">
        <f t="shared" si="615"/>
        <v>0</v>
      </c>
      <c r="AC214" s="273">
        <f t="shared" si="615"/>
        <v>0</v>
      </c>
      <c r="AD214" s="273">
        <f t="shared" si="615"/>
        <v>0</v>
      </c>
      <c r="AE214" s="273">
        <f t="shared" si="615"/>
        <v>0</v>
      </c>
      <c r="AF214" s="273">
        <f t="shared" si="615"/>
        <v>0</v>
      </c>
    </row>
    <row r="215" spans="4:32">
      <c r="D215" s="168">
        <v>8890</v>
      </c>
      <c r="E215" s="193"/>
      <c r="F215" s="273">
        <f t="shared" si="616"/>
        <v>0</v>
      </c>
      <c r="G215" s="273">
        <f t="shared" si="616"/>
        <v>0</v>
      </c>
      <c r="H215" s="273">
        <f t="shared" si="616"/>
        <v>0</v>
      </c>
      <c r="I215" s="273">
        <f t="shared" si="616"/>
        <v>0</v>
      </c>
      <c r="J215" s="273">
        <f t="shared" si="614"/>
        <v>0</v>
      </c>
      <c r="K215" s="273">
        <f t="shared" si="614"/>
        <v>0</v>
      </c>
      <c r="L215" s="273">
        <f t="shared" si="614"/>
        <v>0</v>
      </c>
      <c r="M215" s="273">
        <f t="shared" si="614"/>
        <v>0</v>
      </c>
      <c r="N215" s="273">
        <f t="shared" si="614"/>
        <v>0</v>
      </c>
      <c r="O215" s="273">
        <f t="shared" si="614"/>
        <v>0</v>
      </c>
      <c r="P215" s="273">
        <f t="shared" si="614"/>
        <v>0</v>
      </c>
      <c r="Q215" s="273">
        <f t="shared" si="614"/>
        <v>0</v>
      </c>
      <c r="R215" s="273">
        <f t="shared" si="614"/>
        <v>0</v>
      </c>
      <c r="S215" s="273">
        <f t="shared" si="614"/>
        <v>0</v>
      </c>
      <c r="T215" s="273">
        <f t="shared" si="615"/>
        <v>0</v>
      </c>
      <c r="U215" s="273">
        <f t="shared" si="615"/>
        <v>0</v>
      </c>
      <c r="V215" s="273">
        <f t="shared" si="615"/>
        <v>0</v>
      </c>
      <c r="W215" s="273">
        <f t="shared" si="615"/>
        <v>0</v>
      </c>
      <c r="X215" s="273">
        <f t="shared" si="615"/>
        <v>0</v>
      </c>
      <c r="Y215" s="273">
        <f t="shared" si="615"/>
        <v>0</v>
      </c>
      <c r="Z215" s="273">
        <f t="shared" si="615"/>
        <v>0</v>
      </c>
      <c r="AA215" s="273">
        <f t="shared" si="615"/>
        <v>0</v>
      </c>
      <c r="AB215" s="273">
        <f t="shared" si="615"/>
        <v>0</v>
      </c>
      <c r="AC215" s="273">
        <f t="shared" si="615"/>
        <v>0</v>
      </c>
      <c r="AD215" s="273">
        <f t="shared" si="615"/>
        <v>0</v>
      </c>
      <c r="AE215" s="273">
        <f t="shared" si="615"/>
        <v>0</v>
      </c>
      <c r="AF215" s="273">
        <f t="shared" si="615"/>
        <v>0</v>
      </c>
    </row>
    <row r="216" spans="4:32">
      <c r="D216" s="168">
        <v>8900</v>
      </c>
      <c r="E216" s="193"/>
      <c r="F216" s="273">
        <f t="shared" si="616"/>
        <v>0</v>
      </c>
      <c r="G216" s="273">
        <f t="shared" si="616"/>
        <v>0</v>
      </c>
      <c r="H216" s="273">
        <f t="shared" si="616"/>
        <v>0</v>
      </c>
      <c r="I216" s="273">
        <f t="shared" si="616"/>
        <v>0</v>
      </c>
      <c r="J216" s="273">
        <f t="shared" si="614"/>
        <v>0</v>
      </c>
      <c r="K216" s="273">
        <f t="shared" si="614"/>
        <v>0</v>
      </c>
      <c r="L216" s="273">
        <f t="shared" si="614"/>
        <v>0</v>
      </c>
      <c r="M216" s="273">
        <f t="shared" si="614"/>
        <v>0</v>
      </c>
      <c r="N216" s="273">
        <f t="shared" si="614"/>
        <v>0</v>
      </c>
      <c r="O216" s="273">
        <f t="shared" si="614"/>
        <v>0</v>
      </c>
      <c r="P216" s="273">
        <f t="shared" si="614"/>
        <v>0</v>
      </c>
      <c r="Q216" s="273">
        <f t="shared" si="614"/>
        <v>0</v>
      </c>
      <c r="R216" s="273">
        <f t="shared" si="614"/>
        <v>0</v>
      </c>
      <c r="S216" s="273">
        <f t="shared" si="614"/>
        <v>0</v>
      </c>
      <c r="T216" s="273">
        <f t="shared" si="615"/>
        <v>0</v>
      </c>
      <c r="U216" s="273">
        <f t="shared" si="615"/>
        <v>0</v>
      </c>
      <c r="V216" s="273">
        <f t="shared" si="615"/>
        <v>0</v>
      </c>
      <c r="W216" s="273">
        <f t="shared" si="615"/>
        <v>0</v>
      </c>
      <c r="X216" s="273">
        <f t="shared" si="615"/>
        <v>0</v>
      </c>
      <c r="Y216" s="273">
        <f t="shared" si="615"/>
        <v>0</v>
      </c>
      <c r="Z216" s="273">
        <f t="shared" si="615"/>
        <v>0</v>
      </c>
      <c r="AA216" s="273">
        <f t="shared" si="615"/>
        <v>0</v>
      </c>
      <c r="AB216" s="273">
        <f t="shared" si="615"/>
        <v>0</v>
      </c>
      <c r="AC216" s="273">
        <f t="shared" si="615"/>
        <v>0</v>
      </c>
      <c r="AD216" s="273">
        <f t="shared" si="615"/>
        <v>0</v>
      </c>
      <c r="AE216" s="273">
        <f t="shared" si="615"/>
        <v>0</v>
      </c>
      <c r="AF216" s="273">
        <f t="shared" si="615"/>
        <v>0</v>
      </c>
    </row>
    <row r="217" spans="4:32">
      <c r="D217" s="168">
        <v>8910</v>
      </c>
      <c r="E217" s="193"/>
      <c r="F217" s="273">
        <f t="shared" si="616"/>
        <v>0</v>
      </c>
      <c r="G217" s="273">
        <f t="shared" si="616"/>
        <v>0</v>
      </c>
      <c r="H217" s="273">
        <f t="shared" si="616"/>
        <v>0</v>
      </c>
      <c r="I217" s="273">
        <f t="shared" si="616"/>
        <v>0</v>
      </c>
      <c r="J217" s="273">
        <f t="shared" si="614"/>
        <v>0</v>
      </c>
      <c r="K217" s="273">
        <f t="shared" si="614"/>
        <v>0</v>
      </c>
      <c r="L217" s="273">
        <f t="shared" si="614"/>
        <v>0</v>
      </c>
      <c r="M217" s="273">
        <f t="shared" si="614"/>
        <v>0</v>
      </c>
      <c r="N217" s="273">
        <f t="shared" si="614"/>
        <v>0</v>
      </c>
      <c r="O217" s="273">
        <f t="shared" si="614"/>
        <v>0</v>
      </c>
      <c r="P217" s="273">
        <f t="shared" si="614"/>
        <v>0</v>
      </c>
      <c r="Q217" s="273">
        <f t="shared" si="614"/>
        <v>0</v>
      </c>
      <c r="R217" s="273">
        <f t="shared" si="614"/>
        <v>0</v>
      </c>
      <c r="S217" s="273">
        <f t="shared" si="614"/>
        <v>0</v>
      </c>
      <c r="T217" s="273">
        <f t="shared" si="615"/>
        <v>0</v>
      </c>
      <c r="U217" s="273">
        <f t="shared" si="615"/>
        <v>0</v>
      </c>
      <c r="V217" s="273">
        <f t="shared" si="615"/>
        <v>0</v>
      </c>
      <c r="W217" s="273">
        <f t="shared" si="615"/>
        <v>0</v>
      </c>
      <c r="X217" s="273">
        <f t="shared" si="615"/>
        <v>0</v>
      </c>
      <c r="Y217" s="273">
        <f t="shared" si="615"/>
        <v>0</v>
      </c>
      <c r="Z217" s="273">
        <f t="shared" si="615"/>
        <v>0</v>
      </c>
      <c r="AA217" s="273">
        <f t="shared" si="615"/>
        <v>0</v>
      </c>
      <c r="AB217" s="273">
        <f t="shared" si="615"/>
        <v>0</v>
      </c>
      <c r="AC217" s="273">
        <f t="shared" si="615"/>
        <v>0</v>
      </c>
      <c r="AD217" s="273">
        <f t="shared" si="615"/>
        <v>0</v>
      </c>
      <c r="AE217" s="273">
        <f t="shared" si="615"/>
        <v>0</v>
      </c>
      <c r="AF217" s="273">
        <f t="shared" si="615"/>
        <v>0</v>
      </c>
    </row>
    <row r="218" spans="4:32">
      <c r="D218" s="168">
        <v>8920</v>
      </c>
      <c r="E218" s="193"/>
      <c r="F218" s="273">
        <f t="shared" si="616"/>
        <v>0</v>
      </c>
      <c r="G218" s="273">
        <f t="shared" si="616"/>
        <v>0</v>
      </c>
      <c r="H218" s="273">
        <f t="shared" si="616"/>
        <v>0</v>
      </c>
      <c r="I218" s="273">
        <f t="shared" si="616"/>
        <v>0</v>
      </c>
      <c r="J218" s="273">
        <f t="shared" si="614"/>
        <v>0</v>
      </c>
      <c r="K218" s="273">
        <f t="shared" si="614"/>
        <v>0</v>
      </c>
      <c r="L218" s="273">
        <f t="shared" si="614"/>
        <v>0</v>
      </c>
      <c r="M218" s="273">
        <f t="shared" si="614"/>
        <v>0</v>
      </c>
      <c r="N218" s="273">
        <f t="shared" si="614"/>
        <v>0</v>
      </c>
      <c r="O218" s="273">
        <f t="shared" si="614"/>
        <v>0</v>
      </c>
      <c r="P218" s="273">
        <f t="shared" si="614"/>
        <v>0</v>
      </c>
      <c r="Q218" s="273">
        <f t="shared" si="614"/>
        <v>0</v>
      </c>
      <c r="R218" s="273">
        <f t="shared" si="614"/>
        <v>0</v>
      </c>
      <c r="S218" s="273">
        <f t="shared" si="614"/>
        <v>0</v>
      </c>
      <c r="T218" s="273">
        <f t="shared" si="615"/>
        <v>0</v>
      </c>
      <c r="U218" s="273">
        <f t="shared" si="615"/>
        <v>0</v>
      </c>
      <c r="V218" s="273">
        <f t="shared" si="615"/>
        <v>0</v>
      </c>
      <c r="W218" s="273">
        <f t="shared" si="615"/>
        <v>0</v>
      </c>
      <c r="X218" s="273">
        <f t="shared" si="615"/>
        <v>0</v>
      </c>
      <c r="Y218" s="273">
        <f t="shared" si="615"/>
        <v>0</v>
      </c>
      <c r="Z218" s="273">
        <f t="shared" si="615"/>
        <v>0</v>
      </c>
      <c r="AA218" s="273">
        <f t="shared" si="615"/>
        <v>0</v>
      </c>
      <c r="AB218" s="273">
        <f t="shared" si="615"/>
        <v>0</v>
      </c>
      <c r="AC218" s="273">
        <f t="shared" si="615"/>
        <v>0</v>
      </c>
      <c r="AD218" s="273">
        <f t="shared" si="615"/>
        <v>0</v>
      </c>
      <c r="AE218" s="273">
        <f t="shared" si="615"/>
        <v>0</v>
      </c>
      <c r="AF218" s="273">
        <f t="shared" si="615"/>
        <v>0</v>
      </c>
    </row>
    <row r="219" spans="4:32">
      <c r="D219" s="168">
        <v>8930</v>
      </c>
      <c r="E219" s="193"/>
      <c r="F219" s="273">
        <f t="shared" si="616"/>
        <v>0</v>
      </c>
      <c r="G219" s="273">
        <f t="shared" si="616"/>
        <v>0</v>
      </c>
      <c r="H219" s="273">
        <f t="shared" si="616"/>
        <v>0</v>
      </c>
      <c r="I219" s="273">
        <f t="shared" si="616"/>
        <v>0</v>
      </c>
      <c r="J219" s="273">
        <f t="shared" si="614"/>
        <v>0</v>
      </c>
      <c r="K219" s="273">
        <f t="shared" si="614"/>
        <v>0</v>
      </c>
      <c r="L219" s="273">
        <f t="shared" si="614"/>
        <v>0</v>
      </c>
      <c r="M219" s="273">
        <f t="shared" si="614"/>
        <v>0</v>
      </c>
      <c r="N219" s="273">
        <f t="shared" si="614"/>
        <v>0</v>
      </c>
      <c r="O219" s="273">
        <f t="shared" si="614"/>
        <v>0</v>
      </c>
      <c r="P219" s="273">
        <f t="shared" si="614"/>
        <v>0</v>
      </c>
      <c r="Q219" s="273">
        <f t="shared" si="614"/>
        <v>0</v>
      </c>
      <c r="R219" s="273">
        <f t="shared" si="614"/>
        <v>0</v>
      </c>
      <c r="S219" s="273">
        <f t="shared" si="614"/>
        <v>0</v>
      </c>
      <c r="T219" s="273">
        <f t="shared" si="615"/>
        <v>0</v>
      </c>
      <c r="U219" s="273">
        <f t="shared" si="615"/>
        <v>0</v>
      </c>
      <c r="V219" s="273">
        <f t="shared" si="615"/>
        <v>0</v>
      </c>
      <c r="W219" s="273">
        <f t="shared" si="615"/>
        <v>0</v>
      </c>
      <c r="X219" s="273">
        <f t="shared" si="615"/>
        <v>0</v>
      </c>
      <c r="Y219" s="273">
        <f t="shared" si="615"/>
        <v>0</v>
      </c>
      <c r="Z219" s="273">
        <f t="shared" si="615"/>
        <v>0</v>
      </c>
      <c r="AA219" s="273">
        <f t="shared" si="615"/>
        <v>0</v>
      </c>
      <c r="AB219" s="273">
        <f t="shared" si="615"/>
        <v>0</v>
      </c>
      <c r="AC219" s="273">
        <f t="shared" si="615"/>
        <v>0</v>
      </c>
      <c r="AD219" s="273">
        <f t="shared" si="615"/>
        <v>0</v>
      </c>
      <c r="AE219" s="273">
        <f t="shared" si="615"/>
        <v>0</v>
      </c>
      <c r="AF219" s="273">
        <f t="shared" si="615"/>
        <v>0</v>
      </c>
    </row>
    <row r="220" spans="4:32">
      <c r="D220" s="168">
        <v>8940</v>
      </c>
      <c r="E220" s="193"/>
      <c r="F220" s="273">
        <f t="shared" si="616"/>
        <v>0</v>
      </c>
      <c r="G220" s="273">
        <f t="shared" si="616"/>
        <v>0</v>
      </c>
      <c r="H220" s="273">
        <f t="shared" si="616"/>
        <v>0</v>
      </c>
      <c r="I220" s="273">
        <f t="shared" si="616"/>
        <v>0</v>
      </c>
      <c r="J220" s="273">
        <f t="shared" ref="J220:S229" si="617">SUMIF($C$10:$C$166,$D220,J$10:J$166)</f>
        <v>0</v>
      </c>
      <c r="K220" s="273">
        <f t="shared" si="617"/>
        <v>0</v>
      </c>
      <c r="L220" s="273">
        <f t="shared" si="617"/>
        <v>0</v>
      </c>
      <c r="M220" s="273">
        <f t="shared" si="617"/>
        <v>0</v>
      </c>
      <c r="N220" s="273">
        <f t="shared" si="617"/>
        <v>0</v>
      </c>
      <c r="O220" s="273">
        <f t="shared" si="617"/>
        <v>0</v>
      </c>
      <c r="P220" s="273">
        <f t="shared" si="617"/>
        <v>0</v>
      </c>
      <c r="Q220" s="273">
        <f t="shared" si="617"/>
        <v>0</v>
      </c>
      <c r="R220" s="273">
        <f t="shared" si="617"/>
        <v>0</v>
      </c>
      <c r="S220" s="273">
        <f t="shared" si="617"/>
        <v>0</v>
      </c>
      <c r="T220" s="273">
        <f t="shared" ref="T220:AF229" si="618">SUMIF($C$10:$C$166,$D220,T$10:T$166)</f>
        <v>0</v>
      </c>
      <c r="U220" s="273">
        <f t="shared" si="618"/>
        <v>0</v>
      </c>
      <c r="V220" s="273">
        <f t="shared" si="618"/>
        <v>0</v>
      </c>
      <c r="W220" s="273">
        <f t="shared" si="618"/>
        <v>0</v>
      </c>
      <c r="X220" s="273">
        <f t="shared" si="618"/>
        <v>0</v>
      </c>
      <c r="Y220" s="273">
        <f t="shared" si="618"/>
        <v>0</v>
      </c>
      <c r="Z220" s="273">
        <f t="shared" si="618"/>
        <v>0</v>
      </c>
      <c r="AA220" s="273">
        <f t="shared" si="618"/>
        <v>0</v>
      </c>
      <c r="AB220" s="273">
        <f t="shared" si="618"/>
        <v>0</v>
      </c>
      <c r="AC220" s="273">
        <f t="shared" si="618"/>
        <v>0</v>
      </c>
      <c r="AD220" s="273">
        <f t="shared" si="618"/>
        <v>0</v>
      </c>
      <c r="AE220" s="273">
        <f t="shared" si="618"/>
        <v>0</v>
      </c>
      <c r="AF220" s="273">
        <f t="shared" si="618"/>
        <v>0</v>
      </c>
    </row>
    <row r="221" spans="4:32">
      <c r="D221" s="168">
        <v>8950</v>
      </c>
      <c r="E221" s="193"/>
      <c r="F221" s="273">
        <f t="shared" si="616"/>
        <v>0</v>
      </c>
      <c r="G221" s="273">
        <f t="shared" si="616"/>
        <v>0</v>
      </c>
      <c r="H221" s="273">
        <f t="shared" si="616"/>
        <v>0</v>
      </c>
      <c r="I221" s="273">
        <f t="shared" si="616"/>
        <v>0</v>
      </c>
      <c r="J221" s="273">
        <f t="shared" si="617"/>
        <v>0</v>
      </c>
      <c r="K221" s="273">
        <f t="shared" si="617"/>
        <v>0</v>
      </c>
      <c r="L221" s="273">
        <f t="shared" si="617"/>
        <v>0</v>
      </c>
      <c r="M221" s="273">
        <f t="shared" si="617"/>
        <v>0</v>
      </c>
      <c r="N221" s="273">
        <f t="shared" si="617"/>
        <v>0</v>
      </c>
      <c r="O221" s="273">
        <f t="shared" si="617"/>
        <v>0</v>
      </c>
      <c r="P221" s="273">
        <f t="shared" si="617"/>
        <v>0</v>
      </c>
      <c r="Q221" s="273">
        <f t="shared" si="617"/>
        <v>0</v>
      </c>
      <c r="R221" s="273">
        <f t="shared" si="617"/>
        <v>0</v>
      </c>
      <c r="S221" s="273">
        <f t="shared" si="617"/>
        <v>0</v>
      </c>
      <c r="T221" s="273">
        <f t="shared" si="618"/>
        <v>0</v>
      </c>
      <c r="U221" s="273">
        <f t="shared" si="618"/>
        <v>0</v>
      </c>
      <c r="V221" s="273">
        <f t="shared" si="618"/>
        <v>0</v>
      </c>
      <c r="W221" s="273">
        <f t="shared" si="618"/>
        <v>0</v>
      </c>
      <c r="X221" s="273">
        <f t="shared" si="618"/>
        <v>0</v>
      </c>
      <c r="Y221" s="273">
        <f t="shared" si="618"/>
        <v>0</v>
      </c>
      <c r="Z221" s="273">
        <f t="shared" si="618"/>
        <v>0</v>
      </c>
      <c r="AA221" s="273">
        <f t="shared" si="618"/>
        <v>0</v>
      </c>
      <c r="AB221" s="273">
        <f t="shared" si="618"/>
        <v>0</v>
      </c>
      <c r="AC221" s="273">
        <f t="shared" si="618"/>
        <v>0</v>
      </c>
      <c r="AD221" s="273">
        <f t="shared" si="618"/>
        <v>0</v>
      </c>
      <c r="AE221" s="273">
        <f t="shared" si="618"/>
        <v>0</v>
      </c>
      <c r="AF221" s="273">
        <f t="shared" si="618"/>
        <v>0</v>
      </c>
    </row>
    <row r="222" spans="4:32">
      <c r="D222" s="168">
        <v>9010</v>
      </c>
      <c r="E222" s="193"/>
      <c r="F222" s="273">
        <f t="shared" si="616"/>
        <v>367825.37</v>
      </c>
      <c r="G222" s="273">
        <f t="shared" si="616"/>
        <v>373216.01000000007</v>
      </c>
      <c r="H222" s="273">
        <f t="shared" si="616"/>
        <v>380641.79000000004</v>
      </c>
      <c r="I222" s="273">
        <f t="shared" si="616"/>
        <v>373085.68999999994</v>
      </c>
      <c r="J222" s="273">
        <f t="shared" si="617"/>
        <v>347547.33</v>
      </c>
      <c r="K222" s="273">
        <f t="shared" si="617"/>
        <v>431838.25999999989</v>
      </c>
      <c r="L222" s="273">
        <f t="shared" si="617"/>
        <v>456880.34141682804</v>
      </c>
      <c r="M222" s="273">
        <f t="shared" si="617"/>
        <v>435042.11148568196</v>
      </c>
      <c r="N222" s="273">
        <f t="shared" si="617"/>
        <v>454782.08333512011</v>
      </c>
      <c r="O222" s="273">
        <f t="shared" si="617"/>
        <v>441648.6578001781</v>
      </c>
      <c r="P222" s="273">
        <f t="shared" si="617"/>
        <v>439050.94775564526</v>
      </c>
      <c r="Q222" s="273">
        <f t="shared" si="617"/>
        <v>438879.12699799321</v>
      </c>
      <c r="R222" s="273">
        <f t="shared" si="617"/>
        <v>387249.67389852396</v>
      </c>
      <c r="S222" s="273">
        <f t="shared" si="617"/>
        <v>370380.86967850785</v>
      </c>
      <c r="T222" s="273">
        <f t="shared" si="618"/>
        <v>411536.29428824451</v>
      </c>
      <c r="U222" s="273">
        <f t="shared" si="618"/>
        <v>392610.0956739937</v>
      </c>
      <c r="V222" s="273">
        <f t="shared" si="618"/>
        <v>366333.65992456558</v>
      </c>
      <c r="W222" s="273">
        <f t="shared" si="618"/>
        <v>414082.36763616465</v>
      </c>
      <c r="X222" s="273">
        <f t="shared" si="618"/>
        <v>470363.17899403116</v>
      </c>
      <c r="Y222" s="273">
        <f t="shared" si="618"/>
        <v>447926.83534720552</v>
      </c>
      <c r="Z222" s="273">
        <f t="shared" si="618"/>
        <v>468264.92091232323</v>
      </c>
      <c r="AA222" s="273">
        <f t="shared" si="618"/>
        <v>454662.31578064861</v>
      </c>
      <c r="AB222" s="273">
        <f t="shared" si="618"/>
        <v>452064.60573611577</v>
      </c>
      <c r="AC222" s="273">
        <f t="shared" si="618"/>
        <v>451892.77198218886</v>
      </c>
      <c r="AD222" s="273">
        <f t="shared" si="618"/>
        <v>398855.29311553546</v>
      </c>
      <c r="AE222" s="273">
        <f t="shared" si="618"/>
        <v>381459.16294098046</v>
      </c>
      <c r="AF222" s="273">
        <f t="shared" si="618"/>
        <v>423859.25106710929</v>
      </c>
    </row>
    <row r="223" spans="4:32">
      <c r="D223" s="168">
        <v>9020</v>
      </c>
      <c r="E223" s="193"/>
      <c r="F223" s="273">
        <f t="shared" si="616"/>
        <v>0</v>
      </c>
      <c r="G223" s="273">
        <f t="shared" si="616"/>
        <v>0</v>
      </c>
      <c r="H223" s="273">
        <f t="shared" si="616"/>
        <v>0</v>
      </c>
      <c r="I223" s="273">
        <f t="shared" si="616"/>
        <v>0</v>
      </c>
      <c r="J223" s="273">
        <f t="shared" si="617"/>
        <v>0</v>
      </c>
      <c r="K223" s="273">
        <f t="shared" si="617"/>
        <v>0</v>
      </c>
      <c r="L223" s="273">
        <f t="shared" si="617"/>
        <v>0</v>
      </c>
      <c r="M223" s="273">
        <f t="shared" si="617"/>
        <v>0</v>
      </c>
      <c r="N223" s="273">
        <f t="shared" si="617"/>
        <v>0</v>
      </c>
      <c r="O223" s="273">
        <f t="shared" si="617"/>
        <v>0</v>
      </c>
      <c r="P223" s="273">
        <f t="shared" si="617"/>
        <v>0</v>
      </c>
      <c r="Q223" s="273">
        <f t="shared" si="617"/>
        <v>0</v>
      </c>
      <c r="R223" s="273">
        <f t="shared" si="617"/>
        <v>0</v>
      </c>
      <c r="S223" s="273">
        <f t="shared" si="617"/>
        <v>0</v>
      </c>
      <c r="T223" s="273">
        <f t="shared" si="618"/>
        <v>0</v>
      </c>
      <c r="U223" s="273">
        <f t="shared" si="618"/>
        <v>0</v>
      </c>
      <c r="V223" s="273">
        <f t="shared" si="618"/>
        <v>0</v>
      </c>
      <c r="W223" s="273">
        <f t="shared" si="618"/>
        <v>0</v>
      </c>
      <c r="X223" s="273">
        <f t="shared" si="618"/>
        <v>0</v>
      </c>
      <c r="Y223" s="273">
        <f t="shared" si="618"/>
        <v>0</v>
      </c>
      <c r="Z223" s="273">
        <f t="shared" si="618"/>
        <v>0</v>
      </c>
      <c r="AA223" s="273">
        <f t="shared" si="618"/>
        <v>0</v>
      </c>
      <c r="AB223" s="273">
        <f t="shared" si="618"/>
        <v>0</v>
      </c>
      <c r="AC223" s="273">
        <f t="shared" si="618"/>
        <v>0</v>
      </c>
      <c r="AD223" s="273">
        <f t="shared" si="618"/>
        <v>0</v>
      </c>
      <c r="AE223" s="273">
        <f t="shared" si="618"/>
        <v>0</v>
      </c>
      <c r="AF223" s="273">
        <f t="shared" si="618"/>
        <v>0</v>
      </c>
    </row>
    <row r="224" spans="4:32">
      <c r="D224" s="168">
        <v>9030</v>
      </c>
      <c r="E224" s="193"/>
      <c r="F224" s="273">
        <f t="shared" si="616"/>
        <v>1825152.32</v>
      </c>
      <c r="G224" s="273">
        <f t="shared" si="616"/>
        <v>1679301.4100000001</v>
      </c>
      <c r="H224" s="273">
        <f t="shared" si="616"/>
        <v>1893104.77</v>
      </c>
      <c r="I224" s="273">
        <f t="shared" si="616"/>
        <v>1769755.3099999998</v>
      </c>
      <c r="J224" s="273">
        <f t="shared" si="617"/>
        <v>1674505.0199999996</v>
      </c>
      <c r="K224" s="273">
        <f t="shared" si="617"/>
        <v>1859986.7499999995</v>
      </c>
      <c r="L224" s="273">
        <f t="shared" si="617"/>
        <v>2137170.8263267516</v>
      </c>
      <c r="M224" s="273">
        <f t="shared" si="617"/>
        <v>2006379.9594416935</v>
      </c>
      <c r="N224" s="273">
        <f t="shared" si="617"/>
        <v>2097488.3104089545</v>
      </c>
      <c r="O224" s="273">
        <f t="shared" si="617"/>
        <v>2065387.7389834442</v>
      </c>
      <c r="P224" s="273">
        <f t="shared" si="617"/>
        <v>2026187.4170779991</v>
      </c>
      <c r="Q224" s="273">
        <f t="shared" si="617"/>
        <v>2024983.1706443292</v>
      </c>
      <c r="R224" s="273">
        <f t="shared" si="617"/>
        <v>1858704.1268697926</v>
      </c>
      <c r="S224" s="273">
        <f t="shared" si="617"/>
        <v>1724152.0215100935</v>
      </c>
      <c r="T224" s="273">
        <f t="shared" si="618"/>
        <v>1915969.0135297265</v>
      </c>
      <c r="U224" s="273">
        <f t="shared" si="618"/>
        <v>1876219.0015756739</v>
      </c>
      <c r="V224" s="273">
        <f t="shared" si="618"/>
        <v>1700961.5564471716</v>
      </c>
      <c r="W224" s="273">
        <f t="shared" si="618"/>
        <v>1940305.6880675415</v>
      </c>
      <c r="X224" s="273">
        <f t="shared" si="618"/>
        <v>2199494.8091337155</v>
      </c>
      <c r="Y224" s="273">
        <f t="shared" si="618"/>
        <v>2065939.1808459344</v>
      </c>
      <c r="Z224" s="273">
        <f t="shared" si="618"/>
        <v>2159812.2932159184</v>
      </c>
      <c r="AA224" s="273">
        <f t="shared" si="618"/>
        <v>2125542.9542032648</v>
      </c>
      <c r="AB224" s="273">
        <f t="shared" si="618"/>
        <v>2086342.6322978202</v>
      </c>
      <c r="AC224" s="273">
        <f t="shared" si="618"/>
        <v>2085138.3257892882</v>
      </c>
      <c r="AD224" s="273">
        <f t="shared" si="618"/>
        <v>1912350.7282178767</v>
      </c>
      <c r="AE224" s="273">
        <f t="shared" si="618"/>
        <v>1775361.0756032947</v>
      </c>
      <c r="AF224" s="273">
        <f t="shared" si="618"/>
        <v>1972931.4846727066</v>
      </c>
    </row>
    <row r="225" spans="4:32">
      <c r="D225" s="168">
        <v>9040</v>
      </c>
      <c r="E225" s="193"/>
      <c r="F225" s="273">
        <f t="shared" si="616"/>
        <v>0</v>
      </c>
      <c r="G225" s="273">
        <f t="shared" si="616"/>
        <v>0</v>
      </c>
      <c r="H225" s="273">
        <f t="shared" si="616"/>
        <v>0</v>
      </c>
      <c r="I225" s="273">
        <f t="shared" si="616"/>
        <v>0</v>
      </c>
      <c r="J225" s="273">
        <f t="shared" si="617"/>
        <v>0</v>
      </c>
      <c r="K225" s="273">
        <f t="shared" si="617"/>
        <v>0</v>
      </c>
      <c r="L225" s="273">
        <f t="shared" si="617"/>
        <v>0</v>
      </c>
      <c r="M225" s="273">
        <f t="shared" si="617"/>
        <v>0</v>
      </c>
      <c r="N225" s="273">
        <f t="shared" si="617"/>
        <v>0</v>
      </c>
      <c r="O225" s="273">
        <f t="shared" si="617"/>
        <v>0</v>
      </c>
      <c r="P225" s="273">
        <f t="shared" si="617"/>
        <v>0</v>
      </c>
      <c r="Q225" s="273">
        <f t="shared" si="617"/>
        <v>0</v>
      </c>
      <c r="R225" s="273">
        <f t="shared" si="617"/>
        <v>0</v>
      </c>
      <c r="S225" s="273">
        <f t="shared" si="617"/>
        <v>0</v>
      </c>
      <c r="T225" s="273">
        <f t="shared" si="618"/>
        <v>0</v>
      </c>
      <c r="U225" s="273">
        <f t="shared" si="618"/>
        <v>0</v>
      </c>
      <c r="V225" s="273">
        <f t="shared" si="618"/>
        <v>0</v>
      </c>
      <c r="W225" s="273">
        <f t="shared" si="618"/>
        <v>0</v>
      </c>
      <c r="X225" s="273">
        <f t="shared" si="618"/>
        <v>0</v>
      </c>
      <c r="Y225" s="273">
        <f t="shared" si="618"/>
        <v>0</v>
      </c>
      <c r="Z225" s="273">
        <f t="shared" si="618"/>
        <v>0</v>
      </c>
      <c r="AA225" s="273">
        <f t="shared" si="618"/>
        <v>0</v>
      </c>
      <c r="AB225" s="273">
        <f t="shared" si="618"/>
        <v>0</v>
      </c>
      <c r="AC225" s="273">
        <f t="shared" si="618"/>
        <v>0</v>
      </c>
      <c r="AD225" s="273">
        <f t="shared" si="618"/>
        <v>0</v>
      </c>
      <c r="AE225" s="273">
        <f t="shared" si="618"/>
        <v>0</v>
      </c>
      <c r="AF225" s="273">
        <f t="shared" si="618"/>
        <v>0</v>
      </c>
    </row>
    <row r="226" spans="4:32">
      <c r="D226" s="168">
        <v>9070</v>
      </c>
      <c r="E226" s="193"/>
      <c r="F226" s="273">
        <f t="shared" si="616"/>
        <v>0</v>
      </c>
      <c r="G226" s="273">
        <f t="shared" si="616"/>
        <v>0</v>
      </c>
      <c r="H226" s="273">
        <f t="shared" si="616"/>
        <v>0</v>
      </c>
      <c r="I226" s="273">
        <f t="shared" si="616"/>
        <v>0</v>
      </c>
      <c r="J226" s="273">
        <f t="shared" si="617"/>
        <v>0</v>
      </c>
      <c r="K226" s="273">
        <f t="shared" si="617"/>
        <v>0</v>
      </c>
      <c r="L226" s="273">
        <f t="shared" si="617"/>
        <v>0</v>
      </c>
      <c r="M226" s="273">
        <f t="shared" si="617"/>
        <v>0</v>
      </c>
      <c r="N226" s="273">
        <f t="shared" si="617"/>
        <v>0</v>
      </c>
      <c r="O226" s="273">
        <f t="shared" si="617"/>
        <v>0</v>
      </c>
      <c r="P226" s="273">
        <f t="shared" si="617"/>
        <v>0</v>
      </c>
      <c r="Q226" s="273">
        <f t="shared" si="617"/>
        <v>0</v>
      </c>
      <c r="R226" s="273">
        <f t="shared" si="617"/>
        <v>0</v>
      </c>
      <c r="S226" s="273">
        <f t="shared" si="617"/>
        <v>0</v>
      </c>
      <c r="T226" s="273">
        <f t="shared" si="618"/>
        <v>0</v>
      </c>
      <c r="U226" s="273">
        <f t="shared" si="618"/>
        <v>0</v>
      </c>
      <c r="V226" s="273">
        <f t="shared" si="618"/>
        <v>0</v>
      </c>
      <c r="W226" s="273">
        <f t="shared" si="618"/>
        <v>0</v>
      </c>
      <c r="X226" s="273">
        <f t="shared" si="618"/>
        <v>0</v>
      </c>
      <c r="Y226" s="273">
        <f t="shared" si="618"/>
        <v>0</v>
      </c>
      <c r="Z226" s="273">
        <f t="shared" si="618"/>
        <v>0</v>
      </c>
      <c r="AA226" s="273">
        <f t="shared" si="618"/>
        <v>0</v>
      </c>
      <c r="AB226" s="273">
        <f t="shared" si="618"/>
        <v>0</v>
      </c>
      <c r="AC226" s="273">
        <f t="shared" si="618"/>
        <v>0</v>
      </c>
      <c r="AD226" s="273">
        <f t="shared" si="618"/>
        <v>0</v>
      </c>
      <c r="AE226" s="273">
        <f t="shared" si="618"/>
        <v>0</v>
      </c>
      <c r="AF226" s="273">
        <f t="shared" si="618"/>
        <v>0</v>
      </c>
    </row>
    <row r="227" spans="4:32">
      <c r="D227" s="168">
        <v>9080</v>
      </c>
      <c r="E227" s="193"/>
      <c r="F227" s="273">
        <f t="shared" si="616"/>
        <v>0</v>
      </c>
      <c r="G227" s="273">
        <f t="shared" si="616"/>
        <v>0</v>
      </c>
      <c r="H227" s="273">
        <f t="shared" si="616"/>
        <v>0</v>
      </c>
      <c r="I227" s="273">
        <f t="shared" si="616"/>
        <v>0</v>
      </c>
      <c r="J227" s="273">
        <f t="shared" si="617"/>
        <v>0</v>
      </c>
      <c r="K227" s="273">
        <f t="shared" si="617"/>
        <v>0</v>
      </c>
      <c r="L227" s="273">
        <f t="shared" si="617"/>
        <v>0</v>
      </c>
      <c r="M227" s="273">
        <f t="shared" si="617"/>
        <v>0</v>
      </c>
      <c r="N227" s="273">
        <f t="shared" si="617"/>
        <v>0</v>
      </c>
      <c r="O227" s="273">
        <f t="shared" si="617"/>
        <v>0</v>
      </c>
      <c r="P227" s="273">
        <f t="shared" si="617"/>
        <v>0</v>
      </c>
      <c r="Q227" s="273">
        <f t="shared" si="617"/>
        <v>0</v>
      </c>
      <c r="R227" s="273">
        <f t="shared" si="617"/>
        <v>0</v>
      </c>
      <c r="S227" s="273">
        <f t="shared" si="617"/>
        <v>0</v>
      </c>
      <c r="T227" s="273">
        <f t="shared" si="618"/>
        <v>0</v>
      </c>
      <c r="U227" s="273">
        <f t="shared" si="618"/>
        <v>0</v>
      </c>
      <c r="V227" s="273">
        <f t="shared" si="618"/>
        <v>0</v>
      </c>
      <c r="W227" s="273">
        <f t="shared" si="618"/>
        <v>0</v>
      </c>
      <c r="X227" s="273">
        <f t="shared" si="618"/>
        <v>0</v>
      </c>
      <c r="Y227" s="273">
        <f t="shared" si="618"/>
        <v>0</v>
      </c>
      <c r="Z227" s="273">
        <f t="shared" si="618"/>
        <v>0</v>
      </c>
      <c r="AA227" s="273">
        <f t="shared" si="618"/>
        <v>0</v>
      </c>
      <c r="AB227" s="273">
        <f t="shared" si="618"/>
        <v>0</v>
      </c>
      <c r="AC227" s="273">
        <f t="shared" si="618"/>
        <v>0</v>
      </c>
      <c r="AD227" s="273">
        <f t="shared" si="618"/>
        <v>0</v>
      </c>
      <c r="AE227" s="273">
        <f t="shared" si="618"/>
        <v>0</v>
      </c>
      <c r="AF227" s="273">
        <f t="shared" si="618"/>
        <v>0</v>
      </c>
    </row>
    <row r="228" spans="4:32">
      <c r="D228" s="168">
        <v>9090</v>
      </c>
      <c r="E228" s="193"/>
      <c r="F228" s="273">
        <f t="shared" si="616"/>
        <v>0</v>
      </c>
      <c r="G228" s="273">
        <f t="shared" si="616"/>
        <v>0</v>
      </c>
      <c r="H228" s="273">
        <f t="shared" si="616"/>
        <v>0</v>
      </c>
      <c r="I228" s="273">
        <f t="shared" si="616"/>
        <v>0</v>
      </c>
      <c r="J228" s="273">
        <f t="shared" si="617"/>
        <v>0</v>
      </c>
      <c r="K228" s="273">
        <f t="shared" si="617"/>
        <v>0</v>
      </c>
      <c r="L228" s="273">
        <f t="shared" si="617"/>
        <v>0</v>
      </c>
      <c r="M228" s="273">
        <f t="shared" si="617"/>
        <v>0</v>
      </c>
      <c r="N228" s="273">
        <f t="shared" si="617"/>
        <v>0</v>
      </c>
      <c r="O228" s="273">
        <f t="shared" si="617"/>
        <v>0</v>
      </c>
      <c r="P228" s="273">
        <f t="shared" si="617"/>
        <v>0</v>
      </c>
      <c r="Q228" s="273">
        <f t="shared" si="617"/>
        <v>0</v>
      </c>
      <c r="R228" s="273">
        <f t="shared" si="617"/>
        <v>0</v>
      </c>
      <c r="S228" s="273">
        <f t="shared" si="617"/>
        <v>0</v>
      </c>
      <c r="T228" s="273">
        <f t="shared" si="618"/>
        <v>0</v>
      </c>
      <c r="U228" s="273">
        <f t="shared" si="618"/>
        <v>0</v>
      </c>
      <c r="V228" s="273">
        <f t="shared" si="618"/>
        <v>0</v>
      </c>
      <c r="W228" s="273">
        <f t="shared" si="618"/>
        <v>0</v>
      </c>
      <c r="X228" s="273">
        <f t="shared" si="618"/>
        <v>0</v>
      </c>
      <c r="Y228" s="273">
        <f t="shared" si="618"/>
        <v>0</v>
      </c>
      <c r="Z228" s="273">
        <f t="shared" si="618"/>
        <v>0</v>
      </c>
      <c r="AA228" s="273">
        <f t="shared" si="618"/>
        <v>0</v>
      </c>
      <c r="AB228" s="273">
        <f t="shared" si="618"/>
        <v>0</v>
      </c>
      <c r="AC228" s="273">
        <f t="shared" si="618"/>
        <v>0</v>
      </c>
      <c r="AD228" s="273">
        <f t="shared" si="618"/>
        <v>0</v>
      </c>
      <c r="AE228" s="273">
        <f t="shared" si="618"/>
        <v>0</v>
      </c>
      <c r="AF228" s="273">
        <f t="shared" si="618"/>
        <v>0</v>
      </c>
    </row>
    <row r="229" spans="4:32">
      <c r="D229" s="168">
        <v>9100</v>
      </c>
      <c r="E229" s="193"/>
      <c r="F229" s="273">
        <f t="shared" si="616"/>
        <v>0</v>
      </c>
      <c r="G229" s="273">
        <f t="shared" si="616"/>
        <v>0</v>
      </c>
      <c r="H229" s="273">
        <f t="shared" si="616"/>
        <v>0</v>
      </c>
      <c r="I229" s="273">
        <f t="shared" si="616"/>
        <v>0</v>
      </c>
      <c r="J229" s="273">
        <f t="shared" si="617"/>
        <v>0</v>
      </c>
      <c r="K229" s="273">
        <f t="shared" si="617"/>
        <v>0</v>
      </c>
      <c r="L229" s="273">
        <f t="shared" si="617"/>
        <v>0</v>
      </c>
      <c r="M229" s="273">
        <f t="shared" si="617"/>
        <v>0</v>
      </c>
      <c r="N229" s="273">
        <f t="shared" si="617"/>
        <v>0</v>
      </c>
      <c r="O229" s="273">
        <f t="shared" si="617"/>
        <v>0</v>
      </c>
      <c r="P229" s="273">
        <f t="shared" si="617"/>
        <v>0</v>
      </c>
      <c r="Q229" s="273">
        <f t="shared" si="617"/>
        <v>0</v>
      </c>
      <c r="R229" s="273">
        <f t="shared" si="617"/>
        <v>0</v>
      </c>
      <c r="S229" s="273">
        <f t="shared" si="617"/>
        <v>0</v>
      </c>
      <c r="T229" s="273">
        <f t="shared" si="618"/>
        <v>0</v>
      </c>
      <c r="U229" s="273">
        <f t="shared" si="618"/>
        <v>0</v>
      </c>
      <c r="V229" s="273">
        <f t="shared" si="618"/>
        <v>0</v>
      </c>
      <c r="W229" s="273">
        <f t="shared" si="618"/>
        <v>0</v>
      </c>
      <c r="X229" s="273">
        <f t="shared" si="618"/>
        <v>0</v>
      </c>
      <c r="Y229" s="273">
        <f t="shared" si="618"/>
        <v>0</v>
      </c>
      <c r="Z229" s="273">
        <f t="shared" si="618"/>
        <v>0</v>
      </c>
      <c r="AA229" s="273">
        <f t="shared" si="618"/>
        <v>0</v>
      </c>
      <c r="AB229" s="273">
        <f t="shared" si="618"/>
        <v>0</v>
      </c>
      <c r="AC229" s="273">
        <f t="shared" si="618"/>
        <v>0</v>
      </c>
      <c r="AD229" s="273">
        <f t="shared" si="618"/>
        <v>0</v>
      </c>
      <c r="AE229" s="273">
        <f t="shared" si="618"/>
        <v>0</v>
      </c>
      <c r="AF229" s="273">
        <f t="shared" si="618"/>
        <v>0</v>
      </c>
    </row>
    <row r="230" spans="4:32">
      <c r="D230" s="168">
        <v>9110</v>
      </c>
      <c r="E230" s="193"/>
      <c r="F230" s="273">
        <f t="shared" si="616"/>
        <v>0</v>
      </c>
      <c r="G230" s="273">
        <f t="shared" si="616"/>
        <v>0</v>
      </c>
      <c r="H230" s="273">
        <f t="shared" si="616"/>
        <v>0</v>
      </c>
      <c r="I230" s="273">
        <f t="shared" si="616"/>
        <v>0</v>
      </c>
      <c r="J230" s="273">
        <f t="shared" ref="J230:S239" si="619">SUMIF($C$10:$C$166,$D230,J$10:J$166)</f>
        <v>0</v>
      </c>
      <c r="K230" s="273">
        <f t="shared" si="619"/>
        <v>0</v>
      </c>
      <c r="L230" s="273">
        <f t="shared" si="619"/>
        <v>0</v>
      </c>
      <c r="M230" s="273">
        <f t="shared" si="619"/>
        <v>0</v>
      </c>
      <c r="N230" s="273">
        <f t="shared" si="619"/>
        <v>0</v>
      </c>
      <c r="O230" s="273">
        <f t="shared" si="619"/>
        <v>0</v>
      </c>
      <c r="P230" s="273">
        <f t="shared" si="619"/>
        <v>0</v>
      </c>
      <c r="Q230" s="273">
        <f t="shared" si="619"/>
        <v>0</v>
      </c>
      <c r="R230" s="273">
        <f t="shared" si="619"/>
        <v>0</v>
      </c>
      <c r="S230" s="273">
        <f t="shared" si="619"/>
        <v>0</v>
      </c>
      <c r="T230" s="273">
        <f t="shared" ref="T230:AF239" si="620">SUMIF($C$10:$C$166,$D230,T$10:T$166)</f>
        <v>0</v>
      </c>
      <c r="U230" s="273">
        <f t="shared" si="620"/>
        <v>0</v>
      </c>
      <c r="V230" s="273">
        <f t="shared" si="620"/>
        <v>0</v>
      </c>
      <c r="W230" s="273">
        <f t="shared" si="620"/>
        <v>0</v>
      </c>
      <c r="X230" s="273">
        <f t="shared" si="620"/>
        <v>0</v>
      </c>
      <c r="Y230" s="273">
        <f t="shared" si="620"/>
        <v>0</v>
      </c>
      <c r="Z230" s="273">
        <f t="shared" si="620"/>
        <v>0</v>
      </c>
      <c r="AA230" s="273">
        <f t="shared" si="620"/>
        <v>0</v>
      </c>
      <c r="AB230" s="273">
        <f t="shared" si="620"/>
        <v>0</v>
      </c>
      <c r="AC230" s="273">
        <f t="shared" si="620"/>
        <v>0</v>
      </c>
      <c r="AD230" s="273">
        <f t="shared" si="620"/>
        <v>0</v>
      </c>
      <c r="AE230" s="273">
        <f t="shared" si="620"/>
        <v>0</v>
      </c>
      <c r="AF230" s="273">
        <f t="shared" si="620"/>
        <v>0</v>
      </c>
    </row>
    <row r="231" spans="4:32">
      <c r="D231" s="168">
        <v>9120</v>
      </c>
      <c r="E231" s="193"/>
      <c r="F231" s="273">
        <f t="shared" ref="F231:I247" si="621">SUMIF($C$10:$C$166,$D231,F$10:F$166)</f>
        <v>0</v>
      </c>
      <c r="G231" s="273">
        <f t="shared" si="621"/>
        <v>0</v>
      </c>
      <c r="H231" s="273">
        <f t="shared" si="621"/>
        <v>0</v>
      </c>
      <c r="I231" s="273">
        <f t="shared" si="621"/>
        <v>0</v>
      </c>
      <c r="J231" s="273">
        <f t="shared" si="619"/>
        <v>0</v>
      </c>
      <c r="K231" s="273">
        <f t="shared" si="619"/>
        <v>0</v>
      </c>
      <c r="L231" s="273">
        <f t="shared" si="619"/>
        <v>0</v>
      </c>
      <c r="M231" s="273">
        <f t="shared" si="619"/>
        <v>0</v>
      </c>
      <c r="N231" s="273">
        <f t="shared" si="619"/>
        <v>0</v>
      </c>
      <c r="O231" s="273">
        <f t="shared" si="619"/>
        <v>0</v>
      </c>
      <c r="P231" s="273">
        <f t="shared" si="619"/>
        <v>0</v>
      </c>
      <c r="Q231" s="273">
        <f t="shared" si="619"/>
        <v>0</v>
      </c>
      <c r="R231" s="273">
        <f t="shared" si="619"/>
        <v>0</v>
      </c>
      <c r="S231" s="273">
        <f t="shared" si="619"/>
        <v>0</v>
      </c>
      <c r="T231" s="273">
        <f t="shared" si="620"/>
        <v>0</v>
      </c>
      <c r="U231" s="273">
        <f t="shared" si="620"/>
        <v>0</v>
      </c>
      <c r="V231" s="273">
        <f t="shared" si="620"/>
        <v>0</v>
      </c>
      <c r="W231" s="273">
        <f t="shared" si="620"/>
        <v>0</v>
      </c>
      <c r="X231" s="273">
        <f t="shared" si="620"/>
        <v>0</v>
      </c>
      <c r="Y231" s="273">
        <f t="shared" si="620"/>
        <v>0</v>
      </c>
      <c r="Z231" s="273">
        <f t="shared" si="620"/>
        <v>0</v>
      </c>
      <c r="AA231" s="273">
        <f t="shared" si="620"/>
        <v>0</v>
      </c>
      <c r="AB231" s="273">
        <f t="shared" si="620"/>
        <v>0</v>
      </c>
      <c r="AC231" s="273">
        <f t="shared" si="620"/>
        <v>0</v>
      </c>
      <c r="AD231" s="273">
        <f t="shared" si="620"/>
        <v>0</v>
      </c>
      <c r="AE231" s="273">
        <f t="shared" si="620"/>
        <v>0</v>
      </c>
      <c r="AF231" s="273">
        <f t="shared" si="620"/>
        <v>0</v>
      </c>
    </row>
    <row r="232" spans="4:32">
      <c r="D232" s="168">
        <v>9130</v>
      </c>
      <c r="E232" s="193"/>
      <c r="F232" s="273">
        <f t="shared" si="621"/>
        <v>0</v>
      </c>
      <c r="G232" s="273">
        <f t="shared" si="621"/>
        <v>0</v>
      </c>
      <c r="H232" s="273">
        <f t="shared" si="621"/>
        <v>0</v>
      </c>
      <c r="I232" s="273">
        <f t="shared" si="621"/>
        <v>0</v>
      </c>
      <c r="J232" s="273">
        <f t="shared" si="619"/>
        <v>0</v>
      </c>
      <c r="K232" s="273">
        <f t="shared" si="619"/>
        <v>0</v>
      </c>
      <c r="L232" s="273">
        <f t="shared" si="619"/>
        <v>0</v>
      </c>
      <c r="M232" s="273">
        <f t="shared" si="619"/>
        <v>0</v>
      </c>
      <c r="N232" s="273">
        <f t="shared" si="619"/>
        <v>0</v>
      </c>
      <c r="O232" s="273">
        <f t="shared" si="619"/>
        <v>0</v>
      </c>
      <c r="P232" s="273">
        <f t="shared" si="619"/>
        <v>0</v>
      </c>
      <c r="Q232" s="273">
        <f t="shared" si="619"/>
        <v>0</v>
      </c>
      <c r="R232" s="273">
        <f t="shared" si="619"/>
        <v>0</v>
      </c>
      <c r="S232" s="273">
        <f t="shared" si="619"/>
        <v>0</v>
      </c>
      <c r="T232" s="273">
        <f t="shared" si="620"/>
        <v>0</v>
      </c>
      <c r="U232" s="273">
        <f t="shared" si="620"/>
        <v>0</v>
      </c>
      <c r="V232" s="273">
        <f t="shared" si="620"/>
        <v>0</v>
      </c>
      <c r="W232" s="273">
        <f t="shared" si="620"/>
        <v>0</v>
      </c>
      <c r="X232" s="273">
        <f t="shared" si="620"/>
        <v>0</v>
      </c>
      <c r="Y232" s="273">
        <f t="shared" si="620"/>
        <v>0</v>
      </c>
      <c r="Z232" s="273">
        <f t="shared" si="620"/>
        <v>0</v>
      </c>
      <c r="AA232" s="273">
        <f t="shared" si="620"/>
        <v>0</v>
      </c>
      <c r="AB232" s="273">
        <f t="shared" si="620"/>
        <v>0</v>
      </c>
      <c r="AC232" s="273">
        <f t="shared" si="620"/>
        <v>0</v>
      </c>
      <c r="AD232" s="273">
        <f t="shared" si="620"/>
        <v>0</v>
      </c>
      <c r="AE232" s="273">
        <f t="shared" si="620"/>
        <v>0</v>
      </c>
      <c r="AF232" s="273">
        <f t="shared" si="620"/>
        <v>0</v>
      </c>
    </row>
    <row r="233" spans="4:32">
      <c r="D233" s="168">
        <v>9160</v>
      </c>
      <c r="E233" s="193"/>
      <c r="F233" s="273">
        <f t="shared" si="621"/>
        <v>0</v>
      </c>
      <c r="G233" s="273">
        <f t="shared" si="621"/>
        <v>0</v>
      </c>
      <c r="H233" s="273">
        <f t="shared" si="621"/>
        <v>0</v>
      </c>
      <c r="I233" s="273">
        <f t="shared" si="621"/>
        <v>0</v>
      </c>
      <c r="J233" s="273">
        <f t="shared" si="619"/>
        <v>0</v>
      </c>
      <c r="K233" s="273">
        <f t="shared" si="619"/>
        <v>0</v>
      </c>
      <c r="L233" s="273">
        <f t="shared" si="619"/>
        <v>0</v>
      </c>
      <c r="M233" s="273">
        <f t="shared" si="619"/>
        <v>0</v>
      </c>
      <c r="N233" s="273">
        <f t="shared" si="619"/>
        <v>0</v>
      </c>
      <c r="O233" s="273">
        <f t="shared" si="619"/>
        <v>0</v>
      </c>
      <c r="P233" s="273">
        <f t="shared" si="619"/>
        <v>0</v>
      </c>
      <c r="Q233" s="273">
        <f t="shared" si="619"/>
        <v>0</v>
      </c>
      <c r="R233" s="273">
        <f t="shared" si="619"/>
        <v>0</v>
      </c>
      <c r="S233" s="273">
        <f t="shared" si="619"/>
        <v>0</v>
      </c>
      <c r="T233" s="273">
        <f t="shared" si="620"/>
        <v>0</v>
      </c>
      <c r="U233" s="273">
        <f t="shared" si="620"/>
        <v>0</v>
      </c>
      <c r="V233" s="273">
        <f t="shared" si="620"/>
        <v>0</v>
      </c>
      <c r="W233" s="273">
        <f t="shared" si="620"/>
        <v>0</v>
      </c>
      <c r="X233" s="273">
        <f t="shared" si="620"/>
        <v>0</v>
      </c>
      <c r="Y233" s="273">
        <f t="shared" si="620"/>
        <v>0</v>
      </c>
      <c r="Z233" s="273">
        <f t="shared" si="620"/>
        <v>0</v>
      </c>
      <c r="AA233" s="273">
        <f t="shared" si="620"/>
        <v>0</v>
      </c>
      <c r="AB233" s="273">
        <f t="shared" si="620"/>
        <v>0</v>
      </c>
      <c r="AC233" s="273">
        <f t="shared" si="620"/>
        <v>0</v>
      </c>
      <c r="AD233" s="273">
        <f t="shared" si="620"/>
        <v>0</v>
      </c>
      <c r="AE233" s="273">
        <f t="shared" si="620"/>
        <v>0</v>
      </c>
      <c r="AF233" s="273">
        <f t="shared" si="620"/>
        <v>0</v>
      </c>
    </row>
    <row r="234" spans="4:32">
      <c r="D234" s="168">
        <v>9200</v>
      </c>
      <c r="E234" s="193"/>
      <c r="F234" s="273">
        <f t="shared" si="621"/>
        <v>270729.69</v>
      </c>
      <c r="G234" s="273">
        <f t="shared" si="621"/>
        <v>253169.12000000002</v>
      </c>
      <c r="H234" s="273">
        <f t="shared" si="621"/>
        <v>290399.91999999993</v>
      </c>
      <c r="I234" s="273">
        <f t="shared" si="621"/>
        <v>344454.85000000003</v>
      </c>
      <c r="J234" s="273">
        <f t="shared" si="619"/>
        <v>249039.50999999995</v>
      </c>
      <c r="K234" s="273">
        <f t="shared" si="619"/>
        <v>300879.83</v>
      </c>
      <c r="L234" s="273">
        <f t="shared" si="619"/>
        <v>338598.81823494891</v>
      </c>
      <c r="M234" s="273">
        <f t="shared" si="619"/>
        <v>323578.1969347503</v>
      </c>
      <c r="N234" s="273">
        <f t="shared" si="619"/>
        <v>338598.81823494891</v>
      </c>
      <c r="O234" s="273">
        <f t="shared" si="619"/>
        <v>326816.16075769626</v>
      </c>
      <c r="P234" s="273">
        <f t="shared" si="619"/>
        <v>326816.16075769626</v>
      </c>
      <c r="Q234" s="273">
        <f t="shared" si="619"/>
        <v>326815.83437808411</v>
      </c>
      <c r="R234" s="273">
        <f t="shared" si="619"/>
        <v>291455.63233730278</v>
      </c>
      <c r="S234" s="273">
        <f t="shared" si="619"/>
        <v>278212.72675388452</v>
      </c>
      <c r="T234" s="273">
        <f t="shared" si="620"/>
        <v>309470.36027037125</v>
      </c>
      <c r="U234" s="273">
        <f t="shared" si="620"/>
        <v>295163.87517656403</v>
      </c>
      <c r="V234" s="273">
        <f t="shared" si="620"/>
        <v>273890.73518406553</v>
      </c>
      <c r="W234" s="273">
        <f t="shared" si="620"/>
        <v>311739.77787781204</v>
      </c>
      <c r="X234" s="273">
        <f t="shared" si="620"/>
        <v>348756.78278199729</v>
      </c>
      <c r="Y234" s="273">
        <f t="shared" si="620"/>
        <v>333285.54284279287</v>
      </c>
      <c r="Z234" s="273">
        <f t="shared" si="620"/>
        <v>348756.78278199729</v>
      </c>
      <c r="AA234" s="273">
        <f t="shared" si="620"/>
        <v>336620.64558042708</v>
      </c>
      <c r="AB234" s="273">
        <f t="shared" si="620"/>
        <v>336620.64558042708</v>
      </c>
      <c r="AC234" s="273">
        <f t="shared" si="620"/>
        <v>336620.3094094267</v>
      </c>
      <c r="AD234" s="273">
        <f t="shared" si="620"/>
        <v>300199.30130742193</v>
      </c>
      <c r="AE234" s="273">
        <f t="shared" si="620"/>
        <v>286559.10855650099</v>
      </c>
      <c r="AF234" s="273">
        <f t="shared" si="620"/>
        <v>318754.4710784824</v>
      </c>
    </row>
    <row r="235" spans="4:32">
      <c r="D235" s="168">
        <v>9210</v>
      </c>
      <c r="E235" s="193"/>
      <c r="F235" s="273">
        <f t="shared" si="621"/>
        <v>659502.9</v>
      </c>
      <c r="G235" s="273">
        <f t="shared" si="621"/>
        <v>649344.78000000014</v>
      </c>
      <c r="H235" s="273">
        <f t="shared" si="621"/>
        <v>648815.22</v>
      </c>
      <c r="I235" s="273">
        <f t="shared" si="621"/>
        <v>666149.92000000004</v>
      </c>
      <c r="J235" s="273">
        <f t="shared" si="619"/>
        <v>719356.57</v>
      </c>
      <c r="K235" s="273">
        <f t="shared" si="619"/>
        <v>720359.04000000015</v>
      </c>
      <c r="L235" s="273">
        <f t="shared" si="619"/>
        <v>208930.2136277417</v>
      </c>
      <c r="M235" s="273">
        <f t="shared" si="619"/>
        <v>175445.48509584501</v>
      </c>
      <c r="N235" s="273">
        <f t="shared" si="619"/>
        <v>190749.5601261991</v>
      </c>
      <c r="O235" s="273">
        <f t="shared" si="619"/>
        <v>207776.55482664966</v>
      </c>
      <c r="P235" s="273">
        <f t="shared" si="619"/>
        <v>185986.46078597062</v>
      </c>
      <c r="Q235" s="273">
        <f t="shared" si="619"/>
        <v>178664.74735281381</v>
      </c>
      <c r="R235" s="273">
        <f t="shared" si="619"/>
        <v>677498.8018131787</v>
      </c>
      <c r="S235" s="273">
        <f t="shared" si="619"/>
        <v>662205.35764260951</v>
      </c>
      <c r="T235" s="273">
        <f t="shared" si="620"/>
        <v>640733.36195854656</v>
      </c>
      <c r="U235" s="273">
        <f t="shared" si="620"/>
        <v>684858.88360492943</v>
      </c>
      <c r="V235" s="273">
        <f t="shared" si="620"/>
        <v>688915.69087941456</v>
      </c>
      <c r="W235" s="273">
        <f t="shared" si="620"/>
        <v>709316.33410132083</v>
      </c>
      <c r="X235" s="273">
        <f t="shared" si="620"/>
        <v>208930.2136277417</v>
      </c>
      <c r="Y235" s="273">
        <f t="shared" si="620"/>
        <v>175445.48509584501</v>
      </c>
      <c r="Z235" s="273">
        <f t="shared" si="620"/>
        <v>190749.5601261991</v>
      </c>
      <c r="AA235" s="273">
        <f t="shared" si="620"/>
        <v>207776.55482664966</v>
      </c>
      <c r="AB235" s="273">
        <f t="shared" si="620"/>
        <v>185986.46078597062</v>
      </c>
      <c r="AC235" s="273">
        <f t="shared" si="620"/>
        <v>178664.74735281381</v>
      </c>
      <c r="AD235" s="273">
        <f t="shared" si="620"/>
        <v>677498.8018131787</v>
      </c>
      <c r="AE235" s="273">
        <f t="shared" si="620"/>
        <v>662205.35764260951</v>
      </c>
      <c r="AF235" s="273">
        <f t="shared" si="620"/>
        <v>640733.36195854656</v>
      </c>
    </row>
    <row r="236" spans="4:32">
      <c r="D236" s="168">
        <v>9220</v>
      </c>
      <c r="E236" s="193"/>
      <c r="F236" s="273">
        <f t="shared" si="621"/>
        <v>0</v>
      </c>
      <c r="G236" s="273">
        <f t="shared" si="621"/>
        <v>0</v>
      </c>
      <c r="H236" s="273">
        <f t="shared" si="621"/>
        <v>0</v>
      </c>
      <c r="I236" s="273">
        <f t="shared" si="621"/>
        <v>0</v>
      </c>
      <c r="J236" s="273">
        <f t="shared" si="619"/>
        <v>0</v>
      </c>
      <c r="K236" s="273">
        <f t="shared" si="619"/>
        <v>0</v>
      </c>
      <c r="L236" s="273">
        <f t="shared" si="619"/>
        <v>0</v>
      </c>
      <c r="M236" s="273">
        <f t="shared" si="619"/>
        <v>0</v>
      </c>
      <c r="N236" s="273">
        <f t="shared" si="619"/>
        <v>0</v>
      </c>
      <c r="O236" s="273">
        <f t="shared" si="619"/>
        <v>0</v>
      </c>
      <c r="P236" s="273">
        <f t="shared" si="619"/>
        <v>0</v>
      </c>
      <c r="Q236" s="273">
        <f t="shared" si="619"/>
        <v>0</v>
      </c>
      <c r="R236" s="273">
        <f t="shared" si="619"/>
        <v>0</v>
      </c>
      <c r="S236" s="273">
        <f t="shared" si="619"/>
        <v>0</v>
      </c>
      <c r="T236" s="273">
        <f t="shared" si="620"/>
        <v>0</v>
      </c>
      <c r="U236" s="273">
        <f t="shared" si="620"/>
        <v>0</v>
      </c>
      <c r="V236" s="273">
        <f t="shared" si="620"/>
        <v>0</v>
      </c>
      <c r="W236" s="273">
        <f t="shared" si="620"/>
        <v>0</v>
      </c>
      <c r="X236" s="273">
        <f t="shared" si="620"/>
        <v>0</v>
      </c>
      <c r="Y236" s="273">
        <f t="shared" si="620"/>
        <v>0</v>
      </c>
      <c r="Z236" s="273">
        <f t="shared" si="620"/>
        <v>0</v>
      </c>
      <c r="AA236" s="273">
        <f t="shared" si="620"/>
        <v>0</v>
      </c>
      <c r="AB236" s="273">
        <f t="shared" si="620"/>
        <v>0</v>
      </c>
      <c r="AC236" s="273">
        <f t="shared" si="620"/>
        <v>0</v>
      </c>
      <c r="AD236" s="273">
        <f t="shared" si="620"/>
        <v>0</v>
      </c>
      <c r="AE236" s="273">
        <f t="shared" si="620"/>
        <v>0</v>
      </c>
      <c r="AF236" s="273">
        <f t="shared" si="620"/>
        <v>0</v>
      </c>
    </row>
    <row r="237" spans="4:32">
      <c r="D237" s="168">
        <v>9230</v>
      </c>
      <c r="E237" s="193"/>
      <c r="F237" s="273">
        <f t="shared" si="621"/>
        <v>78414.450000000012</v>
      </c>
      <c r="G237" s="273">
        <f t="shared" si="621"/>
        <v>49788.66</v>
      </c>
      <c r="H237" s="273">
        <f t="shared" si="621"/>
        <v>34290.61</v>
      </c>
      <c r="I237" s="273">
        <f t="shared" si="621"/>
        <v>95902.25</v>
      </c>
      <c r="J237" s="273">
        <f t="shared" si="619"/>
        <v>72232.570000000007</v>
      </c>
      <c r="K237" s="273">
        <f t="shared" si="619"/>
        <v>97684.86</v>
      </c>
      <c r="L237" s="273">
        <f t="shared" si="619"/>
        <v>81879.238881814061</v>
      </c>
      <c r="M237" s="273">
        <f t="shared" si="619"/>
        <v>35861.245558563547</v>
      </c>
      <c r="N237" s="273">
        <f t="shared" si="619"/>
        <v>64467.025191935492</v>
      </c>
      <c r="O237" s="273">
        <f t="shared" si="619"/>
        <v>76508.588555390481</v>
      </c>
      <c r="P237" s="273">
        <f t="shared" si="619"/>
        <v>58135.311122888736</v>
      </c>
      <c r="Q237" s="273">
        <f t="shared" si="619"/>
        <v>49650.814270366085</v>
      </c>
      <c r="R237" s="273">
        <f t="shared" si="619"/>
        <v>69115.034730332321</v>
      </c>
      <c r="S237" s="273">
        <f t="shared" si="619"/>
        <v>53331.303979115764</v>
      </c>
      <c r="T237" s="273">
        <f t="shared" si="620"/>
        <v>32242.823607638926</v>
      </c>
      <c r="U237" s="273">
        <f t="shared" si="620"/>
        <v>79428.763777402564</v>
      </c>
      <c r="V237" s="273">
        <f t="shared" si="620"/>
        <v>102774.33626832673</v>
      </c>
      <c r="W237" s="273">
        <f t="shared" si="620"/>
        <v>91421.137637183652</v>
      </c>
      <c r="X237" s="273">
        <f t="shared" si="620"/>
        <v>81879.238881814061</v>
      </c>
      <c r="Y237" s="273">
        <f t="shared" si="620"/>
        <v>35861.245558563547</v>
      </c>
      <c r="Z237" s="273">
        <f t="shared" si="620"/>
        <v>64467.025191935492</v>
      </c>
      <c r="AA237" s="273">
        <f t="shared" si="620"/>
        <v>76508.588555390481</v>
      </c>
      <c r="AB237" s="273">
        <f t="shared" si="620"/>
        <v>58135.311122888736</v>
      </c>
      <c r="AC237" s="273">
        <f t="shared" si="620"/>
        <v>49650.814270366085</v>
      </c>
      <c r="AD237" s="273">
        <f t="shared" si="620"/>
        <v>69115.034730332321</v>
      </c>
      <c r="AE237" s="273">
        <f t="shared" si="620"/>
        <v>53331.303979115764</v>
      </c>
      <c r="AF237" s="273">
        <f t="shared" si="620"/>
        <v>32242.823607638926</v>
      </c>
    </row>
    <row r="238" spans="4:32">
      <c r="D238" s="168">
        <v>9240</v>
      </c>
      <c r="E238" s="193"/>
      <c r="F238" s="273">
        <f t="shared" si="621"/>
        <v>6576.15</v>
      </c>
      <c r="G238" s="273">
        <f t="shared" si="621"/>
        <v>6576.15</v>
      </c>
      <c r="H238" s="273">
        <f t="shared" si="621"/>
        <v>6576.15</v>
      </c>
      <c r="I238" s="273">
        <f t="shared" si="621"/>
        <v>6576.15</v>
      </c>
      <c r="J238" s="273">
        <f t="shared" si="619"/>
        <v>6576.15</v>
      </c>
      <c r="K238" s="273">
        <f t="shared" si="619"/>
        <v>6666.03</v>
      </c>
      <c r="L238" s="273">
        <f t="shared" si="619"/>
        <v>0</v>
      </c>
      <c r="M238" s="273">
        <f t="shared" si="619"/>
        <v>0</v>
      </c>
      <c r="N238" s="273">
        <f t="shared" si="619"/>
        <v>0</v>
      </c>
      <c r="O238" s="273">
        <f t="shared" si="619"/>
        <v>0</v>
      </c>
      <c r="P238" s="273">
        <f t="shared" si="619"/>
        <v>0</v>
      </c>
      <c r="Q238" s="273">
        <f t="shared" si="619"/>
        <v>0</v>
      </c>
      <c r="R238" s="273">
        <f t="shared" si="619"/>
        <v>6562.6323268229899</v>
      </c>
      <c r="S238" s="273">
        <f t="shared" si="619"/>
        <v>6562.6323268229899</v>
      </c>
      <c r="T238" s="273">
        <f t="shared" si="620"/>
        <v>6562.6323268229899</v>
      </c>
      <c r="U238" s="273">
        <f t="shared" si="620"/>
        <v>6645.1732393260136</v>
      </c>
      <c r="V238" s="273">
        <f t="shared" si="620"/>
        <v>6562.6323268229899</v>
      </c>
      <c r="W238" s="273">
        <f t="shared" si="620"/>
        <v>6651.0774533820231</v>
      </c>
      <c r="X238" s="273">
        <f t="shared" si="620"/>
        <v>0</v>
      </c>
      <c r="Y238" s="273">
        <f t="shared" si="620"/>
        <v>0</v>
      </c>
      <c r="Z238" s="273">
        <f t="shared" si="620"/>
        <v>0</v>
      </c>
      <c r="AA238" s="273">
        <f t="shared" si="620"/>
        <v>0</v>
      </c>
      <c r="AB238" s="273">
        <f t="shared" si="620"/>
        <v>0</v>
      </c>
      <c r="AC238" s="273">
        <f t="shared" si="620"/>
        <v>0</v>
      </c>
      <c r="AD238" s="273">
        <f t="shared" si="620"/>
        <v>6562.6323268229899</v>
      </c>
      <c r="AE238" s="273">
        <f t="shared" si="620"/>
        <v>6562.6323268229899</v>
      </c>
      <c r="AF238" s="273">
        <f t="shared" si="620"/>
        <v>6562.6323268229899</v>
      </c>
    </row>
    <row r="239" spans="4:32">
      <c r="D239" s="168">
        <v>9250</v>
      </c>
      <c r="E239" s="193"/>
      <c r="F239" s="273">
        <f t="shared" si="621"/>
        <v>92.95</v>
      </c>
      <c r="G239" s="273">
        <f t="shared" si="621"/>
        <v>92.95</v>
      </c>
      <c r="H239" s="273">
        <f t="shared" si="621"/>
        <v>92.95</v>
      </c>
      <c r="I239" s="273">
        <f t="shared" si="621"/>
        <v>176.83</v>
      </c>
      <c r="J239" s="273">
        <f t="shared" si="619"/>
        <v>92.95</v>
      </c>
      <c r="K239" s="273">
        <f t="shared" si="619"/>
        <v>92.95</v>
      </c>
      <c r="L239" s="273">
        <f t="shared" si="619"/>
        <v>0</v>
      </c>
      <c r="M239" s="273">
        <f t="shared" si="619"/>
        <v>0</v>
      </c>
      <c r="N239" s="273">
        <f t="shared" si="619"/>
        <v>0</v>
      </c>
      <c r="O239" s="273">
        <f t="shared" si="619"/>
        <v>0</v>
      </c>
      <c r="P239" s="273">
        <f t="shared" si="619"/>
        <v>0</v>
      </c>
      <c r="Q239" s="273">
        <f t="shared" si="619"/>
        <v>0</v>
      </c>
      <c r="R239" s="273">
        <f t="shared" si="619"/>
        <v>106.46767317700947</v>
      </c>
      <c r="S239" s="273">
        <f t="shared" si="619"/>
        <v>106.46767317700947</v>
      </c>
      <c r="T239" s="273">
        <f t="shared" si="620"/>
        <v>106.46767317700947</v>
      </c>
      <c r="U239" s="273">
        <f t="shared" si="620"/>
        <v>107.8067606739862</v>
      </c>
      <c r="V239" s="273">
        <f t="shared" si="620"/>
        <v>106.46767317700947</v>
      </c>
      <c r="W239" s="273">
        <f t="shared" si="620"/>
        <v>107.90254661797596</v>
      </c>
      <c r="X239" s="273">
        <f t="shared" si="620"/>
        <v>0</v>
      </c>
      <c r="Y239" s="273">
        <f t="shared" si="620"/>
        <v>0</v>
      </c>
      <c r="Z239" s="273">
        <f t="shared" si="620"/>
        <v>0</v>
      </c>
      <c r="AA239" s="273">
        <f t="shared" si="620"/>
        <v>0</v>
      </c>
      <c r="AB239" s="273">
        <f t="shared" si="620"/>
        <v>0</v>
      </c>
      <c r="AC239" s="273">
        <f t="shared" si="620"/>
        <v>0</v>
      </c>
      <c r="AD239" s="273">
        <f t="shared" si="620"/>
        <v>106.46767317700947</v>
      </c>
      <c r="AE239" s="273">
        <f t="shared" si="620"/>
        <v>106.46767317700947</v>
      </c>
      <c r="AF239" s="273">
        <f t="shared" si="620"/>
        <v>106.46767317700947</v>
      </c>
    </row>
    <row r="240" spans="4:32">
      <c r="D240" s="168">
        <v>9260</v>
      </c>
      <c r="E240" s="193"/>
      <c r="F240" s="273">
        <f t="shared" si="621"/>
        <v>847167.98999999987</v>
      </c>
      <c r="G240" s="273">
        <f t="shared" si="621"/>
        <v>857813.24</v>
      </c>
      <c r="H240" s="273">
        <f t="shared" si="621"/>
        <v>907833.74</v>
      </c>
      <c r="I240" s="273">
        <f t="shared" si="621"/>
        <v>837584.6100000001</v>
      </c>
      <c r="J240" s="273">
        <f t="shared" ref="J240:S247" si="622">SUMIF($C$10:$C$166,$D240,J$10:J$166)</f>
        <v>790921.69</v>
      </c>
      <c r="K240" s="273">
        <f t="shared" si="622"/>
        <v>908983.74</v>
      </c>
      <c r="L240" s="273">
        <f t="shared" si="622"/>
        <v>999638.79235812812</v>
      </c>
      <c r="M240" s="273">
        <f t="shared" si="622"/>
        <v>1016720.8175486103</v>
      </c>
      <c r="N240" s="273">
        <f t="shared" si="622"/>
        <v>1003272.7292551731</v>
      </c>
      <c r="O240" s="273">
        <f t="shared" si="622"/>
        <v>970075.55195723369</v>
      </c>
      <c r="P240" s="273">
        <f t="shared" si="622"/>
        <v>970075.55195723369</v>
      </c>
      <c r="Q240" s="273">
        <f t="shared" si="622"/>
        <v>972764.65614174202</v>
      </c>
      <c r="R240" s="273">
        <f t="shared" si="622"/>
        <v>867031.70930191176</v>
      </c>
      <c r="S240" s="273">
        <f t="shared" si="622"/>
        <v>872369.69038791582</v>
      </c>
      <c r="T240" s="273">
        <f t="shared" ref="T240:AF247" si="623">SUMIF($C$10:$C$166,$D240,T$10:T$166)</f>
        <v>940727.67736614193</v>
      </c>
      <c r="U240" s="273">
        <f t="shared" si="623"/>
        <v>878696.15860867989</v>
      </c>
      <c r="V240" s="273">
        <f t="shared" si="623"/>
        <v>810966.01924847031</v>
      </c>
      <c r="W240" s="273">
        <f t="shared" si="623"/>
        <v>929715.04591738502</v>
      </c>
      <c r="X240" s="273">
        <f t="shared" si="623"/>
        <v>1045558.2246691174</v>
      </c>
      <c r="Y240" s="273">
        <f t="shared" si="623"/>
        <v>1060603.1718007484</v>
      </c>
      <c r="Z240" s="273">
        <f t="shared" si="623"/>
        <v>1049192.1615661625</v>
      </c>
      <c r="AA240" s="273">
        <f t="shared" si="623"/>
        <v>1014397.0680729547</v>
      </c>
      <c r="AB240" s="273">
        <f t="shared" si="623"/>
        <v>1014397.0680729547</v>
      </c>
      <c r="AC240" s="273">
        <f t="shared" si="623"/>
        <v>1017086.1239622646</v>
      </c>
      <c r="AD240" s="273">
        <f t="shared" si="623"/>
        <v>892476.76363256783</v>
      </c>
      <c r="AE240" s="273">
        <f t="shared" si="623"/>
        <v>896658.59464055276</v>
      </c>
      <c r="AF240" s="273">
        <f t="shared" si="623"/>
        <v>967745.47787203174</v>
      </c>
    </row>
    <row r="241" spans="3:32">
      <c r="D241" s="168">
        <v>9270</v>
      </c>
      <c r="E241" s="193"/>
      <c r="F241" s="273">
        <f t="shared" si="621"/>
        <v>0</v>
      </c>
      <c r="G241" s="273">
        <f t="shared" si="621"/>
        <v>0</v>
      </c>
      <c r="H241" s="273">
        <f t="shared" si="621"/>
        <v>0</v>
      </c>
      <c r="I241" s="273">
        <f t="shared" si="621"/>
        <v>0</v>
      </c>
      <c r="J241" s="273">
        <f t="shared" si="622"/>
        <v>0</v>
      </c>
      <c r="K241" s="273">
        <f t="shared" si="622"/>
        <v>0</v>
      </c>
      <c r="L241" s="273">
        <f t="shared" si="622"/>
        <v>0</v>
      </c>
      <c r="M241" s="273">
        <f t="shared" si="622"/>
        <v>0</v>
      </c>
      <c r="N241" s="273">
        <f t="shared" si="622"/>
        <v>0</v>
      </c>
      <c r="O241" s="273">
        <f t="shared" si="622"/>
        <v>0</v>
      </c>
      <c r="P241" s="273">
        <f t="shared" si="622"/>
        <v>0</v>
      </c>
      <c r="Q241" s="273">
        <f t="shared" si="622"/>
        <v>0</v>
      </c>
      <c r="R241" s="273">
        <f t="shared" si="622"/>
        <v>0</v>
      </c>
      <c r="S241" s="273">
        <f t="shared" si="622"/>
        <v>0</v>
      </c>
      <c r="T241" s="273">
        <f t="shared" si="623"/>
        <v>0</v>
      </c>
      <c r="U241" s="273">
        <f t="shared" si="623"/>
        <v>0</v>
      </c>
      <c r="V241" s="273">
        <f t="shared" si="623"/>
        <v>0</v>
      </c>
      <c r="W241" s="273">
        <f t="shared" si="623"/>
        <v>0</v>
      </c>
      <c r="X241" s="273">
        <f t="shared" si="623"/>
        <v>0</v>
      </c>
      <c r="Y241" s="273">
        <f t="shared" si="623"/>
        <v>0</v>
      </c>
      <c r="Z241" s="273">
        <f t="shared" si="623"/>
        <v>0</v>
      </c>
      <c r="AA241" s="273">
        <f t="shared" si="623"/>
        <v>0</v>
      </c>
      <c r="AB241" s="273">
        <f t="shared" si="623"/>
        <v>0</v>
      </c>
      <c r="AC241" s="273">
        <f t="shared" si="623"/>
        <v>0</v>
      </c>
      <c r="AD241" s="273">
        <f t="shared" si="623"/>
        <v>0</v>
      </c>
      <c r="AE241" s="273">
        <f t="shared" si="623"/>
        <v>0</v>
      </c>
      <c r="AF241" s="273">
        <f t="shared" si="623"/>
        <v>0</v>
      </c>
    </row>
    <row r="242" spans="3:32">
      <c r="D242" s="168">
        <v>9280</v>
      </c>
      <c r="E242" s="193"/>
      <c r="F242" s="273">
        <f t="shared" si="621"/>
        <v>0</v>
      </c>
      <c r="G242" s="273">
        <f t="shared" si="621"/>
        <v>0</v>
      </c>
      <c r="H242" s="273">
        <f t="shared" si="621"/>
        <v>0</v>
      </c>
      <c r="I242" s="273">
        <f t="shared" si="621"/>
        <v>0</v>
      </c>
      <c r="J242" s="273">
        <f t="shared" si="622"/>
        <v>0</v>
      </c>
      <c r="K242" s="273">
        <f t="shared" si="622"/>
        <v>0</v>
      </c>
      <c r="L242" s="273">
        <f t="shared" si="622"/>
        <v>0</v>
      </c>
      <c r="M242" s="273">
        <f t="shared" si="622"/>
        <v>0</v>
      </c>
      <c r="N242" s="273">
        <f t="shared" si="622"/>
        <v>0</v>
      </c>
      <c r="O242" s="273">
        <f t="shared" si="622"/>
        <v>0</v>
      </c>
      <c r="P242" s="273">
        <f t="shared" si="622"/>
        <v>0</v>
      </c>
      <c r="Q242" s="273">
        <f t="shared" si="622"/>
        <v>0</v>
      </c>
      <c r="R242" s="273">
        <f t="shared" si="622"/>
        <v>0</v>
      </c>
      <c r="S242" s="273">
        <f t="shared" si="622"/>
        <v>0</v>
      </c>
      <c r="T242" s="273">
        <f t="shared" si="623"/>
        <v>0</v>
      </c>
      <c r="U242" s="273">
        <f t="shared" si="623"/>
        <v>0</v>
      </c>
      <c r="V242" s="273">
        <f t="shared" si="623"/>
        <v>0</v>
      </c>
      <c r="W242" s="273">
        <f t="shared" si="623"/>
        <v>0</v>
      </c>
      <c r="X242" s="273">
        <f t="shared" si="623"/>
        <v>0</v>
      </c>
      <c r="Y242" s="273">
        <f t="shared" si="623"/>
        <v>0</v>
      </c>
      <c r="Z242" s="273">
        <f t="shared" si="623"/>
        <v>0</v>
      </c>
      <c r="AA242" s="273">
        <f t="shared" si="623"/>
        <v>0</v>
      </c>
      <c r="AB242" s="273">
        <f t="shared" si="623"/>
        <v>0</v>
      </c>
      <c r="AC242" s="273">
        <f t="shared" si="623"/>
        <v>0</v>
      </c>
      <c r="AD242" s="273">
        <f t="shared" si="623"/>
        <v>0</v>
      </c>
      <c r="AE242" s="273">
        <f t="shared" si="623"/>
        <v>0</v>
      </c>
      <c r="AF242" s="273">
        <f t="shared" si="623"/>
        <v>0</v>
      </c>
    </row>
    <row r="243" spans="3:32">
      <c r="D243" s="168">
        <v>9290</v>
      </c>
      <c r="E243" s="193"/>
      <c r="F243" s="273">
        <f t="shared" si="621"/>
        <v>0</v>
      </c>
      <c r="G243" s="273">
        <f t="shared" si="621"/>
        <v>0</v>
      </c>
      <c r="H243" s="273">
        <f t="shared" si="621"/>
        <v>0</v>
      </c>
      <c r="I243" s="273">
        <f t="shared" si="621"/>
        <v>0</v>
      </c>
      <c r="J243" s="273">
        <f t="shared" si="622"/>
        <v>0</v>
      </c>
      <c r="K243" s="273">
        <f t="shared" si="622"/>
        <v>0</v>
      </c>
      <c r="L243" s="273">
        <f t="shared" si="622"/>
        <v>0</v>
      </c>
      <c r="M243" s="273">
        <f t="shared" si="622"/>
        <v>0</v>
      </c>
      <c r="N243" s="273">
        <f t="shared" si="622"/>
        <v>0</v>
      </c>
      <c r="O243" s="273">
        <f t="shared" si="622"/>
        <v>0</v>
      </c>
      <c r="P243" s="273">
        <f t="shared" si="622"/>
        <v>0</v>
      </c>
      <c r="Q243" s="273">
        <f t="shared" si="622"/>
        <v>0</v>
      </c>
      <c r="R243" s="273">
        <f t="shared" si="622"/>
        <v>0</v>
      </c>
      <c r="S243" s="273">
        <f t="shared" si="622"/>
        <v>0</v>
      </c>
      <c r="T243" s="273">
        <f t="shared" si="623"/>
        <v>0</v>
      </c>
      <c r="U243" s="273">
        <f t="shared" si="623"/>
        <v>0</v>
      </c>
      <c r="V243" s="273">
        <f t="shared" si="623"/>
        <v>0</v>
      </c>
      <c r="W243" s="273">
        <f t="shared" si="623"/>
        <v>0</v>
      </c>
      <c r="X243" s="273">
        <f t="shared" si="623"/>
        <v>0</v>
      </c>
      <c r="Y243" s="273">
        <f t="shared" si="623"/>
        <v>0</v>
      </c>
      <c r="Z243" s="273">
        <f t="shared" si="623"/>
        <v>0</v>
      </c>
      <c r="AA243" s="273">
        <f t="shared" si="623"/>
        <v>0</v>
      </c>
      <c r="AB243" s="273">
        <f t="shared" si="623"/>
        <v>0</v>
      </c>
      <c r="AC243" s="273">
        <f t="shared" si="623"/>
        <v>0</v>
      </c>
      <c r="AD243" s="273">
        <f t="shared" si="623"/>
        <v>0</v>
      </c>
      <c r="AE243" s="273">
        <f t="shared" si="623"/>
        <v>0</v>
      </c>
      <c r="AF243" s="273">
        <f t="shared" si="623"/>
        <v>0</v>
      </c>
    </row>
    <row r="244" spans="3:32">
      <c r="D244" s="168">
        <v>9301</v>
      </c>
      <c r="E244" s="193"/>
      <c r="F244" s="273">
        <f t="shared" si="621"/>
        <v>0</v>
      </c>
      <c r="G244" s="273">
        <f t="shared" si="621"/>
        <v>0</v>
      </c>
      <c r="H244" s="273">
        <f t="shared" si="621"/>
        <v>0</v>
      </c>
      <c r="I244" s="273">
        <f t="shared" si="621"/>
        <v>0</v>
      </c>
      <c r="J244" s="273">
        <f t="shared" si="622"/>
        <v>0</v>
      </c>
      <c r="K244" s="273">
        <f t="shared" si="622"/>
        <v>0</v>
      </c>
      <c r="L244" s="273">
        <f t="shared" si="622"/>
        <v>0</v>
      </c>
      <c r="M244" s="273">
        <f t="shared" si="622"/>
        <v>0</v>
      </c>
      <c r="N244" s="273">
        <f t="shared" si="622"/>
        <v>0</v>
      </c>
      <c r="O244" s="273">
        <f t="shared" si="622"/>
        <v>0</v>
      </c>
      <c r="P244" s="273">
        <f t="shared" si="622"/>
        <v>0</v>
      </c>
      <c r="Q244" s="273">
        <f t="shared" si="622"/>
        <v>0</v>
      </c>
      <c r="R244" s="273">
        <f t="shared" si="622"/>
        <v>0</v>
      </c>
      <c r="S244" s="273">
        <f t="shared" si="622"/>
        <v>0</v>
      </c>
      <c r="T244" s="273">
        <f t="shared" si="623"/>
        <v>0</v>
      </c>
      <c r="U244" s="273">
        <f t="shared" si="623"/>
        <v>0</v>
      </c>
      <c r="V244" s="273">
        <f t="shared" si="623"/>
        <v>0</v>
      </c>
      <c r="W244" s="273">
        <f t="shared" si="623"/>
        <v>0</v>
      </c>
      <c r="X244" s="273">
        <f t="shared" si="623"/>
        <v>0</v>
      </c>
      <c r="Y244" s="273">
        <f t="shared" si="623"/>
        <v>0</v>
      </c>
      <c r="Z244" s="273">
        <f t="shared" si="623"/>
        <v>0</v>
      </c>
      <c r="AA244" s="273">
        <f t="shared" si="623"/>
        <v>0</v>
      </c>
      <c r="AB244" s="273">
        <f t="shared" si="623"/>
        <v>0</v>
      </c>
      <c r="AC244" s="273">
        <f t="shared" si="623"/>
        <v>0</v>
      </c>
      <c r="AD244" s="273">
        <f t="shared" si="623"/>
        <v>0</v>
      </c>
      <c r="AE244" s="273">
        <f t="shared" si="623"/>
        <v>0</v>
      </c>
      <c r="AF244" s="273">
        <f t="shared" si="623"/>
        <v>0</v>
      </c>
    </row>
    <row r="245" spans="3:32">
      <c r="D245" s="168">
        <v>9302</v>
      </c>
      <c r="E245" s="193"/>
      <c r="F245" s="273">
        <f t="shared" si="621"/>
        <v>0</v>
      </c>
      <c r="G245" s="273">
        <f t="shared" si="621"/>
        <v>0</v>
      </c>
      <c r="H245" s="273">
        <f t="shared" si="621"/>
        <v>0</v>
      </c>
      <c r="I245" s="273">
        <f t="shared" si="621"/>
        <v>0</v>
      </c>
      <c r="J245" s="273">
        <f t="shared" si="622"/>
        <v>0</v>
      </c>
      <c r="K245" s="273">
        <f t="shared" si="622"/>
        <v>0</v>
      </c>
      <c r="L245" s="273">
        <f t="shared" si="622"/>
        <v>0</v>
      </c>
      <c r="M245" s="273">
        <f t="shared" si="622"/>
        <v>0</v>
      </c>
      <c r="N245" s="273">
        <f t="shared" si="622"/>
        <v>0</v>
      </c>
      <c r="O245" s="273">
        <f t="shared" si="622"/>
        <v>0</v>
      </c>
      <c r="P245" s="273">
        <f t="shared" si="622"/>
        <v>0</v>
      </c>
      <c r="Q245" s="273">
        <f t="shared" si="622"/>
        <v>0</v>
      </c>
      <c r="R245" s="273">
        <f t="shared" si="622"/>
        <v>0</v>
      </c>
      <c r="S245" s="273">
        <f t="shared" si="622"/>
        <v>0</v>
      </c>
      <c r="T245" s="273">
        <f t="shared" si="623"/>
        <v>0</v>
      </c>
      <c r="U245" s="273">
        <f t="shared" si="623"/>
        <v>0</v>
      </c>
      <c r="V245" s="273">
        <f t="shared" si="623"/>
        <v>0</v>
      </c>
      <c r="W245" s="273">
        <f t="shared" si="623"/>
        <v>0</v>
      </c>
      <c r="X245" s="273">
        <f t="shared" si="623"/>
        <v>0</v>
      </c>
      <c r="Y245" s="273">
        <f t="shared" si="623"/>
        <v>0</v>
      </c>
      <c r="Z245" s="273">
        <f t="shared" si="623"/>
        <v>0</v>
      </c>
      <c r="AA245" s="273">
        <f t="shared" si="623"/>
        <v>0</v>
      </c>
      <c r="AB245" s="273">
        <f t="shared" si="623"/>
        <v>0</v>
      </c>
      <c r="AC245" s="273">
        <f t="shared" si="623"/>
        <v>0</v>
      </c>
      <c r="AD245" s="273">
        <f t="shared" si="623"/>
        <v>0</v>
      </c>
      <c r="AE245" s="273">
        <f t="shared" si="623"/>
        <v>0</v>
      </c>
      <c r="AF245" s="273">
        <f t="shared" si="623"/>
        <v>0</v>
      </c>
    </row>
    <row r="246" spans="3:32">
      <c r="D246" s="168">
        <v>9310</v>
      </c>
      <c r="E246" s="193"/>
      <c r="F246" s="273">
        <f t="shared" si="621"/>
        <v>100626.1</v>
      </c>
      <c r="G246" s="273">
        <f t="shared" si="621"/>
        <v>99559.650000000009</v>
      </c>
      <c r="H246" s="273">
        <f t="shared" si="621"/>
        <v>100784.92</v>
      </c>
      <c r="I246" s="273">
        <f t="shared" si="621"/>
        <v>99911.650000000009</v>
      </c>
      <c r="J246" s="273">
        <f t="shared" si="622"/>
        <v>100746.33</v>
      </c>
      <c r="K246" s="273">
        <f t="shared" si="622"/>
        <v>91362.880000000005</v>
      </c>
      <c r="L246" s="273">
        <f t="shared" si="622"/>
        <v>95882.460777098371</v>
      </c>
      <c r="M246" s="273">
        <f t="shared" si="622"/>
        <v>95868.031512873058</v>
      </c>
      <c r="N246" s="273">
        <f t="shared" si="622"/>
        <v>95868.031512873058</v>
      </c>
      <c r="O246" s="273">
        <f t="shared" si="622"/>
        <v>95940.177833999551</v>
      </c>
      <c r="P246" s="273">
        <f t="shared" si="622"/>
        <v>95868.031512873058</v>
      </c>
      <c r="Q246" s="273">
        <f t="shared" si="622"/>
        <v>95868.031512873058</v>
      </c>
      <c r="R246" s="273">
        <f t="shared" si="622"/>
        <v>93821.759836026802</v>
      </c>
      <c r="S246" s="273">
        <f t="shared" si="622"/>
        <v>93965.14054878075</v>
      </c>
      <c r="T246" s="273">
        <f t="shared" si="623"/>
        <v>100010.65018513304</v>
      </c>
      <c r="U246" s="273">
        <f t="shared" si="623"/>
        <v>97711.092975781605</v>
      </c>
      <c r="V246" s="273">
        <f t="shared" si="623"/>
        <v>97416.210760367787</v>
      </c>
      <c r="W246" s="273">
        <f t="shared" si="623"/>
        <v>110066.67569390996</v>
      </c>
      <c r="X246" s="273">
        <f t="shared" si="623"/>
        <v>95882.460777098371</v>
      </c>
      <c r="Y246" s="273">
        <f t="shared" si="623"/>
        <v>95868.031512873058</v>
      </c>
      <c r="Z246" s="273">
        <f t="shared" si="623"/>
        <v>95868.031512873058</v>
      </c>
      <c r="AA246" s="273">
        <f t="shared" si="623"/>
        <v>95940.177833999551</v>
      </c>
      <c r="AB246" s="273">
        <f t="shared" si="623"/>
        <v>95868.031512873058</v>
      </c>
      <c r="AC246" s="273">
        <f t="shared" si="623"/>
        <v>95868.031512873058</v>
      </c>
      <c r="AD246" s="273">
        <f t="shared" si="623"/>
        <v>93821.759836026802</v>
      </c>
      <c r="AE246" s="273">
        <f t="shared" si="623"/>
        <v>93965.14054878075</v>
      </c>
      <c r="AF246" s="273">
        <f t="shared" si="623"/>
        <v>100010.65018513304</v>
      </c>
    </row>
    <row r="247" spans="3:32">
      <c r="D247" s="168">
        <v>9320</v>
      </c>
      <c r="E247" s="193"/>
      <c r="F247" s="273">
        <f t="shared" si="621"/>
        <v>0</v>
      </c>
      <c r="G247" s="273">
        <f t="shared" si="621"/>
        <v>584.51</v>
      </c>
      <c r="H247" s="273">
        <f t="shared" si="621"/>
        <v>163.69</v>
      </c>
      <c r="I247" s="273">
        <f t="shared" si="621"/>
        <v>0</v>
      </c>
      <c r="J247" s="273">
        <f t="shared" si="622"/>
        <v>381.69</v>
      </c>
      <c r="K247" s="273">
        <f t="shared" si="622"/>
        <v>665</v>
      </c>
      <c r="L247" s="273">
        <f t="shared" si="622"/>
        <v>2.2444379693866385</v>
      </c>
      <c r="M247" s="273">
        <f t="shared" si="622"/>
        <v>1.4543538660489996</v>
      </c>
      <c r="N247" s="273">
        <f t="shared" si="622"/>
        <v>1.4543538660489996</v>
      </c>
      <c r="O247" s="273">
        <f t="shared" si="622"/>
        <v>2.2444379693866385</v>
      </c>
      <c r="P247" s="273">
        <f t="shared" si="622"/>
        <v>1.4543538660489996</v>
      </c>
      <c r="Q247" s="273">
        <f t="shared" si="622"/>
        <v>1.4483627069715579</v>
      </c>
      <c r="R247" s="273">
        <f t="shared" si="622"/>
        <v>294.89966293250495</v>
      </c>
      <c r="S247" s="273">
        <f t="shared" si="622"/>
        <v>299.22036703597445</v>
      </c>
      <c r="T247" s="273">
        <f t="shared" si="623"/>
        <v>301.58912155621795</v>
      </c>
      <c r="U247" s="273">
        <f t="shared" si="623"/>
        <v>298.58746099103342</v>
      </c>
      <c r="V247" s="273">
        <f t="shared" si="623"/>
        <v>302.34400759997567</v>
      </c>
      <c r="W247" s="273">
        <f t="shared" si="623"/>
        <v>298.24937988429343</v>
      </c>
      <c r="X247" s="273">
        <f t="shared" si="623"/>
        <v>2.2444379693866385</v>
      </c>
      <c r="Y247" s="273">
        <f t="shared" si="623"/>
        <v>1.4543538660489996</v>
      </c>
      <c r="Z247" s="273">
        <f t="shared" si="623"/>
        <v>1.4543538660489996</v>
      </c>
      <c r="AA247" s="273">
        <f t="shared" si="623"/>
        <v>2.2444379693866385</v>
      </c>
      <c r="AB247" s="273">
        <f t="shared" si="623"/>
        <v>1.4543538660489996</v>
      </c>
      <c r="AC247" s="273">
        <f t="shared" si="623"/>
        <v>1.4483627069715579</v>
      </c>
      <c r="AD247" s="273">
        <f t="shared" si="623"/>
        <v>294.89966293250495</v>
      </c>
      <c r="AE247" s="273">
        <f t="shared" si="623"/>
        <v>299.22036703597445</v>
      </c>
      <c r="AF247" s="273">
        <f t="shared" si="623"/>
        <v>301.58912155621795</v>
      </c>
    </row>
    <row r="248" spans="3:32">
      <c r="E248" s="193"/>
      <c r="V248" s="169"/>
    </row>
    <row r="249" spans="3:32">
      <c r="E249" s="193"/>
      <c r="F249" s="273">
        <f t="shared" ref="F249:AF249" si="624">SUM(F171:F247)</f>
        <v>4167435.98</v>
      </c>
      <c r="G249" s="273">
        <f t="shared" si="624"/>
        <v>3982735.0800000005</v>
      </c>
      <c r="H249" s="273">
        <f t="shared" si="624"/>
        <v>4269084.9400000004</v>
      </c>
      <c r="I249" s="273">
        <f t="shared" si="624"/>
        <v>4205869.24</v>
      </c>
      <c r="J249" s="273">
        <f t="shared" si="624"/>
        <v>3968320.0899999994</v>
      </c>
      <c r="K249" s="273">
        <f t="shared" si="624"/>
        <v>4422928.5199999996</v>
      </c>
      <c r="L249" s="273">
        <f t="shared" si="624"/>
        <v>4328807.6100000003</v>
      </c>
      <c r="M249" s="273">
        <f t="shared" si="624"/>
        <v>4098354.89</v>
      </c>
      <c r="N249" s="273">
        <f>SUM(N171:N247)</f>
        <v>4255048.6100000003</v>
      </c>
      <c r="O249" s="273">
        <f t="shared" si="624"/>
        <v>4193695.0100000007</v>
      </c>
      <c r="P249" s="273">
        <f t="shared" si="624"/>
        <v>4111654.0100000007</v>
      </c>
      <c r="Q249" s="273">
        <f t="shared" si="624"/>
        <v>4097159.3100000005</v>
      </c>
      <c r="R249" s="273">
        <f t="shared" si="624"/>
        <v>4260556.5843885234</v>
      </c>
      <c r="S249" s="273">
        <f t="shared" si="624"/>
        <v>4072319.3501545601</v>
      </c>
      <c r="T249" s="273">
        <f t="shared" si="624"/>
        <v>4367961.2187963258</v>
      </c>
      <c r="U249" s="273">
        <f t="shared" si="624"/>
        <v>4320566.2070685495</v>
      </c>
      <c r="V249" s="273">
        <f t="shared" si="624"/>
        <v>4056689.6340455078</v>
      </c>
      <c r="W249" s="273">
        <f t="shared" si="624"/>
        <v>4522529.9078770364</v>
      </c>
      <c r="X249" s="273">
        <f t="shared" si="624"/>
        <v>4460938.1926109893</v>
      </c>
      <c r="Y249" s="273">
        <f t="shared" si="624"/>
        <v>4224623.9717521379</v>
      </c>
      <c r="Z249" s="273">
        <f t="shared" si="624"/>
        <v>4387179.1926109903</v>
      </c>
      <c r="AA249" s="273">
        <f t="shared" si="624"/>
        <v>4321227.676415721</v>
      </c>
      <c r="AB249" s="273">
        <f t="shared" si="624"/>
        <v>4239186.676415721</v>
      </c>
      <c r="AC249" s="273">
        <f t="shared" si="624"/>
        <v>4224691.8450205224</v>
      </c>
      <c r="AD249" s="273">
        <f t="shared" si="624"/>
        <v>4360209.5921201799</v>
      </c>
      <c r="AE249" s="273">
        <f t="shared" si="624"/>
        <v>4167444.4118591975</v>
      </c>
      <c r="AF249" s="273">
        <f t="shared" si="624"/>
        <v>4473773.7294602161</v>
      </c>
    </row>
    <row r="253" spans="3:32">
      <c r="C253" s="197"/>
      <c r="D253" s="72"/>
      <c r="F253" s="173"/>
    </row>
    <row r="254" spans="3:32">
      <c r="C254" s="197"/>
      <c r="D254" s="72"/>
      <c r="F254" s="173"/>
    </row>
    <row r="255" spans="3:32">
      <c r="C255" s="197"/>
      <c r="D255" s="72"/>
      <c r="F255" s="173"/>
      <c r="G255" s="173"/>
    </row>
    <row r="256" spans="3:32">
      <c r="C256" s="197"/>
      <c r="D256" s="72" t="s">
        <v>848</v>
      </c>
      <c r="F256" s="173"/>
      <c r="G256" s="173"/>
    </row>
    <row r="257" spans="3:7">
      <c r="C257" s="197"/>
      <c r="D257" s="72"/>
      <c r="F257" s="173"/>
      <c r="G257" s="173"/>
    </row>
    <row r="258" spans="3:7">
      <c r="C258" s="197"/>
      <c r="D258" s="72"/>
      <c r="F258" s="173"/>
      <c r="G258" s="173"/>
    </row>
    <row r="259" spans="3:7">
      <c r="C259" s="197"/>
      <c r="D259" s="72"/>
      <c r="F259" s="173"/>
      <c r="G259" s="173"/>
    </row>
    <row r="260" spans="3:7">
      <c r="C260" s="197"/>
      <c r="D260" s="72"/>
      <c r="F260" s="173"/>
      <c r="G260" s="173"/>
    </row>
    <row r="261" spans="3:7">
      <c r="C261" s="197"/>
      <c r="D261" s="72"/>
      <c r="F261" s="173"/>
      <c r="G261" s="173"/>
    </row>
    <row r="262" spans="3:7">
      <c r="C262" s="197"/>
      <c r="D262" s="72"/>
      <c r="F262" s="173"/>
      <c r="G262" s="173"/>
    </row>
    <row r="263" spans="3:7">
      <c r="C263" s="197"/>
      <c r="D263" s="72"/>
      <c r="F263" s="173"/>
      <c r="G263" s="173"/>
    </row>
    <row r="264" spans="3:7">
      <c r="C264" s="197"/>
      <c r="D264" s="72"/>
      <c r="F264" s="173"/>
      <c r="G264" s="173"/>
    </row>
    <row r="265" spans="3:7">
      <c r="C265" s="197"/>
      <c r="D265" s="72"/>
      <c r="F265" s="173"/>
      <c r="G265" s="173"/>
    </row>
    <row r="266" spans="3:7">
      <c r="C266" s="197"/>
      <c r="D266" s="72"/>
      <c r="F266" s="173"/>
      <c r="G266" s="173"/>
    </row>
    <row r="267" spans="3:7">
      <c r="C267" s="197"/>
      <c r="D267" s="72"/>
      <c r="F267" s="173"/>
      <c r="G267" s="173"/>
    </row>
    <row r="268" spans="3:7">
      <c r="C268" s="197"/>
      <c r="D268" s="72"/>
      <c r="F268" s="173"/>
      <c r="G268" s="173"/>
    </row>
  </sheetData>
  <mergeCells count="5">
    <mergeCell ref="F5:Q5"/>
    <mergeCell ref="U5:AF5"/>
    <mergeCell ref="AK2:AL2"/>
    <mergeCell ref="AK3:AL3"/>
    <mergeCell ref="AK4:AL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18219-718A-4C56-BA97-E7DF07BC1B73}">
  <sheetPr>
    <tabColor rgb="FFFF99FF"/>
  </sheetPr>
  <dimension ref="A2:AP638"/>
  <sheetViews>
    <sheetView tabSelected="1" topLeftCell="A10" workbookViewId="0">
      <selection activeCell="C10" sqref="C10:C534"/>
    </sheetView>
  </sheetViews>
  <sheetFormatPr defaultRowHeight="12.75"/>
  <cols>
    <col min="1" max="1" width="81.28515625" style="169" bestFit="1" customWidth="1"/>
    <col min="2" max="2" width="13.140625" style="169" customWidth="1"/>
    <col min="3" max="3" width="7" style="169" customWidth="1"/>
    <col min="4" max="4" width="13" style="170" bestFit="1" customWidth="1"/>
    <col min="5" max="5" width="9.28515625" style="170" customWidth="1"/>
    <col min="6" max="6" width="11.85546875" style="169" bestFit="1" customWidth="1"/>
    <col min="7" max="9" width="11.85546875" style="169" customWidth="1"/>
    <col min="10" max="10" width="12.28515625" style="169" customWidth="1"/>
    <col min="11" max="11" width="12" style="169" bestFit="1" customWidth="1"/>
    <col min="12" max="12" width="12.42578125" style="169" customWidth="1"/>
    <col min="13" max="14" width="11.85546875" style="169" bestFit="1" customWidth="1"/>
    <col min="15" max="15" width="13" style="169" bestFit="1" customWidth="1"/>
    <col min="16" max="19" width="11.85546875" style="169" bestFit="1" customWidth="1"/>
    <col min="20" max="20" width="12" style="169" bestFit="1" customWidth="1"/>
    <col min="21" max="21" width="13.85546875" style="169" bestFit="1" customWidth="1"/>
    <col min="22" max="22" width="12" style="170" bestFit="1" customWidth="1"/>
    <col min="23" max="32" width="12" style="169" bestFit="1" customWidth="1"/>
    <col min="33" max="33" width="9.140625" style="169"/>
    <col min="34" max="35" width="12.28515625" style="169" bestFit="1" customWidth="1"/>
    <col min="36" max="36" width="12" style="169" bestFit="1" customWidth="1"/>
    <col min="37" max="37" width="9.140625" style="169"/>
    <col min="38" max="38" width="10.28515625" style="169" bestFit="1" customWidth="1"/>
    <col min="39" max="39" width="9.140625" style="169"/>
    <col min="40" max="42" width="10.28515625" style="169" bestFit="1" customWidth="1"/>
    <col min="43" max="16384" width="9.140625" style="169"/>
  </cols>
  <sheetData>
    <row r="2" spans="1:42">
      <c r="D2" s="85" t="s">
        <v>818</v>
      </c>
      <c r="R2" s="253">
        <f>Escalation!C6</f>
        <v>0.03</v>
      </c>
      <c r="S2" s="253">
        <f t="shared" ref="S2:U4" si="0">R2</f>
        <v>0.03</v>
      </c>
      <c r="T2" s="253">
        <f t="shared" si="0"/>
        <v>0.03</v>
      </c>
      <c r="U2" s="253">
        <f t="shared" si="0"/>
        <v>0.03</v>
      </c>
      <c r="V2" s="253">
        <f>U2</f>
        <v>0.03</v>
      </c>
      <c r="W2" s="253">
        <f t="shared" ref="W2:AF4" si="1">V2</f>
        <v>0.03</v>
      </c>
      <c r="X2" s="253">
        <f t="shared" si="1"/>
        <v>0.03</v>
      </c>
      <c r="Y2" s="253">
        <f t="shared" si="1"/>
        <v>0.03</v>
      </c>
      <c r="Z2" s="253">
        <f t="shared" si="1"/>
        <v>0.03</v>
      </c>
      <c r="AA2" s="253">
        <f t="shared" si="1"/>
        <v>0.03</v>
      </c>
      <c r="AB2" s="253">
        <f t="shared" si="1"/>
        <v>0.03</v>
      </c>
      <c r="AC2" s="253">
        <f t="shared" si="1"/>
        <v>0.03</v>
      </c>
      <c r="AD2" s="253">
        <f t="shared" si="1"/>
        <v>0.03</v>
      </c>
      <c r="AE2" s="253">
        <f t="shared" si="1"/>
        <v>0.03</v>
      </c>
      <c r="AF2" s="253">
        <f t="shared" si="1"/>
        <v>0.03</v>
      </c>
    </row>
    <row r="3" spans="1:42">
      <c r="A3" s="93"/>
      <c r="B3" s="171"/>
      <c r="C3" s="171"/>
      <c r="D3" s="85" t="s">
        <v>819</v>
      </c>
      <c r="E3" s="33"/>
      <c r="F3" s="33">
        <f t="shared" ref="F3:Q3" si="2">(F91)/F70</f>
        <v>0.3051139698635526</v>
      </c>
      <c r="G3" s="33">
        <f t="shared" si="2"/>
        <v>0.30451177522245759</v>
      </c>
      <c r="H3" s="33">
        <f t="shared" si="2"/>
        <v>0.30457910173359726</v>
      </c>
      <c r="I3" s="33">
        <f t="shared" si="2"/>
        <v>0.30465257425486347</v>
      </c>
      <c r="J3" s="33">
        <f t="shared" si="2"/>
        <v>0.30456650503709537</v>
      </c>
      <c r="K3" s="33">
        <f t="shared" si="2"/>
        <v>0.30466904561879971</v>
      </c>
      <c r="L3" s="33">
        <f t="shared" si="2"/>
        <v>0.3642799824979307</v>
      </c>
      <c r="M3" s="33">
        <f t="shared" si="2"/>
        <v>0.36427995987721107</v>
      </c>
      <c r="N3" s="33">
        <f t="shared" si="2"/>
        <v>0.36428000643676878</v>
      </c>
      <c r="O3" s="33">
        <f t="shared" si="2"/>
        <v>0.36427999128852712</v>
      </c>
      <c r="P3" s="33">
        <f t="shared" si="2"/>
        <v>0.36427993058522079</v>
      </c>
      <c r="Q3" s="33">
        <f t="shared" si="2"/>
        <v>0.36427991696922213</v>
      </c>
      <c r="R3" s="33">
        <f>AVERAGE($F3:K3)</f>
        <v>0.30468216195506098</v>
      </c>
      <c r="S3" s="253">
        <f t="shared" si="0"/>
        <v>0.30468216195506098</v>
      </c>
      <c r="T3" s="253">
        <f t="shared" si="0"/>
        <v>0.30468216195506098</v>
      </c>
      <c r="U3" s="253">
        <f t="shared" si="0"/>
        <v>0.30468216195506098</v>
      </c>
      <c r="V3" s="253">
        <f>U3</f>
        <v>0.30468216195506098</v>
      </c>
      <c r="W3" s="253">
        <f t="shared" si="1"/>
        <v>0.30468216195506098</v>
      </c>
      <c r="X3" s="253">
        <f t="shared" si="1"/>
        <v>0.30468216195506098</v>
      </c>
      <c r="Y3" s="253">
        <f t="shared" si="1"/>
        <v>0.30468216195506098</v>
      </c>
      <c r="Z3" s="253">
        <f t="shared" si="1"/>
        <v>0.30468216195506098</v>
      </c>
      <c r="AA3" s="253">
        <f t="shared" si="1"/>
        <v>0.30468216195506098</v>
      </c>
      <c r="AB3" s="253">
        <f t="shared" si="1"/>
        <v>0.30468216195506098</v>
      </c>
      <c r="AC3" s="253">
        <f t="shared" si="1"/>
        <v>0.30468216195506098</v>
      </c>
      <c r="AD3" s="253">
        <f t="shared" si="1"/>
        <v>0.30468216195506098</v>
      </c>
      <c r="AE3" s="253">
        <f t="shared" si="1"/>
        <v>0.30468216195506098</v>
      </c>
      <c r="AF3" s="253">
        <f t="shared" si="1"/>
        <v>0.30468216195506098</v>
      </c>
    </row>
    <row r="4" spans="1:42">
      <c r="A4" s="171"/>
      <c r="B4" s="171"/>
      <c r="C4" s="171"/>
      <c r="D4" s="85" t="s">
        <v>1104</v>
      </c>
      <c r="E4" s="33"/>
      <c r="F4" s="33"/>
      <c r="G4" s="33"/>
      <c r="H4" s="33"/>
      <c r="I4" s="33"/>
      <c r="J4" s="33"/>
      <c r="K4" s="33"/>
      <c r="L4" s="33"/>
      <c r="M4" s="170"/>
      <c r="N4" s="170"/>
      <c r="O4" s="170"/>
      <c r="P4" s="170"/>
      <c r="Q4" s="170"/>
      <c r="R4" s="253">
        <f>Escalation!C7</f>
        <v>0</v>
      </c>
      <c r="S4" s="253">
        <f t="shared" si="0"/>
        <v>0</v>
      </c>
      <c r="T4" s="253">
        <f t="shared" si="0"/>
        <v>0</v>
      </c>
      <c r="U4" s="253">
        <f t="shared" si="0"/>
        <v>0</v>
      </c>
      <c r="V4" s="253">
        <f t="shared" ref="V4" si="3">U4</f>
        <v>0</v>
      </c>
      <c r="W4" s="253">
        <f t="shared" si="1"/>
        <v>0</v>
      </c>
      <c r="X4" s="253">
        <f t="shared" si="1"/>
        <v>0</v>
      </c>
      <c r="Y4" s="253">
        <f t="shared" si="1"/>
        <v>0</v>
      </c>
      <c r="Z4" s="253">
        <f>Y4</f>
        <v>0</v>
      </c>
      <c r="AA4" s="253">
        <f t="shared" si="1"/>
        <v>0</v>
      </c>
      <c r="AB4" s="253">
        <f t="shared" si="1"/>
        <v>0</v>
      </c>
      <c r="AC4" s="253">
        <f t="shared" si="1"/>
        <v>0</v>
      </c>
      <c r="AD4" s="253">
        <f t="shared" si="1"/>
        <v>0</v>
      </c>
      <c r="AE4" s="253">
        <f t="shared" si="1"/>
        <v>0</v>
      </c>
      <c r="AF4" s="253">
        <f t="shared" si="1"/>
        <v>0</v>
      </c>
      <c r="AJ4" s="51"/>
    </row>
    <row r="5" spans="1:42">
      <c r="A5" s="171" t="s">
        <v>154</v>
      </c>
      <c r="B5" s="171"/>
      <c r="C5" s="171"/>
      <c r="F5" s="318" t="s">
        <v>83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20"/>
      <c r="R5" s="173"/>
      <c r="S5" s="173"/>
      <c r="T5" s="173"/>
      <c r="U5" s="318" t="s">
        <v>84</v>
      </c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20"/>
      <c r="AJ5" s="51" t="s">
        <v>838</v>
      </c>
    </row>
    <row r="6" spans="1:42">
      <c r="F6" s="38" t="s">
        <v>104</v>
      </c>
      <c r="G6" s="174"/>
      <c r="H6" s="174"/>
      <c r="I6" s="174"/>
      <c r="J6" s="174"/>
      <c r="K6" s="174"/>
      <c r="L6" s="40" t="s">
        <v>1103</v>
      </c>
      <c r="M6" s="175"/>
      <c r="N6" s="175"/>
      <c r="O6" s="175"/>
      <c r="P6" s="175"/>
      <c r="Q6" s="42" t="s">
        <v>106</v>
      </c>
      <c r="R6" s="43" t="s">
        <v>107</v>
      </c>
      <c r="S6" s="176"/>
      <c r="T6" s="176"/>
      <c r="U6" s="176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45" t="s">
        <v>108</v>
      </c>
      <c r="AJ6" s="195"/>
      <c r="AK6" s="195"/>
      <c r="AL6" s="195"/>
      <c r="AM6" s="195"/>
      <c r="AN6" s="195"/>
      <c r="AO6" s="195"/>
    </row>
    <row r="7" spans="1:42">
      <c r="A7" s="46"/>
      <c r="D7" s="177" t="s">
        <v>821</v>
      </c>
      <c r="E7" s="177" t="s">
        <v>822</v>
      </c>
      <c r="F7" s="274">
        <f>'Div 2 forecast'!F7</f>
        <v>2020</v>
      </c>
      <c r="G7" s="274">
        <f>'Div 2 forecast'!G7</f>
        <v>2020</v>
      </c>
      <c r="H7" s="274">
        <f>'Div 2 forecast'!H7</f>
        <v>2020</v>
      </c>
      <c r="I7" s="274">
        <f>'Div 2 forecast'!I7</f>
        <v>2020</v>
      </c>
      <c r="J7" s="274">
        <f>'Div 2 forecast'!J7</f>
        <v>2020</v>
      </c>
      <c r="K7" s="274">
        <f>'Div 2 forecast'!K7</f>
        <v>2020</v>
      </c>
      <c r="L7" s="275">
        <f>'Div 2 forecast'!L7</f>
        <v>2021</v>
      </c>
      <c r="M7" s="275">
        <f>'Div 2 forecast'!M7</f>
        <v>2021</v>
      </c>
      <c r="N7" s="275">
        <f>'Div 2 forecast'!N7</f>
        <v>2021</v>
      </c>
      <c r="O7" s="275">
        <f>'Div 2 forecast'!O7</f>
        <v>2021</v>
      </c>
      <c r="P7" s="275">
        <f>'Div 2 forecast'!P7</f>
        <v>2021</v>
      </c>
      <c r="Q7" s="275">
        <f>'Div 2 forecast'!Q7</f>
        <v>2021</v>
      </c>
      <c r="R7" s="275">
        <f>'Div 2 forecast'!R7</f>
        <v>2021</v>
      </c>
      <c r="S7" s="275">
        <f>'Div 2 forecast'!S7</f>
        <v>2021</v>
      </c>
      <c r="T7" s="275">
        <f>'Div 2 forecast'!T7</f>
        <v>2021</v>
      </c>
      <c r="U7" s="275">
        <f>'Div 2 forecast'!U7</f>
        <v>2021</v>
      </c>
      <c r="V7" s="275">
        <f>'Div 2 forecast'!V7</f>
        <v>2021</v>
      </c>
      <c r="W7" s="275">
        <f>'Div 2 forecast'!W7</f>
        <v>2021</v>
      </c>
      <c r="X7" s="275">
        <f>'Div 2 forecast'!X7</f>
        <v>2022</v>
      </c>
      <c r="Y7" s="275">
        <f>'Div 2 forecast'!Y7</f>
        <v>2022</v>
      </c>
      <c r="Z7" s="275">
        <f>'Div 2 forecast'!Z7</f>
        <v>2022</v>
      </c>
      <c r="AA7" s="275">
        <f>'Div 2 forecast'!AA7</f>
        <v>2022</v>
      </c>
      <c r="AB7" s="275">
        <f>'Div 2 forecast'!AB7</f>
        <v>2022</v>
      </c>
      <c r="AC7" s="275">
        <f>'Div 2 forecast'!AC7</f>
        <v>2022</v>
      </c>
      <c r="AD7" s="275">
        <f>'Div 2 forecast'!AD7</f>
        <v>2022</v>
      </c>
      <c r="AE7" s="275">
        <f>'Div 2 forecast'!AE7</f>
        <v>2022</v>
      </c>
      <c r="AF7" s="275">
        <f>'Div 2 forecast'!AF7</f>
        <v>2022</v>
      </c>
      <c r="AG7" s="185"/>
      <c r="AH7" s="185"/>
      <c r="AI7" s="185"/>
      <c r="AJ7" s="239" t="s">
        <v>839</v>
      </c>
      <c r="AK7" s="185"/>
      <c r="AL7" s="185"/>
      <c r="AM7" s="185"/>
      <c r="AN7" s="185"/>
      <c r="AO7" s="185"/>
    </row>
    <row r="8" spans="1:42">
      <c r="B8" s="179" t="s">
        <v>823</v>
      </c>
      <c r="C8" s="179" t="s">
        <v>822</v>
      </c>
      <c r="D8" s="180" t="s">
        <v>824</v>
      </c>
      <c r="E8" s="181" t="s">
        <v>825</v>
      </c>
      <c r="F8" s="274" t="str">
        <f>'Div 2 forecast'!F8</f>
        <v>October</v>
      </c>
      <c r="G8" s="274" t="str">
        <f>'Div 2 forecast'!G8</f>
        <v>November</v>
      </c>
      <c r="H8" s="274" t="str">
        <f>'Div 2 forecast'!H8</f>
        <v>December</v>
      </c>
      <c r="I8" s="274" t="str">
        <f>'Div 2 forecast'!I8</f>
        <v>January</v>
      </c>
      <c r="J8" s="274" t="str">
        <f>'Div 2 forecast'!J8</f>
        <v>February</v>
      </c>
      <c r="K8" s="274" t="str">
        <f>'Div 2 forecast'!K8</f>
        <v>March</v>
      </c>
      <c r="L8" s="275" t="str">
        <f>'Div 2 forecast'!L8</f>
        <v>April</v>
      </c>
      <c r="M8" s="275" t="str">
        <f>'Div 2 forecast'!M8</f>
        <v>May</v>
      </c>
      <c r="N8" s="275" t="str">
        <f>'Div 2 forecast'!N8</f>
        <v>June</v>
      </c>
      <c r="O8" s="275" t="str">
        <f>'Div 2 forecast'!O8</f>
        <v>July</v>
      </c>
      <c r="P8" s="275" t="str">
        <f>'Div 2 forecast'!P8</f>
        <v>August</v>
      </c>
      <c r="Q8" s="275" t="str">
        <f>'Div 2 forecast'!Q8</f>
        <v>September</v>
      </c>
      <c r="R8" s="275" t="str">
        <f>'Div 2 forecast'!R8</f>
        <v>October</v>
      </c>
      <c r="S8" s="275" t="str">
        <f>'Div 2 forecast'!S8</f>
        <v>November</v>
      </c>
      <c r="T8" s="275" t="str">
        <f>'Div 2 forecast'!T8</f>
        <v>December</v>
      </c>
      <c r="U8" s="275" t="str">
        <f>'Div 2 forecast'!U8</f>
        <v>January</v>
      </c>
      <c r="V8" s="275" t="str">
        <f>'Div 2 forecast'!V8</f>
        <v>February</v>
      </c>
      <c r="W8" s="275" t="str">
        <f>'Div 2 forecast'!W8</f>
        <v>March</v>
      </c>
      <c r="X8" s="275" t="str">
        <f>'Div 2 forecast'!X8</f>
        <v>April</v>
      </c>
      <c r="Y8" s="275" t="str">
        <f>'Div 2 forecast'!Y8</f>
        <v>May</v>
      </c>
      <c r="Z8" s="275" t="str">
        <f>'Div 2 forecast'!Z8</f>
        <v>June</v>
      </c>
      <c r="AA8" s="275" t="str">
        <f>'Div 2 forecast'!AA8</f>
        <v>July</v>
      </c>
      <c r="AB8" s="275" t="str">
        <f>'Div 2 forecast'!AB8</f>
        <v>August</v>
      </c>
      <c r="AC8" s="275" t="str">
        <f>'Div 2 forecast'!AC8</f>
        <v>September</v>
      </c>
      <c r="AD8" s="275" t="str">
        <f>'Div 2 forecast'!AD8</f>
        <v>October</v>
      </c>
      <c r="AE8" s="275" t="str">
        <f>'Div 2 forecast'!AE8</f>
        <v>November</v>
      </c>
      <c r="AF8" s="275" t="str">
        <f>'Div 2 forecast'!AF8</f>
        <v>December</v>
      </c>
      <c r="AG8" s="185"/>
      <c r="AH8" s="240" t="s">
        <v>826</v>
      </c>
      <c r="AI8" s="240" t="s">
        <v>827</v>
      </c>
      <c r="AJ8" s="240" t="s">
        <v>840</v>
      </c>
      <c r="AK8" s="185"/>
      <c r="AL8" s="240" t="s">
        <v>841</v>
      </c>
      <c r="AM8" s="240" t="s">
        <v>842</v>
      </c>
      <c r="AN8" s="240" t="s">
        <v>843</v>
      </c>
      <c r="AO8" s="240" t="s">
        <v>844</v>
      </c>
    </row>
    <row r="9" spans="1:42">
      <c r="D9" s="184"/>
      <c r="E9" s="184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</row>
    <row r="10" spans="1:42">
      <c r="A10" s="145" t="s">
        <v>313</v>
      </c>
      <c r="B10" s="125" t="str">
        <f>RIGHT(A10,10)</f>
        <v>8870-01000</v>
      </c>
      <c r="C10" s="255" t="str">
        <f>LEFT(B10,4)</f>
        <v>8870</v>
      </c>
      <c r="D10" s="256">
        <f>SUM($F10:K10)</f>
        <v>3392.0800000000004</v>
      </c>
      <c r="E10" s="257">
        <f>D10/$D$70</f>
        <v>1.3597929055384373E-3</v>
      </c>
      <c r="F10" s="258">
        <f>'Div 9 history'!B10</f>
        <v>143.06</v>
      </c>
      <c r="G10" s="258">
        <f>'Div 9 history'!C10</f>
        <v>208.85</v>
      </c>
      <c r="H10" s="258">
        <f>'Div 9 history'!D10</f>
        <v>156.52000000000001</v>
      </c>
      <c r="I10" s="258">
        <f>'Div 9 history'!E10</f>
        <v>227.35</v>
      </c>
      <c r="J10" s="258">
        <f>'Div 9 history'!F10</f>
        <v>2077.36</v>
      </c>
      <c r="K10" s="258">
        <f>'Div 9 history'!G10</f>
        <v>578.94000000000005</v>
      </c>
      <c r="L10" s="256">
        <f t="shared" ref="L10:AA25" si="4">$E10*L$70</f>
        <v>666.29743587950964</v>
      </c>
      <c r="M10" s="256">
        <f t="shared" si="4"/>
        <v>651.20470008099619</v>
      </c>
      <c r="N10" s="256">
        <f t="shared" si="4"/>
        <v>653.02825035696833</v>
      </c>
      <c r="O10" s="256">
        <f t="shared" si="4"/>
        <v>645.59730847849812</v>
      </c>
      <c r="P10" s="256">
        <f t="shared" si="4"/>
        <v>659.17500381544824</v>
      </c>
      <c r="Q10" s="256">
        <f t="shared" si="4"/>
        <v>625.4759497318712</v>
      </c>
      <c r="R10" s="256">
        <f t="shared" si="4"/>
        <v>575.40132224806155</v>
      </c>
      <c r="S10" s="256">
        <f t="shared" si="4"/>
        <v>559.03049466104949</v>
      </c>
      <c r="T10" s="256">
        <f t="shared" si="4"/>
        <v>641.84320813446436</v>
      </c>
      <c r="U10" s="256">
        <f t="shared" si="4"/>
        <v>554.20744833191918</v>
      </c>
      <c r="V10" s="256">
        <f t="shared" si="4"/>
        <v>563.6330046095469</v>
      </c>
      <c r="W10" s="256">
        <f t="shared" si="4"/>
        <v>599.72692201495909</v>
      </c>
      <c r="X10" s="256">
        <f t="shared" si="4"/>
        <v>686.28635895589491</v>
      </c>
      <c r="Y10" s="256">
        <f t="shared" si="4"/>
        <v>670.74084108342606</v>
      </c>
      <c r="Z10" s="256">
        <f t="shared" si="4"/>
        <v>672.61909786767751</v>
      </c>
      <c r="AA10" s="256">
        <f t="shared" si="4"/>
        <v>664.96522773285312</v>
      </c>
      <c r="AB10" s="256">
        <f t="shared" ref="V10:AF25" si="5">$E10*AB$70</f>
        <v>678.9502539299117</v>
      </c>
      <c r="AC10" s="256">
        <f t="shared" si="5"/>
        <v>644.24022822382733</v>
      </c>
      <c r="AD10" s="256">
        <f t="shared" si="5"/>
        <v>592.6633619155034</v>
      </c>
      <c r="AE10" s="256">
        <f t="shared" si="5"/>
        <v>575.80140950088105</v>
      </c>
      <c r="AF10" s="256">
        <f t="shared" si="5"/>
        <v>661.09850437849832</v>
      </c>
      <c r="AH10" s="264">
        <f t="shared" ref="AH10" si="6">SUM(F10:Q10)</f>
        <v>7292.858648343291</v>
      </c>
      <c r="AI10" s="264">
        <f t="shared" ref="AI10" si="7">SUM(U10:AF10)</f>
        <v>7564.9326585448998</v>
      </c>
      <c r="AJ10" s="264">
        <f>AI10-AH10</f>
        <v>272.07401020160887</v>
      </c>
      <c r="AL10" s="264">
        <f>AJ10</f>
        <v>272.07401020160887</v>
      </c>
      <c r="AP10" s="187"/>
    </row>
    <row r="11" spans="1:42">
      <c r="A11" s="145" t="s">
        <v>314</v>
      </c>
      <c r="B11" s="125" t="str">
        <f t="shared" ref="B11:B69" si="8">RIGHT(A11,10)</f>
        <v>8890-01000</v>
      </c>
      <c r="C11" s="255" t="str">
        <f t="shared" ref="C11:C69" si="9">LEFT(B11,4)</f>
        <v>8890</v>
      </c>
      <c r="D11" s="256">
        <f>SUM($F11:K11)</f>
        <v>0</v>
      </c>
      <c r="E11" s="257">
        <f t="shared" ref="E11:E69" si="10">D11/$D$70</f>
        <v>0</v>
      </c>
      <c r="F11" s="258">
        <f>'Div 9 history'!B11</f>
        <v>0</v>
      </c>
      <c r="G11" s="258">
        <f>'Div 9 history'!C11</f>
        <v>0</v>
      </c>
      <c r="H11" s="258">
        <f>'Div 9 history'!D11</f>
        <v>0</v>
      </c>
      <c r="I11" s="258">
        <f>'Div 9 history'!E11</f>
        <v>0</v>
      </c>
      <c r="J11" s="258">
        <f>'Div 9 history'!F11</f>
        <v>0</v>
      </c>
      <c r="K11" s="258">
        <f>'Div 9 history'!G11</f>
        <v>0</v>
      </c>
      <c r="L11" s="256">
        <f t="shared" si="4"/>
        <v>0</v>
      </c>
      <c r="M11" s="256">
        <f t="shared" si="4"/>
        <v>0</v>
      </c>
      <c r="N11" s="256">
        <f t="shared" si="4"/>
        <v>0</v>
      </c>
      <c r="O11" s="256">
        <f t="shared" si="4"/>
        <v>0</v>
      </c>
      <c r="P11" s="256">
        <f t="shared" si="4"/>
        <v>0</v>
      </c>
      <c r="Q11" s="256">
        <f t="shared" si="4"/>
        <v>0</v>
      </c>
      <c r="R11" s="256">
        <f t="shared" si="4"/>
        <v>0</v>
      </c>
      <c r="S11" s="256">
        <f t="shared" si="4"/>
        <v>0</v>
      </c>
      <c r="T11" s="256">
        <f t="shared" si="4"/>
        <v>0</v>
      </c>
      <c r="U11" s="256">
        <f t="shared" si="4"/>
        <v>0</v>
      </c>
      <c r="V11" s="256">
        <f t="shared" si="5"/>
        <v>0</v>
      </c>
      <c r="W11" s="256">
        <f t="shared" si="5"/>
        <v>0</v>
      </c>
      <c r="X11" s="256">
        <f t="shared" si="5"/>
        <v>0</v>
      </c>
      <c r="Y11" s="256">
        <f t="shared" si="5"/>
        <v>0</v>
      </c>
      <c r="Z11" s="256">
        <f t="shared" si="5"/>
        <v>0</v>
      </c>
      <c r="AA11" s="256">
        <f t="shared" si="5"/>
        <v>0</v>
      </c>
      <c r="AB11" s="256">
        <f t="shared" si="5"/>
        <v>0</v>
      </c>
      <c r="AC11" s="256">
        <f t="shared" si="5"/>
        <v>0</v>
      </c>
      <c r="AD11" s="256">
        <f t="shared" si="5"/>
        <v>0</v>
      </c>
      <c r="AE11" s="256">
        <f t="shared" si="5"/>
        <v>0</v>
      </c>
      <c r="AF11" s="256">
        <f t="shared" si="5"/>
        <v>0</v>
      </c>
      <c r="AH11" s="264">
        <f t="shared" ref="AH11:AH70" si="11">SUM(F11:Q11)</f>
        <v>0</v>
      </c>
      <c r="AI11" s="264">
        <f t="shared" ref="AI11:AI70" si="12">SUM(U11:AF11)</f>
        <v>0</v>
      </c>
      <c r="AJ11" s="264">
        <f t="shared" ref="AJ11:AJ70" si="13">AI11-AH11</f>
        <v>0</v>
      </c>
      <c r="AL11" s="264">
        <f t="shared" ref="AL11:AL69" si="14">AJ11</f>
        <v>0</v>
      </c>
      <c r="AP11" s="187"/>
    </row>
    <row r="12" spans="1:42">
      <c r="A12" s="145" t="s">
        <v>316</v>
      </c>
      <c r="B12" s="125" t="str">
        <f t="shared" si="8"/>
        <v>8900-01000</v>
      </c>
      <c r="C12" s="255" t="str">
        <f t="shared" si="9"/>
        <v>8900</v>
      </c>
      <c r="D12" s="256">
        <f>SUM($F12:K12)</f>
        <v>0</v>
      </c>
      <c r="E12" s="257">
        <f t="shared" si="10"/>
        <v>0</v>
      </c>
      <c r="F12" s="258">
        <f>'Div 9 history'!B12</f>
        <v>0</v>
      </c>
      <c r="G12" s="258">
        <f>'Div 9 history'!C12</f>
        <v>0</v>
      </c>
      <c r="H12" s="258">
        <f>'Div 9 history'!D12</f>
        <v>0</v>
      </c>
      <c r="I12" s="258">
        <f>'Div 9 history'!E12</f>
        <v>0</v>
      </c>
      <c r="J12" s="258">
        <f>'Div 9 history'!F12</f>
        <v>0</v>
      </c>
      <c r="K12" s="258">
        <f>'Div 9 history'!G12</f>
        <v>0</v>
      </c>
      <c r="L12" s="256">
        <f t="shared" si="4"/>
        <v>0</v>
      </c>
      <c r="M12" s="256">
        <f t="shared" si="4"/>
        <v>0</v>
      </c>
      <c r="N12" s="256">
        <f t="shared" si="4"/>
        <v>0</v>
      </c>
      <c r="O12" s="256">
        <f t="shared" si="4"/>
        <v>0</v>
      </c>
      <c r="P12" s="256">
        <f t="shared" si="4"/>
        <v>0</v>
      </c>
      <c r="Q12" s="256">
        <f t="shared" si="4"/>
        <v>0</v>
      </c>
      <c r="R12" s="256">
        <f t="shared" si="4"/>
        <v>0</v>
      </c>
      <c r="S12" s="256">
        <f t="shared" si="4"/>
        <v>0</v>
      </c>
      <c r="T12" s="256">
        <f t="shared" si="4"/>
        <v>0</v>
      </c>
      <c r="U12" s="256">
        <f t="shared" si="4"/>
        <v>0</v>
      </c>
      <c r="V12" s="256">
        <f t="shared" si="5"/>
        <v>0</v>
      </c>
      <c r="W12" s="256">
        <f t="shared" si="5"/>
        <v>0</v>
      </c>
      <c r="X12" s="256">
        <f t="shared" si="5"/>
        <v>0</v>
      </c>
      <c r="Y12" s="256">
        <f t="shared" si="5"/>
        <v>0</v>
      </c>
      <c r="Z12" s="256">
        <f t="shared" si="5"/>
        <v>0</v>
      </c>
      <c r="AA12" s="256">
        <f t="shared" si="5"/>
        <v>0</v>
      </c>
      <c r="AB12" s="256">
        <f t="shared" si="5"/>
        <v>0</v>
      </c>
      <c r="AC12" s="256">
        <f t="shared" si="5"/>
        <v>0</v>
      </c>
      <c r="AD12" s="256">
        <f t="shared" si="5"/>
        <v>0</v>
      </c>
      <c r="AE12" s="256">
        <f t="shared" si="5"/>
        <v>0</v>
      </c>
      <c r="AF12" s="256">
        <f t="shared" si="5"/>
        <v>0</v>
      </c>
      <c r="AH12" s="264">
        <f t="shared" si="11"/>
        <v>0</v>
      </c>
      <c r="AI12" s="264">
        <f t="shared" si="12"/>
        <v>0</v>
      </c>
      <c r="AJ12" s="264">
        <f t="shared" si="13"/>
        <v>0</v>
      </c>
      <c r="AL12" s="264">
        <f t="shared" si="14"/>
        <v>0</v>
      </c>
      <c r="AP12" s="187"/>
    </row>
    <row r="13" spans="1:42">
      <c r="A13" s="145" t="s">
        <v>318</v>
      </c>
      <c r="B13" s="125" t="str">
        <f t="shared" si="8"/>
        <v>8910-01000</v>
      </c>
      <c r="C13" s="255" t="str">
        <f t="shared" si="9"/>
        <v>8910</v>
      </c>
      <c r="D13" s="256">
        <f>SUM($F13:K13)</f>
        <v>984.12</v>
      </c>
      <c r="E13" s="257">
        <f t="shared" si="10"/>
        <v>3.9450702642581742E-4</v>
      </c>
      <c r="F13" s="258">
        <f>'Div 9 history'!B13</f>
        <v>0</v>
      </c>
      <c r="G13" s="258">
        <f>'Div 9 history'!C13</f>
        <v>0</v>
      </c>
      <c r="H13" s="258">
        <f>'Div 9 history'!D13</f>
        <v>0</v>
      </c>
      <c r="I13" s="258">
        <f>'Div 9 history'!E13</f>
        <v>0</v>
      </c>
      <c r="J13" s="258">
        <f>'Div 9 history'!F13</f>
        <v>725.34</v>
      </c>
      <c r="K13" s="258">
        <f>'Div 9 history'!G13</f>
        <v>258.77999999999997</v>
      </c>
      <c r="L13" s="256">
        <f t="shared" si="4"/>
        <v>193.30812734302933</v>
      </c>
      <c r="M13" s="256">
        <f t="shared" si="4"/>
        <v>188.9293794496916</v>
      </c>
      <c r="N13" s="256">
        <f t="shared" si="4"/>
        <v>189.45843309747991</v>
      </c>
      <c r="O13" s="256">
        <f t="shared" si="4"/>
        <v>187.30254687974917</v>
      </c>
      <c r="P13" s="256">
        <f t="shared" si="4"/>
        <v>191.24174687945415</v>
      </c>
      <c r="Q13" s="256">
        <f t="shared" si="4"/>
        <v>181.46488044212666</v>
      </c>
      <c r="R13" s="256">
        <f t="shared" si="4"/>
        <v>166.93708557898466</v>
      </c>
      <c r="S13" s="256">
        <f t="shared" si="4"/>
        <v>162.18753402214332</v>
      </c>
      <c r="T13" s="256">
        <f t="shared" si="4"/>
        <v>186.2133964969249</v>
      </c>
      <c r="U13" s="256">
        <f t="shared" si="4"/>
        <v>160.78825795747986</v>
      </c>
      <c r="V13" s="256">
        <f t="shared" si="5"/>
        <v>163.52282743813447</v>
      </c>
      <c r="W13" s="256">
        <f t="shared" si="5"/>
        <v>173.99449850633283</v>
      </c>
      <c r="X13" s="256">
        <f t="shared" si="5"/>
        <v>199.10737116332021</v>
      </c>
      <c r="Y13" s="256">
        <f t="shared" si="5"/>
        <v>194.59726083318233</v>
      </c>
      <c r="Z13" s="256">
        <f t="shared" si="5"/>
        <v>195.14218609040432</v>
      </c>
      <c r="AA13" s="256">
        <f t="shared" si="5"/>
        <v>192.92162328614165</v>
      </c>
      <c r="AB13" s="256">
        <f t="shared" si="5"/>
        <v>196.9789992858378</v>
      </c>
      <c r="AC13" s="256">
        <f t="shared" si="5"/>
        <v>186.90882685539046</v>
      </c>
      <c r="AD13" s="256">
        <f t="shared" si="5"/>
        <v>171.94519814635422</v>
      </c>
      <c r="AE13" s="256">
        <f t="shared" si="5"/>
        <v>167.05316004280763</v>
      </c>
      <c r="AF13" s="256">
        <f t="shared" si="5"/>
        <v>191.79979839183264</v>
      </c>
      <c r="AH13" s="264">
        <f t="shared" si="11"/>
        <v>2115.8251140915308</v>
      </c>
      <c r="AI13" s="264">
        <f t="shared" si="12"/>
        <v>2194.7600079972185</v>
      </c>
      <c r="AJ13" s="264">
        <f t="shared" si="13"/>
        <v>78.934893905687659</v>
      </c>
      <c r="AL13" s="264">
        <f t="shared" si="14"/>
        <v>78.934893905687659</v>
      </c>
      <c r="AP13" s="187"/>
    </row>
    <row r="14" spans="1:42">
      <c r="A14" s="145" t="s">
        <v>558</v>
      </c>
      <c r="B14" s="125" t="str">
        <f t="shared" si="8"/>
        <v>8920-01000</v>
      </c>
      <c r="C14" s="255" t="str">
        <f t="shared" si="9"/>
        <v>8920</v>
      </c>
      <c r="D14" s="256">
        <f>SUM($F14:K14)</f>
        <v>520.83999999999992</v>
      </c>
      <c r="E14" s="257">
        <f t="shared" si="10"/>
        <v>2.0879063492625159E-4</v>
      </c>
      <c r="F14" s="258">
        <f>'Div 9 history'!B14</f>
        <v>0</v>
      </c>
      <c r="G14" s="258">
        <f>'Div 9 history'!C14</f>
        <v>49.73</v>
      </c>
      <c r="H14" s="258">
        <f>'Div 9 history'!D14</f>
        <v>220.41</v>
      </c>
      <c r="I14" s="258">
        <f>'Div 9 history'!E14</f>
        <v>175.04</v>
      </c>
      <c r="J14" s="258">
        <f>'Div 9 history'!F14</f>
        <v>0</v>
      </c>
      <c r="K14" s="258">
        <f>'Div 9 history'!G14</f>
        <v>75.66</v>
      </c>
      <c r="L14" s="256">
        <f t="shared" si="4"/>
        <v>102.30724408135531</v>
      </c>
      <c r="M14" s="256">
        <f t="shared" si="4"/>
        <v>99.989816275024751</v>
      </c>
      <c r="N14" s="256">
        <f t="shared" si="4"/>
        <v>100.26981495599259</v>
      </c>
      <c r="O14" s="256">
        <f t="shared" si="4"/>
        <v>99.128824245873005</v>
      </c>
      <c r="P14" s="256">
        <f t="shared" si="4"/>
        <v>101.21362379048783</v>
      </c>
      <c r="Q14" s="256">
        <f t="shared" si="4"/>
        <v>96.039271968334376</v>
      </c>
      <c r="R14" s="256">
        <f t="shared" si="4"/>
        <v>88.350517876842616</v>
      </c>
      <c r="S14" s="256">
        <f t="shared" si="4"/>
        <v>85.836844307699394</v>
      </c>
      <c r="T14" s="256">
        <f t="shared" si="4"/>
        <v>98.552397503818995</v>
      </c>
      <c r="U14" s="256">
        <f t="shared" si="4"/>
        <v>85.096285284897974</v>
      </c>
      <c r="V14" s="256">
        <f t="shared" si="5"/>
        <v>86.543540871924108</v>
      </c>
      <c r="W14" s="256">
        <f t="shared" si="5"/>
        <v>92.085614154816867</v>
      </c>
      <c r="X14" s="256">
        <f t="shared" si="5"/>
        <v>105.37646140379597</v>
      </c>
      <c r="Y14" s="256">
        <f t="shared" si="5"/>
        <v>102.98951076327549</v>
      </c>
      <c r="Z14" s="256">
        <f t="shared" si="5"/>
        <v>103.27790940467237</v>
      </c>
      <c r="AA14" s="256">
        <f t="shared" si="5"/>
        <v>102.1026889732492</v>
      </c>
      <c r="AB14" s="256">
        <f t="shared" si="5"/>
        <v>104.25003250420247</v>
      </c>
      <c r="AC14" s="256">
        <f t="shared" si="5"/>
        <v>98.920450127384427</v>
      </c>
      <c r="AD14" s="256">
        <f t="shared" si="5"/>
        <v>91.001033413147894</v>
      </c>
      <c r="AE14" s="256">
        <f t="shared" si="5"/>
        <v>88.411949636930373</v>
      </c>
      <c r="AF14" s="256">
        <f t="shared" si="5"/>
        <v>101.50896942893357</v>
      </c>
      <c r="AH14" s="264">
        <f t="shared" si="11"/>
        <v>1119.7885953170678</v>
      </c>
      <c r="AI14" s="264">
        <f t="shared" si="12"/>
        <v>1161.5644459672308</v>
      </c>
      <c r="AJ14" s="264">
        <f t="shared" si="13"/>
        <v>41.775850650162965</v>
      </c>
      <c r="AL14" s="264">
        <f t="shared" si="14"/>
        <v>41.775850650162965</v>
      </c>
      <c r="AP14" s="187"/>
    </row>
    <row r="15" spans="1:42">
      <c r="A15" s="145" t="s">
        <v>320</v>
      </c>
      <c r="B15" s="125" t="str">
        <f t="shared" si="8"/>
        <v>9020-01000</v>
      </c>
      <c r="C15" s="255" t="str">
        <f t="shared" si="9"/>
        <v>9020</v>
      </c>
      <c r="D15" s="256">
        <f>SUM($F15:K15)</f>
        <v>282625.62</v>
      </c>
      <c r="E15" s="257">
        <f t="shared" si="10"/>
        <v>0.11329694847981246</v>
      </c>
      <c r="F15" s="258">
        <f>'Div 9 history'!B15</f>
        <v>46551.329999999994</v>
      </c>
      <c r="G15" s="258">
        <f>'Div 9 history'!C15</f>
        <v>44193.670000000006</v>
      </c>
      <c r="H15" s="258">
        <f>'Div 9 history'!D15</f>
        <v>60703.270000000011</v>
      </c>
      <c r="I15" s="258">
        <f>'Div 9 history'!E15</f>
        <v>37112.78</v>
      </c>
      <c r="J15" s="258">
        <f>'Div 9 history'!F15</f>
        <v>47613.82</v>
      </c>
      <c r="K15" s="258">
        <f>'Div 9 history'!G15</f>
        <v>46450.75</v>
      </c>
      <c r="L15" s="256">
        <f t="shared" si="4"/>
        <v>55515.414117549306</v>
      </c>
      <c r="M15" s="256">
        <f t="shared" si="4"/>
        <v>54257.898430256828</v>
      </c>
      <c r="N15" s="256">
        <f t="shared" si="4"/>
        <v>54409.835303015672</v>
      </c>
      <c r="O15" s="256">
        <f t="shared" si="4"/>
        <v>53790.694670841134</v>
      </c>
      <c r="P15" s="256">
        <f t="shared" si="4"/>
        <v>54921.978297045891</v>
      </c>
      <c r="Q15" s="256">
        <f t="shared" si="4"/>
        <v>52114.197804314434</v>
      </c>
      <c r="R15" s="256">
        <f t="shared" si="4"/>
        <v>47942.016535334718</v>
      </c>
      <c r="S15" s="256">
        <f t="shared" si="4"/>
        <v>46578.011176766406</v>
      </c>
      <c r="T15" s="256">
        <f t="shared" si="4"/>
        <v>53477.905781052345</v>
      </c>
      <c r="U15" s="256">
        <f t="shared" si="4"/>
        <v>46176.158490786365</v>
      </c>
      <c r="V15" s="256">
        <f t="shared" si="5"/>
        <v>46961.488933113615</v>
      </c>
      <c r="W15" s="256">
        <f t="shared" si="5"/>
        <v>49968.807682946586</v>
      </c>
      <c r="X15" s="256">
        <f t="shared" si="5"/>
        <v>57180.876541075784</v>
      </c>
      <c r="Y15" s="256">
        <f t="shared" si="5"/>
        <v>55885.635383164532</v>
      </c>
      <c r="Z15" s="256">
        <f t="shared" si="5"/>
        <v>56042.130362106145</v>
      </c>
      <c r="AA15" s="256">
        <f t="shared" si="5"/>
        <v>55404.41551096637</v>
      </c>
      <c r="AB15" s="256">
        <f t="shared" si="5"/>
        <v>56569.637645957264</v>
      </c>
      <c r="AC15" s="256">
        <f t="shared" si="5"/>
        <v>53677.623738443872</v>
      </c>
      <c r="AD15" s="256">
        <f t="shared" si="5"/>
        <v>49380.277031394762</v>
      </c>
      <c r="AE15" s="256">
        <f t="shared" si="5"/>
        <v>47975.351512069399</v>
      </c>
      <c r="AF15" s="256">
        <f t="shared" si="5"/>
        <v>55082.242954483911</v>
      </c>
      <c r="AH15" s="264">
        <f t="shared" si="11"/>
        <v>607635.63862302329</v>
      </c>
      <c r="AI15" s="264">
        <f t="shared" si="12"/>
        <v>630304.64578650857</v>
      </c>
      <c r="AJ15" s="264">
        <f t="shared" si="13"/>
        <v>22669.007163485279</v>
      </c>
      <c r="AL15" s="264">
        <f t="shared" si="14"/>
        <v>22669.007163485279</v>
      </c>
      <c r="AP15" s="187"/>
    </row>
    <row r="16" spans="1:42">
      <c r="A16" s="145" t="s">
        <v>312</v>
      </c>
      <c r="B16" s="125" t="str">
        <f t="shared" si="8"/>
        <v>9030-01000</v>
      </c>
      <c r="C16" s="255" t="str">
        <f t="shared" si="9"/>
        <v>9030</v>
      </c>
      <c r="D16" s="256">
        <f>SUM($F16:K16)</f>
        <v>59231.75</v>
      </c>
      <c r="E16" s="257">
        <f t="shared" si="10"/>
        <v>2.3744402677008305E-2</v>
      </c>
      <c r="F16" s="258">
        <f>'Div 9 history'!B16</f>
        <v>8480.86</v>
      </c>
      <c r="G16" s="258">
        <f>'Div 9 history'!C16</f>
        <v>9635.0600000000013</v>
      </c>
      <c r="H16" s="258">
        <f>'Div 9 history'!D16</f>
        <v>14157.969999999998</v>
      </c>
      <c r="I16" s="258">
        <f>'Div 9 history'!E16</f>
        <v>9384.41</v>
      </c>
      <c r="J16" s="258">
        <f>'Div 9 history'!F16</f>
        <v>9100.68</v>
      </c>
      <c r="K16" s="258">
        <f>'Div 9 history'!G16</f>
        <v>8472.77</v>
      </c>
      <c r="L16" s="256">
        <f t="shared" si="4"/>
        <v>11634.738316211924</v>
      </c>
      <c r="M16" s="256">
        <f t="shared" si="4"/>
        <v>11371.192305023036</v>
      </c>
      <c r="N16" s="256">
        <f t="shared" si="4"/>
        <v>11403.034736233038</v>
      </c>
      <c r="O16" s="256">
        <f t="shared" si="4"/>
        <v>11273.27727425983</v>
      </c>
      <c r="P16" s="256">
        <f t="shared" si="4"/>
        <v>11510.367984318082</v>
      </c>
      <c r="Q16" s="256">
        <f t="shared" si="4"/>
        <v>10921.922562419153</v>
      </c>
      <c r="R16" s="256">
        <f t="shared" si="4"/>
        <v>10047.530503132773</v>
      </c>
      <c r="S16" s="256">
        <f t="shared" si="4"/>
        <v>9761.6667360851206</v>
      </c>
      <c r="T16" s="256">
        <f t="shared" si="4"/>
        <v>11207.724005158652</v>
      </c>
      <c r="U16" s="256">
        <f t="shared" si="4"/>
        <v>9677.4477688421721</v>
      </c>
      <c r="V16" s="256">
        <f t="shared" si="5"/>
        <v>9842.0347458731885</v>
      </c>
      <c r="W16" s="256">
        <f t="shared" si="5"/>
        <v>10472.298740908102</v>
      </c>
      <c r="X16" s="256">
        <f t="shared" si="5"/>
        <v>11983.780465698283</v>
      </c>
      <c r="Y16" s="256">
        <f t="shared" si="5"/>
        <v>11712.328074173727</v>
      </c>
      <c r="Z16" s="256">
        <f t="shared" si="5"/>
        <v>11745.125778320029</v>
      </c>
      <c r="AA16" s="256">
        <f t="shared" si="5"/>
        <v>11611.475592487624</v>
      </c>
      <c r="AB16" s="256">
        <f t="shared" si="5"/>
        <v>11855.679023847624</v>
      </c>
      <c r="AC16" s="256">
        <f t="shared" si="5"/>
        <v>11249.580239291729</v>
      </c>
      <c r="AD16" s="256">
        <f t="shared" si="5"/>
        <v>10348.956418226757</v>
      </c>
      <c r="AE16" s="256">
        <f t="shared" si="5"/>
        <v>10054.516738167675</v>
      </c>
      <c r="AF16" s="256">
        <f t="shared" si="5"/>
        <v>11543.955725313412</v>
      </c>
      <c r="AH16" s="264">
        <f t="shared" si="11"/>
        <v>127346.28317846506</v>
      </c>
      <c r="AI16" s="264">
        <f t="shared" si="12"/>
        <v>132097.17931115034</v>
      </c>
      <c r="AJ16" s="264">
        <f t="shared" si="13"/>
        <v>4750.8961326852732</v>
      </c>
      <c r="AL16" s="264">
        <f t="shared" si="14"/>
        <v>4750.8961326852732</v>
      </c>
      <c r="AP16" s="187"/>
    </row>
    <row r="17" spans="1:42">
      <c r="A17" s="145" t="s">
        <v>322</v>
      </c>
      <c r="B17" s="125" t="str">
        <f t="shared" si="8"/>
        <v>9090-01000</v>
      </c>
      <c r="C17" s="255" t="str">
        <f t="shared" si="9"/>
        <v>9090</v>
      </c>
      <c r="D17" s="256">
        <f>SUM($F17:K17)</f>
        <v>57313.84</v>
      </c>
      <c r="E17" s="257">
        <f t="shared" si="10"/>
        <v>2.297556455660394E-2</v>
      </c>
      <c r="F17" s="258">
        <f>'Div 9 history'!B17</f>
        <v>8730.42</v>
      </c>
      <c r="G17" s="258">
        <f>'Div 9 history'!C17</f>
        <v>8833.36</v>
      </c>
      <c r="H17" s="258">
        <f>'Div 9 history'!D17</f>
        <v>13250.04</v>
      </c>
      <c r="I17" s="258">
        <f>'Div 9 history'!E17</f>
        <v>8833.34</v>
      </c>
      <c r="J17" s="258">
        <f>'Div 9 history'!F17</f>
        <v>8833.34</v>
      </c>
      <c r="K17" s="258">
        <f>'Div 9 history'!G17</f>
        <v>8833.34</v>
      </c>
      <c r="L17" s="256">
        <f t="shared" si="4"/>
        <v>11258.008252284282</v>
      </c>
      <c r="M17" s="256">
        <f t="shared" si="4"/>
        <v>11002.995798356818</v>
      </c>
      <c r="N17" s="256">
        <f t="shared" si="4"/>
        <v>11033.807179205451</v>
      </c>
      <c r="O17" s="256">
        <f t="shared" si="4"/>
        <v>10908.251233039102</v>
      </c>
      <c r="P17" s="256">
        <f t="shared" si="4"/>
        <v>11137.665002204543</v>
      </c>
      <c r="Q17" s="256">
        <f t="shared" si="4"/>
        <v>10568.273303336153</v>
      </c>
      <c r="R17" s="256">
        <f t="shared" si="4"/>
        <v>9722.1938512988581</v>
      </c>
      <c r="S17" s="256">
        <f t="shared" si="4"/>
        <v>9445.5862851478269</v>
      </c>
      <c r="T17" s="256">
        <f t="shared" si="4"/>
        <v>10844.820563225332</v>
      </c>
      <c r="U17" s="256">
        <f t="shared" si="4"/>
        <v>9364.0943080658108</v>
      </c>
      <c r="V17" s="256">
        <f t="shared" si="5"/>
        <v>9523.351997862912</v>
      </c>
      <c r="W17" s="256">
        <f t="shared" si="5"/>
        <v>10133.208194399258</v>
      </c>
      <c r="X17" s="256">
        <f t="shared" si="5"/>
        <v>11595.748499852811</v>
      </c>
      <c r="Y17" s="256">
        <f t="shared" si="5"/>
        <v>11333.085672307521</v>
      </c>
      <c r="Z17" s="256">
        <f t="shared" si="5"/>
        <v>11364.821394581615</v>
      </c>
      <c r="AA17" s="256">
        <f t="shared" si="5"/>
        <v>11235.498770030275</v>
      </c>
      <c r="AB17" s="256">
        <f t="shared" si="5"/>
        <v>11471.794952270679</v>
      </c>
      <c r="AC17" s="256">
        <f t="shared" si="5"/>
        <v>10885.32150243624</v>
      </c>
      <c r="AD17" s="256">
        <f t="shared" si="5"/>
        <v>10013.859666837825</v>
      </c>
      <c r="AE17" s="256">
        <f t="shared" si="5"/>
        <v>9728.9538737022613</v>
      </c>
      <c r="AF17" s="256">
        <f t="shared" si="5"/>
        <v>11170.165180122092</v>
      </c>
      <c r="AH17" s="264">
        <f t="shared" si="11"/>
        <v>123222.84076842635</v>
      </c>
      <c r="AI17" s="264">
        <f t="shared" si="12"/>
        <v>127819.90401246931</v>
      </c>
      <c r="AJ17" s="264">
        <f t="shared" si="13"/>
        <v>4597.0632440429617</v>
      </c>
      <c r="AL17" s="264">
        <f t="shared" si="14"/>
        <v>4597.0632440429617</v>
      </c>
      <c r="AP17" s="187"/>
    </row>
    <row r="18" spans="1:42">
      <c r="A18" s="145" t="s">
        <v>315</v>
      </c>
      <c r="B18" s="125" t="str">
        <f t="shared" si="8"/>
        <v>9110-01000</v>
      </c>
      <c r="C18" s="255" t="str">
        <f t="shared" si="9"/>
        <v>9110</v>
      </c>
      <c r="D18" s="256">
        <f>SUM($F18:K18)</f>
        <v>51773.7</v>
      </c>
      <c r="E18" s="257">
        <f t="shared" si="10"/>
        <v>2.075467263551431E-2</v>
      </c>
      <c r="F18" s="258">
        <f>'Div 9 history'!B18</f>
        <v>7908.3399999999992</v>
      </c>
      <c r="G18" s="258">
        <f>'Div 9 history'!C18</f>
        <v>7975.5199999999995</v>
      </c>
      <c r="H18" s="258">
        <f>'Div 9 history'!D18</f>
        <v>11963.279999999999</v>
      </c>
      <c r="I18" s="258">
        <f>'Div 9 history'!E18</f>
        <v>7975.52</v>
      </c>
      <c r="J18" s="258">
        <f>'Div 9 history'!F18</f>
        <v>7975.5199999999995</v>
      </c>
      <c r="K18" s="258">
        <f>'Div 9 history'!G18</f>
        <v>7975.5199999999995</v>
      </c>
      <c r="L18" s="256">
        <f t="shared" si="4"/>
        <v>10169.7729876639</v>
      </c>
      <c r="M18" s="256">
        <f t="shared" si="4"/>
        <v>9939.4108572272671</v>
      </c>
      <c r="N18" s="256">
        <f t="shared" si="4"/>
        <v>9967.2439109651223</v>
      </c>
      <c r="O18" s="256">
        <f t="shared" si="4"/>
        <v>9853.8246061334685</v>
      </c>
      <c r="P18" s="256">
        <f t="shared" si="4"/>
        <v>10061.062502959798</v>
      </c>
      <c r="Q18" s="256">
        <f t="shared" si="4"/>
        <v>9546.7100359168926</v>
      </c>
      <c r="R18" s="256">
        <f t="shared" si="4"/>
        <v>8782.4153432921576</v>
      </c>
      <c r="S18" s="256">
        <f t="shared" si="4"/>
        <v>8532.5455535933033</v>
      </c>
      <c r="T18" s="256">
        <f t="shared" si="4"/>
        <v>9796.5253487510054</v>
      </c>
      <c r="U18" s="256">
        <f t="shared" si="4"/>
        <v>8458.9308529581485</v>
      </c>
      <c r="V18" s="256">
        <f t="shared" si="5"/>
        <v>8602.7941825526796</v>
      </c>
      <c r="W18" s="256">
        <f t="shared" si="5"/>
        <v>9153.6997188527039</v>
      </c>
      <c r="X18" s="256">
        <f t="shared" si="5"/>
        <v>10474.866177293818</v>
      </c>
      <c r="Y18" s="256">
        <f t="shared" si="5"/>
        <v>10237.593182944083</v>
      </c>
      <c r="Z18" s="256">
        <f t="shared" si="5"/>
        <v>10266.261228294075</v>
      </c>
      <c r="AA18" s="256">
        <f t="shared" si="5"/>
        <v>10149.439344317472</v>
      </c>
      <c r="AB18" s="256">
        <f t="shared" si="5"/>
        <v>10362.894378048592</v>
      </c>
      <c r="AC18" s="256">
        <f t="shared" si="5"/>
        <v>9833.1113369943996</v>
      </c>
      <c r="AD18" s="256">
        <f t="shared" si="5"/>
        <v>9045.887803590922</v>
      </c>
      <c r="AE18" s="256">
        <f t="shared" si="5"/>
        <v>8788.5219202011031</v>
      </c>
      <c r="AF18" s="256">
        <f t="shared" si="5"/>
        <v>10090.421109213536</v>
      </c>
      <c r="AH18" s="264">
        <f t="shared" si="11"/>
        <v>111311.72490086644</v>
      </c>
      <c r="AI18" s="264">
        <f t="shared" si="12"/>
        <v>115464.42123526153</v>
      </c>
      <c r="AJ18" s="264">
        <f t="shared" si="13"/>
        <v>4152.696334395092</v>
      </c>
      <c r="AL18" s="264">
        <f t="shared" si="14"/>
        <v>4152.696334395092</v>
      </c>
      <c r="AP18" s="187"/>
    </row>
    <row r="19" spans="1:42">
      <c r="A19" s="145" t="s">
        <v>559</v>
      </c>
      <c r="B19" s="125" t="str">
        <f t="shared" si="8"/>
        <v>9200-01000</v>
      </c>
      <c r="C19" s="255" t="str">
        <f t="shared" si="9"/>
        <v>9200</v>
      </c>
      <c r="D19" s="256">
        <f>SUM($F19:K19)</f>
        <v>83117.98</v>
      </c>
      <c r="E19" s="257">
        <f t="shared" si="10"/>
        <v>3.3319744677804089E-2</v>
      </c>
      <c r="F19" s="258">
        <f>'Div 9 history'!B19</f>
        <v>14908.15</v>
      </c>
      <c r="G19" s="258">
        <f>'Div 9 history'!C19</f>
        <v>12401.78</v>
      </c>
      <c r="H19" s="258">
        <f>'Div 9 history'!D19</f>
        <v>18602.68</v>
      </c>
      <c r="I19" s="258">
        <f>'Div 9 history'!E19</f>
        <v>12401.78</v>
      </c>
      <c r="J19" s="258">
        <f>'Div 9 history'!F19</f>
        <v>12401.79</v>
      </c>
      <c r="K19" s="258">
        <f>'Div 9 history'!G19</f>
        <v>12401.8</v>
      </c>
      <c r="L19" s="256">
        <f t="shared" si="4"/>
        <v>16326.648236328256</v>
      </c>
      <c r="M19" s="256">
        <f t="shared" si="4"/>
        <v>15956.822727423358</v>
      </c>
      <c r="N19" s="256">
        <f t="shared" si="4"/>
        <v>16001.506171023526</v>
      </c>
      <c r="O19" s="256">
        <f t="shared" si="4"/>
        <v>15819.421763098047</v>
      </c>
      <c r="P19" s="256">
        <f t="shared" si="4"/>
        <v>16152.123412075287</v>
      </c>
      <c r="Q19" s="256">
        <f t="shared" si="4"/>
        <v>15326.377172795059</v>
      </c>
      <c r="R19" s="256">
        <f t="shared" si="4"/>
        <v>14099.371357570553</v>
      </c>
      <c r="S19" s="256">
        <f t="shared" si="4"/>
        <v>13698.228070867199</v>
      </c>
      <c r="T19" s="256">
        <f t="shared" si="4"/>
        <v>15727.433001832573</v>
      </c>
      <c r="U19" s="256">
        <f t="shared" si="4"/>
        <v>13580.046345104915</v>
      </c>
      <c r="V19" s="256">
        <f t="shared" si="5"/>
        <v>13811.005873822614</v>
      </c>
      <c r="W19" s="256">
        <f t="shared" si="5"/>
        <v>14695.434750802138</v>
      </c>
      <c r="X19" s="256">
        <f t="shared" si="5"/>
        <v>16816.447683418104</v>
      </c>
      <c r="Y19" s="256">
        <f t="shared" si="5"/>
        <v>16435.52740924606</v>
      </c>
      <c r="Z19" s="256">
        <f t="shared" si="5"/>
        <v>16481.551356154232</v>
      </c>
      <c r="AA19" s="256">
        <f t="shared" si="5"/>
        <v>16294.00441599099</v>
      </c>
      <c r="AB19" s="256">
        <f t="shared" si="5"/>
        <v>16636.687114437547</v>
      </c>
      <c r="AC19" s="256">
        <f t="shared" si="5"/>
        <v>15786.168487978912</v>
      </c>
      <c r="AD19" s="256">
        <f t="shared" si="5"/>
        <v>14522.352498297671</v>
      </c>
      <c r="AE19" s="256">
        <f t="shared" si="5"/>
        <v>14109.174912993216</v>
      </c>
      <c r="AF19" s="256">
        <f t="shared" si="5"/>
        <v>16199.25599188755</v>
      </c>
      <c r="AH19" s="264">
        <f t="shared" si="11"/>
        <v>178700.87948274353</v>
      </c>
      <c r="AI19" s="264">
        <f t="shared" si="12"/>
        <v>185367.65684013398</v>
      </c>
      <c r="AJ19" s="264">
        <f t="shared" si="13"/>
        <v>6666.7773573904415</v>
      </c>
      <c r="AL19" s="264">
        <f t="shared" si="14"/>
        <v>6666.7773573904415</v>
      </c>
      <c r="AP19" s="187"/>
    </row>
    <row r="20" spans="1:42">
      <c r="A20" s="145" t="s">
        <v>560</v>
      </c>
      <c r="B20" s="125" t="str">
        <f t="shared" si="8"/>
        <v>8160-01000</v>
      </c>
      <c r="C20" s="255" t="str">
        <f t="shared" si="9"/>
        <v>8160</v>
      </c>
      <c r="D20" s="256">
        <f>SUM($F20:K20)</f>
        <v>11399.93</v>
      </c>
      <c r="E20" s="257">
        <f t="shared" si="10"/>
        <v>4.5699228607918438E-3</v>
      </c>
      <c r="F20" s="258">
        <f>'Div 9 history'!B20</f>
        <v>2257.92</v>
      </c>
      <c r="G20" s="258">
        <f>'Div 9 history'!C20</f>
        <v>1476.05</v>
      </c>
      <c r="H20" s="258">
        <f>'Div 9 history'!D20</f>
        <v>2322.11</v>
      </c>
      <c r="I20" s="258">
        <f>'Div 9 history'!E20</f>
        <v>1590.32</v>
      </c>
      <c r="J20" s="258">
        <f>'Div 9 history'!F20</f>
        <v>2286.3000000000002</v>
      </c>
      <c r="K20" s="258">
        <f>'Div 9 history'!G20</f>
        <v>1467.23</v>
      </c>
      <c r="L20" s="256">
        <f t="shared" si="4"/>
        <v>2239.2585458497142</v>
      </c>
      <c r="M20" s="256">
        <f t="shared" si="4"/>
        <v>2188.5356467401566</v>
      </c>
      <c r="N20" s="256">
        <f t="shared" si="4"/>
        <v>2194.6641417926212</v>
      </c>
      <c r="O20" s="256">
        <f t="shared" si="4"/>
        <v>2169.6906101398804</v>
      </c>
      <c r="P20" s="256">
        <f t="shared" si="4"/>
        <v>2215.3218382956306</v>
      </c>
      <c r="Q20" s="256">
        <f t="shared" si="4"/>
        <v>2102.0677706972861</v>
      </c>
      <c r="R20" s="256">
        <f t="shared" si="4"/>
        <v>1933.779508601019</v>
      </c>
      <c r="S20" s="256">
        <f t="shared" si="4"/>
        <v>1878.7612635908758</v>
      </c>
      <c r="T20" s="256">
        <f t="shared" si="4"/>
        <v>2157.074020573903</v>
      </c>
      <c r="U20" s="256">
        <f t="shared" si="4"/>
        <v>1862.5522147067568</v>
      </c>
      <c r="V20" s="256">
        <f t="shared" si="5"/>
        <v>1894.2291450197258</v>
      </c>
      <c r="W20" s="256">
        <f t="shared" si="5"/>
        <v>2015.5317475077215</v>
      </c>
      <c r="X20" s="256">
        <f t="shared" si="5"/>
        <v>2306.4363022252055</v>
      </c>
      <c r="Y20" s="256">
        <f t="shared" si="5"/>
        <v>2254.1917161423612</v>
      </c>
      <c r="Z20" s="256">
        <f t="shared" si="5"/>
        <v>2260.5040660464001</v>
      </c>
      <c r="AA20" s="256">
        <f t="shared" si="5"/>
        <v>2234.7813284440767</v>
      </c>
      <c r="AB20" s="256">
        <f t="shared" si="5"/>
        <v>2281.7814934444996</v>
      </c>
      <c r="AC20" s="256">
        <f t="shared" si="5"/>
        <v>2165.1298038182049</v>
      </c>
      <c r="AD20" s="256">
        <f t="shared" si="5"/>
        <v>1991.7928938590496</v>
      </c>
      <c r="AE20" s="256">
        <f t="shared" si="5"/>
        <v>1935.1241014986022</v>
      </c>
      <c r="AF20" s="256">
        <f t="shared" si="5"/>
        <v>2221.7862411911201</v>
      </c>
      <c r="AH20" s="264">
        <f t="shared" si="11"/>
        <v>24509.468553515289</v>
      </c>
      <c r="AI20" s="264">
        <f t="shared" si="12"/>
        <v>25423.841053903721</v>
      </c>
      <c r="AJ20" s="264">
        <f t="shared" si="13"/>
        <v>914.37250038843194</v>
      </c>
      <c r="AL20" s="264">
        <f t="shared" si="14"/>
        <v>914.37250038843194</v>
      </c>
      <c r="AP20" s="187"/>
    </row>
    <row r="21" spans="1:42">
      <c r="A21" s="145" t="s">
        <v>561</v>
      </c>
      <c r="B21" s="125" t="str">
        <f t="shared" si="8"/>
        <v>8170-01000</v>
      </c>
      <c r="C21" s="255" t="str">
        <f t="shared" si="9"/>
        <v>8170</v>
      </c>
      <c r="D21" s="256">
        <f>SUM($F21:K21)</f>
        <v>11694.65</v>
      </c>
      <c r="E21" s="257">
        <f t="shared" si="10"/>
        <v>4.6880681183094396E-3</v>
      </c>
      <c r="F21" s="258">
        <f>'Div 9 history'!B21</f>
        <v>2374.5500000000002</v>
      </c>
      <c r="G21" s="258">
        <f>'Div 9 history'!C21</f>
        <v>0</v>
      </c>
      <c r="H21" s="258">
        <f>'Div 9 history'!D21</f>
        <v>2144.73</v>
      </c>
      <c r="I21" s="258">
        <f>'Div 9 history'!E21</f>
        <v>3279.25</v>
      </c>
      <c r="J21" s="258">
        <f>'Div 9 history'!F21</f>
        <v>1958.63</v>
      </c>
      <c r="K21" s="258">
        <f>'Div 9 history'!G21</f>
        <v>1937.49</v>
      </c>
      <c r="L21" s="256">
        <f t="shared" si="4"/>
        <v>2297.1496275171298</v>
      </c>
      <c r="M21" s="256">
        <f t="shared" si="4"/>
        <v>2245.1153999322601</v>
      </c>
      <c r="N21" s="256">
        <f t="shared" si="4"/>
        <v>2251.4023336823188</v>
      </c>
      <c r="O21" s="256">
        <f t="shared" si="4"/>
        <v>2225.7831665521057</v>
      </c>
      <c r="P21" s="256">
        <f t="shared" si="4"/>
        <v>2272.5940892816002</v>
      </c>
      <c r="Q21" s="256">
        <f t="shared" si="4"/>
        <v>2156.4120880202786</v>
      </c>
      <c r="R21" s="256">
        <f t="shared" si="4"/>
        <v>1983.7731047700208</v>
      </c>
      <c r="S21" s="256">
        <f t="shared" si="4"/>
        <v>1927.3324846076277</v>
      </c>
      <c r="T21" s="256">
        <f t="shared" si="4"/>
        <v>2212.8404029414733</v>
      </c>
      <c r="U21" s="256">
        <f t="shared" si="4"/>
        <v>1910.7043865813537</v>
      </c>
      <c r="V21" s="256">
        <f t="shared" si="5"/>
        <v>1943.2002539318166</v>
      </c>
      <c r="W21" s="256">
        <f t="shared" si="5"/>
        <v>2067.6388671677082</v>
      </c>
      <c r="X21" s="256">
        <f t="shared" si="5"/>
        <v>2366.064116342644</v>
      </c>
      <c r="Y21" s="256">
        <f t="shared" si="5"/>
        <v>2312.4688619302278</v>
      </c>
      <c r="Z21" s="256">
        <f t="shared" si="5"/>
        <v>2318.9444036927885</v>
      </c>
      <c r="AA21" s="256">
        <f t="shared" si="5"/>
        <v>2292.5566615486691</v>
      </c>
      <c r="AB21" s="256">
        <f t="shared" si="5"/>
        <v>2340.7719119600483</v>
      </c>
      <c r="AC21" s="256">
        <f t="shared" si="5"/>
        <v>2221.1044506608869</v>
      </c>
      <c r="AD21" s="256">
        <f t="shared" si="5"/>
        <v>2043.2862979131216</v>
      </c>
      <c r="AE21" s="256">
        <f t="shared" si="5"/>
        <v>1985.1524591458567</v>
      </c>
      <c r="AF21" s="256">
        <f t="shared" si="5"/>
        <v>2279.2256150297176</v>
      </c>
      <c r="AH21" s="264">
        <f t="shared" si="11"/>
        <v>25143.10670498569</v>
      </c>
      <c r="AI21" s="264">
        <f t="shared" si="12"/>
        <v>26081.118285904846</v>
      </c>
      <c r="AJ21" s="264">
        <f t="shared" si="13"/>
        <v>938.01158091915568</v>
      </c>
      <c r="AL21" s="264">
        <f t="shared" si="14"/>
        <v>938.01158091915568</v>
      </c>
      <c r="AP21" s="187"/>
    </row>
    <row r="22" spans="1:42">
      <c r="A22" s="145" t="s">
        <v>562</v>
      </c>
      <c r="B22" s="125" t="str">
        <f t="shared" si="8"/>
        <v>8180-01000</v>
      </c>
      <c r="C22" s="255" t="str">
        <f t="shared" si="9"/>
        <v>8180</v>
      </c>
      <c r="D22" s="256">
        <f>SUM($F22:K22)</f>
        <v>16577.5</v>
      </c>
      <c r="E22" s="257">
        <f t="shared" si="10"/>
        <v>6.6454702989208513E-3</v>
      </c>
      <c r="F22" s="258">
        <f>'Div 9 history'!B22</f>
        <v>1553.1</v>
      </c>
      <c r="G22" s="258">
        <f>'Div 9 history'!C22</f>
        <v>3148.21</v>
      </c>
      <c r="H22" s="258">
        <f>'Div 9 history'!D22</f>
        <v>3648.08</v>
      </c>
      <c r="I22" s="258">
        <f>'Div 9 history'!E22</f>
        <v>2553.65</v>
      </c>
      <c r="J22" s="258">
        <f>'Div 9 history'!F22</f>
        <v>2501.2800000000002</v>
      </c>
      <c r="K22" s="258">
        <f>'Div 9 history'!G22</f>
        <v>3173.18</v>
      </c>
      <c r="L22" s="256">
        <f t="shared" si="4"/>
        <v>3256.2751300949767</v>
      </c>
      <c r="M22" s="256">
        <f t="shared" si="4"/>
        <v>3182.5151280608688</v>
      </c>
      <c r="N22" s="256">
        <f t="shared" si="4"/>
        <v>3191.4270360052365</v>
      </c>
      <c r="O22" s="256">
        <f t="shared" si="4"/>
        <v>3155.1111357345058</v>
      </c>
      <c r="P22" s="256">
        <f t="shared" si="4"/>
        <v>3221.4669541256667</v>
      </c>
      <c r="Q22" s="256">
        <f t="shared" si="4"/>
        <v>3056.7756528973646</v>
      </c>
      <c r="R22" s="256">
        <f t="shared" si="4"/>
        <v>2812.0549690948442</v>
      </c>
      <c r="S22" s="256">
        <f t="shared" si="4"/>
        <v>2732.0487798765203</v>
      </c>
      <c r="T22" s="256">
        <f t="shared" si="4"/>
        <v>3136.7643990852462</v>
      </c>
      <c r="U22" s="256">
        <f t="shared" si="4"/>
        <v>2708.477976557861</v>
      </c>
      <c r="V22" s="256">
        <f t="shared" si="5"/>
        <v>2754.5417955693151</v>
      </c>
      <c r="W22" s="256">
        <f t="shared" si="5"/>
        <v>2930.937079816214</v>
      </c>
      <c r="X22" s="256">
        <f t="shared" si="5"/>
        <v>3353.9633839978264</v>
      </c>
      <c r="Y22" s="256">
        <f t="shared" si="5"/>
        <v>3277.9905819026949</v>
      </c>
      <c r="Z22" s="256">
        <f t="shared" si="5"/>
        <v>3287.1698470853935</v>
      </c>
      <c r="AA22" s="256">
        <f t="shared" si="5"/>
        <v>3249.764469806541</v>
      </c>
      <c r="AB22" s="256">
        <f t="shared" si="5"/>
        <v>3318.110962749437</v>
      </c>
      <c r="AC22" s="256">
        <f t="shared" si="5"/>
        <v>3148.4789224842857</v>
      </c>
      <c r="AD22" s="256">
        <f t="shared" si="5"/>
        <v>2896.4166181676896</v>
      </c>
      <c r="AE22" s="256">
        <f t="shared" si="5"/>
        <v>2814.0102432728158</v>
      </c>
      <c r="AF22" s="256">
        <f t="shared" si="5"/>
        <v>3230.8673310578033</v>
      </c>
      <c r="AH22" s="264">
        <f t="shared" si="11"/>
        <v>35641.07103691862</v>
      </c>
      <c r="AI22" s="264">
        <f t="shared" si="12"/>
        <v>36970.729212467879</v>
      </c>
      <c r="AJ22" s="264">
        <f t="shared" si="13"/>
        <v>1329.6581755492589</v>
      </c>
      <c r="AL22" s="264">
        <f t="shared" si="14"/>
        <v>1329.6581755492589</v>
      </c>
      <c r="AP22" s="187"/>
    </row>
    <row r="23" spans="1:42">
      <c r="A23" s="145" t="s">
        <v>563</v>
      </c>
      <c r="B23" s="125" t="str">
        <f t="shared" si="8"/>
        <v>8200-01000</v>
      </c>
      <c r="C23" s="255" t="str">
        <f t="shared" si="9"/>
        <v>8200</v>
      </c>
      <c r="D23" s="256">
        <f>SUM($F23:K23)</f>
        <v>1181.1599999999999</v>
      </c>
      <c r="E23" s="257">
        <f t="shared" si="10"/>
        <v>4.7349502025476411E-4</v>
      </c>
      <c r="F23" s="258">
        <f>'Div 9 history'!B23</f>
        <v>0</v>
      </c>
      <c r="G23" s="258">
        <f>'Div 9 history'!C23</f>
        <v>0</v>
      </c>
      <c r="H23" s="258">
        <f>'Div 9 history'!D23</f>
        <v>0</v>
      </c>
      <c r="I23" s="258">
        <f>'Div 9 history'!E23</f>
        <v>283.60000000000002</v>
      </c>
      <c r="J23" s="258">
        <f>'Div 9 history'!F23</f>
        <v>897.56</v>
      </c>
      <c r="K23" s="258">
        <f>'Div 9 history'!G23</f>
        <v>0</v>
      </c>
      <c r="L23" s="256">
        <f t="shared" si="4"/>
        <v>232.01218112881813</v>
      </c>
      <c r="M23" s="256">
        <f t="shared" si="4"/>
        <v>226.75672258545472</v>
      </c>
      <c r="N23" s="256">
        <f t="shared" si="4"/>
        <v>227.39170308236734</v>
      </c>
      <c r="O23" s="256">
        <f t="shared" si="4"/>
        <v>224.80416643547991</v>
      </c>
      <c r="P23" s="256">
        <f t="shared" si="4"/>
        <v>229.53207103212623</v>
      </c>
      <c r="Q23" s="256">
        <f t="shared" si="4"/>
        <v>217.79768542761278</v>
      </c>
      <c r="R23" s="256">
        <f t="shared" si="4"/>
        <v>200.36114295256016</v>
      </c>
      <c r="S23" s="256">
        <f t="shared" si="4"/>
        <v>194.66063862699144</v>
      </c>
      <c r="T23" s="256">
        <f t="shared" si="4"/>
        <v>223.49694692345221</v>
      </c>
      <c r="U23" s="256">
        <f t="shared" si="4"/>
        <v>192.98120022868844</v>
      </c>
      <c r="V23" s="256">
        <f t="shared" si="5"/>
        <v>196.26328380362852</v>
      </c>
      <c r="W23" s="256">
        <f t="shared" si="5"/>
        <v>208.83158746467916</v>
      </c>
      <c r="X23" s="256">
        <f t="shared" si="5"/>
        <v>238.97254656268268</v>
      </c>
      <c r="Y23" s="256">
        <f t="shared" si="5"/>
        <v>233.55942426301837</v>
      </c>
      <c r="Z23" s="256">
        <f t="shared" si="5"/>
        <v>234.21345417483838</v>
      </c>
      <c r="AA23" s="256">
        <f t="shared" si="5"/>
        <v>231.54829142854433</v>
      </c>
      <c r="AB23" s="256">
        <f t="shared" si="5"/>
        <v>236.41803316309</v>
      </c>
      <c r="AC23" s="256">
        <f t="shared" si="5"/>
        <v>224.33161599044118</v>
      </c>
      <c r="AD23" s="256">
        <f t="shared" si="5"/>
        <v>206.37197724113696</v>
      </c>
      <c r="AE23" s="256">
        <f t="shared" si="5"/>
        <v>200.50045778580119</v>
      </c>
      <c r="AF23" s="256">
        <f t="shared" si="5"/>
        <v>230.20185533115577</v>
      </c>
      <c r="AH23" s="264">
        <f t="shared" si="11"/>
        <v>2539.4545296918586</v>
      </c>
      <c r="AI23" s="264">
        <f t="shared" si="12"/>
        <v>2634.1937274377051</v>
      </c>
      <c r="AJ23" s="264">
        <f t="shared" si="13"/>
        <v>94.739197745846468</v>
      </c>
      <c r="AL23" s="264">
        <f t="shared" si="14"/>
        <v>94.739197745846468</v>
      </c>
      <c r="AP23" s="187"/>
    </row>
    <row r="24" spans="1:42">
      <c r="A24" s="145" t="s">
        <v>564</v>
      </c>
      <c r="B24" s="125" t="str">
        <f t="shared" si="8"/>
        <v>8210-01000</v>
      </c>
      <c r="C24" s="255" t="str">
        <f t="shared" si="9"/>
        <v>8210</v>
      </c>
      <c r="D24" s="256">
        <f>SUM($F24:K24)</f>
        <v>16185.259999999998</v>
      </c>
      <c r="E24" s="257">
        <f t="shared" si="10"/>
        <v>6.4882319173766665E-3</v>
      </c>
      <c r="F24" s="258">
        <f>'Div 9 history'!B24</f>
        <v>0</v>
      </c>
      <c r="G24" s="258">
        <f>'Div 9 history'!C24</f>
        <v>283.60000000000002</v>
      </c>
      <c r="H24" s="258">
        <f>'Div 9 history'!D24</f>
        <v>3838.47</v>
      </c>
      <c r="I24" s="258">
        <f>'Div 9 history'!E24</f>
        <v>1614.31</v>
      </c>
      <c r="J24" s="258">
        <f>'Div 9 history'!F24</f>
        <v>9278.99</v>
      </c>
      <c r="K24" s="258">
        <f>'Div 9 history'!G24</f>
        <v>1169.8900000000001</v>
      </c>
      <c r="L24" s="256">
        <f t="shared" si="4"/>
        <v>3179.2284489290314</v>
      </c>
      <c r="M24" s="256">
        <f t="shared" si="4"/>
        <v>3107.2136812908134</v>
      </c>
      <c r="N24" s="256">
        <f t="shared" si="4"/>
        <v>3115.9147247036108</v>
      </c>
      <c r="O24" s="256">
        <f t="shared" si="4"/>
        <v>3080.4580944508075</v>
      </c>
      <c r="P24" s="256">
        <f t="shared" si="4"/>
        <v>3145.2438687336444</v>
      </c>
      <c r="Q24" s="256">
        <f t="shared" si="4"/>
        <v>2984.4493261235771</v>
      </c>
      <c r="R24" s="256">
        <f t="shared" si="4"/>
        <v>2745.518975062103</v>
      </c>
      <c r="S24" s="256">
        <f t="shared" si="4"/>
        <v>2667.4058111889153</v>
      </c>
      <c r="T24" s="256">
        <f t="shared" si="4"/>
        <v>3062.5454596856262</v>
      </c>
      <c r="U24" s="256">
        <f t="shared" si="4"/>
        <v>2644.3927163241069</v>
      </c>
      <c r="V24" s="256">
        <f t="shared" si="5"/>
        <v>2689.366619946084</v>
      </c>
      <c r="W24" s="256">
        <f t="shared" si="5"/>
        <v>2861.5882177931635</v>
      </c>
      <c r="X24" s="256">
        <f t="shared" si="5"/>
        <v>3274.605302396903</v>
      </c>
      <c r="Y24" s="256">
        <f t="shared" si="5"/>
        <v>3200.4300917295377</v>
      </c>
      <c r="Z24" s="256">
        <f t="shared" si="5"/>
        <v>3209.3921664447194</v>
      </c>
      <c r="AA24" s="256">
        <f t="shared" si="5"/>
        <v>3172.8718372843318</v>
      </c>
      <c r="AB24" s="256">
        <f t="shared" si="5"/>
        <v>3239.6011847956534</v>
      </c>
      <c r="AC24" s="256">
        <f t="shared" si="5"/>
        <v>3073.9828059072847</v>
      </c>
      <c r="AD24" s="256">
        <f t="shared" si="5"/>
        <v>2827.8845443139662</v>
      </c>
      <c r="AE24" s="256">
        <f t="shared" si="5"/>
        <v>2747.4279855245832</v>
      </c>
      <c r="AF24" s="256">
        <f t="shared" si="5"/>
        <v>3154.4218234761947</v>
      </c>
      <c r="AH24" s="264">
        <f t="shared" si="11"/>
        <v>34797.768144231486</v>
      </c>
      <c r="AI24" s="264">
        <f t="shared" si="12"/>
        <v>36095.965295936527</v>
      </c>
      <c r="AJ24" s="264">
        <f t="shared" si="13"/>
        <v>1298.1971517050406</v>
      </c>
      <c r="AL24" s="264">
        <f t="shared" si="14"/>
        <v>1298.1971517050406</v>
      </c>
      <c r="AP24" s="187"/>
    </row>
    <row r="25" spans="1:42">
      <c r="A25" s="145" t="s">
        <v>963</v>
      </c>
      <c r="B25" s="125" t="str">
        <f t="shared" si="8"/>
        <v>8340-01000</v>
      </c>
      <c r="C25" s="255" t="str">
        <f t="shared" si="9"/>
        <v>8340</v>
      </c>
      <c r="D25" s="256">
        <f>SUM($F25:K25)</f>
        <v>0</v>
      </c>
      <c r="E25" s="257">
        <f t="shared" si="10"/>
        <v>0</v>
      </c>
      <c r="F25" s="258">
        <f>'Div 9 history'!B25</f>
        <v>0</v>
      </c>
      <c r="G25" s="258">
        <f>'Div 9 history'!C25</f>
        <v>0</v>
      </c>
      <c r="H25" s="258">
        <f>'Div 9 history'!D25</f>
        <v>0</v>
      </c>
      <c r="I25" s="258">
        <f>'Div 9 history'!E25</f>
        <v>0</v>
      </c>
      <c r="J25" s="258">
        <f>'Div 9 history'!F25</f>
        <v>0</v>
      </c>
      <c r="K25" s="258">
        <f>'Div 9 history'!G25</f>
        <v>0</v>
      </c>
      <c r="L25" s="256">
        <f t="shared" si="4"/>
        <v>0</v>
      </c>
      <c r="M25" s="256">
        <f t="shared" si="4"/>
        <v>0</v>
      </c>
      <c r="N25" s="256">
        <f t="shared" si="4"/>
        <v>0</v>
      </c>
      <c r="O25" s="256">
        <f t="shared" si="4"/>
        <v>0</v>
      </c>
      <c r="P25" s="256">
        <f t="shared" si="4"/>
        <v>0</v>
      </c>
      <c r="Q25" s="256">
        <f t="shared" si="4"/>
        <v>0</v>
      </c>
      <c r="R25" s="256">
        <f t="shared" si="4"/>
        <v>0</v>
      </c>
      <c r="S25" s="256">
        <f t="shared" si="4"/>
        <v>0</v>
      </c>
      <c r="T25" s="256">
        <f t="shared" si="4"/>
        <v>0</v>
      </c>
      <c r="U25" s="256">
        <f t="shared" si="4"/>
        <v>0</v>
      </c>
      <c r="V25" s="256">
        <f t="shared" si="5"/>
        <v>0</v>
      </c>
      <c r="W25" s="256">
        <f t="shared" si="5"/>
        <v>0</v>
      </c>
      <c r="X25" s="256">
        <f t="shared" si="5"/>
        <v>0</v>
      </c>
      <c r="Y25" s="256">
        <f t="shared" si="5"/>
        <v>0</v>
      </c>
      <c r="Z25" s="256">
        <f t="shared" si="5"/>
        <v>0</v>
      </c>
      <c r="AA25" s="256">
        <f t="shared" si="5"/>
        <v>0</v>
      </c>
      <c r="AB25" s="256">
        <f t="shared" si="5"/>
        <v>0</v>
      </c>
      <c r="AC25" s="256">
        <f t="shared" si="5"/>
        <v>0</v>
      </c>
      <c r="AD25" s="256">
        <f t="shared" si="5"/>
        <v>0</v>
      </c>
      <c r="AE25" s="256">
        <f t="shared" si="5"/>
        <v>0</v>
      </c>
      <c r="AF25" s="256">
        <f t="shared" si="5"/>
        <v>0</v>
      </c>
      <c r="AH25" s="264">
        <f t="shared" si="11"/>
        <v>0</v>
      </c>
      <c r="AI25" s="264">
        <f t="shared" si="12"/>
        <v>0</v>
      </c>
      <c r="AJ25" s="264">
        <f t="shared" si="13"/>
        <v>0</v>
      </c>
      <c r="AL25" s="264">
        <f t="shared" si="14"/>
        <v>0</v>
      </c>
      <c r="AP25" s="187"/>
    </row>
    <row r="26" spans="1:42">
      <c r="A26" s="145" t="s">
        <v>565</v>
      </c>
      <c r="B26" s="125" t="str">
        <f t="shared" si="8"/>
        <v>8410-01000</v>
      </c>
      <c r="C26" s="255" t="str">
        <f t="shared" si="9"/>
        <v>8410</v>
      </c>
      <c r="D26" s="256">
        <f>SUM($F26:K26)</f>
        <v>101919.56999999999</v>
      </c>
      <c r="E26" s="257">
        <f t="shared" si="10"/>
        <v>4.0856792357942068E-2</v>
      </c>
      <c r="F26" s="258">
        <f>'Div 9 history'!B26</f>
        <v>15966.14</v>
      </c>
      <c r="G26" s="258">
        <f>'Div 9 history'!C26</f>
        <v>15208.23</v>
      </c>
      <c r="H26" s="258">
        <f>'Div 9 history'!D26</f>
        <v>33843.32</v>
      </c>
      <c r="I26" s="258">
        <f>'Div 9 history'!E26</f>
        <v>14057.37</v>
      </c>
      <c r="J26" s="258">
        <f>'Div 9 history'!F26</f>
        <v>10315.73</v>
      </c>
      <c r="K26" s="258">
        <f>'Div 9 history'!G26</f>
        <v>12528.78</v>
      </c>
      <c r="L26" s="256">
        <f t="shared" ref="L26:Q69" si="15">$E26*L$70</f>
        <v>20019.795569957721</v>
      </c>
      <c r="M26" s="256">
        <f t="shared" si="15"/>
        <v>19566.314183107144</v>
      </c>
      <c r="N26" s="256">
        <f t="shared" si="15"/>
        <v>19621.10518449876</v>
      </c>
      <c r="O26" s="256">
        <f t="shared" si="15"/>
        <v>19397.832619892772</v>
      </c>
      <c r="P26" s="256">
        <f t="shared" si="15"/>
        <v>19805.792594401912</v>
      </c>
      <c r="Q26" s="256">
        <f t="shared" si="15"/>
        <v>18793.259546359142</v>
      </c>
      <c r="R26" s="256">
        <f t="shared" ref="R26:AA35" si="16">$E26*R$70</f>
        <v>17288.700543900457</v>
      </c>
      <c r="S26" s="256">
        <f t="shared" si="16"/>
        <v>16796.817183775576</v>
      </c>
      <c r="T26" s="256">
        <f t="shared" si="16"/>
        <v>19285.035665575429</v>
      </c>
      <c r="U26" s="256">
        <f t="shared" si="16"/>
        <v>16651.902320931822</v>
      </c>
      <c r="V26" s="256">
        <f t="shared" si="16"/>
        <v>16935.105736778918</v>
      </c>
      <c r="W26" s="256">
        <f t="shared" si="16"/>
        <v>18019.595649037805</v>
      </c>
      <c r="X26" s="256">
        <f t="shared" si="16"/>
        <v>20620.389437056452</v>
      </c>
      <c r="Y26" s="256">
        <f t="shared" si="16"/>
        <v>20153.303608600359</v>
      </c>
      <c r="Z26" s="256">
        <f t="shared" si="16"/>
        <v>20209.738340033724</v>
      </c>
      <c r="AA26" s="256">
        <f t="shared" si="16"/>
        <v>19979.767598489558</v>
      </c>
      <c r="AB26" s="256">
        <f t="shared" ref="V26:AF41" si="17">$E26*AB$70</f>
        <v>20399.966372233968</v>
      </c>
      <c r="AC26" s="256">
        <f t="shared" si="17"/>
        <v>19357.057332749919</v>
      </c>
      <c r="AD26" s="256">
        <f t="shared" si="17"/>
        <v>17807.361560217472</v>
      </c>
      <c r="AE26" s="256">
        <f t="shared" si="17"/>
        <v>17300.721699288843</v>
      </c>
      <c r="AF26" s="256">
        <f t="shared" si="17"/>
        <v>19863.586735542693</v>
      </c>
      <c r="AH26" s="264">
        <f t="shared" si="11"/>
        <v>219123.66969821748</v>
      </c>
      <c r="AI26" s="264">
        <f t="shared" si="12"/>
        <v>227298.49639096152</v>
      </c>
      <c r="AJ26" s="264">
        <f t="shared" si="13"/>
        <v>8174.8266927440418</v>
      </c>
      <c r="AL26" s="264">
        <f t="shared" si="14"/>
        <v>8174.8266927440418</v>
      </c>
      <c r="AP26" s="187"/>
    </row>
    <row r="27" spans="1:42">
      <c r="A27" s="145" t="s">
        <v>566</v>
      </c>
      <c r="B27" s="125" t="str">
        <f t="shared" si="8"/>
        <v>8560-01000</v>
      </c>
      <c r="C27" s="255" t="str">
        <f t="shared" si="9"/>
        <v>8560</v>
      </c>
      <c r="D27" s="256">
        <f>SUM($F27:K27)</f>
        <v>65896.28</v>
      </c>
      <c r="E27" s="257">
        <f t="shared" si="10"/>
        <v>2.6416032064507444E-2</v>
      </c>
      <c r="F27" s="258">
        <f>'Div 9 history'!B27</f>
        <v>16088.52</v>
      </c>
      <c r="G27" s="258">
        <f>'Div 9 history'!C27</f>
        <v>11864.89</v>
      </c>
      <c r="H27" s="258">
        <f>'Div 9 history'!D27</f>
        <v>10309.32</v>
      </c>
      <c r="I27" s="258">
        <f>'Div 9 history'!E27</f>
        <v>8809.16</v>
      </c>
      <c r="J27" s="258">
        <f>'Div 9 history'!F27</f>
        <v>8020.13</v>
      </c>
      <c r="K27" s="258">
        <f>'Div 9 history'!G27</f>
        <v>10804.26</v>
      </c>
      <c r="L27" s="256">
        <f t="shared" si="15"/>
        <v>12943.834578782991</v>
      </c>
      <c r="M27" s="256">
        <f t="shared" si="15"/>
        <v>12650.63537824973</v>
      </c>
      <c r="N27" s="256">
        <f t="shared" si="15"/>
        <v>12686.060598049835</v>
      </c>
      <c r="O27" s="256">
        <f t="shared" si="15"/>
        <v>12541.703322664998</v>
      </c>
      <c r="P27" s="256">
        <f t="shared" si="15"/>
        <v>12805.470572752954</v>
      </c>
      <c r="Q27" s="256">
        <f t="shared" si="15"/>
        <v>12150.815522274623</v>
      </c>
      <c r="R27" s="256">
        <f t="shared" si="16"/>
        <v>11178.040212267544</v>
      </c>
      <c r="S27" s="256">
        <f t="shared" si="16"/>
        <v>10860.012147332322</v>
      </c>
      <c r="T27" s="256">
        <f t="shared" si="16"/>
        <v>12468.774250408876</v>
      </c>
      <c r="U27" s="256">
        <f t="shared" si="16"/>
        <v>10766.3171839596</v>
      </c>
      <c r="V27" s="256">
        <f t="shared" si="17"/>
        <v>10949.422858243906</v>
      </c>
      <c r="W27" s="256">
        <f t="shared" si="17"/>
        <v>11650.601747787759</v>
      </c>
      <c r="X27" s="256">
        <f t="shared" si="17"/>
        <v>13332.149616146482</v>
      </c>
      <c r="Y27" s="256">
        <f t="shared" si="17"/>
        <v>13030.154439597221</v>
      </c>
      <c r="Z27" s="256">
        <f t="shared" si="17"/>
        <v>13066.642415991331</v>
      </c>
      <c r="AA27" s="256">
        <f t="shared" si="17"/>
        <v>12917.954422344948</v>
      </c>
      <c r="AB27" s="256">
        <f t="shared" si="17"/>
        <v>13189.634689935545</v>
      </c>
      <c r="AC27" s="256">
        <f t="shared" si="17"/>
        <v>12515.339987942863</v>
      </c>
      <c r="AD27" s="256">
        <f t="shared" si="17"/>
        <v>11513.38141863557</v>
      </c>
      <c r="AE27" s="256">
        <f t="shared" si="17"/>
        <v>11185.812511752292</v>
      </c>
      <c r="AF27" s="256">
        <f t="shared" si="17"/>
        <v>12842.837477921143</v>
      </c>
      <c r="AH27" s="264">
        <f t="shared" si="11"/>
        <v>141674.79997277513</v>
      </c>
      <c r="AI27" s="264">
        <f t="shared" si="12"/>
        <v>146960.24877025865</v>
      </c>
      <c r="AJ27" s="264">
        <f t="shared" si="13"/>
        <v>5285.448797483521</v>
      </c>
      <c r="AL27" s="264">
        <f t="shared" si="14"/>
        <v>5285.448797483521</v>
      </c>
      <c r="AP27" s="187"/>
    </row>
    <row r="28" spans="1:42">
      <c r="A28" s="145" t="s">
        <v>325</v>
      </c>
      <c r="B28" s="125" t="str">
        <f t="shared" si="8"/>
        <v>8570-01000</v>
      </c>
      <c r="C28" s="255" t="str">
        <f t="shared" si="9"/>
        <v>8570</v>
      </c>
      <c r="D28" s="256">
        <f>SUM($F28:K28)</f>
        <v>670.83</v>
      </c>
      <c r="E28" s="257">
        <f t="shared" si="10"/>
        <v>2.6891755938018852E-4</v>
      </c>
      <c r="F28" s="258">
        <f>'Div 9 history'!B28</f>
        <v>0</v>
      </c>
      <c r="G28" s="258">
        <f>'Div 9 history'!C28</f>
        <v>496.3</v>
      </c>
      <c r="H28" s="258">
        <f>'Div 9 history'!D28</f>
        <v>0</v>
      </c>
      <c r="I28" s="258">
        <f>'Div 9 history'!E28</f>
        <v>53.18</v>
      </c>
      <c r="J28" s="258">
        <f>'Div 9 history'!F28</f>
        <v>121.35</v>
      </c>
      <c r="K28" s="258">
        <f>'Div 9 history'!G28</f>
        <v>0</v>
      </c>
      <c r="L28" s="256">
        <f t="shared" si="15"/>
        <v>131.76938896224482</v>
      </c>
      <c r="M28" s="256">
        <f t="shared" si="15"/>
        <v>128.78459498459193</v>
      </c>
      <c r="N28" s="256">
        <f t="shared" si="15"/>
        <v>129.14522687759873</v>
      </c>
      <c r="O28" s="256">
        <f t="shared" si="15"/>
        <v>127.67565695580025</v>
      </c>
      <c r="P28" s="256">
        <f t="shared" si="15"/>
        <v>130.36083105631857</v>
      </c>
      <c r="Q28" s="256">
        <f t="shared" si="15"/>
        <v>123.69638433015469</v>
      </c>
      <c r="R28" s="256">
        <f t="shared" si="16"/>
        <v>113.79344502596257</v>
      </c>
      <c r="S28" s="256">
        <f t="shared" si="16"/>
        <v>110.55589099710851</v>
      </c>
      <c r="T28" s="256">
        <f t="shared" si="16"/>
        <v>126.93323250419881</v>
      </c>
      <c r="U28" s="256">
        <f t="shared" si="16"/>
        <v>109.60206792425336</v>
      </c>
      <c r="V28" s="256">
        <f t="shared" si="17"/>
        <v>111.46609999829671</v>
      </c>
      <c r="W28" s="256">
        <f t="shared" si="17"/>
        <v>118.60416355018012</v>
      </c>
      <c r="X28" s="256">
        <f t="shared" si="17"/>
        <v>135.72247063111217</v>
      </c>
      <c r="Y28" s="256">
        <f t="shared" si="17"/>
        <v>132.64813283412971</v>
      </c>
      <c r="Z28" s="256">
        <f t="shared" si="17"/>
        <v>133.0195836839267</v>
      </c>
      <c r="AA28" s="256">
        <f t="shared" si="17"/>
        <v>131.50592666447426</v>
      </c>
      <c r="AB28" s="256">
        <f t="shared" si="17"/>
        <v>134.27165598800815</v>
      </c>
      <c r="AC28" s="256">
        <f t="shared" si="17"/>
        <v>127.40727586005934</v>
      </c>
      <c r="AD28" s="256">
        <f t="shared" si="17"/>
        <v>117.20724837674146</v>
      </c>
      <c r="AE28" s="256">
        <f t="shared" si="17"/>
        <v>113.87256772702177</v>
      </c>
      <c r="AF28" s="256">
        <f t="shared" si="17"/>
        <v>130.74122947932477</v>
      </c>
      <c r="AH28" s="264">
        <f t="shared" si="11"/>
        <v>1442.2620831667089</v>
      </c>
      <c r="AI28" s="264">
        <f t="shared" si="12"/>
        <v>1496.0684227175286</v>
      </c>
      <c r="AJ28" s="264">
        <f t="shared" si="13"/>
        <v>53.806339550819757</v>
      </c>
      <c r="AL28" s="264">
        <f t="shared" si="14"/>
        <v>53.806339550819757</v>
      </c>
      <c r="AP28" s="187"/>
    </row>
    <row r="29" spans="1:42">
      <c r="A29" s="145" t="s">
        <v>567</v>
      </c>
      <c r="B29" s="125" t="str">
        <f t="shared" si="8"/>
        <v>8630-01000</v>
      </c>
      <c r="C29" s="255" t="str">
        <f t="shared" si="9"/>
        <v>8630</v>
      </c>
      <c r="D29" s="256">
        <f>SUM($F29:K29)</f>
        <v>1856.6200000000001</v>
      </c>
      <c r="E29" s="257">
        <f t="shared" si="10"/>
        <v>7.4426862110586235E-4</v>
      </c>
      <c r="F29" s="258">
        <f>'Div 9 history'!B29</f>
        <v>722.22</v>
      </c>
      <c r="G29" s="258">
        <f>'Div 9 history'!C29</f>
        <v>1134.4000000000001</v>
      </c>
      <c r="H29" s="258">
        <f>'Div 9 history'!D29</f>
        <v>0</v>
      </c>
      <c r="I29" s="258">
        <f>'Div 9 history'!E29</f>
        <v>0</v>
      </c>
      <c r="J29" s="258">
        <f>'Div 9 history'!F29</f>
        <v>0</v>
      </c>
      <c r="K29" s="258">
        <f>'Div 9 history'!G29</f>
        <v>0</v>
      </c>
      <c r="L29" s="256">
        <f t="shared" si="15"/>
        <v>364.69102892697555</v>
      </c>
      <c r="M29" s="256">
        <f t="shared" si="15"/>
        <v>356.43017566342161</v>
      </c>
      <c r="N29" s="256">
        <f t="shared" si="15"/>
        <v>357.42827709775554</v>
      </c>
      <c r="O29" s="256">
        <f t="shared" si="15"/>
        <v>353.36102770788108</v>
      </c>
      <c r="P29" s="256">
        <f t="shared" si="15"/>
        <v>360.79263920185775</v>
      </c>
      <c r="Q29" s="256">
        <f t="shared" si="15"/>
        <v>342.347809541988</v>
      </c>
      <c r="R29" s="256">
        <f t="shared" si="16"/>
        <v>314.93997868923964</v>
      </c>
      <c r="S29" s="256">
        <f t="shared" si="16"/>
        <v>305.97957506827601</v>
      </c>
      <c r="T29" s="256">
        <f t="shared" si="16"/>
        <v>351.30625960667476</v>
      </c>
      <c r="U29" s="256">
        <f t="shared" si="16"/>
        <v>303.33973040789363</v>
      </c>
      <c r="V29" s="256">
        <f t="shared" si="17"/>
        <v>308.49871141546691</v>
      </c>
      <c r="W29" s="256">
        <f t="shared" si="17"/>
        <v>328.2543448124494</v>
      </c>
      <c r="X29" s="256">
        <f t="shared" si="17"/>
        <v>375.63175979478484</v>
      </c>
      <c r="Y29" s="256">
        <f t="shared" si="17"/>
        <v>367.12308093332422</v>
      </c>
      <c r="Z29" s="256">
        <f t="shared" si="17"/>
        <v>368.15112541068828</v>
      </c>
      <c r="AA29" s="256">
        <f t="shared" si="17"/>
        <v>363.96185853911754</v>
      </c>
      <c r="AB29" s="256">
        <f t="shared" si="17"/>
        <v>371.61641837791348</v>
      </c>
      <c r="AC29" s="256">
        <f t="shared" si="17"/>
        <v>352.61824382824767</v>
      </c>
      <c r="AD29" s="256">
        <f t="shared" si="17"/>
        <v>324.38817804991686</v>
      </c>
      <c r="AE29" s="256">
        <f t="shared" si="17"/>
        <v>315.15896232032435</v>
      </c>
      <c r="AF29" s="256">
        <f t="shared" si="17"/>
        <v>361.84544739487501</v>
      </c>
      <c r="AH29" s="264">
        <f t="shared" si="11"/>
        <v>3991.67095813988</v>
      </c>
      <c r="AI29" s="264">
        <f t="shared" si="12"/>
        <v>4140.587861285002</v>
      </c>
      <c r="AJ29" s="264">
        <f t="shared" si="13"/>
        <v>148.91690314512198</v>
      </c>
      <c r="AL29" s="264">
        <f t="shared" si="14"/>
        <v>148.91690314512198</v>
      </c>
      <c r="AP29" s="187"/>
    </row>
    <row r="30" spans="1:42">
      <c r="A30" s="145" t="s">
        <v>317</v>
      </c>
      <c r="B30" s="125" t="str">
        <f t="shared" si="8"/>
        <v>8700-01000</v>
      </c>
      <c r="C30" s="255" t="str">
        <f t="shared" si="9"/>
        <v>8700</v>
      </c>
      <c r="D30" s="256">
        <f>SUM($F30:K30)</f>
        <v>233892.97</v>
      </c>
      <c r="E30" s="257">
        <f t="shared" si="10"/>
        <v>9.3761350340002159E-2</v>
      </c>
      <c r="F30" s="258">
        <f>'Div 9 history'!B30</f>
        <v>34496.720000000001</v>
      </c>
      <c r="G30" s="258">
        <f>'Div 9 history'!C30</f>
        <v>31921.640000000003</v>
      </c>
      <c r="H30" s="258">
        <f>'Div 9 history'!D30</f>
        <v>67629.239999999991</v>
      </c>
      <c r="I30" s="258">
        <f>'Div 9 history'!E30</f>
        <v>43534.069999999992</v>
      </c>
      <c r="J30" s="258">
        <f>'Div 9 history'!F30</f>
        <v>30440.73</v>
      </c>
      <c r="K30" s="258">
        <f>'Div 9 history'!G30</f>
        <v>25870.570000000003</v>
      </c>
      <c r="L30" s="256">
        <f t="shared" si="15"/>
        <v>45942.986657520771</v>
      </c>
      <c r="M30" s="256">
        <f t="shared" si="15"/>
        <v>44902.302239305507</v>
      </c>
      <c r="N30" s="256">
        <f t="shared" si="15"/>
        <v>45028.040898178959</v>
      </c>
      <c r="O30" s="256">
        <f t="shared" si="15"/>
        <v>44515.657621294929</v>
      </c>
      <c r="P30" s="256">
        <f t="shared" si="15"/>
        <v>45451.875955801901</v>
      </c>
      <c r="Q30" s="256">
        <f t="shared" si="15"/>
        <v>43128.236228614311</v>
      </c>
      <c r="R30" s="256">
        <f t="shared" si="16"/>
        <v>39675.457006475728</v>
      </c>
      <c r="S30" s="256">
        <f t="shared" si="16"/>
        <v>38546.644748013605</v>
      </c>
      <c r="T30" s="256">
        <f t="shared" si="16"/>
        <v>44256.802382284033</v>
      </c>
      <c r="U30" s="256">
        <f t="shared" si="16"/>
        <v>38214.08283014378</v>
      </c>
      <c r="V30" s="256">
        <f t="shared" si="17"/>
        <v>38864.000093792187</v>
      </c>
      <c r="W30" s="256">
        <f t="shared" si="17"/>
        <v>41352.772039290685</v>
      </c>
      <c r="X30" s="256">
        <f t="shared" si="17"/>
        <v>47321.276257246398</v>
      </c>
      <c r="Y30" s="256">
        <f t="shared" si="17"/>
        <v>46249.371306484667</v>
      </c>
      <c r="Z30" s="256">
        <f t="shared" si="17"/>
        <v>46378.882125124335</v>
      </c>
      <c r="AA30" s="256">
        <f t="shared" si="17"/>
        <v>45851.127349933777</v>
      </c>
      <c r="AB30" s="256">
        <f t="shared" si="17"/>
        <v>46815.432234475957</v>
      </c>
      <c r="AC30" s="256">
        <f t="shared" si="17"/>
        <v>44422.083315472744</v>
      </c>
      <c r="AD30" s="256">
        <f t="shared" si="17"/>
        <v>40865.720716670003</v>
      </c>
      <c r="AE30" s="256">
        <f t="shared" si="17"/>
        <v>39703.044090454016</v>
      </c>
      <c r="AF30" s="256">
        <f t="shared" si="17"/>
        <v>45584.506453752554</v>
      </c>
      <c r="AH30" s="264">
        <f t="shared" si="11"/>
        <v>502862.06960071641</v>
      </c>
      <c r="AI30" s="264">
        <f t="shared" si="12"/>
        <v>521622.29881284112</v>
      </c>
      <c r="AJ30" s="264">
        <f t="shared" si="13"/>
        <v>18760.229212124716</v>
      </c>
      <c r="AL30" s="264">
        <f t="shared" si="14"/>
        <v>18760.229212124716</v>
      </c>
      <c r="AP30" s="187"/>
    </row>
    <row r="31" spans="1:42">
      <c r="A31" s="145" t="s">
        <v>327</v>
      </c>
      <c r="B31" s="125" t="str">
        <f t="shared" si="8"/>
        <v>8740-01000</v>
      </c>
      <c r="C31" s="255" t="str">
        <f t="shared" si="9"/>
        <v>8740</v>
      </c>
      <c r="D31" s="256">
        <f>SUM($F31:K31)</f>
        <v>861949.42999999993</v>
      </c>
      <c r="E31" s="257">
        <f t="shared" si="10"/>
        <v>0.34553215721530733</v>
      </c>
      <c r="F31" s="258">
        <f>'Div 9 history'!B31</f>
        <v>123046.04999999999</v>
      </c>
      <c r="G31" s="258">
        <f>'Div 9 history'!C31</f>
        <v>122714.31999999999</v>
      </c>
      <c r="H31" s="258">
        <f>'Div 9 history'!D31</f>
        <v>179710.81999999998</v>
      </c>
      <c r="I31" s="258">
        <f>'Div 9 history'!E31</f>
        <v>130458.69999999998</v>
      </c>
      <c r="J31" s="258">
        <f>'Div 9 history'!F31</f>
        <v>142401.87000000002</v>
      </c>
      <c r="K31" s="258">
        <f>'Div 9 history'!G31</f>
        <v>163617.66999999998</v>
      </c>
      <c r="L31" s="256">
        <f t="shared" si="15"/>
        <v>169310.48060977476</v>
      </c>
      <c r="M31" s="256">
        <f t="shared" si="15"/>
        <v>165475.31899251655</v>
      </c>
      <c r="N31" s="256">
        <f t="shared" si="15"/>
        <v>165938.69489195012</v>
      </c>
      <c r="O31" s="256">
        <f t="shared" si="15"/>
        <v>164050.44458048619</v>
      </c>
      <c r="P31" s="256">
        <f t="shared" si="15"/>
        <v>167500.62463413994</v>
      </c>
      <c r="Q31" s="256">
        <f t="shared" si="15"/>
        <v>158937.47740327319</v>
      </c>
      <c r="R31" s="256">
        <f t="shared" si="16"/>
        <v>146213.19123751883</v>
      </c>
      <c r="S31" s="256">
        <f t="shared" si="16"/>
        <v>142053.25824441333</v>
      </c>
      <c r="T31" s="256">
        <f t="shared" si="16"/>
        <v>163096.50344357232</v>
      </c>
      <c r="U31" s="256">
        <f t="shared" si="16"/>
        <v>140827.69103071038</v>
      </c>
      <c r="V31" s="256">
        <f t="shared" si="17"/>
        <v>143222.78573983698</v>
      </c>
      <c r="W31" s="256">
        <f t="shared" si="17"/>
        <v>152394.48320394813</v>
      </c>
      <c r="X31" s="256">
        <f t="shared" si="17"/>
        <v>174389.79502806801</v>
      </c>
      <c r="Y31" s="256">
        <f t="shared" si="17"/>
        <v>170439.57856229204</v>
      </c>
      <c r="Z31" s="256">
        <f t="shared" si="17"/>
        <v>170916.85573870863</v>
      </c>
      <c r="AA31" s="256">
        <f t="shared" si="17"/>
        <v>168971.95791790079</v>
      </c>
      <c r="AB31" s="256">
        <f t="shared" si="17"/>
        <v>172525.64337316412</v>
      </c>
      <c r="AC31" s="256">
        <f t="shared" si="17"/>
        <v>163705.60172537141</v>
      </c>
      <c r="AD31" s="256">
        <f t="shared" si="17"/>
        <v>150599.58697464442</v>
      </c>
      <c r="AE31" s="256">
        <f t="shared" si="17"/>
        <v>146314.85599174575</v>
      </c>
      <c r="AF31" s="256">
        <f t="shared" si="17"/>
        <v>167989.3985468795</v>
      </c>
      <c r="AH31" s="264">
        <f t="shared" si="11"/>
        <v>1853162.4711121407</v>
      </c>
      <c r="AI31" s="264">
        <f t="shared" si="12"/>
        <v>1922298.2338332699</v>
      </c>
      <c r="AJ31" s="264">
        <f t="shared" si="13"/>
        <v>69135.762721129227</v>
      </c>
      <c r="AL31" s="264">
        <f t="shared" si="14"/>
        <v>69135.762721129227</v>
      </c>
      <c r="AP31" s="187"/>
    </row>
    <row r="32" spans="1:42">
      <c r="A32" s="145" t="s">
        <v>328</v>
      </c>
      <c r="B32" s="125" t="str">
        <f t="shared" si="8"/>
        <v>8750-01000</v>
      </c>
      <c r="C32" s="255" t="str">
        <f t="shared" si="9"/>
        <v>8750</v>
      </c>
      <c r="D32" s="256">
        <f>SUM($F32:K32)</f>
        <v>145906.02000000002</v>
      </c>
      <c r="E32" s="257">
        <f t="shared" si="10"/>
        <v>5.8489767597270509E-2</v>
      </c>
      <c r="F32" s="258">
        <f>'Div 9 history'!B32</f>
        <v>12278.05</v>
      </c>
      <c r="G32" s="258">
        <f>'Div 9 history'!C32</f>
        <v>22307.29</v>
      </c>
      <c r="H32" s="258">
        <f>'Div 9 history'!D32</f>
        <v>43571.170000000006</v>
      </c>
      <c r="I32" s="258">
        <f>'Div 9 history'!E32</f>
        <v>22593.78</v>
      </c>
      <c r="J32" s="258">
        <f>'Div 9 history'!F32</f>
        <v>27184.03</v>
      </c>
      <c r="K32" s="258">
        <f>'Div 9 history'!G32</f>
        <v>17971.7</v>
      </c>
      <c r="L32" s="256">
        <f t="shared" si="15"/>
        <v>28659.939330848461</v>
      </c>
      <c r="M32" s="256">
        <f t="shared" si="15"/>
        <v>28010.744438253765</v>
      </c>
      <c r="N32" s="256">
        <f t="shared" si="15"/>
        <v>28089.182141090081</v>
      </c>
      <c r="O32" s="256">
        <f t="shared" si="15"/>
        <v>27769.549598715221</v>
      </c>
      <c r="P32" s="256">
        <f t="shared" si="15"/>
        <v>28353.576946946083</v>
      </c>
      <c r="Q32" s="256">
        <f t="shared" si="15"/>
        <v>26904.054866364411</v>
      </c>
      <c r="R32" s="256">
        <f t="shared" si="16"/>
        <v>24750.158260404271</v>
      </c>
      <c r="S32" s="256">
        <f t="shared" si="16"/>
        <v>24045.987870163728</v>
      </c>
      <c r="T32" s="256">
        <f t="shared" si="16"/>
        <v>27608.071732662946</v>
      </c>
      <c r="U32" s="256">
        <f t="shared" si="16"/>
        <v>23838.530647999447</v>
      </c>
      <c r="V32" s="256">
        <f t="shared" si="17"/>
        <v>24243.958999557981</v>
      </c>
      <c r="W32" s="256">
        <f t="shared" si="17"/>
        <v>25796.493089211654</v>
      </c>
      <c r="X32" s="256">
        <f t="shared" si="17"/>
        <v>29519.737510773917</v>
      </c>
      <c r="Y32" s="256">
        <f t="shared" si="17"/>
        <v>28851.066771401376</v>
      </c>
      <c r="Z32" s="256">
        <f t="shared" si="17"/>
        <v>28931.857605322784</v>
      </c>
      <c r="AA32" s="256">
        <f t="shared" si="17"/>
        <v>28602.636086676677</v>
      </c>
      <c r="AB32" s="256">
        <f t="shared" si="17"/>
        <v>29204.184255354467</v>
      </c>
      <c r="AC32" s="256">
        <f t="shared" si="17"/>
        <v>27711.176512355345</v>
      </c>
      <c r="AD32" s="256">
        <f t="shared" si="17"/>
        <v>25492.663008216401</v>
      </c>
      <c r="AE32" s="256">
        <f t="shared" si="17"/>
        <v>24767.367506268642</v>
      </c>
      <c r="AF32" s="256">
        <f t="shared" si="17"/>
        <v>28436.313884642834</v>
      </c>
      <c r="AH32" s="264">
        <f t="shared" si="11"/>
        <v>313693.06732221798</v>
      </c>
      <c r="AI32" s="264">
        <f t="shared" si="12"/>
        <v>325395.98587778152</v>
      </c>
      <c r="AJ32" s="264">
        <f t="shared" si="13"/>
        <v>11702.918555563549</v>
      </c>
      <c r="AL32" s="264">
        <f t="shared" si="14"/>
        <v>11702.918555563549</v>
      </c>
      <c r="AP32" s="187"/>
    </row>
    <row r="33" spans="1:42">
      <c r="A33" s="145" t="s">
        <v>329</v>
      </c>
      <c r="B33" s="125" t="str">
        <f t="shared" si="8"/>
        <v>8760-01000</v>
      </c>
      <c r="C33" s="255" t="str">
        <f t="shared" si="9"/>
        <v>8760</v>
      </c>
      <c r="D33" s="256">
        <f>SUM($F33:K33)</f>
        <v>10019.209999999999</v>
      </c>
      <c r="E33" s="257">
        <f t="shared" si="10"/>
        <v>4.016429647030661E-3</v>
      </c>
      <c r="F33" s="258">
        <f>'Div 9 history'!B33</f>
        <v>1610.67</v>
      </c>
      <c r="G33" s="258">
        <f>'Div 9 history'!C33</f>
        <v>1476.38</v>
      </c>
      <c r="H33" s="258">
        <f>'Div 9 history'!D33</f>
        <v>698.5</v>
      </c>
      <c r="I33" s="258">
        <f>'Div 9 history'!E33</f>
        <v>0</v>
      </c>
      <c r="J33" s="258">
        <f>'Div 9 history'!F33</f>
        <v>2772.16</v>
      </c>
      <c r="K33" s="258">
        <f>'Div 9 history'!G33</f>
        <v>3461.5</v>
      </c>
      <c r="L33" s="256">
        <f t="shared" si="15"/>
        <v>1968.0473139013056</v>
      </c>
      <c r="M33" s="256">
        <f t="shared" si="15"/>
        <v>1923.4677964843154</v>
      </c>
      <c r="N33" s="256">
        <f t="shared" si="15"/>
        <v>1928.8540294624656</v>
      </c>
      <c r="O33" s="256">
        <f t="shared" si="15"/>
        <v>1906.9052053845583</v>
      </c>
      <c r="P33" s="256">
        <f t="shared" si="15"/>
        <v>1947.0097373817175</v>
      </c>
      <c r="Q33" s="256">
        <f t="shared" si="15"/>
        <v>1847.4726098184772</v>
      </c>
      <c r="R33" s="256">
        <f t="shared" si="16"/>
        <v>1699.5668386007994</v>
      </c>
      <c r="S33" s="256">
        <f t="shared" si="16"/>
        <v>1651.2122126874758</v>
      </c>
      <c r="T33" s="256">
        <f t="shared" si="16"/>
        <v>1895.8166934072622</v>
      </c>
      <c r="U33" s="256">
        <f t="shared" si="16"/>
        <v>1636.9663476102119</v>
      </c>
      <c r="V33" s="256">
        <f t="shared" si="17"/>
        <v>1664.8066779421526</v>
      </c>
      <c r="W33" s="256">
        <f t="shared" si="17"/>
        <v>1771.4175297520983</v>
      </c>
      <c r="X33" s="256">
        <f t="shared" si="17"/>
        <v>2027.0887333183448</v>
      </c>
      <c r="Y33" s="256">
        <f t="shared" si="17"/>
        <v>1981.1718303788448</v>
      </c>
      <c r="Z33" s="256">
        <f t="shared" si="17"/>
        <v>1986.7196503463397</v>
      </c>
      <c r="AA33" s="256">
        <f t="shared" si="17"/>
        <v>1964.1123615460951</v>
      </c>
      <c r="AB33" s="256">
        <f t="shared" si="17"/>
        <v>2005.4200295031692</v>
      </c>
      <c r="AC33" s="256">
        <f t="shared" si="17"/>
        <v>1902.8967881130316</v>
      </c>
      <c r="AD33" s="256">
        <f t="shared" si="17"/>
        <v>1750.5538437588236</v>
      </c>
      <c r="AE33" s="256">
        <f t="shared" si="17"/>
        <v>1700.7485790681003</v>
      </c>
      <c r="AF33" s="256">
        <f t="shared" si="17"/>
        <v>1952.69119420948</v>
      </c>
      <c r="AH33" s="264">
        <f t="shared" si="11"/>
        <v>21540.966692432838</v>
      </c>
      <c r="AI33" s="264">
        <f t="shared" si="12"/>
        <v>22344.593565546689</v>
      </c>
      <c r="AJ33" s="264">
        <f t="shared" si="13"/>
        <v>803.62687311385162</v>
      </c>
      <c r="AL33" s="264">
        <f t="shared" si="14"/>
        <v>803.62687311385162</v>
      </c>
      <c r="AP33" s="187"/>
    </row>
    <row r="34" spans="1:42">
      <c r="A34" s="145" t="s">
        <v>331</v>
      </c>
      <c r="B34" s="125" t="str">
        <f t="shared" si="8"/>
        <v>8780-01000</v>
      </c>
      <c r="C34" s="255" t="str">
        <f t="shared" si="9"/>
        <v>8780</v>
      </c>
      <c r="D34" s="256">
        <f>SUM($F34:K34)</f>
        <v>468786.61999999994</v>
      </c>
      <c r="E34" s="257">
        <f t="shared" si="10"/>
        <v>0.18792384616145349</v>
      </c>
      <c r="F34" s="258">
        <f>'Div 9 history'!B34</f>
        <v>72165.87999999999</v>
      </c>
      <c r="G34" s="258">
        <f>'Div 9 history'!C34</f>
        <v>81303.86</v>
      </c>
      <c r="H34" s="258">
        <f>'Div 9 history'!D34</f>
        <v>120361.50000000001</v>
      </c>
      <c r="I34" s="258">
        <f>'Div 9 history'!E34</f>
        <v>74246.98</v>
      </c>
      <c r="J34" s="258">
        <f>'Div 9 history'!F34</f>
        <v>70871.42</v>
      </c>
      <c r="K34" s="258">
        <f>'Div 9 history'!G34</f>
        <v>49836.979999999996</v>
      </c>
      <c r="L34" s="256">
        <f t="shared" si="15"/>
        <v>92082.534280035252</v>
      </c>
      <c r="M34" s="256">
        <f t="shared" si="15"/>
        <v>89996.713013573928</v>
      </c>
      <c r="N34" s="256">
        <f t="shared" si="15"/>
        <v>90248.728287468737</v>
      </c>
      <c r="O34" s="256">
        <f t="shared" si="15"/>
        <v>89221.769569919474</v>
      </c>
      <c r="P34" s="256">
        <f t="shared" si="15"/>
        <v>91098.211724703142</v>
      </c>
      <c r="Q34" s="256">
        <f t="shared" si="15"/>
        <v>86440.990886445405</v>
      </c>
      <c r="R34" s="256">
        <f t="shared" si="16"/>
        <v>79520.660184960114</v>
      </c>
      <c r="S34" s="256">
        <f t="shared" si="16"/>
        <v>77258.206194748171</v>
      </c>
      <c r="T34" s="256">
        <f t="shared" si="16"/>
        <v>88702.951614145888</v>
      </c>
      <c r="U34" s="256">
        <f t="shared" si="16"/>
        <v>76591.659537023006</v>
      </c>
      <c r="V34" s="256">
        <f t="shared" si="17"/>
        <v>77894.274648992316</v>
      </c>
      <c r="W34" s="256">
        <f t="shared" si="17"/>
        <v>82882.466420130484</v>
      </c>
      <c r="X34" s="256">
        <f t="shared" si="17"/>
        <v>94845.010308436322</v>
      </c>
      <c r="Y34" s="256">
        <f t="shared" si="17"/>
        <v>92696.614403981148</v>
      </c>
      <c r="Z34" s="256">
        <f t="shared" si="17"/>
        <v>92956.190136092802</v>
      </c>
      <c r="AA34" s="256">
        <f t="shared" si="17"/>
        <v>91898.422657017058</v>
      </c>
      <c r="AB34" s="256">
        <f t="shared" si="17"/>
        <v>93831.158076444233</v>
      </c>
      <c r="AC34" s="256">
        <f t="shared" si="17"/>
        <v>89034.220613038779</v>
      </c>
      <c r="AD34" s="256">
        <f t="shared" si="17"/>
        <v>81906.279990508934</v>
      </c>
      <c r="AE34" s="256">
        <f t="shared" si="17"/>
        <v>79575.952380590621</v>
      </c>
      <c r="AF34" s="256">
        <f t="shared" si="17"/>
        <v>91364.040162570265</v>
      </c>
      <c r="AH34" s="264">
        <f t="shared" si="11"/>
        <v>1007875.5677621458</v>
      </c>
      <c r="AI34" s="264">
        <f t="shared" si="12"/>
        <v>1045476.2893348258</v>
      </c>
      <c r="AJ34" s="264">
        <f t="shared" si="13"/>
        <v>37600.72157268005</v>
      </c>
      <c r="AL34" s="264">
        <f t="shared" si="14"/>
        <v>37600.72157268005</v>
      </c>
      <c r="AP34" s="187"/>
    </row>
    <row r="35" spans="1:42">
      <c r="A35" s="145" t="s">
        <v>321</v>
      </c>
      <c r="B35" s="125" t="str">
        <f t="shared" si="8"/>
        <v>8700-01001</v>
      </c>
      <c r="C35" s="255" t="str">
        <f t="shared" si="9"/>
        <v>8700</v>
      </c>
      <c r="D35" s="256">
        <f>SUM($F35:K35)</f>
        <v>3726491.9699999997</v>
      </c>
      <c r="E35" s="257">
        <f t="shared" si="10"/>
        <v>1.4938495976957955</v>
      </c>
      <c r="F35" s="258">
        <f>'Div 9 history'!B35</f>
        <v>578594.39999999991</v>
      </c>
      <c r="G35" s="258">
        <f>'Div 9 history'!C35</f>
        <v>616384.81000000006</v>
      </c>
      <c r="H35" s="258">
        <f>'Div 9 history'!D35</f>
        <v>857357.72999999975</v>
      </c>
      <c r="I35" s="258">
        <f>'Div 9 history'!E35</f>
        <v>560691.49</v>
      </c>
      <c r="J35" s="258">
        <f>'Div 9 history'!F35</f>
        <v>542132.35000000009</v>
      </c>
      <c r="K35" s="258">
        <f>'Div 9 history'!G35</f>
        <v>571331.19000000006</v>
      </c>
      <c r="L35" s="256">
        <f t="shared" si="15"/>
        <v>731985.1077912614</v>
      </c>
      <c r="M35" s="256">
        <f t="shared" si="15"/>
        <v>715404.43789005268</v>
      </c>
      <c r="N35" s="256">
        <f t="shared" si="15"/>
        <v>717407.76489304262</v>
      </c>
      <c r="O35" s="256">
        <f t="shared" si="15"/>
        <v>709244.23536553851</v>
      </c>
      <c r="P35" s="256">
        <f t="shared" si="15"/>
        <v>724160.5028604829</v>
      </c>
      <c r="Q35" s="256">
        <f t="shared" si="15"/>
        <v>687139.190144083</v>
      </c>
      <c r="R35" s="256">
        <f t="shared" si="16"/>
        <v>632127.89995659981</v>
      </c>
      <c r="S35" s="256">
        <f t="shared" si="16"/>
        <v>614143.13616999844</v>
      </c>
      <c r="T35" s="256">
        <f t="shared" si="16"/>
        <v>705120.03287425998</v>
      </c>
      <c r="U35" s="256">
        <f t="shared" si="16"/>
        <v>608844.60446778557</v>
      </c>
      <c r="V35" s="256">
        <f t="shared" si="17"/>
        <v>619199.38966782892</v>
      </c>
      <c r="W35" s="256">
        <f t="shared" si="17"/>
        <v>658851.66596352705</v>
      </c>
      <c r="X35" s="256">
        <f t="shared" si="17"/>
        <v>753944.66102499934</v>
      </c>
      <c r="Y35" s="256">
        <f t="shared" si="17"/>
        <v>736866.57102675433</v>
      </c>
      <c r="Z35" s="256">
        <f t="shared" si="17"/>
        <v>738929.99783983396</v>
      </c>
      <c r="AA35" s="256">
        <f t="shared" si="17"/>
        <v>730521.56242650468</v>
      </c>
      <c r="AB35" s="256">
        <f t="shared" si="17"/>
        <v>745885.31794629735</v>
      </c>
      <c r="AC35" s="256">
        <f t="shared" si="17"/>
        <v>707753.36584840552</v>
      </c>
      <c r="AD35" s="256">
        <f t="shared" si="17"/>
        <v>651091.73695529788</v>
      </c>
      <c r="AE35" s="256">
        <f t="shared" si="17"/>
        <v>632567.4302550985</v>
      </c>
      <c r="AF35" s="256">
        <f t="shared" si="17"/>
        <v>726273.63386048772</v>
      </c>
      <c r="AH35" s="264">
        <f t="shared" si="11"/>
        <v>8011833.2089444622</v>
      </c>
      <c r="AI35" s="264">
        <f t="shared" si="12"/>
        <v>8310729.9372828202</v>
      </c>
      <c r="AJ35" s="264">
        <f t="shared" si="13"/>
        <v>298896.72833835799</v>
      </c>
      <c r="AL35" s="264">
        <f t="shared" si="14"/>
        <v>298896.72833835799</v>
      </c>
      <c r="AP35" s="187"/>
    </row>
    <row r="36" spans="1:42">
      <c r="A36" s="145" t="s">
        <v>323</v>
      </c>
      <c r="B36" s="125" t="str">
        <f t="shared" si="8"/>
        <v>8700-01002</v>
      </c>
      <c r="C36" s="255" t="str">
        <f t="shared" si="9"/>
        <v>8700</v>
      </c>
      <c r="D36" s="256">
        <f>SUM($F36:K36)</f>
        <v>-3759145.9600000004</v>
      </c>
      <c r="E36" s="257">
        <f t="shared" si="10"/>
        <v>-1.5069396969680782</v>
      </c>
      <c r="F36" s="258">
        <f>'Div 9 history'!B36</f>
        <v>-584114.5</v>
      </c>
      <c r="G36" s="258">
        <f>'Div 9 history'!C36</f>
        <v>-622891.88</v>
      </c>
      <c r="H36" s="258">
        <f>'Div 9 history'!D36</f>
        <v>-870334</v>
      </c>
      <c r="I36" s="258">
        <f>'Div 9 history'!E36</f>
        <v>-561991.64</v>
      </c>
      <c r="J36" s="258">
        <f>'Div 9 history'!F36</f>
        <v>-545307.55000000005</v>
      </c>
      <c r="K36" s="258">
        <f>'Div 9 history'!G36</f>
        <v>-574506.39</v>
      </c>
      <c r="L36" s="256">
        <f t="shared" si="15"/>
        <v>-738399.24596260046</v>
      </c>
      <c r="M36" s="256">
        <f t="shared" si="15"/>
        <v>-721673.28525343991</v>
      </c>
      <c r="N36" s="256">
        <f t="shared" si="15"/>
        <v>-723694.16673405888</v>
      </c>
      <c r="O36" s="256">
        <f t="shared" si="15"/>
        <v>-715459.10295565566</v>
      </c>
      <c r="P36" s="256">
        <f t="shared" si="15"/>
        <v>-730506.07666264568</v>
      </c>
      <c r="Q36" s="256">
        <f t="shared" si="15"/>
        <v>-693160.35869193147</v>
      </c>
      <c r="R36" s="256">
        <f t="shared" ref="R36:AA45" si="18">$E36*R$70</f>
        <v>-637667.02315613395</v>
      </c>
      <c r="S36" s="256">
        <f t="shared" si="18"/>
        <v>-619524.6649612881</v>
      </c>
      <c r="T36" s="256">
        <f t="shared" si="18"/>
        <v>-711298.76147146034</v>
      </c>
      <c r="U36" s="256">
        <f t="shared" si="18"/>
        <v>-614179.70401607361</v>
      </c>
      <c r="V36" s="256">
        <f t="shared" si="18"/>
        <v>-624625.22470007779</v>
      </c>
      <c r="W36" s="256">
        <f t="shared" si="18"/>
        <v>-664624.96049496729</v>
      </c>
      <c r="X36" s="256">
        <f t="shared" si="18"/>
        <v>-760551.2233414785</v>
      </c>
      <c r="Y36" s="256">
        <f t="shared" si="18"/>
        <v>-743323.48381104309</v>
      </c>
      <c r="Z36" s="256">
        <f t="shared" si="18"/>
        <v>-745404.99173608073</v>
      </c>
      <c r="AA36" s="256">
        <f t="shared" si="18"/>
        <v>-736922.8760443253</v>
      </c>
      <c r="AB36" s="256">
        <f t="shared" si="17"/>
        <v>-752421.25896252505</v>
      </c>
      <c r="AC36" s="256">
        <f t="shared" si="17"/>
        <v>-713955.16945268947</v>
      </c>
      <c r="AD36" s="256">
        <f t="shared" si="17"/>
        <v>-656797.03385081806</v>
      </c>
      <c r="AE36" s="256">
        <f t="shared" si="17"/>
        <v>-638110.4049101267</v>
      </c>
      <c r="AF36" s="256">
        <f t="shared" si="17"/>
        <v>-732637.72431560408</v>
      </c>
      <c r="AH36" s="264">
        <f t="shared" si="11"/>
        <v>-8082038.1962603331</v>
      </c>
      <c r="AI36" s="264">
        <f t="shared" si="12"/>
        <v>-8383554.0556358099</v>
      </c>
      <c r="AJ36" s="264">
        <f t="shared" si="13"/>
        <v>-301515.85937547684</v>
      </c>
      <c r="AL36" s="264">
        <f t="shared" si="14"/>
        <v>-301515.85937547684</v>
      </c>
      <c r="AP36" s="187"/>
    </row>
    <row r="37" spans="1:42">
      <c r="A37" s="145" t="s">
        <v>964</v>
      </c>
      <c r="B37" s="125" t="str">
        <f t="shared" si="8"/>
        <v>8800-01006</v>
      </c>
      <c r="C37" s="255" t="str">
        <f t="shared" si="9"/>
        <v>8800</v>
      </c>
      <c r="D37" s="256">
        <f>SUM($F37:K37)</f>
        <v>0</v>
      </c>
      <c r="E37" s="257">
        <f t="shared" si="10"/>
        <v>0</v>
      </c>
      <c r="F37" s="258">
        <f>'Div 9 history'!B37</f>
        <v>0</v>
      </c>
      <c r="G37" s="258">
        <f>'Div 9 history'!C37</f>
        <v>0</v>
      </c>
      <c r="H37" s="258">
        <f>'Div 9 history'!D37</f>
        <v>0</v>
      </c>
      <c r="I37" s="258">
        <f>'Div 9 history'!E37</f>
        <v>0</v>
      </c>
      <c r="J37" s="258">
        <f>'Div 9 history'!F37</f>
        <v>0</v>
      </c>
      <c r="K37" s="258">
        <f>'Div 9 history'!G37</f>
        <v>0</v>
      </c>
      <c r="L37" s="256">
        <f t="shared" si="15"/>
        <v>0</v>
      </c>
      <c r="M37" s="256">
        <f t="shared" si="15"/>
        <v>0</v>
      </c>
      <c r="N37" s="256">
        <f t="shared" si="15"/>
        <v>0</v>
      </c>
      <c r="O37" s="256">
        <f t="shared" si="15"/>
        <v>0</v>
      </c>
      <c r="P37" s="256">
        <f t="shared" si="15"/>
        <v>0</v>
      </c>
      <c r="Q37" s="256">
        <f t="shared" si="15"/>
        <v>0</v>
      </c>
      <c r="R37" s="256">
        <f t="shared" si="18"/>
        <v>0</v>
      </c>
      <c r="S37" s="256">
        <f t="shared" si="18"/>
        <v>0</v>
      </c>
      <c r="T37" s="256">
        <f t="shared" si="18"/>
        <v>0</v>
      </c>
      <c r="U37" s="256">
        <f t="shared" si="18"/>
        <v>0</v>
      </c>
      <c r="V37" s="256">
        <f t="shared" si="17"/>
        <v>0</v>
      </c>
      <c r="W37" s="256">
        <f t="shared" si="17"/>
        <v>0</v>
      </c>
      <c r="X37" s="256">
        <f t="shared" si="17"/>
        <v>0</v>
      </c>
      <c r="Y37" s="256">
        <f t="shared" si="17"/>
        <v>0</v>
      </c>
      <c r="Z37" s="256">
        <f t="shared" si="17"/>
        <v>0</v>
      </c>
      <c r="AA37" s="256">
        <f t="shared" si="17"/>
        <v>0</v>
      </c>
      <c r="AB37" s="256">
        <f t="shared" si="17"/>
        <v>0</v>
      </c>
      <c r="AC37" s="256">
        <f t="shared" si="17"/>
        <v>0</v>
      </c>
      <c r="AD37" s="256">
        <f t="shared" si="17"/>
        <v>0</v>
      </c>
      <c r="AE37" s="256">
        <f t="shared" si="17"/>
        <v>0</v>
      </c>
      <c r="AF37" s="256">
        <f t="shared" si="17"/>
        <v>0</v>
      </c>
      <c r="AH37" s="264">
        <f t="shared" si="11"/>
        <v>0</v>
      </c>
      <c r="AI37" s="264">
        <f t="shared" si="12"/>
        <v>0</v>
      </c>
      <c r="AJ37" s="264">
        <f t="shared" si="13"/>
        <v>0</v>
      </c>
      <c r="AL37" s="264">
        <f t="shared" si="14"/>
        <v>0</v>
      </c>
      <c r="AP37" s="187"/>
    </row>
    <row r="38" spans="1:42">
      <c r="A38" s="145" t="s">
        <v>324</v>
      </c>
      <c r="B38" s="125" t="str">
        <f t="shared" si="8"/>
        <v>8560-01006</v>
      </c>
      <c r="C38" s="255" t="str">
        <f t="shared" si="9"/>
        <v>8560</v>
      </c>
      <c r="D38" s="256">
        <f>SUM($F38:K38)</f>
        <v>0</v>
      </c>
      <c r="E38" s="257">
        <f t="shared" si="10"/>
        <v>0</v>
      </c>
      <c r="F38" s="258">
        <f>'Div 9 history'!B38</f>
        <v>0</v>
      </c>
      <c r="G38" s="258">
        <f>'Div 9 history'!C38</f>
        <v>0</v>
      </c>
      <c r="H38" s="258">
        <f>'Div 9 history'!D38</f>
        <v>0</v>
      </c>
      <c r="I38" s="258">
        <f>'Div 9 history'!E38</f>
        <v>0</v>
      </c>
      <c r="J38" s="258">
        <f>'Div 9 history'!F38</f>
        <v>0</v>
      </c>
      <c r="K38" s="258">
        <f>'Div 9 history'!G38</f>
        <v>0</v>
      </c>
      <c r="L38" s="256">
        <f t="shared" si="15"/>
        <v>0</v>
      </c>
      <c r="M38" s="256">
        <f t="shared" si="15"/>
        <v>0</v>
      </c>
      <c r="N38" s="256">
        <f t="shared" si="15"/>
        <v>0</v>
      </c>
      <c r="O38" s="256">
        <f t="shared" si="15"/>
        <v>0</v>
      </c>
      <c r="P38" s="256">
        <f t="shared" si="15"/>
        <v>0</v>
      </c>
      <c r="Q38" s="256">
        <f t="shared" si="15"/>
        <v>0</v>
      </c>
      <c r="R38" s="256">
        <f t="shared" si="18"/>
        <v>0</v>
      </c>
      <c r="S38" s="256">
        <f t="shared" si="18"/>
        <v>0</v>
      </c>
      <c r="T38" s="256">
        <f t="shared" si="18"/>
        <v>0</v>
      </c>
      <c r="U38" s="256">
        <f t="shared" si="18"/>
        <v>0</v>
      </c>
      <c r="V38" s="256">
        <f t="shared" si="17"/>
        <v>0</v>
      </c>
      <c r="W38" s="256">
        <f t="shared" si="17"/>
        <v>0</v>
      </c>
      <c r="X38" s="256">
        <f t="shared" si="17"/>
        <v>0</v>
      </c>
      <c r="Y38" s="256">
        <f t="shared" si="17"/>
        <v>0</v>
      </c>
      <c r="Z38" s="256">
        <f t="shared" si="17"/>
        <v>0</v>
      </c>
      <c r="AA38" s="256">
        <f t="shared" si="17"/>
        <v>0</v>
      </c>
      <c r="AB38" s="256">
        <f t="shared" si="17"/>
        <v>0</v>
      </c>
      <c r="AC38" s="256">
        <f t="shared" si="17"/>
        <v>0</v>
      </c>
      <c r="AD38" s="256">
        <f t="shared" si="17"/>
        <v>0</v>
      </c>
      <c r="AE38" s="256">
        <f t="shared" si="17"/>
        <v>0</v>
      </c>
      <c r="AF38" s="256">
        <f t="shared" si="17"/>
        <v>0</v>
      </c>
      <c r="AH38" s="264">
        <f t="shared" si="11"/>
        <v>0</v>
      </c>
      <c r="AI38" s="264">
        <f t="shared" si="12"/>
        <v>0</v>
      </c>
      <c r="AJ38" s="264">
        <f t="shared" si="13"/>
        <v>0</v>
      </c>
      <c r="AL38" s="264">
        <f t="shared" si="14"/>
        <v>0</v>
      </c>
      <c r="AP38" s="187"/>
    </row>
    <row r="39" spans="1:42">
      <c r="A39" s="145" t="s">
        <v>326</v>
      </c>
      <c r="B39" s="125" t="str">
        <f t="shared" si="8"/>
        <v>8700-01006</v>
      </c>
      <c r="C39" s="255" t="str">
        <f t="shared" si="9"/>
        <v>8700</v>
      </c>
      <c r="D39" s="256">
        <f>SUM($F39:K39)</f>
        <v>0</v>
      </c>
      <c r="E39" s="257">
        <f t="shared" si="10"/>
        <v>0</v>
      </c>
      <c r="F39" s="258">
        <f>'Div 9 history'!B39</f>
        <v>0</v>
      </c>
      <c r="G39" s="258">
        <f>'Div 9 history'!C39</f>
        <v>0</v>
      </c>
      <c r="H39" s="258">
        <f>'Div 9 history'!D39</f>
        <v>0</v>
      </c>
      <c r="I39" s="258">
        <f>'Div 9 history'!E39</f>
        <v>0</v>
      </c>
      <c r="J39" s="258">
        <f>'Div 9 history'!F39</f>
        <v>0</v>
      </c>
      <c r="K39" s="258">
        <f>'Div 9 history'!G39</f>
        <v>0</v>
      </c>
      <c r="L39" s="256">
        <f t="shared" si="15"/>
        <v>0</v>
      </c>
      <c r="M39" s="256">
        <f t="shared" si="15"/>
        <v>0</v>
      </c>
      <c r="N39" s="256">
        <f t="shared" si="15"/>
        <v>0</v>
      </c>
      <c r="O39" s="256">
        <f t="shared" si="15"/>
        <v>0</v>
      </c>
      <c r="P39" s="256">
        <f t="shared" si="15"/>
        <v>0</v>
      </c>
      <c r="Q39" s="256">
        <f t="shared" si="15"/>
        <v>0</v>
      </c>
      <c r="R39" s="256">
        <f t="shared" si="18"/>
        <v>0</v>
      </c>
      <c r="S39" s="256">
        <f t="shared" si="18"/>
        <v>0</v>
      </c>
      <c r="T39" s="256">
        <f t="shared" si="18"/>
        <v>0</v>
      </c>
      <c r="U39" s="256">
        <f t="shared" si="18"/>
        <v>0</v>
      </c>
      <c r="V39" s="256">
        <f t="shared" si="17"/>
        <v>0</v>
      </c>
      <c r="W39" s="256">
        <f t="shared" si="17"/>
        <v>0</v>
      </c>
      <c r="X39" s="256">
        <f t="shared" si="17"/>
        <v>0</v>
      </c>
      <c r="Y39" s="256">
        <f t="shared" si="17"/>
        <v>0</v>
      </c>
      <c r="Z39" s="256">
        <f t="shared" si="17"/>
        <v>0</v>
      </c>
      <c r="AA39" s="256">
        <f t="shared" si="17"/>
        <v>0</v>
      </c>
      <c r="AB39" s="256">
        <f t="shared" si="17"/>
        <v>0</v>
      </c>
      <c r="AC39" s="256">
        <f t="shared" si="17"/>
        <v>0</v>
      </c>
      <c r="AD39" s="256">
        <f t="shared" si="17"/>
        <v>0</v>
      </c>
      <c r="AE39" s="256">
        <f t="shared" si="17"/>
        <v>0</v>
      </c>
      <c r="AF39" s="256">
        <f t="shared" si="17"/>
        <v>0</v>
      </c>
      <c r="AH39" s="264">
        <f t="shared" si="11"/>
        <v>0</v>
      </c>
      <c r="AI39" s="264">
        <f t="shared" si="12"/>
        <v>0</v>
      </c>
      <c r="AJ39" s="264">
        <f t="shared" si="13"/>
        <v>0</v>
      </c>
      <c r="AL39" s="264">
        <f t="shared" si="14"/>
        <v>0</v>
      </c>
      <c r="AP39" s="187"/>
    </row>
    <row r="40" spans="1:42">
      <c r="A40" s="145" t="s">
        <v>337</v>
      </c>
      <c r="B40" s="125" t="str">
        <f t="shared" si="8"/>
        <v>8740-01008</v>
      </c>
      <c r="C40" s="255" t="str">
        <f t="shared" si="9"/>
        <v>8740</v>
      </c>
      <c r="D40" s="256">
        <f>SUM($F40:K40)</f>
        <v>20401.329999999998</v>
      </c>
      <c r="E40" s="257">
        <f t="shared" si="10"/>
        <v>8.1783400738038269E-3</v>
      </c>
      <c r="F40" s="258">
        <f>'Div 9 history'!B40</f>
        <v>16477.32</v>
      </c>
      <c r="G40" s="258">
        <f>'Div 9 history'!C40</f>
        <v>5969.8300000000008</v>
      </c>
      <c r="H40" s="258">
        <f>'Div 9 history'!D40</f>
        <v>-43531.450000000004</v>
      </c>
      <c r="I40" s="258">
        <f>'Div 9 history'!E40</f>
        <v>8653.2799999999988</v>
      </c>
      <c r="J40" s="258">
        <f>'Div 9 history'!F40</f>
        <v>2985.77</v>
      </c>
      <c r="K40" s="258">
        <f>'Div 9 history'!G40</f>
        <v>29846.58</v>
      </c>
      <c r="L40" s="256">
        <f t="shared" si="15"/>
        <v>4007.3800934918149</v>
      </c>
      <c r="M40" s="256">
        <f t="shared" si="15"/>
        <v>3916.6063252940462</v>
      </c>
      <c r="N40" s="256">
        <f t="shared" si="15"/>
        <v>3927.5738882500204</v>
      </c>
      <c r="O40" s="256">
        <f t="shared" si="15"/>
        <v>3882.8812225483002</v>
      </c>
      <c r="P40" s="256">
        <f t="shared" si="15"/>
        <v>3964.5429295860413</v>
      </c>
      <c r="Q40" s="256">
        <f t="shared" si="15"/>
        <v>3761.8632984903993</v>
      </c>
      <c r="R40" s="256">
        <f t="shared" si="18"/>
        <v>3460.6943991943126</v>
      </c>
      <c r="S40" s="256">
        <f t="shared" si="18"/>
        <v>3362.2336742185644</v>
      </c>
      <c r="T40" s="256">
        <f t="shared" si="18"/>
        <v>3860.30255695912</v>
      </c>
      <c r="U40" s="256">
        <f t="shared" si="18"/>
        <v>3333.2259386209735</v>
      </c>
      <c r="V40" s="256">
        <f t="shared" si="17"/>
        <v>3389.9150155452958</v>
      </c>
      <c r="W40" s="256">
        <f t="shared" si="17"/>
        <v>3606.9983154617357</v>
      </c>
      <c r="X40" s="256">
        <f t="shared" si="17"/>
        <v>4127.6014962965692</v>
      </c>
      <c r="Y40" s="256">
        <f t="shared" si="17"/>
        <v>4034.1045150528676</v>
      </c>
      <c r="Z40" s="256">
        <f t="shared" si="17"/>
        <v>4045.4011048975212</v>
      </c>
      <c r="AA40" s="256">
        <f t="shared" si="17"/>
        <v>3999.3676592247493</v>
      </c>
      <c r="AB40" s="256">
        <f t="shared" si="17"/>
        <v>4083.4792174736222</v>
      </c>
      <c r="AC40" s="256">
        <f t="shared" si="17"/>
        <v>3874.7191974451116</v>
      </c>
      <c r="AD40" s="256">
        <f t="shared" si="17"/>
        <v>3564.5152311701427</v>
      </c>
      <c r="AE40" s="256">
        <f t="shared" si="17"/>
        <v>3463.1006844451217</v>
      </c>
      <c r="AF40" s="256">
        <f t="shared" si="17"/>
        <v>3976.1116336678933</v>
      </c>
      <c r="AH40" s="264">
        <f t="shared" si="11"/>
        <v>43862.177757660611</v>
      </c>
      <c r="AI40" s="264">
        <f t="shared" si="12"/>
        <v>45498.540009301607</v>
      </c>
      <c r="AJ40" s="264">
        <f t="shared" si="13"/>
        <v>1636.362251640996</v>
      </c>
      <c r="AL40" s="264">
        <f t="shared" si="14"/>
        <v>1636.362251640996</v>
      </c>
      <c r="AP40" s="187"/>
    </row>
    <row r="41" spans="1:42">
      <c r="A41" s="145" t="s">
        <v>338</v>
      </c>
      <c r="B41" s="125" t="str">
        <f t="shared" si="8"/>
        <v>8750-01008</v>
      </c>
      <c r="C41" s="255" t="str">
        <f t="shared" si="9"/>
        <v>8750</v>
      </c>
      <c r="D41" s="256">
        <f>SUM($F41:K41)</f>
        <v>1364.4500000000012</v>
      </c>
      <c r="E41" s="257">
        <f t="shared" si="10"/>
        <v>5.4697101187528661E-4</v>
      </c>
      <c r="F41" s="258">
        <f>'Div 9 history'!B41</f>
        <v>314.79999999999995</v>
      </c>
      <c r="G41" s="258">
        <f>'Div 9 history'!C41</f>
        <v>6129.9900000000007</v>
      </c>
      <c r="H41" s="258">
        <f>'Div 9 history'!D41</f>
        <v>-6459.53</v>
      </c>
      <c r="I41" s="258">
        <f>'Div 9 history'!E41</f>
        <v>-161.04000000000002</v>
      </c>
      <c r="J41" s="258">
        <f>'Div 9 history'!F41</f>
        <v>1147.56</v>
      </c>
      <c r="K41" s="258">
        <f>'Div 9 history'!G41</f>
        <v>392.67000000000007</v>
      </c>
      <c r="L41" s="256">
        <f t="shared" si="15"/>
        <v>268.01535824208082</v>
      </c>
      <c r="M41" s="256">
        <f t="shared" si="15"/>
        <v>261.94436835968372</v>
      </c>
      <c r="N41" s="256">
        <f t="shared" si="15"/>
        <v>262.67788383515904</v>
      </c>
      <c r="O41" s="256">
        <f t="shared" si="15"/>
        <v>259.68881852830344</v>
      </c>
      <c r="P41" s="256">
        <f t="shared" si="15"/>
        <v>265.15038971839965</v>
      </c>
      <c r="Q41" s="256">
        <f t="shared" si="15"/>
        <v>251.59508608631054</v>
      </c>
      <c r="R41" s="256">
        <f t="shared" si="18"/>
        <v>231.4527765092121</v>
      </c>
      <c r="S41" s="256">
        <f t="shared" si="18"/>
        <v>224.86767954773165</v>
      </c>
      <c r="T41" s="256">
        <f t="shared" si="18"/>
        <v>258.17874735827888</v>
      </c>
      <c r="U41" s="256">
        <f t="shared" si="18"/>
        <v>222.92762932374464</v>
      </c>
      <c r="V41" s="256">
        <f t="shared" si="17"/>
        <v>226.719019934523</v>
      </c>
      <c r="W41" s="256">
        <f t="shared" si="17"/>
        <v>241.23764732651102</v>
      </c>
      <c r="X41" s="256">
        <f t="shared" si="17"/>
        <v>276.05581898934327</v>
      </c>
      <c r="Y41" s="256">
        <f t="shared" si="17"/>
        <v>269.80269941047419</v>
      </c>
      <c r="Z41" s="256">
        <f t="shared" si="17"/>
        <v>270.55822035021379</v>
      </c>
      <c r="AA41" s="256">
        <f t="shared" si="17"/>
        <v>267.47948308415255</v>
      </c>
      <c r="AB41" s="256">
        <f t="shared" si="17"/>
        <v>273.10490140995165</v>
      </c>
      <c r="AC41" s="256">
        <f t="shared" si="17"/>
        <v>259.14293866889989</v>
      </c>
      <c r="AD41" s="256">
        <f t="shared" si="17"/>
        <v>238.39635980448847</v>
      </c>
      <c r="AE41" s="256">
        <f t="shared" si="17"/>
        <v>231.61370993416361</v>
      </c>
      <c r="AF41" s="256">
        <f t="shared" si="17"/>
        <v>265.92410977902722</v>
      </c>
      <c r="AH41" s="264">
        <f t="shared" si="11"/>
        <v>2933.5219047699379</v>
      </c>
      <c r="AI41" s="264">
        <f t="shared" si="12"/>
        <v>3042.9625380154935</v>
      </c>
      <c r="AJ41" s="264">
        <f t="shared" si="13"/>
        <v>109.44063324555555</v>
      </c>
      <c r="AL41" s="264">
        <f t="shared" si="14"/>
        <v>109.44063324555555</v>
      </c>
      <c r="AP41" s="187"/>
    </row>
    <row r="42" spans="1:42">
      <c r="A42" s="145" t="s">
        <v>340</v>
      </c>
      <c r="B42" s="125" t="str">
        <f t="shared" si="8"/>
        <v>8760-01008</v>
      </c>
      <c r="C42" s="255" t="str">
        <f t="shared" si="9"/>
        <v>8760</v>
      </c>
      <c r="D42" s="256">
        <f>SUM($F42:K42)</f>
        <v>1384.6</v>
      </c>
      <c r="E42" s="257">
        <f t="shared" si="10"/>
        <v>5.5504860056617767E-4</v>
      </c>
      <c r="F42" s="258">
        <f>'Div 9 history'!B42</f>
        <v>805.34</v>
      </c>
      <c r="G42" s="258">
        <f>'Div 9 history'!C42</f>
        <v>6.67</v>
      </c>
      <c r="H42" s="258">
        <f>'Div 9 history'!D42</f>
        <v>-718.88</v>
      </c>
      <c r="I42" s="258">
        <f>'Div 9 history'!E42</f>
        <v>-93.13</v>
      </c>
      <c r="J42" s="258">
        <f>'Div 9 history'!F42</f>
        <v>693.04000000000008</v>
      </c>
      <c r="K42" s="258">
        <f>'Div 9 history'!G42</f>
        <v>691.56</v>
      </c>
      <c r="L42" s="256">
        <f t="shared" si="15"/>
        <v>271.97337023854652</v>
      </c>
      <c r="M42" s="256">
        <f t="shared" si="15"/>
        <v>265.81272485676845</v>
      </c>
      <c r="N42" s="256">
        <f t="shared" si="15"/>
        <v>266.55707278255767</v>
      </c>
      <c r="O42" s="256">
        <f t="shared" si="15"/>
        <v>263.52386539212768</v>
      </c>
      <c r="P42" s="256">
        <f t="shared" si="15"/>
        <v>269.06609227461308</v>
      </c>
      <c r="Q42" s="256">
        <f t="shared" si="15"/>
        <v>255.31060588156785</v>
      </c>
      <c r="R42" s="256">
        <f t="shared" si="18"/>
        <v>234.8708375936493</v>
      </c>
      <c r="S42" s="256">
        <f t="shared" si="18"/>
        <v>228.18849287389713</v>
      </c>
      <c r="T42" s="256">
        <f t="shared" si="18"/>
        <v>261.99149370975306</v>
      </c>
      <c r="U42" s="256">
        <f t="shared" si="18"/>
        <v>226.21979226916085</v>
      </c>
      <c r="V42" s="256">
        <f t="shared" ref="V42:AF57" si="19">$E42*V$70</f>
        <v>230.06717358740906</v>
      </c>
      <c r="W42" s="256">
        <f t="shared" si="19"/>
        <v>244.80020996613058</v>
      </c>
      <c r="X42" s="256">
        <f t="shared" si="19"/>
        <v>280.1325713457029</v>
      </c>
      <c r="Y42" s="256">
        <f t="shared" si="19"/>
        <v>273.78710660247151</v>
      </c>
      <c r="Z42" s="256">
        <f t="shared" si="19"/>
        <v>274.55378496603441</v>
      </c>
      <c r="AA42" s="256">
        <f t="shared" si="19"/>
        <v>271.42958135389148</v>
      </c>
      <c r="AB42" s="256">
        <f t="shared" si="19"/>
        <v>277.13807504285148</v>
      </c>
      <c r="AC42" s="256">
        <f t="shared" si="19"/>
        <v>262.9699240580149</v>
      </c>
      <c r="AD42" s="256">
        <f t="shared" si="19"/>
        <v>241.91696272145879</v>
      </c>
      <c r="AE42" s="256">
        <f t="shared" si="19"/>
        <v>235.03414766011406</v>
      </c>
      <c r="AF42" s="256">
        <f t="shared" si="19"/>
        <v>269.85123852104567</v>
      </c>
      <c r="AH42" s="264">
        <f t="shared" si="11"/>
        <v>2976.8437314261814</v>
      </c>
      <c r="AI42" s="264">
        <f t="shared" si="12"/>
        <v>3087.900568094286</v>
      </c>
      <c r="AJ42" s="264">
        <f t="shared" si="13"/>
        <v>111.05683666810455</v>
      </c>
      <c r="AL42" s="264">
        <f t="shared" si="14"/>
        <v>111.05683666810455</v>
      </c>
      <c r="AP42" s="187"/>
    </row>
    <row r="43" spans="1:42">
      <c r="A43" s="145" t="s">
        <v>342</v>
      </c>
      <c r="B43" s="125" t="str">
        <f t="shared" si="8"/>
        <v>8780-01008</v>
      </c>
      <c r="C43" s="255" t="str">
        <f t="shared" si="9"/>
        <v>8780</v>
      </c>
      <c r="D43" s="256">
        <f>SUM($F43:K43)</f>
        <v>-6956.4000000000051</v>
      </c>
      <c r="E43" s="257">
        <f t="shared" si="10"/>
        <v>-2.7886321572862644E-3</v>
      </c>
      <c r="F43" s="258">
        <f>'Div 9 history'!B43</f>
        <v>9191.7799999999988</v>
      </c>
      <c r="G43" s="258">
        <f>'Div 9 history'!C43</f>
        <v>8634.130000000001</v>
      </c>
      <c r="H43" s="258">
        <f>'Div 9 history'!D43</f>
        <v>-28668.900000000005</v>
      </c>
      <c r="I43" s="258">
        <f>'Div 9 history'!E43</f>
        <v>2513.56</v>
      </c>
      <c r="J43" s="258">
        <f>'Div 9 history'!F43</f>
        <v>-843.90000000000009</v>
      </c>
      <c r="K43" s="258">
        <f>'Div 9 history'!G43</f>
        <v>2216.9300000000003</v>
      </c>
      <c r="L43" s="256">
        <f t="shared" si="15"/>
        <v>-1366.4275261645432</v>
      </c>
      <c r="M43" s="256">
        <f t="shared" si="15"/>
        <v>-1335.4756891474979</v>
      </c>
      <c r="N43" s="256">
        <f t="shared" si="15"/>
        <v>-1339.2153843020265</v>
      </c>
      <c r="O43" s="256">
        <f t="shared" si="15"/>
        <v>-1323.9761788341748</v>
      </c>
      <c r="P43" s="256">
        <f t="shared" si="15"/>
        <v>-1351.8210055605373</v>
      </c>
      <c r="Q43" s="256">
        <f t="shared" si="15"/>
        <v>-1282.7117570089124</v>
      </c>
      <c r="R43" s="256">
        <f t="shared" si="18"/>
        <v>-1180.0198574580841</v>
      </c>
      <c r="S43" s="256">
        <f t="shared" si="18"/>
        <v>-1146.4469390639747</v>
      </c>
      <c r="T43" s="256">
        <f t="shared" si="18"/>
        <v>-1316.2773558013346</v>
      </c>
      <c r="U43" s="256">
        <f t="shared" si="18"/>
        <v>-1136.5559460791505</v>
      </c>
      <c r="V43" s="256">
        <f t="shared" si="19"/>
        <v>-1155.8856610887287</v>
      </c>
      <c r="W43" s="256">
        <f t="shared" si="19"/>
        <v>-1229.9062405087334</v>
      </c>
      <c r="X43" s="256">
        <f t="shared" si="19"/>
        <v>-1407.4203519494797</v>
      </c>
      <c r="Y43" s="256">
        <f t="shared" si="19"/>
        <v>-1375.5399598219228</v>
      </c>
      <c r="Z43" s="256">
        <f t="shared" si="19"/>
        <v>-1379.3918458310875</v>
      </c>
      <c r="AA43" s="256">
        <f t="shared" si="19"/>
        <v>-1363.6954641992002</v>
      </c>
      <c r="AB43" s="256">
        <f t="shared" si="19"/>
        <v>-1392.3756357273535</v>
      </c>
      <c r="AC43" s="256">
        <f t="shared" si="19"/>
        <v>-1321.1931097191798</v>
      </c>
      <c r="AD43" s="256">
        <f t="shared" si="19"/>
        <v>-1215.4204531818268</v>
      </c>
      <c r="AE43" s="256">
        <f t="shared" si="19"/>
        <v>-1180.8403472358941</v>
      </c>
      <c r="AF43" s="256">
        <f t="shared" si="19"/>
        <v>-1355.7656764753747</v>
      </c>
      <c r="AH43" s="264">
        <f t="shared" si="11"/>
        <v>-14956.027541017696</v>
      </c>
      <c r="AI43" s="264">
        <f t="shared" si="12"/>
        <v>-15513.990691817929</v>
      </c>
      <c r="AJ43" s="264">
        <f t="shared" si="13"/>
        <v>-557.96315080023305</v>
      </c>
      <c r="AL43" s="264">
        <f t="shared" si="14"/>
        <v>-557.96315080023305</v>
      </c>
    </row>
    <row r="44" spans="1:42">
      <c r="A44" s="145" t="s">
        <v>343</v>
      </c>
      <c r="B44" s="125" t="str">
        <f t="shared" si="8"/>
        <v>8870-01008</v>
      </c>
      <c r="C44" s="255" t="str">
        <f t="shared" si="9"/>
        <v>8870</v>
      </c>
      <c r="D44" s="256">
        <f>SUM($F44:K44)</f>
        <v>-797.2</v>
      </c>
      <c r="E44" s="257">
        <f t="shared" si="10"/>
        <v>-3.1957586622227132E-4</v>
      </c>
      <c r="F44" s="258">
        <f>'Div 9 history'!B44</f>
        <v>-957.25</v>
      </c>
      <c r="G44" s="258">
        <f>'Div 9 history'!C44</f>
        <v>43.34</v>
      </c>
      <c r="H44" s="258">
        <f>'Div 9 history'!D44</f>
        <v>-94</v>
      </c>
      <c r="I44" s="258">
        <f>'Div 9 history'!E44</f>
        <v>35.97</v>
      </c>
      <c r="J44" s="258">
        <f>'Div 9 history'!F44</f>
        <v>462.49999999999994</v>
      </c>
      <c r="K44" s="258">
        <f>'Div 9 history'!G44</f>
        <v>-287.76</v>
      </c>
      <c r="L44" s="256">
        <f t="shared" si="15"/>
        <v>-156.59191878821991</v>
      </c>
      <c r="M44" s="256">
        <f t="shared" si="15"/>
        <v>-153.04485357201779</v>
      </c>
      <c r="N44" s="256">
        <f t="shared" si="15"/>
        <v>-153.47342078741514</v>
      </c>
      <c r="O44" s="256">
        <f t="shared" si="15"/>
        <v>-151.72701537671833</v>
      </c>
      <c r="P44" s="256">
        <f t="shared" si="15"/>
        <v>-154.91801875005169</v>
      </c>
      <c r="Q44" s="256">
        <f t="shared" si="15"/>
        <v>-146.99813304115693</v>
      </c>
      <c r="R44" s="256">
        <f t="shared" si="18"/>
        <v>-135.22969213466504</v>
      </c>
      <c r="S44" s="256">
        <f t="shared" si="18"/>
        <v>-131.38225228879881</v>
      </c>
      <c r="T44" s="256">
        <f t="shared" si="18"/>
        <v>-150.84473406428944</v>
      </c>
      <c r="U44" s="256">
        <f t="shared" si="18"/>
        <v>-130.24874938391957</v>
      </c>
      <c r="V44" s="256">
        <f t="shared" si="19"/>
        <v>-132.46392516530588</v>
      </c>
      <c r="W44" s="256">
        <f t="shared" si="19"/>
        <v>-140.94664696302132</v>
      </c>
      <c r="X44" s="256">
        <f t="shared" si="19"/>
        <v>-161.28967635186652</v>
      </c>
      <c r="Y44" s="256">
        <f t="shared" si="19"/>
        <v>-157.63619917917831</v>
      </c>
      <c r="Z44" s="256">
        <f t="shared" si="19"/>
        <v>-158.07762341103762</v>
      </c>
      <c r="AA44" s="256">
        <f t="shared" si="19"/>
        <v>-156.27882583801988</v>
      </c>
      <c r="AB44" s="256">
        <f t="shared" si="19"/>
        <v>-159.56555931255323</v>
      </c>
      <c r="AC44" s="256">
        <f t="shared" si="19"/>
        <v>-151.40807703239167</v>
      </c>
      <c r="AD44" s="256">
        <f t="shared" si="19"/>
        <v>-139.28658289870501</v>
      </c>
      <c r="AE44" s="256">
        <f t="shared" si="19"/>
        <v>-135.32371985746278</v>
      </c>
      <c r="AF44" s="256">
        <f t="shared" si="19"/>
        <v>-155.37007608621812</v>
      </c>
      <c r="AH44" s="264">
        <f t="shared" si="11"/>
        <v>-1713.9533603155799</v>
      </c>
      <c r="AI44" s="264">
        <f t="shared" si="12"/>
        <v>-1777.89566147968</v>
      </c>
      <c r="AJ44" s="264">
        <f t="shared" si="13"/>
        <v>-63.942301164100172</v>
      </c>
      <c r="AL44" s="264">
        <f t="shared" si="14"/>
        <v>-63.942301164100172</v>
      </c>
    </row>
    <row r="45" spans="1:42">
      <c r="A45" s="145" t="s">
        <v>344</v>
      </c>
      <c r="B45" s="125" t="str">
        <f t="shared" si="8"/>
        <v>8890-01008</v>
      </c>
      <c r="C45" s="255" t="str">
        <f t="shared" si="9"/>
        <v>8890</v>
      </c>
      <c r="D45" s="256">
        <f>SUM($F45:K45)</f>
        <v>0</v>
      </c>
      <c r="E45" s="257">
        <f t="shared" si="10"/>
        <v>0</v>
      </c>
      <c r="F45" s="258">
        <f>'Div 9 history'!B45</f>
        <v>0</v>
      </c>
      <c r="G45" s="258">
        <f>'Div 9 history'!C45</f>
        <v>0</v>
      </c>
      <c r="H45" s="258">
        <f>'Div 9 history'!D45</f>
        <v>0</v>
      </c>
      <c r="I45" s="258">
        <f>'Div 9 history'!E45</f>
        <v>0</v>
      </c>
      <c r="J45" s="258">
        <f>'Div 9 history'!F45</f>
        <v>0</v>
      </c>
      <c r="K45" s="258">
        <f>'Div 9 history'!G45</f>
        <v>0</v>
      </c>
      <c r="L45" s="256">
        <f t="shared" si="15"/>
        <v>0</v>
      </c>
      <c r="M45" s="256">
        <f t="shared" si="15"/>
        <v>0</v>
      </c>
      <c r="N45" s="256">
        <f t="shared" si="15"/>
        <v>0</v>
      </c>
      <c r="O45" s="256">
        <f t="shared" si="15"/>
        <v>0</v>
      </c>
      <c r="P45" s="256">
        <f t="shared" si="15"/>
        <v>0</v>
      </c>
      <c r="Q45" s="256">
        <f t="shared" si="15"/>
        <v>0</v>
      </c>
      <c r="R45" s="256">
        <f t="shared" si="18"/>
        <v>0</v>
      </c>
      <c r="S45" s="256">
        <f t="shared" si="18"/>
        <v>0</v>
      </c>
      <c r="T45" s="256">
        <f t="shared" si="18"/>
        <v>0</v>
      </c>
      <c r="U45" s="256">
        <f t="shared" si="18"/>
        <v>0</v>
      </c>
      <c r="V45" s="256">
        <f t="shared" si="19"/>
        <v>0</v>
      </c>
      <c r="W45" s="256">
        <f t="shared" si="19"/>
        <v>0</v>
      </c>
      <c r="X45" s="256">
        <f t="shared" si="19"/>
        <v>0</v>
      </c>
      <c r="Y45" s="256">
        <f t="shared" si="19"/>
        <v>0</v>
      </c>
      <c r="Z45" s="256">
        <f t="shared" si="19"/>
        <v>0</v>
      </c>
      <c r="AA45" s="256">
        <f t="shared" si="19"/>
        <v>0</v>
      </c>
      <c r="AB45" s="256">
        <f t="shared" si="19"/>
        <v>0</v>
      </c>
      <c r="AC45" s="256">
        <f t="shared" si="19"/>
        <v>0</v>
      </c>
      <c r="AD45" s="256">
        <f t="shared" si="19"/>
        <v>0</v>
      </c>
      <c r="AE45" s="256">
        <f t="shared" si="19"/>
        <v>0</v>
      </c>
      <c r="AF45" s="256">
        <f t="shared" si="19"/>
        <v>0</v>
      </c>
      <c r="AH45" s="264">
        <f t="shared" si="11"/>
        <v>0</v>
      </c>
      <c r="AI45" s="264">
        <f t="shared" si="12"/>
        <v>0</v>
      </c>
      <c r="AJ45" s="264">
        <f t="shared" si="13"/>
        <v>0</v>
      </c>
      <c r="AL45" s="264">
        <f t="shared" si="14"/>
        <v>0</v>
      </c>
    </row>
    <row r="46" spans="1:42">
      <c r="A46" s="145" t="s">
        <v>346</v>
      </c>
      <c r="B46" s="125" t="str">
        <f t="shared" si="8"/>
        <v>8900-01008</v>
      </c>
      <c r="C46" s="255" t="str">
        <f t="shared" si="9"/>
        <v>8900</v>
      </c>
      <c r="D46" s="256">
        <f>SUM($F46:K46)</f>
        <v>0</v>
      </c>
      <c r="E46" s="257">
        <f t="shared" si="10"/>
        <v>0</v>
      </c>
      <c r="F46" s="258">
        <f>'Div 9 history'!B46</f>
        <v>0</v>
      </c>
      <c r="G46" s="258">
        <f>'Div 9 history'!C46</f>
        <v>0</v>
      </c>
      <c r="H46" s="258">
        <f>'Div 9 history'!D46</f>
        <v>0</v>
      </c>
      <c r="I46" s="258">
        <f>'Div 9 history'!E46</f>
        <v>0</v>
      </c>
      <c r="J46" s="258">
        <f>'Div 9 history'!F46</f>
        <v>0</v>
      </c>
      <c r="K46" s="258">
        <f>'Div 9 history'!G46</f>
        <v>0</v>
      </c>
      <c r="L46" s="256">
        <f t="shared" si="15"/>
        <v>0</v>
      </c>
      <c r="M46" s="256">
        <f t="shared" si="15"/>
        <v>0</v>
      </c>
      <c r="N46" s="256">
        <f t="shared" si="15"/>
        <v>0</v>
      </c>
      <c r="O46" s="256">
        <f t="shared" si="15"/>
        <v>0</v>
      </c>
      <c r="P46" s="256">
        <f t="shared" si="15"/>
        <v>0</v>
      </c>
      <c r="Q46" s="256">
        <f t="shared" si="15"/>
        <v>0</v>
      </c>
      <c r="R46" s="256">
        <f t="shared" ref="R46:AA55" si="20">$E46*R$70</f>
        <v>0</v>
      </c>
      <c r="S46" s="256">
        <f t="shared" si="20"/>
        <v>0</v>
      </c>
      <c r="T46" s="256">
        <f t="shared" si="20"/>
        <v>0</v>
      </c>
      <c r="U46" s="256">
        <f t="shared" si="20"/>
        <v>0</v>
      </c>
      <c r="V46" s="256">
        <f t="shared" si="20"/>
        <v>0</v>
      </c>
      <c r="W46" s="256">
        <f t="shared" si="20"/>
        <v>0</v>
      </c>
      <c r="X46" s="256">
        <f t="shared" si="20"/>
        <v>0</v>
      </c>
      <c r="Y46" s="256">
        <f t="shared" si="20"/>
        <v>0</v>
      </c>
      <c r="Z46" s="256">
        <f t="shared" si="20"/>
        <v>0</v>
      </c>
      <c r="AA46" s="256">
        <f t="shared" si="20"/>
        <v>0</v>
      </c>
      <c r="AB46" s="256">
        <f t="shared" si="19"/>
        <v>0</v>
      </c>
      <c r="AC46" s="256">
        <f t="shared" si="19"/>
        <v>0</v>
      </c>
      <c r="AD46" s="256">
        <f t="shared" si="19"/>
        <v>0</v>
      </c>
      <c r="AE46" s="256">
        <f t="shared" si="19"/>
        <v>0</v>
      </c>
      <c r="AF46" s="256">
        <f t="shared" si="19"/>
        <v>0</v>
      </c>
      <c r="AH46" s="264">
        <f t="shared" si="11"/>
        <v>0</v>
      </c>
      <c r="AI46" s="264">
        <f t="shared" si="12"/>
        <v>0</v>
      </c>
      <c r="AJ46" s="264">
        <f t="shared" si="13"/>
        <v>0</v>
      </c>
      <c r="AL46" s="264">
        <f t="shared" si="14"/>
        <v>0</v>
      </c>
    </row>
    <row r="47" spans="1:42">
      <c r="A47" s="145" t="s">
        <v>348</v>
      </c>
      <c r="B47" s="125" t="str">
        <f t="shared" si="8"/>
        <v>8910-01008</v>
      </c>
      <c r="C47" s="255" t="str">
        <f t="shared" si="9"/>
        <v>8910</v>
      </c>
      <c r="D47" s="256">
        <f>SUM($F47:K47)</f>
        <v>-13.579999999999998</v>
      </c>
      <c r="E47" s="257">
        <f t="shared" si="10"/>
        <v>-5.4438538174842498E-6</v>
      </c>
      <c r="F47" s="258">
        <f>'Div 9 history'!B47</f>
        <v>-117.09</v>
      </c>
      <c r="G47" s="258">
        <f>'Div 9 history'!C47</f>
        <v>0</v>
      </c>
      <c r="H47" s="258">
        <f>'Div 9 history'!D47</f>
        <v>0</v>
      </c>
      <c r="I47" s="258">
        <f>'Div 9 history'!E47</f>
        <v>0</v>
      </c>
      <c r="J47" s="258">
        <f>'Div 9 history'!F47</f>
        <v>181.34</v>
      </c>
      <c r="K47" s="258">
        <f>'Div 9 history'!G47</f>
        <v>-77.83</v>
      </c>
      <c r="L47" s="256">
        <f t="shared" si="15"/>
        <v>-2.6674840154842276</v>
      </c>
      <c r="M47" s="256">
        <f t="shared" si="15"/>
        <v>-2.6070611032463638</v>
      </c>
      <c r="N47" s="256">
        <f t="shared" si="15"/>
        <v>-2.6143615834083005</v>
      </c>
      <c r="O47" s="256">
        <f t="shared" si="15"/>
        <v>-2.5846122288206654</v>
      </c>
      <c r="P47" s="256">
        <f t="shared" si="15"/>
        <v>-2.6389697624507042</v>
      </c>
      <c r="Q47" s="256">
        <f t="shared" si="15"/>
        <v>-2.5040575096574398</v>
      </c>
      <c r="R47" s="256">
        <f t="shared" si="20"/>
        <v>-2.3035865770054578</v>
      </c>
      <c r="S47" s="256">
        <f t="shared" si="20"/>
        <v>-2.2380468967409524</v>
      </c>
      <c r="T47" s="256">
        <f t="shared" si="20"/>
        <v>-2.5695829008944435</v>
      </c>
      <c r="U47" s="256">
        <f t="shared" si="20"/>
        <v>-2.2187381041565826</v>
      </c>
      <c r="V47" s="256">
        <f t="shared" si="19"/>
        <v>-2.2564727844265597</v>
      </c>
      <c r="W47" s="256">
        <f t="shared" si="19"/>
        <v>-2.4009727367760023</v>
      </c>
      <c r="X47" s="256">
        <f t="shared" si="19"/>
        <v>-2.7475085359487545</v>
      </c>
      <c r="Y47" s="256">
        <f t="shared" si="19"/>
        <v>-2.6852729363437549</v>
      </c>
      <c r="Z47" s="256">
        <f t="shared" si="19"/>
        <v>-2.6927924309105498</v>
      </c>
      <c r="AA47" s="256">
        <f t="shared" si="19"/>
        <v>-2.6621505956852856</v>
      </c>
      <c r="AB47" s="256">
        <f t="shared" si="19"/>
        <v>-2.7181388553242254</v>
      </c>
      <c r="AC47" s="256">
        <f t="shared" si="19"/>
        <v>-2.5791792349471634</v>
      </c>
      <c r="AD47" s="256">
        <f t="shared" si="19"/>
        <v>-2.372694174315622</v>
      </c>
      <c r="AE47" s="256">
        <f t="shared" si="19"/>
        <v>-2.3051883036431811</v>
      </c>
      <c r="AF47" s="256">
        <f t="shared" si="19"/>
        <v>-2.6466703879212767</v>
      </c>
      <c r="AH47" s="264">
        <f t="shared" si="11"/>
        <v>-29.196546203067697</v>
      </c>
      <c r="AI47" s="264">
        <f t="shared" si="12"/>
        <v>-30.28577908039896</v>
      </c>
      <c r="AJ47" s="264">
        <f t="shared" si="13"/>
        <v>-1.0892328773312627</v>
      </c>
      <c r="AL47" s="264">
        <f t="shared" si="14"/>
        <v>-1.0892328773312627</v>
      </c>
    </row>
    <row r="48" spans="1:42">
      <c r="A48" s="145" t="s">
        <v>577</v>
      </c>
      <c r="B48" s="125" t="str">
        <f t="shared" si="8"/>
        <v>8920-01008</v>
      </c>
      <c r="C48" s="255" t="str">
        <f t="shared" si="9"/>
        <v>8920</v>
      </c>
      <c r="D48" s="256">
        <f>SUM($F48:K48)</f>
        <v>30.26</v>
      </c>
      <c r="E48" s="257">
        <f t="shared" si="10"/>
        <v>1.213041358741336E-5</v>
      </c>
      <c r="F48" s="258">
        <f>'Div 9 history'!B48</f>
        <v>0</v>
      </c>
      <c r="G48" s="258">
        <f>'Div 9 history'!C48</f>
        <v>27.35</v>
      </c>
      <c r="H48" s="258">
        <f>'Div 9 history'!D48</f>
        <v>2.0399999999999991</v>
      </c>
      <c r="I48" s="258">
        <f>'Div 9 history'!E48</f>
        <v>14.37</v>
      </c>
      <c r="J48" s="258">
        <f>'Div 9 history'!F48</f>
        <v>-43.76</v>
      </c>
      <c r="K48" s="258">
        <f>'Div 9 history'!G48</f>
        <v>30.26</v>
      </c>
      <c r="L48" s="256">
        <f t="shared" si="15"/>
        <v>5.943892953501674</v>
      </c>
      <c r="M48" s="256">
        <f t="shared" si="15"/>
        <v>5.8092539752750358</v>
      </c>
      <c r="N48" s="256">
        <f t="shared" si="15"/>
        <v>5.8255214664164354</v>
      </c>
      <c r="O48" s="256">
        <f t="shared" si="15"/>
        <v>5.7592316674604822</v>
      </c>
      <c r="P48" s="256">
        <f t="shared" si="15"/>
        <v>5.8803553027804369</v>
      </c>
      <c r="Q48" s="256">
        <f t="shared" si="15"/>
        <v>5.5797334493545021</v>
      </c>
      <c r="R48" s="256">
        <f t="shared" si="20"/>
        <v>5.1330287054628254</v>
      </c>
      <c r="S48" s="256">
        <f t="shared" si="20"/>
        <v>4.9869881513535521</v>
      </c>
      <c r="T48" s="256">
        <f t="shared" si="20"/>
        <v>5.7257421635541883</v>
      </c>
      <c r="U48" s="256">
        <f t="shared" si="20"/>
        <v>4.943962815300309</v>
      </c>
      <c r="V48" s="256">
        <f t="shared" si="19"/>
        <v>5.0280461308356195</v>
      </c>
      <c r="W48" s="256">
        <f t="shared" si="19"/>
        <v>5.3500320334935081</v>
      </c>
      <c r="X48" s="256">
        <f t="shared" si="19"/>
        <v>6.1222097421067252</v>
      </c>
      <c r="Y48" s="256">
        <f t="shared" si="19"/>
        <v>5.9835315945332868</v>
      </c>
      <c r="Z48" s="256">
        <f t="shared" si="19"/>
        <v>6.0002871104089293</v>
      </c>
      <c r="AA48" s="256">
        <f t="shared" si="19"/>
        <v>5.9320086174842972</v>
      </c>
      <c r="AB48" s="256">
        <f t="shared" si="19"/>
        <v>6.0567659618638494</v>
      </c>
      <c r="AC48" s="256">
        <f t="shared" si="19"/>
        <v>5.7471254528351379</v>
      </c>
      <c r="AD48" s="256">
        <f t="shared" si="19"/>
        <v>5.2870195666267108</v>
      </c>
      <c r="AE48" s="256">
        <f t="shared" si="19"/>
        <v>5.1365977958941587</v>
      </c>
      <c r="AF48" s="256">
        <f t="shared" si="19"/>
        <v>5.8975144284608136</v>
      </c>
      <c r="AH48" s="264">
        <f t="shared" si="11"/>
        <v>65.057988814788573</v>
      </c>
      <c r="AI48" s="264">
        <f t="shared" si="12"/>
        <v>67.485101249843339</v>
      </c>
      <c r="AJ48" s="264">
        <f t="shared" si="13"/>
        <v>2.4271124350547666</v>
      </c>
      <c r="AL48" s="264">
        <f t="shared" si="14"/>
        <v>2.4271124350547666</v>
      </c>
    </row>
    <row r="49" spans="1:38">
      <c r="A49" s="145" t="s">
        <v>352</v>
      </c>
      <c r="B49" s="125" t="str">
        <f t="shared" si="8"/>
        <v>9020-01008</v>
      </c>
      <c r="C49" s="255" t="str">
        <f t="shared" si="9"/>
        <v>9020</v>
      </c>
      <c r="D49" s="256">
        <f>SUM($F49:K49)</f>
        <v>-170.94000000000142</v>
      </c>
      <c r="E49" s="257">
        <f t="shared" si="10"/>
        <v>-6.8525211455137375E-5</v>
      </c>
      <c r="F49" s="258">
        <f>'Div 9 history'!B49</f>
        <v>4524.4699999999993</v>
      </c>
      <c r="G49" s="258">
        <f>'Div 9 history'!C49</f>
        <v>1030.81</v>
      </c>
      <c r="H49" s="258">
        <f>'Div 9 history'!D49</f>
        <v>-16212.740000000002</v>
      </c>
      <c r="I49" s="258">
        <f>'Div 9 history'!E49</f>
        <v>1184.43</v>
      </c>
      <c r="J49" s="258">
        <f>'Div 9 history'!F49</f>
        <v>2625.2599999999998</v>
      </c>
      <c r="K49" s="258">
        <f>'Div 9 history'!G49</f>
        <v>6676.8300000000008</v>
      </c>
      <c r="L49" s="256">
        <f t="shared" si="15"/>
        <v>-33.57729879284814</v>
      </c>
      <c r="M49" s="256">
        <f t="shared" si="15"/>
        <v>-32.816717598596263</v>
      </c>
      <c r="N49" s="256">
        <f t="shared" si="15"/>
        <v>-32.908613333418167</v>
      </c>
      <c r="O49" s="256">
        <f t="shared" si="15"/>
        <v>-32.534139498866587</v>
      </c>
      <c r="P49" s="256">
        <f t="shared" si="15"/>
        <v>-33.218371958271518</v>
      </c>
      <c r="Q49" s="256">
        <f t="shared" si="15"/>
        <v>-31.520146590636699</v>
      </c>
      <c r="R49" s="256">
        <f t="shared" si="20"/>
        <v>-28.996692891996783</v>
      </c>
      <c r="S49" s="256">
        <f t="shared" si="20"/>
        <v>-28.17170372083223</v>
      </c>
      <c r="T49" s="256">
        <f t="shared" si="20"/>
        <v>-32.344955896826207</v>
      </c>
      <c r="U49" s="256">
        <f t="shared" si="20"/>
        <v>-27.928651805930002</v>
      </c>
      <c r="V49" s="256">
        <f t="shared" si="19"/>
        <v>-28.403641956544874</v>
      </c>
      <c r="W49" s="256">
        <f t="shared" si="19"/>
        <v>-30.222553727871379</v>
      </c>
      <c r="X49" s="256">
        <f t="shared" si="19"/>
        <v>-34.584617756633584</v>
      </c>
      <c r="Y49" s="256">
        <f t="shared" si="19"/>
        <v>-33.801219126554145</v>
      </c>
      <c r="Z49" s="256">
        <f t="shared" si="19"/>
        <v>-33.895871733420712</v>
      </c>
      <c r="AA49" s="256">
        <f t="shared" si="19"/>
        <v>-33.510163683832587</v>
      </c>
      <c r="AB49" s="256">
        <f t="shared" si="19"/>
        <v>-34.214923117019666</v>
      </c>
      <c r="AC49" s="256">
        <f t="shared" si="19"/>
        <v>-32.465750988355801</v>
      </c>
      <c r="AD49" s="256">
        <f t="shared" si="19"/>
        <v>-29.86659367875669</v>
      </c>
      <c r="AE49" s="256">
        <f t="shared" si="19"/>
        <v>-29.016854832457199</v>
      </c>
      <c r="AF49" s="256">
        <f t="shared" si="19"/>
        <v>-33.315304573730991</v>
      </c>
      <c r="AH49" s="264">
        <f t="shared" si="11"/>
        <v>-367.51528777263877</v>
      </c>
      <c r="AI49" s="264">
        <f t="shared" si="12"/>
        <v>-381.22614698110766</v>
      </c>
      <c r="AJ49" s="264">
        <f t="shared" si="13"/>
        <v>-13.710859208468889</v>
      </c>
      <c r="AL49" s="264">
        <f t="shared" si="14"/>
        <v>-13.710859208468889</v>
      </c>
    </row>
    <row r="50" spans="1:38">
      <c r="A50" s="145" t="s">
        <v>330</v>
      </c>
      <c r="B50" s="125" t="str">
        <f t="shared" si="8"/>
        <v>9030-01008</v>
      </c>
      <c r="C50" s="255" t="str">
        <f t="shared" si="9"/>
        <v>9030</v>
      </c>
      <c r="D50" s="256">
        <f>SUM($F50:K50)</f>
        <v>-74.760000000000673</v>
      </c>
      <c r="E50" s="257">
        <f t="shared" si="10"/>
        <v>-2.9969257098315629E-5</v>
      </c>
      <c r="F50" s="258">
        <f>'Div 9 history'!B50</f>
        <v>776.57</v>
      </c>
      <c r="G50" s="258">
        <f>'Div 9 history'!C50</f>
        <v>1058.8399999999999</v>
      </c>
      <c r="H50" s="258">
        <f>'Div 9 history'!D50</f>
        <v>-3411.5600000000004</v>
      </c>
      <c r="I50" s="258">
        <f>'Div 9 history'!E50</f>
        <v>458.39</v>
      </c>
      <c r="J50" s="258">
        <f>'Div 9 history'!F50</f>
        <v>-70.94</v>
      </c>
      <c r="K50" s="258">
        <f>'Div 9 history'!G50</f>
        <v>1113.94</v>
      </c>
      <c r="L50" s="256">
        <f t="shared" si="15"/>
        <v>-14.684912002768975</v>
      </c>
      <c r="M50" s="256">
        <f t="shared" si="15"/>
        <v>-14.352274527150216</v>
      </c>
      <c r="N50" s="256">
        <f t="shared" si="15"/>
        <v>-14.39246479938191</v>
      </c>
      <c r="O50" s="256">
        <f t="shared" si="15"/>
        <v>-14.22869000196132</v>
      </c>
      <c r="P50" s="256">
        <f t="shared" si="15"/>
        <v>-14.527936630398857</v>
      </c>
      <c r="Q50" s="256">
        <f t="shared" si="15"/>
        <v>-13.785223816052424</v>
      </c>
      <c r="R50" s="256">
        <f t="shared" si="20"/>
        <v>-12.681600331143565</v>
      </c>
      <c r="S50" s="256">
        <f t="shared" si="20"/>
        <v>-12.320794256285357</v>
      </c>
      <c r="T50" s="256">
        <f t="shared" si="20"/>
        <v>-14.145951227604591</v>
      </c>
      <c r="U50" s="256">
        <f t="shared" si="20"/>
        <v>-12.214496367212639</v>
      </c>
      <c r="V50" s="256">
        <f t="shared" si="19"/>
        <v>-12.422231617358701</v>
      </c>
      <c r="W50" s="256">
        <f t="shared" si="19"/>
        <v>-13.217726200395846</v>
      </c>
      <c r="X50" s="256">
        <f t="shared" si="19"/>
        <v>-15.125459362852045</v>
      </c>
      <c r="Y50" s="256">
        <f t="shared" si="19"/>
        <v>-14.782842762964723</v>
      </c>
      <c r="Z50" s="256">
        <f t="shared" si="19"/>
        <v>-14.82423874336337</v>
      </c>
      <c r="AA50" s="256">
        <f t="shared" si="19"/>
        <v>-14.655550702020159</v>
      </c>
      <c r="AB50" s="256">
        <f t="shared" si="19"/>
        <v>-14.963774729310822</v>
      </c>
      <c r="AC50" s="256">
        <f t="shared" si="19"/>
        <v>-14.198780530533998</v>
      </c>
      <c r="AD50" s="256">
        <f t="shared" si="19"/>
        <v>-13.062048341077872</v>
      </c>
      <c r="AE50" s="256">
        <f t="shared" si="19"/>
        <v>-12.690418083973919</v>
      </c>
      <c r="AF50" s="256">
        <f t="shared" si="19"/>
        <v>-14.57032976443273</v>
      </c>
      <c r="AH50" s="264">
        <f t="shared" si="11"/>
        <v>-160.73150177771439</v>
      </c>
      <c r="AI50" s="264">
        <f t="shared" si="12"/>
        <v>-166.72789720549684</v>
      </c>
      <c r="AJ50" s="264">
        <f t="shared" si="13"/>
        <v>-5.9963954277824598</v>
      </c>
      <c r="AL50" s="264">
        <f t="shared" si="14"/>
        <v>-5.9963954277824598</v>
      </c>
    </row>
    <row r="51" spans="1:38">
      <c r="A51" s="145" t="s">
        <v>355</v>
      </c>
      <c r="B51" s="125" t="str">
        <f t="shared" si="8"/>
        <v>9090-01008</v>
      </c>
      <c r="C51" s="255" t="str">
        <f t="shared" si="9"/>
        <v>9090</v>
      </c>
      <c r="D51" s="256">
        <f>SUM($F51:K51)</f>
        <v>102.92000000000007</v>
      </c>
      <c r="E51" s="257">
        <f t="shared" si="10"/>
        <v>4.1257837621169326E-5</v>
      </c>
      <c r="F51" s="258">
        <f>'Div 9 history'!B51</f>
        <v>934.79</v>
      </c>
      <c r="G51" s="258">
        <f>'Div 9 history'!C51</f>
        <v>493.14</v>
      </c>
      <c r="H51" s="258">
        <f>'Div 9 history'!D51</f>
        <v>-3091.68</v>
      </c>
      <c r="I51" s="258">
        <f>'Div 9 history'!E51</f>
        <v>441.67</v>
      </c>
      <c r="J51" s="258">
        <f>'Div 9 history'!F51</f>
        <v>0</v>
      </c>
      <c r="K51" s="258">
        <f>'Div 9 history'!G51</f>
        <v>1325</v>
      </c>
      <c r="L51" s="256">
        <f t="shared" si="15"/>
        <v>20.216307428102866</v>
      </c>
      <c r="M51" s="256">
        <f t="shared" si="15"/>
        <v>19.758374723572604</v>
      </c>
      <c r="N51" s="256">
        <f t="shared" si="15"/>
        <v>19.813703546714471</v>
      </c>
      <c r="O51" s="256">
        <f t="shared" si="15"/>
        <v>19.588239365995811</v>
      </c>
      <c r="P51" s="256">
        <f t="shared" si="15"/>
        <v>20.000203825583704</v>
      </c>
      <c r="Q51" s="256">
        <f t="shared" si="15"/>
        <v>18.977731877315456</v>
      </c>
      <c r="R51" s="256">
        <f t="shared" si="20"/>
        <v>17.458404308203381</v>
      </c>
      <c r="S51" s="256">
        <f t="shared" si="20"/>
        <v>16.961692681338661</v>
      </c>
      <c r="T51" s="256">
        <f t="shared" si="20"/>
        <v>19.474335210607979</v>
      </c>
      <c r="U51" s="256">
        <f t="shared" si="20"/>
        <v>16.815355351973171</v>
      </c>
      <c r="V51" s="256">
        <f t="shared" si="19"/>
        <v>17.101338657818978</v>
      </c>
      <c r="W51" s="256">
        <f t="shared" si="19"/>
        <v>18.196473790057908</v>
      </c>
      <c r="X51" s="256">
        <f t="shared" si="19"/>
        <v>20.822796650945953</v>
      </c>
      <c r="Y51" s="256">
        <f t="shared" si="19"/>
        <v>20.351125965279785</v>
      </c>
      <c r="Z51" s="256">
        <f t="shared" si="19"/>
        <v>20.408114653115909</v>
      </c>
      <c r="AA51" s="256">
        <f t="shared" si="19"/>
        <v>20.175886546975686</v>
      </c>
      <c r="AB51" s="256">
        <f t="shared" si="19"/>
        <v>20.600209940351217</v>
      </c>
      <c r="AC51" s="256">
        <f t="shared" si="19"/>
        <v>19.547063833634923</v>
      </c>
      <c r="AD51" s="256">
        <f t="shared" si="19"/>
        <v>17.982156437449486</v>
      </c>
      <c r="AE51" s="256">
        <f t="shared" si="19"/>
        <v>17.470543461778824</v>
      </c>
      <c r="AF51" s="256">
        <f t="shared" si="19"/>
        <v>20.058565266926216</v>
      </c>
      <c r="AH51" s="264">
        <f t="shared" si="11"/>
        <v>221.27456076728495</v>
      </c>
      <c r="AI51" s="264">
        <f t="shared" si="12"/>
        <v>229.52963055630804</v>
      </c>
      <c r="AJ51" s="264">
        <f t="shared" si="13"/>
        <v>8.2550697890230822</v>
      </c>
      <c r="AL51" s="264">
        <f t="shared" si="14"/>
        <v>8.2550697890230822</v>
      </c>
    </row>
    <row r="52" spans="1:38">
      <c r="A52" s="145" t="s">
        <v>332</v>
      </c>
      <c r="B52" s="125" t="str">
        <f t="shared" si="8"/>
        <v>9110-01008</v>
      </c>
      <c r="C52" s="255" t="str">
        <f t="shared" si="9"/>
        <v>9110</v>
      </c>
      <c r="D52" s="256">
        <f>SUM($F52:K52)</f>
        <v>67.169999999999618</v>
      </c>
      <c r="E52" s="257">
        <f t="shared" si="10"/>
        <v>2.6926631879264732E-5</v>
      </c>
      <c r="F52" s="258">
        <f>'Div 9 history'!B52</f>
        <v>831.14</v>
      </c>
      <c r="G52" s="258">
        <f>'Div 9 history'!C52</f>
        <v>432.36</v>
      </c>
      <c r="H52" s="258">
        <f>'Div 9 history'!D52</f>
        <v>-2791.4300000000003</v>
      </c>
      <c r="I52" s="258">
        <f>'Div 9 history'!E52</f>
        <v>398.77000000000004</v>
      </c>
      <c r="J52" s="258">
        <f>'Div 9 history'!F52</f>
        <v>0.01</v>
      </c>
      <c r="K52" s="258">
        <f>'Div 9 history'!G52</f>
        <v>1196.32</v>
      </c>
      <c r="L52" s="256">
        <f t="shared" si="15"/>
        <v>13.194028079534212</v>
      </c>
      <c r="M52" s="256">
        <f t="shared" si="15"/>
        <v>12.895161583583011</v>
      </c>
      <c r="N52" s="256">
        <f t="shared" si="15"/>
        <v>12.931271543264698</v>
      </c>
      <c r="O52" s="256">
        <f t="shared" si="15"/>
        <v>12.784123962436167</v>
      </c>
      <c r="P52" s="256">
        <f t="shared" si="15"/>
        <v>13.052989612946453</v>
      </c>
      <c r="Q52" s="256">
        <f t="shared" si="15"/>
        <v>12.385680627664899</v>
      </c>
      <c r="R52" s="256">
        <f t="shared" si="20"/>
        <v>11.394102384201455</v>
      </c>
      <c r="S52" s="256">
        <f t="shared" si="20"/>
        <v>11.069927102657509</v>
      </c>
      <c r="T52" s="256">
        <f t="shared" si="20"/>
        <v>12.70978523218548</v>
      </c>
      <c r="U52" s="256">
        <f t="shared" si="20"/>
        <v>10.974421093976202</v>
      </c>
      <c r="V52" s="256">
        <f t="shared" si="19"/>
        <v>11.161066047859439</v>
      </c>
      <c r="W52" s="256">
        <f t="shared" si="19"/>
        <v>11.875798139119528</v>
      </c>
      <c r="X52" s="256">
        <f t="shared" si="19"/>
        <v>13.589848921920238</v>
      </c>
      <c r="Y52" s="256">
        <f t="shared" si="19"/>
        <v>13.282016431090502</v>
      </c>
      <c r="Z52" s="256">
        <f t="shared" si="19"/>
        <v>13.319209689562641</v>
      </c>
      <c r="AA52" s="256">
        <f t="shared" si="19"/>
        <v>13.167647681309253</v>
      </c>
      <c r="AB52" s="256">
        <f t="shared" si="19"/>
        <v>13.444579301334848</v>
      </c>
      <c r="AC52" s="256">
        <f t="shared" si="19"/>
        <v>12.757251046494845</v>
      </c>
      <c r="AD52" s="256">
        <f t="shared" si="19"/>
        <v>11.7359254557275</v>
      </c>
      <c r="AE52" s="256">
        <f t="shared" si="19"/>
        <v>11.402024915737234</v>
      </c>
      <c r="AF52" s="256">
        <f t="shared" si="19"/>
        <v>13.091078789151045</v>
      </c>
      <c r="AH52" s="264">
        <f t="shared" si="11"/>
        <v>144.41325540942907</v>
      </c>
      <c r="AI52" s="264">
        <f t="shared" si="12"/>
        <v>149.80086751328329</v>
      </c>
      <c r="AJ52" s="264">
        <f t="shared" si="13"/>
        <v>5.3876121038542237</v>
      </c>
      <c r="AL52" s="264">
        <f t="shared" si="14"/>
        <v>5.3876121038542237</v>
      </c>
    </row>
    <row r="53" spans="1:38">
      <c r="A53" s="145" t="s">
        <v>578</v>
      </c>
      <c r="B53" s="125" t="str">
        <f t="shared" si="8"/>
        <v>9200-01008</v>
      </c>
      <c r="C53" s="255" t="str">
        <f t="shared" si="9"/>
        <v>9200</v>
      </c>
      <c r="D53" s="256">
        <f>SUM($F53:K53)</f>
        <v>731.65000000000055</v>
      </c>
      <c r="E53" s="257">
        <f t="shared" si="10"/>
        <v>2.9329864842138109E-4</v>
      </c>
      <c r="F53" s="258">
        <f>'Div 9 history'!B53</f>
        <v>3225.01</v>
      </c>
      <c r="G53" s="258">
        <f>'Div 9 history'!C53</f>
        <v>-633.1</v>
      </c>
      <c r="H53" s="258">
        <f>'Div 9 history'!D53</f>
        <v>-4340.62</v>
      </c>
      <c r="I53" s="258">
        <f>'Div 9 history'!E53</f>
        <v>620.09</v>
      </c>
      <c r="J53" s="258">
        <f>'Div 9 history'!F53</f>
        <v>0</v>
      </c>
      <c r="K53" s="258">
        <f>'Div 9 history'!G53</f>
        <v>1860.27</v>
      </c>
      <c r="L53" s="256">
        <f t="shared" si="15"/>
        <v>143.71610308755794</v>
      </c>
      <c r="M53" s="256">
        <f t="shared" si="15"/>
        <v>140.46069633212105</v>
      </c>
      <c r="N53" s="256">
        <f t="shared" si="15"/>
        <v>140.85402448458652</v>
      </c>
      <c r="O53" s="256">
        <f t="shared" si="15"/>
        <v>139.2512177626393</v>
      </c>
      <c r="P53" s="256">
        <f t="shared" si="15"/>
        <v>142.17983996296462</v>
      </c>
      <c r="Q53" s="256">
        <f t="shared" si="15"/>
        <v>134.91116914144828</v>
      </c>
      <c r="R53" s="256">
        <f t="shared" si="20"/>
        <v>124.11039168380302</v>
      </c>
      <c r="S53" s="256">
        <f t="shared" si="20"/>
        <v>120.57930868928716</v>
      </c>
      <c r="T53" s="256">
        <f t="shared" si="20"/>
        <v>138.44148228567167</v>
      </c>
      <c r="U53" s="256">
        <f t="shared" si="20"/>
        <v>119.53900838778831</v>
      </c>
      <c r="V53" s="256">
        <f t="shared" si="19"/>
        <v>121.57204070145022</v>
      </c>
      <c r="W53" s="256">
        <f t="shared" si="19"/>
        <v>129.3572682520003</v>
      </c>
      <c r="X53" s="256">
        <f t="shared" si="19"/>
        <v>148.0275861801847</v>
      </c>
      <c r="Y53" s="256">
        <f t="shared" si="19"/>
        <v>144.67451722208469</v>
      </c>
      <c r="Z53" s="256">
        <f t="shared" si="19"/>
        <v>145.07964521912413</v>
      </c>
      <c r="AA53" s="256">
        <f t="shared" si="19"/>
        <v>143.42875429551847</v>
      </c>
      <c r="AB53" s="256">
        <f t="shared" si="19"/>
        <v>146.44523516185356</v>
      </c>
      <c r="AC53" s="256">
        <f t="shared" si="19"/>
        <v>138.95850421569173</v>
      </c>
      <c r="AD53" s="256">
        <f t="shared" si="19"/>
        <v>127.83370343431712</v>
      </c>
      <c r="AE53" s="256">
        <f t="shared" si="19"/>
        <v>124.19668794996578</v>
      </c>
      <c r="AF53" s="256">
        <f t="shared" si="19"/>
        <v>142.59472675424183</v>
      </c>
      <c r="AH53" s="264">
        <f t="shared" si="11"/>
        <v>1573.0230507713184</v>
      </c>
      <c r="AI53" s="264">
        <f t="shared" si="12"/>
        <v>1631.7076777742209</v>
      </c>
      <c r="AJ53" s="264">
        <f t="shared" si="13"/>
        <v>58.684627002902516</v>
      </c>
      <c r="AL53" s="264">
        <f t="shared" si="14"/>
        <v>58.684627002902516</v>
      </c>
    </row>
    <row r="54" spans="1:38">
      <c r="A54" s="145" t="s">
        <v>568</v>
      </c>
      <c r="B54" s="125" t="str">
        <f t="shared" si="8"/>
        <v>8160-01008</v>
      </c>
      <c r="C54" s="255" t="str">
        <f t="shared" si="9"/>
        <v>8160</v>
      </c>
      <c r="D54" s="256">
        <f>SUM($F54:K54)</f>
        <v>147.00000000000003</v>
      </c>
      <c r="E54" s="257">
        <f t="shared" si="10"/>
        <v>5.8928314519159424E-5</v>
      </c>
      <c r="F54" s="258">
        <f>'Div 9 history'!B54</f>
        <v>689.07</v>
      </c>
      <c r="G54" s="258">
        <f>'Div 9 history'!C54</f>
        <v>-317.13</v>
      </c>
      <c r="H54" s="258">
        <f>'Div 9 history'!D54</f>
        <v>-502.22</v>
      </c>
      <c r="I54" s="258">
        <f>'Div 9 history'!E54</f>
        <v>87.97</v>
      </c>
      <c r="J54" s="258">
        <f>'Div 9 history'!F54</f>
        <v>174</v>
      </c>
      <c r="K54" s="258">
        <f>'Div 9 history'!G54</f>
        <v>15.31</v>
      </c>
      <c r="L54" s="256">
        <f t="shared" si="15"/>
        <v>28.874826971736493</v>
      </c>
      <c r="M54" s="256">
        <f t="shared" si="15"/>
        <v>28.220764519677143</v>
      </c>
      <c r="N54" s="256">
        <f t="shared" si="15"/>
        <v>28.299790335863058</v>
      </c>
      <c r="O54" s="256">
        <f t="shared" si="15"/>
        <v>27.977761239811336</v>
      </c>
      <c r="P54" s="256">
        <f t="shared" si="15"/>
        <v>28.56616753168289</v>
      </c>
      <c r="Q54" s="256">
        <f t="shared" si="15"/>
        <v>27.105777166394976</v>
      </c>
      <c r="R54" s="256">
        <f t="shared" si="20"/>
        <v>24.935730988203417</v>
      </c>
      <c r="S54" s="256">
        <f t="shared" si="20"/>
        <v>24.226280841010318</v>
      </c>
      <c r="T54" s="256">
        <f t="shared" si="20"/>
        <v>27.815072638548109</v>
      </c>
      <c r="U54" s="256">
        <f t="shared" si="20"/>
        <v>24.01726813777745</v>
      </c>
      <c r="V54" s="256">
        <f t="shared" si="19"/>
        <v>24.425736326266893</v>
      </c>
      <c r="W54" s="256">
        <f t="shared" si="19"/>
        <v>25.989911068193848</v>
      </c>
      <c r="X54" s="256">
        <f t="shared" si="19"/>
        <v>29.741071780888589</v>
      </c>
      <c r="Y54" s="256">
        <f t="shared" si="19"/>
        <v>29.067387455267458</v>
      </c>
      <c r="Z54" s="256">
        <f t="shared" si="19"/>
        <v>29.148784045938953</v>
      </c>
      <c r="AA54" s="256">
        <f t="shared" si="19"/>
        <v>28.817094077005677</v>
      </c>
      <c r="AB54" s="256">
        <f t="shared" si="19"/>
        <v>29.423152557633379</v>
      </c>
      <c r="AC54" s="256">
        <f t="shared" si="19"/>
        <v>27.918950481386826</v>
      </c>
      <c r="AD54" s="256">
        <f t="shared" si="19"/>
        <v>25.683802917849523</v>
      </c>
      <c r="AE54" s="256">
        <f t="shared" si="19"/>
        <v>24.953069266240629</v>
      </c>
      <c r="AF54" s="256">
        <f t="shared" si="19"/>
        <v>28.649524817704553</v>
      </c>
      <c r="AH54" s="264">
        <f t="shared" si="11"/>
        <v>316.04508776516593</v>
      </c>
      <c r="AI54" s="264">
        <f t="shared" si="12"/>
        <v>327.83575293215375</v>
      </c>
      <c r="AJ54" s="264">
        <f t="shared" si="13"/>
        <v>11.790665166987822</v>
      </c>
      <c r="AL54" s="264">
        <f t="shared" si="14"/>
        <v>11.790665166987822</v>
      </c>
    </row>
    <row r="55" spans="1:38">
      <c r="A55" s="145" t="s">
        <v>569</v>
      </c>
      <c r="B55" s="125" t="str">
        <f t="shared" si="8"/>
        <v>8170-01008</v>
      </c>
      <c r="C55" s="255" t="str">
        <f t="shared" si="9"/>
        <v>8170</v>
      </c>
      <c r="D55" s="256">
        <f>SUM($F55:K55)</f>
        <v>775</v>
      </c>
      <c r="E55" s="257">
        <f t="shared" si="10"/>
        <v>3.1067648811121461E-4</v>
      </c>
      <c r="F55" s="258">
        <f>'Div 9 history'!B55</f>
        <v>1187.28</v>
      </c>
      <c r="G55" s="258">
        <f>'Div 9 history'!C55</f>
        <v>-1187.28</v>
      </c>
      <c r="H55" s="258">
        <f>'Div 9 history'!D55</f>
        <v>285.95999999999998</v>
      </c>
      <c r="I55" s="258">
        <f>'Div 9 history'!E55</f>
        <v>533.85</v>
      </c>
      <c r="J55" s="258">
        <f>'Div 9 history'!F55</f>
        <v>-330.15</v>
      </c>
      <c r="K55" s="258">
        <f>'Div 9 history'!G55</f>
        <v>285.33999999999997</v>
      </c>
      <c r="L55" s="256">
        <f t="shared" si="15"/>
        <v>152.23123063330462</v>
      </c>
      <c r="M55" s="256">
        <f t="shared" si="15"/>
        <v>148.78294219557677</v>
      </c>
      <c r="N55" s="256">
        <f t="shared" si="15"/>
        <v>149.19957489995826</v>
      </c>
      <c r="O55" s="256">
        <f t="shared" si="15"/>
        <v>147.50180245478762</v>
      </c>
      <c r="P55" s="256">
        <f t="shared" si="15"/>
        <v>150.60394446975673</v>
      </c>
      <c r="Q55" s="256">
        <f t="shared" si="15"/>
        <v>142.90460750990547</v>
      </c>
      <c r="R55" s="256">
        <f t="shared" si="20"/>
        <v>131.4638878629772</v>
      </c>
      <c r="S55" s="256">
        <f t="shared" si="20"/>
        <v>127.72358946791152</v>
      </c>
      <c r="T55" s="256">
        <f t="shared" si="20"/>
        <v>146.64409044132503</v>
      </c>
      <c r="U55" s="256">
        <f t="shared" si="20"/>
        <v>126.62165174678584</v>
      </c>
      <c r="V55" s="256">
        <f t="shared" si="19"/>
        <v>128.77514049562475</v>
      </c>
      <c r="W55" s="256">
        <f t="shared" si="19"/>
        <v>137.02163998537571</v>
      </c>
      <c r="X55" s="256">
        <f t="shared" si="19"/>
        <v>156.79816755230377</v>
      </c>
      <c r="Y55" s="256">
        <f t="shared" si="19"/>
        <v>153.24643046144405</v>
      </c>
      <c r="Z55" s="256">
        <f t="shared" si="19"/>
        <v>153.67556214695705</v>
      </c>
      <c r="AA55" s="256">
        <f t="shared" si="19"/>
        <v>151.92685652843127</v>
      </c>
      <c r="AB55" s="256">
        <f t="shared" si="19"/>
        <v>155.12206280384942</v>
      </c>
      <c r="AC55" s="256">
        <f t="shared" si="19"/>
        <v>147.19174573520263</v>
      </c>
      <c r="AD55" s="256">
        <f t="shared" si="19"/>
        <v>135.40780449886651</v>
      </c>
      <c r="AE55" s="256">
        <f t="shared" si="19"/>
        <v>131.55529715194888</v>
      </c>
      <c r="AF55" s="256">
        <f t="shared" si="19"/>
        <v>151.0434131545648</v>
      </c>
      <c r="AH55" s="264">
        <f t="shared" si="11"/>
        <v>1666.2241021632892</v>
      </c>
      <c r="AI55" s="264">
        <f t="shared" si="12"/>
        <v>1728.3857722613548</v>
      </c>
      <c r="AJ55" s="264">
        <f t="shared" si="13"/>
        <v>62.161670098065542</v>
      </c>
      <c r="AL55" s="264">
        <f t="shared" si="14"/>
        <v>62.161670098065542</v>
      </c>
    </row>
    <row r="56" spans="1:38">
      <c r="A56" s="145" t="s">
        <v>570</v>
      </c>
      <c r="B56" s="125" t="str">
        <f t="shared" si="8"/>
        <v>8180-01008</v>
      </c>
      <c r="C56" s="255" t="str">
        <f t="shared" si="9"/>
        <v>8180</v>
      </c>
      <c r="D56" s="256">
        <f>SUM($F56:K56)</f>
        <v>514.85000000000014</v>
      </c>
      <c r="E56" s="257">
        <f t="shared" si="10"/>
        <v>2.063894063278179E-4</v>
      </c>
      <c r="F56" s="258">
        <f>'Div 9 history'!B56</f>
        <v>22.13</v>
      </c>
      <c r="G56" s="258">
        <f>'Div 9 history'!C56</f>
        <v>954.97</v>
      </c>
      <c r="H56" s="258">
        <f>'Div 9 history'!D56</f>
        <v>-1245.1099999999999</v>
      </c>
      <c r="I56" s="258">
        <f>'Div 9 history'!E56</f>
        <v>152</v>
      </c>
      <c r="J56" s="258">
        <f>'Div 9 history'!F56</f>
        <v>-13.09</v>
      </c>
      <c r="K56" s="258">
        <f>'Div 9 history'!G56</f>
        <v>643.95000000000005</v>
      </c>
      <c r="L56" s="256">
        <f t="shared" si="15"/>
        <v>101.13064398910568</v>
      </c>
      <c r="M56" s="256">
        <f t="shared" si="15"/>
        <v>98.839868115345425</v>
      </c>
      <c r="N56" s="256">
        <f t="shared" si="15"/>
        <v>99.116646628701332</v>
      </c>
      <c r="O56" s="256">
        <f t="shared" si="15"/>
        <v>97.988778056577331</v>
      </c>
      <c r="P56" s="256">
        <f t="shared" si="15"/>
        <v>100.04960104548937</v>
      </c>
      <c r="Q56" s="256">
        <f t="shared" si="15"/>
        <v>94.934757647064316</v>
      </c>
      <c r="R56" s="256">
        <f t="shared" ref="R56:AA65" si="21">$E56*R$70</f>
        <v>87.334429246779123</v>
      </c>
      <c r="S56" s="256">
        <f t="shared" si="21"/>
        <v>84.849664564586149</v>
      </c>
      <c r="T56" s="256">
        <f t="shared" si="21"/>
        <v>97.418980598343509</v>
      </c>
      <c r="U56" s="256">
        <f t="shared" si="21"/>
        <v>84.117622453977688</v>
      </c>
      <c r="V56" s="256">
        <f t="shared" si="21"/>
        <v>85.548233656996672</v>
      </c>
      <c r="W56" s="256">
        <f t="shared" si="21"/>
        <v>91.026569479317033</v>
      </c>
      <c r="X56" s="256">
        <f t="shared" si="21"/>
        <v>104.16456330877885</v>
      </c>
      <c r="Y56" s="256">
        <f t="shared" si="21"/>
        <v>101.80506415880579</v>
      </c>
      <c r="Z56" s="256">
        <f t="shared" si="21"/>
        <v>102.09014602756238</v>
      </c>
      <c r="AA56" s="256">
        <f t="shared" si="21"/>
        <v>100.92844139827466</v>
      </c>
      <c r="AB56" s="256">
        <f t="shared" si="19"/>
        <v>103.05108907685405</v>
      </c>
      <c r="AC56" s="256">
        <f t="shared" si="19"/>
        <v>97.782800376476246</v>
      </c>
      <c r="AD56" s="256">
        <f t="shared" si="19"/>
        <v>89.954462124182498</v>
      </c>
      <c r="AE56" s="256">
        <f t="shared" si="19"/>
        <v>87.395154501523734</v>
      </c>
      <c r="AF56" s="256">
        <f t="shared" si="19"/>
        <v>100.34155001629381</v>
      </c>
      <c r="AH56" s="264">
        <f t="shared" si="11"/>
        <v>1106.9102954822836</v>
      </c>
      <c r="AI56" s="264">
        <f t="shared" si="12"/>
        <v>1148.2056965790434</v>
      </c>
      <c r="AJ56" s="264">
        <f t="shared" si="13"/>
        <v>41.295401096759861</v>
      </c>
      <c r="AL56" s="264">
        <f t="shared" si="14"/>
        <v>41.295401096759861</v>
      </c>
    </row>
    <row r="57" spans="1:38">
      <c r="A57" s="145" t="s">
        <v>571</v>
      </c>
      <c r="B57" s="125" t="str">
        <f t="shared" si="8"/>
        <v>8200-01008</v>
      </c>
      <c r="C57" s="255" t="str">
        <f t="shared" si="9"/>
        <v>8200</v>
      </c>
      <c r="D57" s="256">
        <f>SUM($F57:K57)</f>
        <v>0</v>
      </c>
      <c r="E57" s="257">
        <f t="shared" si="10"/>
        <v>0</v>
      </c>
      <c r="F57" s="258">
        <f>'Div 9 history'!B57</f>
        <v>0</v>
      </c>
      <c r="G57" s="258">
        <f>'Div 9 history'!C57</f>
        <v>0</v>
      </c>
      <c r="H57" s="258">
        <f>'Div 9 history'!D57</f>
        <v>0</v>
      </c>
      <c r="I57" s="258">
        <f>'Div 9 history'!E57</f>
        <v>70.900000000000006</v>
      </c>
      <c r="J57" s="258">
        <f>'Div 9 history'!F57</f>
        <v>153.49</v>
      </c>
      <c r="K57" s="258">
        <f>'Div 9 history'!G57</f>
        <v>-224.39</v>
      </c>
      <c r="L57" s="256">
        <f t="shared" si="15"/>
        <v>0</v>
      </c>
      <c r="M57" s="256">
        <f t="shared" si="15"/>
        <v>0</v>
      </c>
      <c r="N57" s="256">
        <f t="shared" si="15"/>
        <v>0</v>
      </c>
      <c r="O57" s="256">
        <f t="shared" si="15"/>
        <v>0</v>
      </c>
      <c r="P57" s="256">
        <f t="shared" si="15"/>
        <v>0</v>
      </c>
      <c r="Q57" s="256">
        <f t="shared" si="15"/>
        <v>0</v>
      </c>
      <c r="R57" s="256">
        <f t="shared" si="21"/>
        <v>0</v>
      </c>
      <c r="S57" s="256">
        <f t="shared" si="21"/>
        <v>0</v>
      </c>
      <c r="T57" s="256">
        <f t="shared" si="21"/>
        <v>0</v>
      </c>
      <c r="U57" s="256">
        <f t="shared" si="21"/>
        <v>0</v>
      </c>
      <c r="V57" s="256">
        <f t="shared" si="19"/>
        <v>0</v>
      </c>
      <c r="W57" s="256">
        <f t="shared" si="19"/>
        <v>0</v>
      </c>
      <c r="X57" s="256">
        <f t="shared" si="19"/>
        <v>0</v>
      </c>
      <c r="Y57" s="256">
        <f t="shared" si="19"/>
        <v>0</v>
      </c>
      <c r="Z57" s="256">
        <f t="shared" si="19"/>
        <v>0</v>
      </c>
      <c r="AA57" s="256">
        <f t="shared" si="19"/>
        <v>0</v>
      </c>
      <c r="AB57" s="256">
        <f t="shared" si="19"/>
        <v>0</v>
      </c>
      <c r="AC57" s="256">
        <f t="shared" si="19"/>
        <v>0</v>
      </c>
      <c r="AD57" s="256">
        <f t="shared" si="19"/>
        <v>0</v>
      </c>
      <c r="AE57" s="256">
        <f t="shared" si="19"/>
        <v>0</v>
      </c>
      <c r="AF57" s="256">
        <f t="shared" si="19"/>
        <v>0</v>
      </c>
      <c r="AH57" s="264">
        <f t="shared" si="11"/>
        <v>2.8421709430404007E-14</v>
      </c>
      <c r="AI57" s="264">
        <f t="shared" si="12"/>
        <v>0</v>
      </c>
      <c r="AJ57" s="264">
        <f t="shared" si="13"/>
        <v>-2.8421709430404007E-14</v>
      </c>
      <c r="AL57" s="264">
        <f t="shared" si="14"/>
        <v>-2.8421709430404007E-14</v>
      </c>
    </row>
    <row r="58" spans="1:38">
      <c r="A58" s="145" t="s">
        <v>572</v>
      </c>
      <c r="B58" s="125" t="str">
        <f t="shared" si="8"/>
        <v>8210-01008</v>
      </c>
      <c r="C58" s="255" t="str">
        <f t="shared" si="9"/>
        <v>8210</v>
      </c>
      <c r="D58" s="256">
        <f>SUM($F58:K58)</f>
        <v>467.96000000000004</v>
      </c>
      <c r="E58" s="257">
        <f t="shared" si="10"/>
        <v>1.8759247661486968E-4</v>
      </c>
      <c r="F58" s="258">
        <f>'Div 9 history'!B58</f>
        <v>0</v>
      </c>
      <c r="G58" s="258">
        <f>'Div 9 history'!C58</f>
        <v>155.97999999999999</v>
      </c>
      <c r="H58" s="258">
        <f>'Div 9 history'!D58</f>
        <v>355.82</v>
      </c>
      <c r="I58" s="258">
        <f>'Div 9 history'!E58</f>
        <v>-108.22</v>
      </c>
      <c r="J58" s="258">
        <f>'Div 9 history'!F58</f>
        <v>1916.17</v>
      </c>
      <c r="K58" s="258">
        <f>'Div 9 history'!G58</f>
        <v>-1851.79</v>
      </c>
      <c r="L58" s="256">
        <f t="shared" si="15"/>
        <v>91.920163467304818</v>
      </c>
      <c r="M58" s="256">
        <f t="shared" si="15"/>
        <v>89.838020167538204</v>
      </c>
      <c r="N58" s="256">
        <f t="shared" si="15"/>
        <v>90.08959105830256</v>
      </c>
      <c r="O58" s="256">
        <f t="shared" si="15"/>
        <v>89.064443195796684</v>
      </c>
      <c r="P58" s="256">
        <f t="shared" si="15"/>
        <v>90.937576585893368</v>
      </c>
      <c r="Q58" s="256">
        <f t="shared" si="15"/>
        <v>86.28856791011016</v>
      </c>
      <c r="R58" s="256">
        <f t="shared" si="21"/>
        <v>79.380439954011379</v>
      </c>
      <c r="S58" s="256">
        <f t="shared" si="21"/>
        <v>77.121975390198557</v>
      </c>
      <c r="T58" s="256">
        <f t="shared" si="21"/>
        <v>88.546540081190287</v>
      </c>
      <c r="U58" s="256">
        <f t="shared" si="21"/>
        <v>76.456604066356022</v>
      </c>
      <c r="V58" s="256">
        <f t="shared" ref="V58:AF65" si="22">$E58*V$70</f>
        <v>77.756922253332348</v>
      </c>
      <c r="W58" s="256">
        <f t="shared" si="22"/>
        <v>82.736318254911524</v>
      </c>
      <c r="X58" s="256">
        <f t="shared" si="22"/>
        <v>94.677768371323978</v>
      </c>
      <c r="Y58" s="256">
        <f t="shared" si="22"/>
        <v>92.533160772564344</v>
      </c>
      <c r="Z58" s="256">
        <f t="shared" si="22"/>
        <v>92.79227879005164</v>
      </c>
      <c r="AA58" s="256">
        <f t="shared" si="22"/>
        <v>91.736376491670583</v>
      </c>
      <c r="AB58" s="256">
        <f t="shared" si="22"/>
        <v>93.665703883470172</v>
      </c>
      <c r="AC58" s="256">
        <f t="shared" si="22"/>
        <v>88.877224947413467</v>
      </c>
      <c r="AD58" s="256">
        <f t="shared" si="22"/>
        <v>81.761853152631716</v>
      </c>
      <c r="AE58" s="256">
        <f t="shared" si="22"/>
        <v>79.435634651904522</v>
      </c>
      <c r="AF58" s="256">
        <f t="shared" si="22"/>
        <v>91.202936283626002</v>
      </c>
      <c r="AH58" s="264">
        <f t="shared" si="11"/>
        <v>1006.0983623849457</v>
      </c>
      <c r="AI58" s="264">
        <f t="shared" si="12"/>
        <v>1043.6327819192563</v>
      </c>
      <c r="AJ58" s="264">
        <f t="shared" si="13"/>
        <v>37.534419534310587</v>
      </c>
      <c r="AL58" s="264">
        <f t="shared" si="14"/>
        <v>37.534419534310587</v>
      </c>
    </row>
    <row r="59" spans="1:38">
      <c r="A59" s="145" t="s">
        <v>573</v>
      </c>
      <c r="B59" s="125" t="str">
        <f t="shared" si="8"/>
        <v>8340-01008</v>
      </c>
      <c r="C59" s="255" t="str">
        <f t="shared" si="9"/>
        <v>8340</v>
      </c>
      <c r="D59" s="256">
        <f>SUM($F59:K59)</f>
        <v>0</v>
      </c>
      <c r="E59" s="257">
        <f t="shared" si="10"/>
        <v>0</v>
      </c>
      <c r="F59" s="258">
        <f>'Div 9 history'!B59</f>
        <v>0</v>
      </c>
      <c r="G59" s="258">
        <f>'Div 9 history'!C59</f>
        <v>0</v>
      </c>
      <c r="H59" s="258">
        <f>'Div 9 history'!D59</f>
        <v>0</v>
      </c>
      <c r="I59" s="258">
        <f>'Div 9 history'!E59</f>
        <v>0</v>
      </c>
      <c r="J59" s="258">
        <f>'Div 9 history'!F59</f>
        <v>0</v>
      </c>
      <c r="K59" s="258">
        <f>'Div 9 history'!G59</f>
        <v>0</v>
      </c>
      <c r="L59" s="256">
        <f t="shared" si="15"/>
        <v>0</v>
      </c>
      <c r="M59" s="256">
        <f t="shared" si="15"/>
        <v>0</v>
      </c>
      <c r="N59" s="256">
        <f t="shared" si="15"/>
        <v>0</v>
      </c>
      <c r="O59" s="256">
        <f t="shared" si="15"/>
        <v>0</v>
      </c>
      <c r="P59" s="256">
        <f t="shared" si="15"/>
        <v>0</v>
      </c>
      <c r="Q59" s="256">
        <f t="shared" si="15"/>
        <v>0</v>
      </c>
      <c r="R59" s="256">
        <f t="shared" si="21"/>
        <v>0</v>
      </c>
      <c r="S59" s="256">
        <f t="shared" si="21"/>
        <v>0</v>
      </c>
      <c r="T59" s="256">
        <f t="shared" si="21"/>
        <v>0</v>
      </c>
      <c r="U59" s="256">
        <f t="shared" si="21"/>
        <v>0</v>
      </c>
      <c r="V59" s="256">
        <f t="shared" si="22"/>
        <v>0</v>
      </c>
      <c r="W59" s="256">
        <f t="shared" si="22"/>
        <v>0</v>
      </c>
      <c r="X59" s="256">
        <f t="shared" si="22"/>
        <v>0</v>
      </c>
      <c r="Y59" s="256">
        <f t="shared" si="22"/>
        <v>0</v>
      </c>
      <c r="Z59" s="256">
        <f t="shared" si="22"/>
        <v>0</v>
      </c>
      <c r="AA59" s="256">
        <f t="shared" si="22"/>
        <v>0</v>
      </c>
      <c r="AB59" s="256">
        <f t="shared" si="22"/>
        <v>0</v>
      </c>
      <c r="AC59" s="256">
        <f t="shared" si="22"/>
        <v>0</v>
      </c>
      <c r="AD59" s="256">
        <f t="shared" si="22"/>
        <v>0</v>
      </c>
      <c r="AE59" s="256">
        <f t="shared" si="22"/>
        <v>0</v>
      </c>
      <c r="AF59" s="256">
        <f t="shared" si="22"/>
        <v>0</v>
      </c>
      <c r="AH59" s="264">
        <f t="shared" si="11"/>
        <v>0</v>
      </c>
      <c r="AI59" s="264">
        <f t="shared" si="12"/>
        <v>0</v>
      </c>
      <c r="AJ59" s="264">
        <f t="shared" si="13"/>
        <v>0</v>
      </c>
      <c r="AL59" s="264">
        <f t="shared" si="14"/>
        <v>0</v>
      </c>
    </row>
    <row r="60" spans="1:38">
      <c r="A60" s="145" t="s">
        <v>574</v>
      </c>
      <c r="B60" s="125" t="str">
        <f t="shared" si="8"/>
        <v>8410-01008</v>
      </c>
      <c r="C60" s="255" t="str">
        <f t="shared" si="9"/>
        <v>8410</v>
      </c>
      <c r="D60" s="256">
        <f>SUM($F60:K60)</f>
        <v>-1615.56</v>
      </c>
      <c r="E60" s="257">
        <f t="shared" si="10"/>
        <v>-6.4763420275219851E-4</v>
      </c>
      <c r="F60" s="258">
        <f>'Div 9 history'!B60</f>
        <v>1356</v>
      </c>
      <c r="G60" s="258">
        <f>'Div 9 history'!C60</f>
        <v>381.46</v>
      </c>
      <c r="H60" s="258">
        <f>'Div 9 history'!D60</f>
        <v>-3852.09</v>
      </c>
      <c r="I60" s="258">
        <f>'Div 9 history'!E60</f>
        <v>-998.1</v>
      </c>
      <c r="J60" s="258">
        <f>'Div 9 history'!F60</f>
        <v>-935.41</v>
      </c>
      <c r="K60" s="258">
        <f>'Div 9 history'!G60</f>
        <v>2432.58</v>
      </c>
      <c r="L60" s="256">
        <f t="shared" si="15"/>
        <v>-317.34024124121498</v>
      </c>
      <c r="M60" s="256">
        <f t="shared" si="15"/>
        <v>-310.15196141094964</v>
      </c>
      <c r="N60" s="256">
        <f t="shared" si="15"/>
        <v>-311.0204712585504</v>
      </c>
      <c r="O60" s="256">
        <f t="shared" si="15"/>
        <v>-307.48130577271831</v>
      </c>
      <c r="P60" s="256">
        <f t="shared" si="15"/>
        <v>-313.94801100330341</v>
      </c>
      <c r="Q60" s="256">
        <f t="shared" si="15"/>
        <v>-297.8980228499392</v>
      </c>
      <c r="R60" s="256">
        <f t="shared" si="21"/>
        <v>-274.04877248504698</v>
      </c>
      <c r="S60" s="256">
        <f t="shared" si="21"/>
        <v>-266.25177058165048</v>
      </c>
      <c r="T60" s="256">
        <f t="shared" si="21"/>
        <v>-305.69332484308012</v>
      </c>
      <c r="U60" s="256">
        <f t="shared" si="21"/>
        <v>-263.95467831746754</v>
      </c>
      <c r="V60" s="256">
        <f t="shared" si="22"/>
        <v>-268.44382706982128</v>
      </c>
      <c r="W60" s="256">
        <f t="shared" si="22"/>
        <v>-285.63442670293364</v>
      </c>
      <c r="X60" s="256">
        <f t="shared" si="22"/>
        <v>-326.86044847845142</v>
      </c>
      <c r="Y60" s="256">
        <f t="shared" si="22"/>
        <v>-319.45652025327814</v>
      </c>
      <c r="Z60" s="256">
        <f t="shared" si="22"/>
        <v>-320.35108539630698</v>
      </c>
      <c r="AA60" s="256">
        <f t="shared" si="22"/>
        <v>-316.70574494589988</v>
      </c>
      <c r="AB60" s="256">
        <f t="shared" si="22"/>
        <v>-323.36645133340255</v>
      </c>
      <c r="AC60" s="256">
        <f t="shared" si="22"/>
        <v>-306.8349635354374</v>
      </c>
      <c r="AD60" s="256">
        <f t="shared" si="22"/>
        <v>-282.27023565959843</v>
      </c>
      <c r="AE60" s="256">
        <f t="shared" si="22"/>
        <v>-274.23932369910005</v>
      </c>
      <c r="AF60" s="256">
        <f t="shared" si="22"/>
        <v>-314.86412458837248</v>
      </c>
      <c r="AH60" s="264">
        <f t="shared" si="11"/>
        <v>-3473.4000135366755</v>
      </c>
      <c r="AI60" s="264">
        <f t="shared" si="12"/>
        <v>-3602.9818299800695</v>
      </c>
      <c r="AJ60" s="264">
        <f t="shared" si="13"/>
        <v>-129.58181644339402</v>
      </c>
      <c r="AL60" s="264">
        <f t="shared" si="14"/>
        <v>-129.58181644339402</v>
      </c>
    </row>
    <row r="61" spans="1:38">
      <c r="A61" s="145" t="s">
        <v>575</v>
      </c>
      <c r="B61" s="125" t="str">
        <f t="shared" si="8"/>
        <v>8560-01008</v>
      </c>
      <c r="C61" s="255" t="str">
        <f t="shared" si="9"/>
        <v>8560</v>
      </c>
      <c r="D61" s="256">
        <f>SUM($F61:K61)</f>
        <v>-4778.29</v>
      </c>
      <c r="E61" s="257">
        <f t="shared" si="10"/>
        <v>-1.9154869114541104E-3</v>
      </c>
      <c r="F61" s="258">
        <f>'Div 9 history'!B61</f>
        <v>-1055.73</v>
      </c>
      <c r="G61" s="258">
        <f>'Div 9 history'!C61</f>
        <v>-1518.57</v>
      </c>
      <c r="H61" s="258">
        <f>'Div 9 history'!D61</f>
        <v>-5151.1099999999997</v>
      </c>
      <c r="I61" s="258">
        <f>'Div 9 history'!E61</f>
        <v>827.71</v>
      </c>
      <c r="J61" s="258">
        <f>'Div 9 history'!F61</f>
        <v>-197.26</v>
      </c>
      <c r="K61" s="258">
        <f>'Div 9 history'!G61</f>
        <v>2316.67</v>
      </c>
      <c r="L61" s="256">
        <f t="shared" si="15"/>
        <v>-938.58705422298465</v>
      </c>
      <c r="M61" s="256">
        <f t="shared" si="15"/>
        <v>-917.32650950155153</v>
      </c>
      <c r="N61" s="256">
        <f t="shared" si="15"/>
        <v>-919.89527322415688</v>
      </c>
      <c r="O61" s="256">
        <f t="shared" si="15"/>
        <v>-909.42759696991891</v>
      </c>
      <c r="P61" s="256">
        <f t="shared" si="15"/>
        <v>-928.55396363921784</v>
      </c>
      <c r="Q61" s="256">
        <f t="shared" si="15"/>
        <v>-881.08342841097567</v>
      </c>
      <c r="R61" s="256">
        <f t="shared" si="21"/>
        <v>-810.54526546681973</v>
      </c>
      <c r="S61" s="256">
        <f t="shared" si="21"/>
        <v>-787.48432299177671</v>
      </c>
      <c r="T61" s="256">
        <f t="shared" si="21"/>
        <v>-904.13934311597291</v>
      </c>
      <c r="U61" s="256">
        <f t="shared" si="21"/>
        <v>-780.69028687116042</v>
      </c>
      <c r="V61" s="256">
        <f t="shared" si="22"/>
        <v>-793.96769816624362</v>
      </c>
      <c r="W61" s="256">
        <f t="shared" si="22"/>
        <v>-844.81178338802692</v>
      </c>
      <c r="X61" s="256">
        <f t="shared" si="22"/>
        <v>-966.74466584967422</v>
      </c>
      <c r="Y61" s="256">
        <f t="shared" si="22"/>
        <v>-944.84630478659801</v>
      </c>
      <c r="Z61" s="256">
        <f t="shared" si="22"/>
        <v>-947.49213142088172</v>
      </c>
      <c r="AA61" s="256">
        <f t="shared" si="22"/>
        <v>-936.7104248790165</v>
      </c>
      <c r="AB61" s="256">
        <f t="shared" si="22"/>
        <v>-956.41058254839436</v>
      </c>
      <c r="AC61" s="256">
        <f t="shared" si="22"/>
        <v>-907.51593126330499</v>
      </c>
      <c r="AD61" s="256">
        <f t="shared" si="22"/>
        <v>-834.86162343082435</v>
      </c>
      <c r="AE61" s="256">
        <f t="shared" si="22"/>
        <v>-811.10885268153004</v>
      </c>
      <c r="AF61" s="256">
        <f t="shared" si="22"/>
        <v>-931.26352340945209</v>
      </c>
      <c r="AH61" s="264">
        <f t="shared" si="11"/>
        <v>-10273.163825968806</v>
      </c>
      <c r="AI61" s="264">
        <f t="shared" si="12"/>
        <v>-10656.423808695106</v>
      </c>
      <c r="AJ61" s="264">
        <f t="shared" si="13"/>
        <v>-383.25998272630022</v>
      </c>
      <c r="AL61" s="264">
        <f t="shared" si="14"/>
        <v>-383.25998272630022</v>
      </c>
    </row>
    <row r="62" spans="1:38">
      <c r="A62" s="145" t="s">
        <v>335</v>
      </c>
      <c r="B62" s="125" t="str">
        <f t="shared" si="8"/>
        <v>8570-01008</v>
      </c>
      <c r="C62" s="255" t="str">
        <f t="shared" si="9"/>
        <v>8570</v>
      </c>
      <c r="D62" s="256">
        <f>SUM($F62:K62)</f>
        <v>0</v>
      </c>
      <c r="E62" s="257">
        <f t="shared" si="10"/>
        <v>0</v>
      </c>
      <c r="F62" s="258">
        <f>'Div 9 history'!B62</f>
        <v>0</v>
      </c>
      <c r="G62" s="258">
        <f>'Div 9 history'!C62</f>
        <v>272.97000000000003</v>
      </c>
      <c r="H62" s="258">
        <f>'Div 9 history'!D62</f>
        <v>-272.97000000000003</v>
      </c>
      <c r="I62" s="258">
        <f>'Div 9 history'!E62</f>
        <v>13.3</v>
      </c>
      <c r="J62" s="258">
        <f>'Div 9 history'!F62</f>
        <v>17.04</v>
      </c>
      <c r="K62" s="258">
        <f>'Div 9 history'!G62</f>
        <v>-30.34</v>
      </c>
      <c r="L62" s="256">
        <f t="shared" si="15"/>
        <v>0</v>
      </c>
      <c r="M62" s="256">
        <f t="shared" si="15"/>
        <v>0</v>
      </c>
      <c r="N62" s="256">
        <f t="shared" si="15"/>
        <v>0</v>
      </c>
      <c r="O62" s="256">
        <f t="shared" si="15"/>
        <v>0</v>
      </c>
      <c r="P62" s="256">
        <f t="shared" si="15"/>
        <v>0</v>
      </c>
      <c r="Q62" s="256">
        <f t="shared" si="15"/>
        <v>0</v>
      </c>
      <c r="R62" s="256">
        <f t="shared" si="21"/>
        <v>0</v>
      </c>
      <c r="S62" s="256">
        <f t="shared" si="21"/>
        <v>0</v>
      </c>
      <c r="T62" s="256">
        <f t="shared" si="21"/>
        <v>0</v>
      </c>
      <c r="U62" s="256">
        <f t="shared" si="21"/>
        <v>0</v>
      </c>
      <c r="V62" s="256">
        <f t="shared" si="22"/>
        <v>0</v>
      </c>
      <c r="W62" s="256">
        <f t="shared" si="22"/>
        <v>0</v>
      </c>
      <c r="X62" s="256">
        <f t="shared" si="22"/>
        <v>0</v>
      </c>
      <c r="Y62" s="256">
        <f t="shared" si="22"/>
        <v>0</v>
      </c>
      <c r="Z62" s="256">
        <f t="shared" si="22"/>
        <v>0</v>
      </c>
      <c r="AA62" s="256">
        <f t="shared" si="22"/>
        <v>0</v>
      </c>
      <c r="AB62" s="256">
        <f t="shared" si="22"/>
        <v>0</v>
      </c>
      <c r="AC62" s="256">
        <f t="shared" si="22"/>
        <v>0</v>
      </c>
      <c r="AD62" s="256">
        <f t="shared" si="22"/>
        <v>0</v>
      </c>
      <c r="AE62" s="256">
        <f t="shared" si="22"/>
        <v>0</v>
      </c>
      <c r="AF62" s="256">
        <f t="shared" si="22"/>
        <v>0</v>
      </c>
      <c r="AH62" s="264">
        <f t="shared" si="11"/>
        <v>0</v>
      </c>
      <c r="AI62" s="264">
        <f t="shared" si="12"/>
        <v>0</v>
      </c>
      <c r="AJ62" s="264">
        <f t="shared" si="13"/>
        <v>0</v>
      </c>
      <c r="AL62" s="264">
        <f t="shared" si="14"/>
        <v>0</v>
      </c>
    </row>
    <row r="63" spans="1:38">
      <c r="A63" s="145" t="s">
        <v>576</v>
      </c>
      <c r="B63" s="125" t="str">
        <f t="shared" si="8"/>
        <v>8630-01008</v>
      </c>
      <c r="C63" s="255" t="str">
        <f t="shared" si="9"/>
        <v>8630</v>
      </c>
      <c r="D63" s="256">
        <f>SUM($F63:K63)</f>
        <v>1.1368683772161603E-13</v>
      </c>
      <c r="E63" s="257">
        <f t="shared" si="10"/>
        <v>4.5573970952027385E-20</v>
      </c>
      <c r="F63" s="258">
        <f>'Div 9 history'!B63</f>
        <v>361.11</v>
      </c>
      <c r="G63" s="258">
        <f>'Div 9 history'!C63</f>
        <v>262.81</v>
      </c>
      <c r="H63" s="258">
        <f>'Div 9 history'!D63</f>
        <v>-623.91999999999996</v>
      </c>
      <c r="I63" s="258">
        <f>'Div 9 history'!E63</f>
        <v>0</v>
      </c>
      <c r="J63" s="258">
        <f>'Div 9 history'!F63</f>
        <v>0</v>
      </c>
      <c r="K63" s="258">
        <f>'Div 9 history'!G63</f>
        <v>0</v>
      </c>
      <c r="L63" s="256">
        <f t="shared" si="15"/>
        <v>2.2331209307316651E-14</v>
      </c>
      <c r="M63" s="256">
        <f t="shared" si="15"/>
        <v>2.182537058726853E-14</v>
      </c>
      <c r="N63" s="256">
        <f t="shared" si="15"/>
        <v>2.1886487561013743E-14</v>
      </c>
      <c r="O63" s="256">
        <f t="shared" si="15"/>
        <v>2.1637436747513942E-14</v>
      </c>
      <c r="P63" s="256">
        <f t="shared" si="15"/>
        <v>2.2092498316346456E-14</v>
      </c>
      <c r="Q63" s="256">
        <f t="shared" si="15"/>
        <v>2.0963061836967553E-14</v>
      </c>
      <c r="R63" s="256">
        <f t="shared" si="21"/>
        <v>1.9284791852556147E-14</v>
      </c>
      <c r="S63" s="256">
        <f t="shared" si="21"/>
        <v>1.8736117405239695E-14</v>
      </c>
      <c r="T63" s="256">
        <f t="shared" si="21"/>
        <v>2.1511616661725037E-14</v>
      </c>
      <c r="U63" s="256">
        <f t="shared" si="21"/>
        <v>1.8574471192490091E-14</v>
      </c>
      <c r="V63" s="256">
        <f t="shared" si="22"/>
        <v>1.8890372258199218E-14</v>
      </c>
      <c r="W63" s="256">
        <f t="shared" si="22"/>
        <v>2.0100073483054324E-14</v>
      </c>
      <c r="X63" s="256">
        <f t="shared" si="22"/>
        <v>2.300114558653615E-14</v>
      </c>
      <c r="Y63" s="256">
        <f t="shared" si="22"/>
        <v>2.2480131704886587E-14</v>
      </c>
      <c r="Z63" s="256">
        <f t="shared" si="22"/>
        <v>2.2543082187844157E-14</v>
      </c>
      <c r="AA63" s="256">
        <f t="shared" si="22"/>
        <v>2.228655984993936E-14</v>
      </c>
      <c r="AB63" s="256">
        <f t="shared" si="22"/>
        <v>2.2755273265836849E-14</v>
      </c>
      <c r="AC63" s="256">
        <f t="shared" si="22"/>
        <v>2.1591953692076581E-14</v>
      </c>
      <c r="AD63" s="256">
        <f t="shared" si="22"/>
        <v>1.9863335608132833E-14</v>
      </c>
      <c r="AE63" s="256">
        <f t="shared" si="22"/>
        <v>1.9298200927396886E-14</v>
      </c>
      <c r="AF63" s="256">
        <f t="shared" si="22"/>
        <v>2.2156965161576789E-14</v>
      </c>
      <c r="AH63" s="264">
        <f t="shared" si="11"/>
        <v>2.4442290207804293E-13</v>
      </c>
      <c r="AI63" s="264">
        <f t="shared" si="12"/>
        <v>2.5354156491796984E-13</v>
      </c>
      <c r="AJ63" s="264">
        <f t="shared" si="13"/>
        <v>9.118662839926905E-15</v>
      </c>
      <c r="AL63" s="264">
        <f t="shared" si="14"/>
        <v>9.118662839926905E-15</v>
      </c>
    </row>
    <row r="64" spans="1:38">
      <c r="A64" s="145" t="s">
        <v>333</v>
      </c>
      <c r="B64" s="125" t="str">
        <f t="shared" si="8"/>
        <v>8700-01008</v>
      </c>
      <c r="C64" s="255" t="str">
        <f t="shared" si="9"/>
        <v>8700</v>
      </c>
      <c r="D64" s="256">
        <f>SUM($F64:K64)</f>
        <v>-3920.1099999999992</v>
      </c>
      <c r="E64" s="257">
        <f t="shared" si="10"/>
        <v>-1.5714658165285847E-3</v>
      </c>
      <c r="F64" s="258">
        <f>'Div 9 history'!B64</f>
        <v>2980.0600000000004</v>
      </c>
      <c r="G64" s="258">
        <f>'Div 9 history'!C64</f>
        <v>308.52000000000021</v>
      </c>
      <c r="H64" s="258">
        <f>'Div 9 history'!D64</f>
        <v>-8539.65</v>
      </c>
      <c r="I64" s="258">
        <f>'Div 9 history'!E64</f>
        <v>1866.2800000000002</v>
      </c>
      <c r="J64" s="258">
        <f>'Div 9 history'!F64</f>
        <v>-3273.34</v>
      </c>
      <c r="K64" s="258">
        <f>'Div 9 history'!G64</f>
        <v>2738.02</v>
      </c>
      <c r="L64" s="256">
        <f t="shared" si="15"/>
        <v>-770.01699292635305</v>
      </c>
      <c r="M64" s="256">
        <f t="shared" si="15"/>
        <v>-752.57483810361578</v>
      </c>
      <c r="N64" s="256">
        <f t="shared" si="15"/>
        <v>-754.68225233687133</v>
      </c>
      <c r="O64" s="256">
        <f t="shared" si="15"/>
        <v>-746.0945688013386</v>
      </c>
      <c r="P64" s="256">
        <f t="shared" si="15"/>
        <v>-761.78584355527471</v>
      </c>
      <c r="Q64" s="256">
        <f t="shared" si="15"/>
        <v>-722.84100767181337</v>
      </c>
      <c r="R64" s="256">
        <f t="shared" si="21"/>
        <v>-664.97148574262633</v>
      </c>
      <c r="S64" s="256">
        <f t="shared" si="21"/>
        <v>-646.05228426974782</v>
      </c>
      <c r="T64" s="256">
        <f t="shared" si="21"/>
        <v>-741.75608436121627</v>
      </c>
      <c r="U64" s="256">
        <f t="shared" si="21"/>
        <v>-640.47845577947419</v>
      </c>
      <c r="V64" s="256">
        <f t="shared" si="22"/>
        <v>-651.37124646232701</v>
      </c>
      <c r="W64" s="256">
        <f t="shared" si="22"/>
        <v>-693.08374338460783</v>
      </c>
      <c r="X64" s="256">
        <f t="shared" si="22"/>
        <v>-793.11750271414371</v>
      </c>
      <c r="Y64" s="256">
        <f t="shared" si="22"/>
        <v>-775.15208324672426</v>
      </c>
      <c r="Z64" s="256">
        <f t="shared" si="22"/>
        <v>-777.32271990697757</v>
      </c>
      <c r="AA64" s="256">
        <f t="shared" si="22"/>
        <v>-768.47740586537873</v>
      </c>
      <c r="AB64" s="256">
        <f t="shared" si="22"/>
        <v>-784.63941886193288</v>
      </c>
      <c r="AC64" s="256">
        <f t="shared" si="22"/>
        <v>-744.52623790196787</v>
      </c>
      <c r="AD64" s="256">
        <f t="shared" si="22"/>
        <v>-684.92063031490511</v>
      </c>
      <c r="AE64" s="256">
        <f t="shared" si="22"/>
        <v>-665.43385279784025</v>
      </c>
      <c r="AF64" s="256">
        <f t="shared" si="22"/>
        <v>-764.00876689205268</v>
      </c>
      <c r="AH64" s="264">
        <f t="shared" si="11"/>
        <v>-8428.1055033952653</v>
      </c>
      <c r="AI64" s="264">
        <f t="shared" si="12"/>
        <v>-8742.5320641283324</v>
      </c>
      <c r="AJ64" s="264">
        <f t="shared" si="13"/>
        <v>-314.42656073306716</v>
      </c>
      <c r="AL64" s="264">
        <f t="shared" si="14"/>
        <v>-314.42656073306716</v>
      </c>
    </row>
    <row r="65" spans="1:38">
      <c r="A65" s="145" t="s">
        <v>334</v>
      </c>
      <c r="B65" s="125" t="str">
        <f t="shared" si="8"/>
        <v>8700-01011</v>
      </c>
      <c r="C65" s="255" t="str">
        <f t="shared" si="9"/>
        <v>8700</v>
      </c>
      <c r="D65" s="256">
        <f>SUM($F65:K65)</f>
        <v>2397166.9300000002</v>
      </c>
      <c r="E65" s="257">
        <f t="shared" si="10"/>
        <v>0.96095922997257011</v>
      </c>
      <c r="F65" s="258">
        <f>'Div 9 history'!B65</f>
        <v>371162.27999999997</v>
      </c>
      <c r="G65" s="258">
        <f>'Div 9 history'!C65</f>
        <v>388650.49</v>
      </c>
      <c r="H65" s="258">
        <f>'Div 9 history'!D65</f>
        <v>583292.51</v>
      </c>
      <c r="I65" s="258">
        <f>'Div 9 history'!E65</f>
        <v>376501.42000000004</v>
      </c>
      <c r="J65" s="258">
        <f>'Div 9 history'!F65</f>
        <v>330006.69</v>
      </c>
      <c r="K65" s="258">
        <f>'Div 9 history'!G65</f>
        <v>347553.54000000004</v>
      </c>
      <c r="L65" s="256">
        <f t="shared" si="15"/>
        <v>470869.25391917524</v>
      </c>
      <c r="M65" s="256">
        <f t="shared" si="15"/>
        <v>460203.28874753317</v>
      </c>
      <c r="N65" s="256">
        <f t="shared" si="15"/>
        <v>461491.98312288779</v>
      </c>
      <c r="O65" s="256">
        <f t="shared" si="15"/>
        <v>456240.57156130287</v>
      </c>
      <c r="P65" s="256">
        <f t="shared" si="15"/>
        <v>465835.86478768673</v>
      </c>
      <c r="Q65" s="256">
        <f t="shared" si="15"/>
        <v>442020.90228048392</v>
      </c>
      <c r="R65" s="256">
        <f t="shared" si="21"/>
        <v>406633.39932175138</v>
      </c>
      <c r="S65" s="256">
        <f t="shared" si="21"/>
        <v>395064.21271403076</v>
      </c>
      <c r="T65" s="256">
        <f t="shared" si="21"/>
        <v>453587.56656241743</v>
      </c>
      <c r="U65" s="256">
        <f t="shared" si="21"/>
        <v>391655.78863144747</v>
      </c>
      <c r="V65" s="256">
        <f t="shared" si="22"/>
        <v>398316.78477705223</v>
      </c>
      <c r="W65" s="256">
        <f t="shared" si="22"/>
        <v>423824.1858933011</v>
      </c>
      <c r="X65" s="256">
        <f t="shared" si="22"/>
        <v>484995.33153675048</v>
      </c>
      <c r="Y65" s="256">
        <f t="shared" si="22"/>
        <v>474009.38740995916</v>
      </c>
      <c r="Z65" s="256">
        <f t="shared" si="22"/>
        <v>475336.74261657445</v>
      </c>
      <c r="AA65" s="256">
        <f t="shared" si="22"/>
        <v>469927.788708142</v>
      </c>
      <c r="AB65" s="256">
        <f t="shared" si="22"/>
        <v>479810.94073131733</v>
      </c>
      <c r="AC65" s="256">
        <f t="shared" si="22"/>
        <v>455281.52934889845</v>
      </c>
      <c r="AD65" s="256">
        <f t="shared" si="22"/>
        <v>418832.40130140394</v>
      </c>
      <c r="AE65" s="256">
        <f t="shared" si="22"/>
        <v>406916.13909545168</v>
      </c>
      <c r="AF65" s="256">
        <f t="shared" si="22"/>
        <v>467195.19355928997</v>
      </c>
      <c r="AH65" s="264">
        <f t="shared" si="11"/>
        <v>5153828.7944190707</v>
      </c>
      <c r="AI65" s="264">
        <f t="shared" si="12"/>
        <v>5346102.2136095874</v>
      </c>
      <c r="AJ65" s="264">
        <f t="shared" si="13"/>
        <v>192273.4191905167</v>
      </c>
      <c r="AL65" s="264">
        <f t="shared" si="14"/>
        <v>192273.4191905167</v>
      </c>
    </row>
    <row r="66" spans="1:38">
      <c r="A66" s="145" t="s">
        <v>336</v>
      </c>
      <c r="B66" s="125" t="str">
        <f t="shared" si="8"/>
        <v>8700-01012</v>
      </c>
      <c r="C66" s="255" t="str">
        <f t="shared" si="9"/>
        <v>8700</v>
      </c>
      <c r="D66" s="256">
        <f>SUM($F66:K66)</f>
        <v>-2364512.94</v>
      </c>
      <c r="E66" s="257">
        <f t="shared" si="10"/>
        <v>-0.94786913070028778</v>
      </c>
      <c r="F66" s="258">
        <f>'Div 9 history'!B66</f>
        <v>-365642.18000000005</v>
      </c>
      <c r="G66" s="258">
        <f>'Div 9 history'!C66</f>
        <v>-382143.42000000004</v>
      </c>
      <c r="H66" s="258">
        <f>'Div 9 history'!D66</f>
        <v>-570316.24</v>
      </c>
      <c r="I66" s="258">
        <f>'Div 9 history'!E66</f>
        <v>-375201.27</v>
      </c>
      <c r="J66" s="258">
        <f>'Div 9 history'!F66</f>
        <v>-326831.49</v>
      </c>
      <c r="K66" s="258">
        <f>'Div 9 history'!G66</f>
        <v>-344378.33999999997</v>
      </c>
      <c r="L66" s="256">
        <f t="shared" si="15"/>
        <v>-464455.1157478363</v>
      </c>
      <c r="M66" s="256">
        <f t="shared" si="15"/>
        <v>-453934.44138414611</v>
      </c>
      <c r="N66" s="256">
        <f t="shared" si="15"/>
        <v>-455205.58128187165</v>
      </c>
      <c r="O66" s="256">
        <f t="shared" si="15"/>
        <v>-450025.70397118595</v>
      </c>
      <c r="P66" s="256">
        <f t="shared" si="15"/>
        <v>-459490.29098552407</v>
      </c>
      <c r="Q66" s="256">
        <f t="shared" si="15"/>
        <v>-435999.73373263562</v>
      </c>
      <c r="R66" s="256">
        <f t="shared" ref="R66:T69" si="23">$E66*R$70</f>
        <v>-401094.27612221742</v>
      </c>
      <c r="S66" s="256">
        <f t="shared" si="23"/>
        <v>-389682.68392274127</v>
      </c>
      <c r="T66" s="256">
        <f t="shared" si="23"/>
        <v>-447408.83796521724</v>
      </c>
      <c r="U66" s="256">
        <f t="shared" ref="U66:AF69" si="24">$E66*U$70</f>
        <v>-386320.68908315961</v>
      </c>
      <c r="V66" s="256">
        <f t="shared" si="24"/>
        <v>-392890.94974480348</v>
      </c>
      <c r="W66" s="256">
        <f t="shared" si="24"/>
        <v>-418050.89136186097</v>
      </c>
      <c r="X66" s="256">
        <f t="shared" si="24"/>
        <v>-478388.76922027144</v>
      </c>
      <c r="Y66" s="256">
        <f t="shared" si="24"/>
        <v>-467552.47462567047</v>
      </c>
      <c r="Z66" s="256">
        <f t="shared" si="24"/>
        <v>-468861.7487203278</v>
      </c>
      <c r="AA66" s="256">
        <f t="shared" si="24"/>
        <v>-463526.4750903215</v>
      </c>
      <c r="AB66" s="256">
        <f t="shared" si="24"/>
        <v>-473274.9997150898</v>
      </c>
      <c r="AC66" s="256">
        <f t="shared" si="24"/>
        <v>-449079.72574461473</v>
      </c>
      <c r="AD66" s="256">
        <f t="shared" si="24"/>
        <v>-413127.10440588393</v>
      </c>
      <c r="AE66" s="256">
        <f t="shared" si="24"/>
        <v>-401373.16444042354</v>
      </c>
      <c r="AF66" s="256">
        <f t="shared" si="24"/>
        <v>-460831.10310417373</v>
      </c>
      <c r="AH66" s="264">
        <f t="shared" si="11"/>
        <v>-5083623.8071031999</v>
      </c>
      <c r="AI66" s="264">
        <f t="shared" si="12"/>
        <v>-5273278.0952566015</v>
      </c>
      <c r="AJ66" s="264">
        <f t="shared" si="13"/>
        <v>-189654.28815340158</v>
      </c>
      <c r="AL66" s="264">
        <f t="shared" si="14"/>
        <v>-189654.28815340158</v>
      </c>
    </row>
    <row r="67" spans="1:38">
      <c r="A67" s="145" t="s">
        <v>965</v>
      </c>
      <c r="B67" s="125" t="str">
        <f t="shared" si="8"/>
        <v>8560-01013</v>
      </c>
      <c r="C67" s="255" t="str">
        <f t="shared" si="9"/>
        <v>8560</v>
      </c>
      <c r="D67" s="256">
        <f>SUM($F67:K67)</f>
        <v>0</v>
      </c>
      <c r="E67" s="257">
        <f t="shared" si="10"/>
        <v>0</v>
      </c>
      <c r="F67" s="258">
        <f>'Div 9 history'!B67</f>
        <v>0</v>
      </c>
      <c r="G67" s="258">
        <f>'Div 9 history'!C67</f>
        <v>0</v>
      </c>
      <c r="H67" s="258">
        <f>'Div 9 history'!D67</f>
        <v>0</v>
      </c>
      <c r="I67" s="258">
        <f>'Div 9 history'!E67</f>
        <v>0</v>
      </c>
      <c r="J67" s="258">
        <f>'Div 9 history'!F67</f>
        <v>0</v>
      </c>
      <c r="K67" s="258">
        <f>'Div 9 history'!G67</f>
        <v>0</v>
      </c>
      <c r="L67" s="256">
        <f t="shared" si="15"/>
        <v>0</v>
      </c>
      <c r="M67" s="256">
        <f t="shared" si="15"/>
        <v>0</v>
      </c>
      <c r="N67" s="256">
        <f t="shared" si="15"/>
        <v>0</v>
      </c>
      <c r="O67" s="256">
        <f t="shared" si="15"/>
        <v>0</v>
      </c>
      <c r="P67" s="256">
        <f t="shared" si="15"/>
        <v>0</v>
      </c>
      <c r="Q67" s="256">
        <f t="shared" si="15"/>
        <v>0</v>
      </c>
      <c r="R67" s="256">
        <f t="shared" si="23"/>
        <v>0</v>
      </c>
      <c r="S67" s="256">
        <f t="shared" si="23"/>
        <v>0</v>
      </c>
      <c r="T67" s="256">
        <f t="shared" si="23"/>
        <v>0</v>
      </c>
      <c r="U67" s="256">
        <f t="shared" si="24"/>
        <v>0</v>
      </c>
      <c r="V67" s="256">
        <f t="shared" si="24"/>
        <v>0</v>
      </c>
      <c r="W67" s="256">
        <f t="shared" si="24"/>
        <v>0</v>
      </c>
      <c r="X67" s="256">
        <f t="shared" si="24"/>
        <v>0</v>
      </c>
      <c r="Y67" s="256">
        <f t="shared" si="24"/>
        <v>0</v>
      </c>
      <c r="Z67" s="256">
        <f t="shared" si="24"/>
        <v>0</v>
      </c>
      <c r="AA67" s="256">
        <f t="shared" si="24"/>
        <v>0</v>
      </c>
      <c r="AB67" s="256">
        <f t="shared" si="24"/>
        <v>0</v>
      </c>
      <c r="AC67" s="256">
        <f t="shared" si="24"/>
        <v>0</v>
      </c>
      <c r="AD67" s="256">
        <f t="shared" si="24"/>
        <v>0</v>
      </c>
      <c r="AE67" s="256">
        <f t="shared" si="24"/>
        <v>0</v>
      </c>
      <c r="AF67" s="256">
        <f t="shared" si="24"/>
        <v>0</v>
      </c>
      <c r="AH67" s="264">
        <f t="shared" si="11"/>
        <v>0</v>
      </c>
      <c r="AI67" s="264">
        <f t="shared" si="12"/>
        <v>0</v>
      </c>
      <c r="AJ67" s="264">
        <f t="shared" si="13"/>
        <v>0</v>
      </c>
      <c r="AL67" s="264">
        <f t="shared" si="14"/>
        <v>0</v>
      </c>
    </row>
    <row r="68" spans="1:38">
      <c r="A68" s="145" t="s">
        <v>966</v>
      </c>
      <c r="B68" s="125" t="str">
        <f t="shared" si="8"/>
        <v>8700-01013</v>
      </c>
      <c r="C68" s="255" t="str">
        <f t="shared" si="9"/>
        <v>8700</v>
      </c>
      <c r="D68" s="256">
        <f>SUM($F68:K68)</f>
        <v>0</v>
      </c>
      <c r="E68" s="257">
        <f t="shared" si="10"/>
        <v>0</v>
      </c>
      <c r="F68" s="258">
        <f>'Div 9 history'!B68</f>
        <v>0</v>
      </c>
      <c r="G68" s="258">
        <f>'Div 9 history'!C68</f>
        <v>0</v>
      </c>
      <c r="H68" s="258">
        <f>'Div 9 history'!D68</f>
        <v>0</v>
      </c>
      <c r="I68" s="258">
        <f>'Div 9 history'!E68</f>
        <v>0</v>
      </c>
      <c r="J68" s="258">
        <f>'Div 9 history'!F68</f>
        <v>0</v>
      </c>
      <c r="K68" s="258">
        <f>'Div 9 history'!G68</f>
        <v>0</v>
      </c>
      <c r="L68" s="256">
        <f t="shared" si="15"/>
        <v>0</v>
      </c>
      <c r="M68" s="256">
        <f t="shared" si="15"/>
        <v>0</v>
      </c>
      <c r="N68" s="256">
        <f t="shared" ref="M68:Q69" si="25">$E68*N$70</f>
        <v>0</v>
      </c>
      <c r="O68" s="256">
        <f t="shared" si="25"/>
        <v>0</v>
      </c>
      <c r="P68" s="256">
        <f t="shared" si="25"/>
        <v>0</v>
      </c>
      <c r="Q68" s="256">
        <f t="shared" si="25"/>
        <v>0</v>
      </c>
      <c r="R68" s="256">
        <f t="shared" si="23"/>
        <v>0</v>
      </c>
      <c r="S68" s="256">
        <f t="shared" si="23"/>
        <v>0</v>
      </c>
      <c r="T68" s="256">
        <f t="shared" si="23"/>
        <v>0</v>
      </c>
      <c r="U68" s="256">
        <f t="shared" si="24"/>
        <v>0</v>
      </c>
      <c r="V68" s="256">
        <f t="shared" si="24"/>
        <v>0</v>
      </c>
      <c r="W68" s="256">
        <f t="shared" si="24"/>
        <v>0</v>
      </c>
      <c r="X68" s="256">
        <f t="shared" si="24"/>
        <v>0</v>
      </c>
      <c r="Y68" s="256">
        <f t="shared" si="24"/>
        <v>0</v>
      </c>
      <c r="Z68" s="256">
        <f t="shared" si="24"/>
        <v>0</v>
      </c>
      <c r="AA68" s="256">
        <f t="shared" si="24"/>
        <v>0</v>
      </c>
      <c r="AB68" s="256">
        <f t="shared" si="24"/>
        <v>0</v>
      </c>
      <c r="AC68" s="256">
        <f t="shared" si="24"/>
        <v>0</v>
      </c>
      <c r="AD68" s="256">
        <f t="shared" si="24"/>
        <v>0</v>
      </c>
      <c r="AE68" s="256">
        <f t="shared" si="24"/>
        <v>0</v>
      </c>
      <c r="AF68" s="256">
        <f t="shared" si="24"/>
        <v>0</v>
      </c>
      <c r="AH68" s="264">
        <f t="shared" si="11"/>
        <v>0</v>
      </c>
      <c r="AI68" s="264">
        <f t="shared" si="12"/>
        <v>0</v>
      </c>
      <c r="AJ68" s="264">
        <f t="shared" si="13"/>
        <v>0</v>
      </c>
      <c r="AL68" s="264">
        <f t="shared" si="14"/>
        <v>0</v>
      </c>
    </row>
    <row r="69" spans="1:38">
      <c r="A69" s="145" t="s">
        <v>341</v>
      </c>
      <c r="B69" s="125" t="str">
        <f t="shared" si="8"/>
        <v>8560-01014</v>
      </c>
      <c r="C69" s="255" t="str">
        <f t="shared" si="9"/>
        <v>8560</v>
      </c>
      <c r="D69" s="256">
        <f>SUM($F69:K69)</f>
        <v>0</v>
      </c>
      <c r="E69" s="257">
        <f t="shared" si="10"/>
        <v>0</v>
      </c>
      <c r="F69" s="258">
        <f>'Div 9 history'!B69</f>
        <v>0</v>
      </c>
      <c r="G69" s="258">
        <f>'Div 9 history'!C69</f>
        <v>0</v>
      </c>
      <c r="H69" s="258">
        <f>'Div 9 history'!D69</f>
        <v>0</v>
      </c>
      <c r="I69" s="258">
        <f>'Div 9 history'!E69</f>
        <v>0</v>
      </c>
      <c r="J69" s="258">
        <f>'Div 9 history'!F69</f>
        <v>0</v>
      </c>
      <c r="K69" s="258">
        <f>'Div 9 history'!G69</f>
        <v>0</v>
      </c>
      <c r="L69" s="256">
        <f t="shared" si="15"/>
        <v>0</v>
      </c>
      <c r="M69" s="256">
        <f t="shared" si="25"/>
        <v>0</v>
      </c>
      <c r="N69" s="256">
        <f t="shared" si="25"/>
        <v>0</v>
      </c>
      <c r="O69" s="256">
        <f t="shared" si="25"/>
        <v>0</v>
      </c>
      <c r="P69" s="256">
        <f t="shared" si="25"/>
        <v>0</v>
      </c>
      <c r="Q69" s="256">
        <f t="shared" si="25"/>
        <v>0</v>
      </c>
      <c r="R69" s="256">
        <f t="shared" si="23"/>
        <v>0</v>
      </c>
      <c r="S69" s="256">
        <f t="shared" si="23"/>
        <v>0</v>
      </c>
      <c r="T69" s="256">
        <f t="shared" si="23"/>
        <v>0</v>
      </c>
      <c r="U69" s="256">
        <f t="shared" si="24"/>
        <v>0</v>
      </c>
      <c r="V69" s="256">
        <f t="shared" si="24"/>
        <v>0</v>
      </c>
      <c r="W69" s="256">
        <f t="shared" si="24"/>
        <v>0</v>
      </c>
      <c r="X69" s="256">
        <f t="shared" si="24"/>
        <v>0</v>
      </c>
      <c r="Y69" s="256">
        <f t="shared" si="24"/>
        <v>0</v>
      </c>
      <c r="Z69" s="256">
        <f t="shared" si="24"/>
        <v>0</v>
      </c>
      <c r="AA69" s="256">
        <f t="shared" si="24"/>
        <v>0</v>
      </c>
      <c r="AB69" s="256">
        <f t="shared" si="24"/>
        <v>0</v>
      </c>
      <c r="AC69" s="256">
        <f t="shared" si="24"/>
        <v>0</v>
      </c>
      <c r="AD69" s="256">
        <f t="shared" si="24"/>
        <v>0</v>
      </c>
      <c r="AE69" s="256">
        <f t="shared" si="24"/>
        <v>0</v>
      </c>
      <c r="AF69" s="256">
        <f t="shared" si="24"/>
        <v>0</v>
      </c>
      <c r="AH69" s="264">
        <f t="shared" si="11"/>
        <v>0</v>
      </c>
      <c r="AI69" s="264">
        <f t="shared" si="12"/>
        <v>0</v>
      </c>
      <c r="AJ69" s="264">
        <f t="shared" si="13"/>
        <v>0</v>
      </c>
      <c r="AL69" s="264">
        <f t="shared" si="14"/>
        <v>0</v>
      </c>
    </row>
    <row r="70" spans="1:38">
      <c r="A70" s="133" t="s">
        <v>15</v>
      </c>
      <c r="B70" s="171"/>
      <c r="C70" s="182"/>
      <c r="D70" s="259">
        <f>SUM(D10:D69)</f>
        <v>2494556.3299999996</v>
      </c>
      <c r="E70" s="260">
        <f>SUM(E10:E69)</f>
        <v>0.99999999999999956</v>
      </c>
      <c r="F70" s="259">
        <f>SUM(F10:F69)</f>
        <v>410828.7799999998</v>
      </c>
      <c r="G70" s="259">
        <f t="shared" ref="G70:K70" si="26">SUM(G10:G69)</f>
        <v>399140.23</v>
      </c>
      <c r="H70" s="259">
        <f t="shared" si="26"/>
        <v>458267.38999999978</v>
      </c>
      <c r="I70" s="259">
        <f t="shared" si="26"/>
        <v>395696.64000000013</v>
      </c>
      <c r="J70" s="259">
        <f t="shared" si="26"/>
        <v>402426.36</v>
      </c>
      <c r="K70" s="259">
        <f t="shared" si="26"/>
        <v>428196.93000000005</v>
      </c>
      <c r="L70" s="276">
        <f>'FY21 OM Budget'!H19</f>
        <v>489999.19999999984</v>
      </c>
      <c r="M70" s="276">
        <f>'FY21 OM Budget'!I19</f>
        <v>478899.91000000003</v>
      </c>
      <c r="N70" s="276">
        <f>'FY21 OM Budget'!J19</f>
        <v>480240.95999999996</v>
      </c>
      <c r="O70" s="276">
        <f>'FY21 OM Budget'!K19</f>
        <v>474776.19999999995</v>
      </c>
      <c r="P70" s="276">
        <f>'FY21 OM Budget'!L19</f>
        <v>484761.32000000007</v>
      </c>
      <c r="Q70" s="276">
        <f>'FY21 OM Budget'!M19</f>
        <v>459978.83000000019</v>
      </c>
      <c r="R70" s="263">
        <f t="shared" ref="R70" si="27">(1+R$2)*F70</f>
        <v>423153.64339999983</v>
      </c>
      <c r="S70" s="263">
        <f t="shared" ref="S70" si="28">(1+S$2)*G70</f>
        <v>411114.43689999997</v>
      </c>
      <c r="T70" s="263">
        <f t="shared" ref="T70" si="29">(1+T$2)*H70</f>
        <v>472015.41169999976</v>
      </c>
      <c r="U70" s="263">
        <f t="shared" ref="U70" si="30">(1+U$2)*I70</f>
        <v>407567.53920000017</v>
      </c>
      <c r="V70" s="263">
        <f t="shared" ref="V70" si="31">(1+V$2)*J70</f>
        <v>414499.1508</v>
      </c>
      <c r="W70" s="263">
        <f t="shared" ref="W70" si="32">(1+W$2)*K70</f>
        <v>441042.83790000004</v>
      </c>
      <c r="X70" s="263">
        <f t="shared" ref="X70" si="33">(1+X$2)*L70</f>
        <v>504699.17599999986</v>
      </c>
      <c r="Y70" s="263">
        <f t="shared" ref="Y70" si="34">(1+Y$2)*M70</f>
        <v>493266.90730000002</v>
      </c>
      <c r="Z70" s="263">
        <f t="shared" ref="Z70" si="35">(1+Z$2)*N70</f>
        <v>494648.1888</v>
      </c>
      <c r="AA70" s="263">
        <f t="shared" ref="AA70" si="36">(1+AA$2)*O70</f>
        <v>489019.48599999998</v>
      </c>
      <c r="AB70" s="263">
        <f t="shared" ref="AB70" si="37">(1+AB$2)*P70</f>
        <v>499304.15960000007</v>
      </c>
      <c r="AC70" s="263">
        <f t="shared" ref="AC70" si="38">(1+AC$2)*Q70</f>
        <v>473778.19490000024</v>
      </c>
      <c r="AD70" s="263">
        <f t="shared" ref="AD70" si="39">(1+AD$2)*R70</f>
        <v>435848.25270199985</v>
      </c>
      <c r="AE70" s="263">
        <f t="shared" ref="AE70" si="40">(1+AE$2)*S70</f>
        <v>423447.87000699999</v>
      </c>
      <c r="AF70" s="263">
        <f t="shared" ref="AF70" si="41">(1+AF$2)*T70</f>
        <v>486175.87405099976</v>
      </c>
      <c r="AH70" s="264">
        <f t="shared" si="11"/>
        <v>5363212.75</v>
      </c>
      <c r="AI70" s="264">
        <f t="shared" si="12"/>
        <v>5563297.6372600002</v>
      </c>
      <c r="AJ70" s="264">
        <f t="shared" si="13"/>
        <v>200084.88726000022</v>
      </c>
      <c r="AL70" s="88"/>
    </row>
    <row r="71" spans="1:38">
      <c r="A71" s="145"/>
      <c r="B71" s="171"/>
      <c r="C71" s="182"/>
      <c r="D71" s="256">
        <f>D70-SUM(F70:K70)</f>
        <v>0</v>
      </c>
      <c r="F71" s="256">
        <f>F70-'Div 9 history'!B70</f>
        <v>0</v>
      </c>
      <c r="G71" s="256">
        <f>G70-'Div 9 history'!C70</f>
        <v>0</v>
      </c>
      <c r="H71" s="256">
        <f>H70-'Div 9 history'!D70</f>
        <v>0</v>
      </c>
      <c r="I71" s="256">
        <f>I70-'Div 9 history'!E70</f>
        <v>0</v>
      </c>
      <c r="J71" s="256">
        <f>J70-'Div 9 history'!F70</f>
        <v>0</v>
      </c>
      <c r="K71" s="256">
        <f>K70-'Div 9 history'!G70</f>
        <v>0</v>
      </c>
      <c r="L71" s="256">
        <f>L70-SUM(L10:L69)</f>
        <v>0</v>
      </c>
      <c r="M71" s="256">
        <f t="shared" ref="M71:Q71" si="42">M70-SUM(M10:M69)</f>
        <v>0</v>
      </c>
      <c r="N71" s="256">
        <f t="shared" si="42"/>
        <v>0</v>
      </c>
      <c r="O71" s="256">
        <f t="shared" si="42"/>
        <v>0</v>
      </c>
      <c r="P71" s="256">
        <f t="shared" si="42"/>
        <v>0</v>
      </c>
      <c r="Q71" s="256">
        <f t="shared" si="42"/>
        <v>0</v>
      </c>
      <c r="R71" s="256">
        <f t="shared" ref="R71" si="43">R70-SUM(R10:R69)</f>
        <v>0</v>
      </c>
      <c r="S71" s="256">
        <f t="shared" ref="S71" si="44">S70-SUM(S10:S69)</f>
        <v>0</v>
      </c>
      <c r="T71" s="256">
        <f t="shared" ref="T71" si="45">T70-SUM(T10:T69)</f>
        <v>0</v>
      </c>
      <c r="U71" s="256">
        <f t="shared" ref="U71" si="46">U70-SUM(U10:U69)</f>
        <v>0</v>
      </c>
      <c r="V71" s="256">
        <f t="shared" ref="V71" si="47">V70-SUM(V10:V69)</f>
        <v>0</v>
      </c>
      <c r="W71" s="256">
        <f t="shared" ref="W71" si="48">W70-SUM(W10:W69)</f>
        <v>0</v>
      </c>
      <c r="X71" s="256">
        <f t="shared" ref="X71" si="49">X70-SUM(X10:X69)</f>
        <v>0</v>
      </c>
      <c r="Y71" s="256">
        <f t="shared" ref="Y71" si="50">Y70-SUM(Y10:Y69)</f>
        <v>0</v>
      </c>
      <c r="Z71" s="256">
        <f t="shared" ref="Z71" si="51">Z70-SUM(Z10:Z69)</f>
        <v>0</v>
      </c>
      <c r="AA71" s="256">
        <f t="shared" ref="AA71" si="52">AA70-SUM(AA10:AA69)</f>
        <v>0</v>
      </c>
      <c r="AB71" s="256">
        <f t="shared" ref="AB71" si="53">AB70-SUM(AB10:AB69)</f>
        <v>0</v>
      </c>
      <c r="AC71" s="256">
        <f t="shared" ref="AC71" si="54">AC70-SUM(AC10:AC69)</f>
        <v>0</v>
      </c>
      <c r="AD71" s="256">
        <f t="shared" ref="AD71" si="55">AD70-SUM(AD10:AD69)</f>
        <v>0</v>
      </c>
      <c r="AE71" s="256">
        <f t="shared" ref="AE71" si="56">AE70-SUM(AE10:AE69)</f>
        <v>0</v>
      </c>
      <c r="AF71" s="256">
        <f t="shared" ref="AF71" si="57">AF70-SUM(AF10:AF69)</f>
        <v>0</v>
      </c>
      <c r="AL71" s="187"/>
    </row>
    <row r="72" spans="1:38">
      <c r="A72" s="145" t="s">
        <v>345</v>
      </c>
      <c r="B72" s="125" t="str">
        <f t="shared" ref="B72:B133" si="58">RIGHT(A72,10)</f>
        <v>9260-01202</v>
      </c>
      <c r="C72" s="255" t="str">
        <f t="shared" ref="C72" si="59">LEFT(B72,4)</f>
        <v>9260</v>
      </c>
      <c r="D72" s="256">
        <f>SUM($F72:K72)</f>
        <v>131578.43</v>
      </c>
      <c r="E72" s="257">
        <f>D72/$D$91</f>
        <v>0.1731192376199881</v>
      </c>
      <c r="F72" s="258">
        <f>'Div 9 history'!B72</f>
        <v>21611.310000000009</v>
      </c>
      <c r="G72" s="258">
        <f>'Div 9 history'!C72</f>
        <v>21075.4</v>
      </c>
      <c r="H72" s="258">
        <f>'Div 9 history'!D72</f>
        <v>24187.279999999999</v>
      </c>
      <c r="I72" s="258">
        <f>'Div 9 history'!E72</f>
        <v>20875.250000000004</v>
      </c>
      <c r="J72" s="258">
        <f>'Div 9 history'!F72</f>
        <v>21241.649999999994</v>
      </c>
      <c r="K72" s="258">
        <f>'Div 9 history'!G72</f>
        <v>22587.54</v>
      </c>
      <c r="L72" s="256">
        <f t="shared" ref="L72:AA87" si="60">$E72*L$91</f>
        <v>30901.247245531253</v>
      </c>
      <c r="M72" s="256">
        <f t="shared" si="60"/>
        <v>30201.281156831861</v>
      </c>
      <c r="N72" s="256">
        <f t="shared" si="60"/>
        <v>30285.856829178727</v>
      </c>
      <c r="O72" s="256">
        <f t="shared" si="60"/>
        <v>29941.226631656242</v>
      </c>
      <c r="P72" s="256">
        <f t="shared" si="60"/>
        <v>30570.921890613314</v>
      </c>
      <c r="Q72" s="256">
        <f t="shared" si="60"/>
        <v>29008.041230804709</v>
      </c>
      <c r="R72" s="256">
        <f t="shared" si="60"/>
        <v>22319.807467858922</v>
      </c>
      <c r="S72" s="256">
        <f t="shared" si="60"/>
        <v>21684.783345209966</v>
      </c>
      <c r="T72" s="256">
        <f t="shared" si="60"/>
        <v>24897.087087224547</v>
      </c>
      <c r="U72" s="256">
        <f t="shared" si="60"/>
        <v>21497.697460432762</v>
      </c>
      <c r="V72" s="256">
        <f t="shared" si="60"/>
        <v>21863.314627546992</v>
      </c>
      <c r="W72" s="256">
        <f t="shared" si="60"/>
        <v>23263.397067577076</v>
      </c>
      <c r="X72" s="256">
        <f t="shared" si="60"/>
        <v>26621.036148939951</v>
      </c>
      <c r="Y72" s="256">
        <f t="shared" si="60"/>
        <v>26018.02577603003</v>
      </c>
      <c r="Z72" s="256">
        <f t="shared" si="60"/>
        <v>26090.883324629158</v>
      </c>
      <c r="AA72" s="256">
        <f t="shared" si="60"/>
        <v>25793.989832751453</v>
      </c>
      <c r="AB72" s="256">
        <f t="shared" ref="V72:AF87" si="61">$E72*AB$91</f>
        <v>26336.468760209922</v>
      </c>
      <c r="AC72" s="256">
        <f t="shared" si="61"/>
        <v>24990.06745557363</v>
      </c>
      <c r="AD72" s="256">
        <f t="shared" si="61"/>
        <v>22989.401691894687</v>
      </c>
      <c r="AE72" s="256">
        <f t="shared" si="61"/>
        <v>22335.326845566266</v>
      </c>
      <c r="AF72" s="256">
        <f t="shared" si="61"/>
        <v>25643.999699841283</v>
      </c>
      <c r="AH72" s="264">
        <f t="shared" ref="AH72" si="62">SUM(F72:Q72)</f>
        <v>312487.00498461607</v>
      </c>
      <c r="AI72" s="264">
        <f t="shared" ref="AI72" si="63">SUM(U72:AF72)</f>
        <v>293443.60869099316</v>
      </c>
      <c r="AJ72" s="264">
        <f t="shared" ref="AJ72" si="64">AI72-AH72</f>
        <v>-19043.396293622907</v>
      </c>
      <c r="AL72" s="264">
        <f t="shared" ref="AL72" si="65">AJ72</f>
        <v>-19043.396293622907</v>
      </c>
    </row>
    <row r="73" spans="1:38">
      <c r="A73" s="145" t="s">
        <v>347</v>
      </c>
      <c r="B73" s="125" t="str">
        <f t="shared" ref="B73:B90" si="66">RIGHT(A73,10)</f>
        <v>9260-01203</v>
      </c>
      <c r="C73" s="255" t="str">
        <f t="shared" ref="C73:C90" si="67">LEFT(B73,4)</f>
        <v>9260</v>
      </c>
      <c r="D73" s="256">
        <f>SUM($F73:K73)</f>
        <v>117948.5</v>
      </c>
      <c r="E73" s="257">
        <f t="shared" ref="E73:E90" si="68">D73/$D$91</f>
        <v>0.15518618362007486</v>
      </c>
      <c r="F73" s="258">
        <f>'Div 9 history'!B73</f>
        <v>19409.819999999996</v>
      </c>
      <c r="G73" s="258">
        <f>'Div 9 history'!C73</f>
        <v>18878.060000000001</v>
      </c>
      <c r="H73" s="258">
        <f>'Div 9 history'!D73</f>
        <v>21671.98</v>
      </c>
      <c r="I73" s="258">
        <f>'Div 9 history'!E73</f>
        <v>18710.449999999997</v>
      </c>
      <c r="J73" s="258">
        <f>'Div 9 history'!F73</f>
        <v>19031.580000000002</v>
      </c>
      <c r="K73" s="258">
        <f>'Div 9 history'!G73</f>
        <v>20246.609999999997</v>
      </c>
      <c r="L73" s="256">
        <f t="shared" si="60"/>
        <v>27700.252699014138</v>
      </c>
      <c r="M73" s="256">
        <f t="shared" si="60"/>
        <v>27072.794610230438</v>
      </c>
      <c r="N73" s="256">
        <f t="shared" si="60"/>
        <v>27148.609268376185</v>
      </c>
      <c r="O73" s="256">
        <f t="shared" si="60"/>
        <v>26839.678580781867</v>
      </c>
      <c r="P73" s="256">
        <f t="shared" si="60"/>
        <v>27404.145045772351</v>
      </c>
      <c r="Q73" s="256">
        <f t="shared" si="60"/>
        <v>26003.159872872548</v>
      </c>
      <c r="R73" s="256">
        <f t="shared" si="60"/>
        <v>20007.74603499037</v>
      </c>
      <c r="S73" s="256">
        <f t="shared" si="60"/>
        <v>19438.502711975645</v>
      </c>
      <c r="T73" s="256">
        <f t="shared" si="60"/>
        <v>22318.050734512522</v>
      </c>
      <c r="U73" s="256">
        <f t="shared" si="60"/>
        <v>19270.796656502542</v>
      </c>
      <c r="V73" s="256">
        <f t="shared" si="61"/>
        <v>19598.540318099451</v>
      </c>
      <c r="W73" s="256">
        <f t="shared" si="61"/>
        <v>20853.591192911445</v>
      </c>
      <c r="X73" s="256">
        <f t="shared" si="61"/>
        <v>23863.419575786425</v>
      </c>
      <c r="Y73" s="256">
        <f t="shared" si="61"/>
        <v>23322.87376619464</v>
      </c>
      <c r="Z73" s="256">
        <f t="shared" si="61"/>
        <v>23388.18415613427</v>
      </c>
      <c r="AA73" s="256">
        <f t="shared" si="61"/>
        <v>23122.045230272812</v>
      </c>
      <c r="AB73" s="256">
        <f t="shared" si="61"/>
        <v>23608.329918236748</v>
      </c>
      <c r="AC73" s="256">
        <f t="shared" si="61"/>
        <v>22401.39946405901</v>
      </c>
      <c r="AD73" s="256">
        <f t="shared" si="61"/>
        <v>20607.978416040081</v>
      </c>
      <c r="AE73" s="256">
        <f t="shared" si="61"/>
        <v>20021.657793334918</v>
      </c>
      <c r="AF73" s="256">
        <f t="shared" si="61"/>
        <v>22987.592256547898</v>
      </c>
      <c r="AH73" s="264">
        <f t="shared" ref="AH73:AH91" si="69">SUM(F73:Q73)</f>
        <v>280117.14007704752</v>
      </c>
      <c r="AI73" s="264">
        <f t="shared" ref="AI73:AI91" si="70">SUM(U73:AF73)</f>
        <v>263046.40874412027</v>
      </c>
      <c r="AJ73" s="264">
        <f t="shared" ref="AJ73:AJ91" si="71">AI73-AH73</f>
        <v>-17070.731332927244</v>
      </c>
      <c r="AL73" s="264">
        <f t="shared" ref="AL73:AL90" si="72">AJ73</f>
        <v>-17070.731332927244</v>
      </c>
    </row>
    <row r="74" spans="1:38">
      <c r="A74" s="145" t="s">
        <v>356</v>
      </c>
      <c r="B74" s="125" t="str">
        <f t="shared" si="66"/>
        <v>9260-01251</v>
      </c>
      <c r="C74" s="255" t="str">
        <f t="shared" si="67"/>
        <v>9260</v>
      </c>
      <c r="D74" s="256">
        <f>SUM($F74:K74)</f>
        <v>508134.79</v>
      </c>
      <c r="E74" s="257">
        <f t="shared" si="68"/>
        <v>0.66855872541565331</v>
      </c>
      <c r="F74" s="258">
        <f>'Div 9 history'!B74</f>
        <v>83645.87</v>
      </c>
      <c r="G74" s="258">
        <f>'Div 9 history'!C74</f>
        <v>81318.659999999989</v>
      </c>
      <c r="H74" s="258">
        <f>'Div 9 history'!D74</f>
        <v>93358.19</v>
      </c>
      <c r="I74" s="258">
        <f>'Div 9 history'!E74</f>
        <v>80604.909999999989</v>
      </c>
      <c r="J74" s="258">
        <f>'Div 9 history'!F74</f>
        <v>81983.350000000006</v>
      </c>
      <c r="K74" s="258">
        <f>'Div 9 history'!G74</f>
        <v>87223.81</v>
      </c>
      <c r="L74" s="256">
        <f t="shared" si="60"/>
        <v>119335.65995464532</v>
      </c>
      <c r="M74" s="256">
        <f t="shared" si="60"/>
        <v>116632.50320252124</v>
      </c>
      <c r="N74" s="256">
        <f t="shared" si="60"/>
        <v>116959.12088223579</v>
      </c>
      <c r="O74" s="256">
        <f t="shared" si="60"/>
        <v>115628.2143419636</v>
      </c>
      <c r="P74" s="256">
        <f t="shared" si="60"/>
        <v>118059.99642185424</v>
      </c>
      <c r="Q74" s="256">
        <f t="shared" si="60"/>
        <v>112024.40201730857</v>
      </c>
      <c r="R74" s="256">
        <f t="shared" si="60"/>
        <v>86195.516092728314</v>
      </c>
      <c r="S74" s="256">
        <f t="shared" si="60"/>
        <v>83743.15479606927</v>
      </c>
      <c r="T74" s="256">
        <f t="shared" si="60"/>
        <v>96148.556558081429</v>
      </c>
      <c r="U74" s="256">
        <f t="shared" si="60"/>
        <v>83020.659119739736</v>
      </c>
      <c r="V74" s="256">
        <f t="shared" si="61"/>
        <v>84432.613970029284</v>
      </c>
      <c r="W74" s="256">
        <f t="shared" si="61"/>
        <v>89839.507764455731</v>
      </c>
      <c r="X74" s="256">
        <f t="shared" si="61"/>
        <v>102806.17129360801</v>
      </c>
      <c r="Y74" s="256">
        <f t="shared" si="61"/>
        <v>100477.44196307562</v>
      </c>
      <c r="Z74" s="256">
        <f t="shared" si="61"/>
        <v>100758.80612859524</v>
      </c>
      <c r="AA74" s="256">
        <f t="shared" si="61"/>
        <v>99612.251088018733</v>
      </c>
      <c r="AB74" s="256">
        <f t="shared" si="61"/>
        <v>101707.21768614225</v>
      </c>
      <c r="AC74" s="256">
        <f t="shared" si="61"/>
        <v>96507.631825548771</v>
      </c>
      <c r="AD74" s="256">
        <f t="shared" si="61"/>
        <v>88781.381575510153</v>
      </c>
      <c r="AE74" s="256">
        <f t="shared" si="61"/>
        <v>86255.44943995135</v>
      </c>
      <c r="AF74" s="256">
        <f t="shared" si="61"/>
        <v>99033.013254823876</v>
      </c>
      <c r="AH74" s="264">
        <f t="shared" si="69"/>
        <v>1206774.6868205287</v>
      </c>
      <c r="AI74" s="264">
        <f t="shared" si="70"/>
        <v>1133232.1451094989</v>
      </c>
      <c r="AJ74" s="264">
        <f t="shared" si="71"/>
        <v>-73542.541711029829</v>
      </c>
      <c r="AL74" s="264">
        <f t="shared" si="72"/>
        <v>-73542.541711029829</v>
      </c>
    </row>
    <row r="75" spans="1:38">
      <c r="A75" s="145" t="s">
        <v>967</v>
      </c>
      <c r="B75" s="125" t="str">
        <f t="shared" si="66"/>
        <v>9260-01253</v>
      </c>
      <c r="C75" s="255" t="str">
        <f t="shared" si="67"/>
        <v>9260</v>
      </c>
      <c r="D75" s="256">
        <f>SUM($F75:K75)</f>
        <v>0</v>
      </c>
      <c r="E75" s="257">
        <f t="shared" si="68"/>
        <v>0</v>
      </c>
      <c r="F75" s="258">
        <f>'Div 9 history'!B75</f>
        <v>0</v>
      </c>
      <c r="G75" s="258">
        <f>'Div 9 history'!C75</f>
        <v>0</v>
      </c>
      <c r="H75" s="258">
        <f>'Div 9 history'!D75</f>
        <v>0</v>
      </c>
      <c r="I75" s="258">
        <f>'Div 9 history'!E75</f>
        <v>0</v>
      </c>
      <c r="J75" s="258">
        <f>'Div 9 history'!F75</f>
        <v>0</v>
      </c>
      <c r="K75" s="258">
        <f>'Div 9 history'!G75</f>
        <v>0</v>
      </c>
      <c r="L75" s="256">
        <f t="shared" si="60"/>
        <v>0</v>
      </c>
      <c r="M75" s="256">
        <f t="shared" si="60"/>
        <v>0</v>
      </c>
      <c r="N75" s="256">
        <f t="shared" si="60"/>
        <v>0</v>
      </c>
      <c r="O75" s="256">
        <f t="shared" si="60"/>
        <v>0</v>
      </c>
      <c r="P75" s="256">
        <f t="shared" si="60"/>
        <v>0</v>
      </c>
      <c r="Q75" s="256">
        <f t="shared" si="60"/>
        <v>0</v>
      </c>
      <c r="R75" s="256">
        <f t="shared" si="60"/>
        <v>0</v>
      </c>
      <c r="S75" s="256">
        <f t="shared" si="60"/>
        <v>0</v>
      </c>
      <c r="T75" s="256">
        <f t="shared" si="60"/>
        <v>0</v>
      </c>
      <c r="U75" s="256">
        <f t="shared" si="60"/>
        <v>0</v>
      </c>
      <c r="V75" s="256">
        <f t="shared" si="61"/>
        <v>0</v>
      </c>
      <c r="W75" s="256">
        <f t="shared" si="61"/>
        <v>0</v>
      </c>
      <c r="X75" s="256">
        <f t="shared" si="61"/>
        <v>0</v>
      </c>
      <c r="Y75" s="256">
        <f t="shared" si="61"/>
        <v>0</v>
      </c>
      <c r="Z75" s="256">
        <f t="shared" si="61"/>
        <v>0</v>
      </c>
      <c r="AA75" s="256">
        <f t="shared" si="61"/>
        <v>0</v>
      </c>
      <c r="AB75" s="256">
        <f t="shared" si="61"/>
        <v>0</v>
      </c>
      <c r="AC75" s="256">
        <f t="shared" si="61"/>
        <v>0</v>
      </c>
      <c r="AD75" s="256">
        <f t="shared" si="61"/>
        <v>0</v>
      </c>
      <c r="AE75" s="256">
        <f t="shared" si="61"/>
        <v>0</v>
      </c>
      <c r="AF75" s="256">
        <f t="shared" si="61"/>
        <v>0</v>
      </c>
      <c r="AH75" s="264">
        <f t="shared" si="69"/>
        <v>0</v>
      </c>
      <c r="AI75" s="264">
        <f t="shared" si="70"/>
        <v>0</v>
      </c>
      <c r="AJ75" s="264">
        <f t="shared" si="71"/>
        <v>0</v>
      </c>
      <c r="AL75" s="264">
        <f t="shared" si="72"/>
        <v>0</v>
      </c>
    </row>
    <row r="76" spans="1:38">
      <c r="A76" s="145" t="s">
        <v>358</v>
      </c>
      <c r="B76" s="125" t="str">
        <f t="shared" si="66"/>
        <v>9260-01257</v>
      </c>
      <c r="C76" s="255" t="str">
        <f t="shared" si="67"/>
        <v>9260</v>
      </c>
      <c r="D76" s="256">
        <f>SUM($F76:K76)</f>
        <v>101857.57</v>
      </c>
      <c r="E76" s="257">
        <f t="shared" si="68"/>
        <v>0.13401516391573129</v>
      </c>
      <c r="F76" s="258">
        <f>'Div 9 history'!B76</f>
        <v>16753.330000000002</v>
      </c>
      <c r="G76" s="258">
        <f>'Div 9 history'!C76</f>
        <v>16305.899999999998</v>
      </c>
      <c r="H76" s="258">
        <f>'Div 9 history'!D76</f>
        <v>18717.660000000003</v>
      </c>
      <c r="I76" s="258">
        <f>'Div 9 history'!E76</f>
        <v>16158.44</v>
      </c>
      <c r="J76" s="258">
        <f>'Div 9 history'!F76</f>
        <v>16437.469999999998</v>
      </c>
      <c r="K76" s="258">
        <f>'Div 9 history'!G76</f>
        <v>17484.77</v>
      </c>
      <c r="L76" s="256">
        <f t="shared" si="60"/>
        <v>23921.291311949895</v>
      </c>
      <c r="M76" s="256">
        <f t="shared" si="60"/>
        <v>23379.433160295979</v>
      </c>
      <c r="N76" s="256">
        <f t="shared" si="60"/>
        <v>23444.904928475367</v>
      </c>
      <c r="O76" s="256">
        <f t="shared" si="60"/>
        <v>23178.119601516682</v>
      </c>
      <c r="P76" s="256">
        <f t="shared" si="60"/>
        <v>23665.579657985574</v>
      </c>
      <c r="Q76" s="256">
        <f t="shared" si="60"/>
        <v>22455.72158164205</v>
      </c>
      <c r="R76" s="256">
        <f t="shared" si="60"/>
        <v>17278.22220970385</v>
      </c>
      <c r="S76" s="256">
        <f t="shared" si="60"/>
        <v>16786.636970205214</v>
      </c>
      <c r="T76" s="256">
        <f t="shared" si="60"/>
        <v>19273.347392753287</v>
      </c>
      <c r="U76" s="256">
        <f t="shared" si="60"/>
        <v>16641.809937349553</v>
      </c>
      <c r="V76" s="256">
        <f t="shared" si="61"/>
        <v>16924.841709293782</v>
      </c>
      <c r="W76" s="256">
        <f t="shared" si="61"/>
        <v>18008.674333996289</v>
      </c>
      <c r="X76" s="256">
        <f t="shared" si="61"/>
        <v>20607.891833130874</v>
      </c>
      <c r="Y76" s="256">
        <f t="shared" si="61"/>
        <v>20141.089096015083</v>
      </c>
      <c r="Z76" s="256">
        <f t="shared" si="61"/>
        <v>20197.489623491081</v>
      </c>
      <c r="AA76" s="256">
        <f t="shared" si="61"/>
        <v>19967.658262594941</v>
      </c>
      <c r="AB76" s="256">
        <f t="shared" si="61"/>
        <v>20387.602362301299</v>
      </c>
      <c r="AC76" s="256">
        <f t="shared" si="61"/>
        <v>19345.325409041689</v>
      </c>
      <c r="AD76" s="256">
        <f t="shared" si="61"/>
        <v>17796.568875994966</v>
      </c>
      <c r="AE76" s="256">
        <f t="shared" si="61"/>
        <v>17290.236079311373</v>
      </c>
      <c r="AF76" s="256">
        <f t="shared" si="61"/>
        <v>19851.547814535887</v>
      </c>
      <c r="AH76" s="264">
        <f t="shared" si="69"/>
        <v>241902.62024186554</v>
      </c>
      <c r="AI76" s="264">
        <f t="shared" si="70"/>
        <v>227160.7353370568</v>
      </c>
      <c r="AJ76" s="264">
        <f t="shared" si="71"/>
        <v>-14741.884904808743</v>
      </c>
      <c r="AL76" s="264">
        <f t="shared" si="72"/>
        <v>-14741.884904808743</v>
      </c>
    </row>
    <row r="77" spans="1:38">
      <c r="A77" s="145" t="s">
        <v>968</v>
      </c>
      <c r="B77" s="125" t="str">
        <f t="shared" si="66"/>
        <v>9260-01259</v>
      </c>
      <c r="C77" s="255" t="str">
        <f t="shared" si="67"/>
        <v>9260</v>
      </c>
      <c r="D77" s="256">
        <f>SUM($F77:K77)</f>
        <v>0</v>
      </c>
      <c r="E77" s="257">
        <f t="shared" si="68"/>
        <v>0</v>
      </c>
      <c r="F77" s="258">
        <f>'Div 9 history'!B77</f>
        <v>0</v>
      </c>
      <c r="G77" s="258">
        <f>'Div 9 history'!C77</f>
        <v>0</v>
      </c>
      <c r="H77" s="258">
        <f>'Div 9 history'!D77</f>
        <v>0</v>
      </c>
      <c r="I77" s="258">
        <f>'Div 9 history'!E77</f>
        <v>0</v>
      </c>
      <c r="J77" s="258">
        <f>'Div 9 history'!F77</f>
        <v>0</v>
      </c>
      <c r="K77" s="258">
        <f>'Div 9 history'!G77</f>
        <v>0</v>
      </c>
      <c r="L77" s="256">
        <f t="shared" si="60"/>
        <v>0</v>
      </c>
      <c r="M77" s="256">
        <f t="shared" si="60"/>
        <v>0</v>
      </c>
      <c r="N77" s="256">
        <f t="shared" si="60"/>
        <v>0</v>
      </c>
      <c r="O77" s="256">
        <f t="shared" si="60"/>
        <v>0</v>
      </c>
      <c r="P77" s="256">
        <f t="shared" si="60"/>
        <v>0</v>
      </c>
      <c r="Q77" s="256">
        <f t="shared" si="60"/>
        <v>0</v>
      </c>
      <c r="R77" s="256">
        <f t="shared" si="60"/>
        <v>0</v>
      </c>
      <c r="S77" s="256">
        <f t="shared" si="60"/>
        <v>0</v>
      </c>
      <c r="T77" s="256">
        <f t="shared" si="60"/>
        <v>0</v>
      </c>
      <c r="U77" s="256">
        <f t="shared" si="60"/>
        <v>0</v>
      </c>
      <c r="V77" s="256">
        <f t="shared" si="61"/>
        <v>0</v>
      </c>
      <c r="W77" s="256">
        <f t="shared" si="61"/>
        <v>0</v>
      </c>
      <c r="X77" s="256">
        <f t="shared" si="61"/>
        <v>0</v>
      </c>
      <c r="Y77" s="256">
        <f t="shared" si="61"/>
        <v>0</v>
      </c>
      <c r="Z77" s="256">
        <f t="shared" si="61"/>
        <v>0</v>
      </c>
      <c r="AA77" s="256">
        <f t="shared" si="61"/>
        <v>0</v>
      </c>
      <c r="AB77" s="256">
        <f t="shared" si="61"/>
        <v>0</v>
      </c>
      <c r="AC77" s="256">
        <f t="shared" si="61"/>
        <v>0</v>
      </c>
      <c r="AD77" s="256">
        <f t="shared" si="61"/>
        <v>0</v>
      </c>
      <c r="AE77" s="256">
        <f t="shared" si="61"/>
        <v>0</v>
      </c>
      <c r="AF77" s="256">
        <f t="shared" si="61"/>
        <v>0</v>
      </c>
      <c r="AH77" s="264">
        <f t="shared" si="69"/>
        <v>0</v>
      </c>
      <c r="AI77" s="264">
        <f t="shared" si="70"/>
        <v>0</v>
      </c>
      <c r="AJ77" s="264">
        <f t="shared" si="71"/>
        <v>0</v>
      </c>
      <c r="AL77" s="264">
        <f t="shared" si="72"/>
        <v>0</v>
      </c>
    </row>
    <row r="78" spans="1:38">
      <c r="A78" s="145" t="s">
        <v>360</v>
      </c>
      <c r="B78" s="125" t="str">
        <f t="shared" si="66"/>
        <v>9260-01263</v>
      </c>
      <c r="C78" s="255" t="str">
        <f t="shared" si="67"/>
        <v>9260</v>
      </c>
      <c r="D78" s="256">
        <f>SUM($F78:K78)</f>
        <v>25280.93</v>
      </c>
      <c r="E78" s="257">
        <f t="shared" si="68"/>
        <v>3.3262407280010002E-2</v>
      </c>
      <c r="F78" s="258">
        <f>'Div 9 history'!B78</f>
        <v>4180.7900000000009</v>
      </c>
      <c r="G78" s="258">
        <f>'Div 9 history'!C78</f>
        <v>4038.4800000000005</v>
      </c>
      <c r="H78" s="258">
        <f>'Div 9 history'!D78</f>
        <v>4639.7099999999991</v>
      </c>
      <c r="I78" s="258">
        <f>'Div 9 history'!E78</f>
        <v>4009.0699999999993</v>
      </c>
      <c r="J78" s="258">
        <f>'Div 9 history'!F78</f>
        <v>4073.8600000000006</v>
      </c>
      <c r="K78" s="258">
        <f>'Div 9 history'!G78</f>
        <v>4339.0200000000004</v>
      </c>
      <c r="L78" s="256">
        <f t="shared" si="60"/>
        <v>5937.2365860192167</v>
      </c>
      <c r="M78" s="256">
        <f t="shared" si="60"/>
        <v>5802.7480251602447</v>
      </c>
      <c r="N78" s="256">
        <f t="shared" si="60"/>
        <v>5818.9980416128201</v>
      </c>
      <c r="O78" s="256">
        <f t="shared" si="60"/>
        <v>5752.7822348164318</v>
      </c>
      <c r="P78" s="256">
        <f t="shared" si="60"/>
        <v>5873.7692519363773</v>
      </c>
      <c r="Q78" s="256">
        <f t="shared" si="60"/>
        <v>5573.4838893661208</v>
      </c>
      <c r="R78" s="256">
        <f t="shared" si="60"/>
        <v>4288.4345877087808</v>
      </c>
      <c r="S78" s="256">
        <f t="shared" si="60"/>
        <v>4166.4237049751928</v>
      </c>
      <c r="T78" s="256">
        <f t="shared" si="60"/>
        <v>4783.6223297088118</v>
      </c>
      <c r="U78" s="256">
        <f t="shared" si="60"/>
        <v>4130.4778044424038</v>
      </c>
      <c r="V78" s="256">
        <f t="shared" si="61"/>
        <v>4200.7259599236113</v>
      </c>
      <c r="W78" s="256">
        <f t="shared" si="61"/>
        <v>4469.7319524759605</v>
      </c>
      <c r="X78" s="256">
        <f t="shared" si="61"/>
        <v>5114.8547023157262</v>
      </c>
      <c r="Y78" s="256">
        <f t="shared" si="61"/>
        <v>4998.994807750867</v>
      </c>
      <c r="Z78" s="256">
        <f t="shared" si="61"/>
        <v>5012.9933528475531</v>
      </c>
      <c r="AA78" s="256">
        <f t="shared" si="61"/>
        <v>4955.9494773003553</v>
      </c>
      <c r="AB78" s="256">
        <f t="shared" si="61"/>
        <v>5060.1791127470815</v>
      </c>
      <c r="AC78" s="256">
        <f t="shared" si="61"/>
        <v>4801.4871893488553</v>
      </c>
      <c r="AD78" s="256">
        <f t="shared" si="61"/>
        <v>4417.0876253400447</v>
      </c>
      <c r="AE78" s="256">
        <f t="shared" si="61"/>
        <v>4291.4164161244489</v>
      </c>
      <c r="AF78" s="256">
        <f t="shared" si="61"/>
        <v>4927.1309996000755</v>
      </c>
      <c r="AH78" s="264">
        <f t="shared" si="69"/>
        <v>60039.948028911211</v>
      </c>
      <c r="AI78" s="264">
        <f t="shared" si="70"/>
        <v>56381.029400216976</v>
      </c>
      <c r="AJ78" s="264">
        <f t="shared" si="71"/>
        <v>-3658.9186286942349</v>
      </c>
      <c r="AL78" s="264">
        <f t="shared" si="72"/>
        <v>-3658.9186286942349</v>
      </c>
    </row>
    <row r="79" spans="1:38">
      <c r="A79" s="145" t="s">
        <v>969</v>
      </c>
      <c r="B79" s="125" t="str">
        <f t="shared" si="66"/>
        <v>9260-01265</v>
      </c>
      <c r="C79" s="255" t="str">
        <f t="shared" si="67"/>
        <v>9260</v>
      </c>
      <c r="D79" s="256">
        <f>SUM($F79:K79)</f>
        <v>0</v>
      </c>
      <c r="E79" s="257">
        <f t="shared" si="68"/>
        <v>0</v>
      </c>
      <c r="F79" s="258">
        <f>'Div 9 history'!B79</f>
        <v>0</v>
      </c>
      <c r="G79" s="258">
        <f>'Div 9 history'!C79</f>
        <v>0</v>
      </c>
      <c r="H79" s="258">
        <f>'Div 9 history'!D79</f>
        <v>0</v>
      </c>
      <c r="I79" s="258">
        <f>'Div 9 history'!E79</f>
        <v>0</v>
      </c>
      <c r="J79" s="258">
        <f>'Div 9 history'!F79</f>
        <v>0</v>
      </c>
      <c r="K79" s="258">
        <f>'Div 9 history'!G79</f>
        <v>0</v>
      </c>
      <c r="L79" s="256">
        <f t="shared" si="60"/>
        <v>0</v>
      </c>
      <c r="M79" s="256">
        <f t="shared" si="60"/>
        <v>0</v>
      </c>
      <c r="N79" s="256">
        <f t="shared" si="60"/>
        <v>0</v>
      </c>
      <c r="O79" s="256">
        <f t="shared" si="60"/>
        <v>0</v>
      </c>
      <c r="P79" s="256">
        <f t="shared" si="60"/>
        <v>0</v>
      </c>
      <c r="Q79" s="256">
        <f t="shared" si="60"/>
        <v>0</v>
      </c>
      <c r="R79" s="256">
        <f t="shared" si="60"/>
        <v>0</v>
      </c>
      <c r="S79" s="256">
        <f t="shared" si="60"/>
        <v>0</v>
      </c>
      <c r="T79" s="256">
        <f t="shared" si="60"/>
        <v>0</v>
      </c>
      <c r="U79" s="256">
        <f t="shared" si="60"/>
        <v>0</v>
      </c>
      <c r="V79" s="256">
        <f t="shared" si="61"/>
        <v>0</v>
      </c>
      <c r="W79" s="256">
        <f t="shared" si="61"/>
        <v>0</v>
      </c>
      <c r="X79" s="256">
        <f t="shared" si="61"/>
        <v>0</v>
      </c>
      <c r="Y79" s="256">
        <f t="shared" si="61"/>
        <v>0</v>
      </c>
      <c r="Z79" s="256">
        <f t="shared" si="61"/>
        <v>0</v>
      </c>
      <c r="AA79" s="256">
        <f t="shared" si="61"/>
        <v>0</v>
      </c>
      <c r="AB79" s="256">
        <f t="shared" si="61"/>
        <v>0</v>
      </c>
      <c r="AC79" s="256">
        <f t="shared" si="61"/>
        <v>0</v>
      </c>
      <c r="AD79" s="256">
        <f t="shared" si="61"/>
        <v>0</v>
      </c>
      <c r="AE79" s="256">
        <f t="shared" si="61"/>
        <v>0</v>
      </c>
      <c r="AF79" s="256">
        <f t="shared" si="61"/>
        <v>0</v>
      </c>
      <c r="AH79" s="264">
        <f t="shared" si="69"/>
        <v>0</v>
      </c>
      <c r="AI79" s="264">
        <f t="shared" si="70"/>
        <v>0</v>
      </c>
      <c r="AJ79" s="264">
        <f t="shared" si="71"/>
        <v>0</v>
      </c>
      <c r="AL79" s="264">
        <f t="shared" si="72"/>
        <v>0</v>
      </c>
    </row>
    <row r="80" spans="1:38">
      <c r="A80" s="145" t="s">
        <v>362</v>
      </c>
      <c r="B80" s="125" t="str">
        <f t="shared" si="66"/>
        <v>9260-01266</v>
      </c>
      <c r="C80" s="255" t="str">
        <f t="shared" si="67"/>
        <v>9260</v>
      </c>
      <c r="D80" s="256">
        <f>SUM($F80:K80)</f>
        <v>4989.0700000000006</v>
      </c>
      <c r="E80" s="257">
        <f t="shared" si="68"/>
        <v>6.5641761710696364E-3</v>
      </c>
      <c r="F80" s="258">
        <f>'Div 9 history'!B80</f>
        <v>821.63999999999987</v>
      </c>
      <c r="G80" s="258">
        <f>'Div 9 history'!C80</f>
        <v>798.29</v>
      </c>
      <c r="H80" s="258">
        <f>'Div 9 history'!D80</f>
        <v>916.53</v>
      </c>
      <c r="I80" s="258">
        <f>'Div 9 history'!E80</f>
        <v>791.38</v>
      </c>
      <c r="J80" s="258">
        <f>'Div 9 history'!F80</f>
        <v>804.83999999999992</v>
      </c>
      <c r="K80" s="258">
        <f>'Div 9 history'!G80</f>
        <v>856.39</v>
      </c>
      <c r="L80" s="256">
        <f t="shared" si="60"/>
        <v>1171.6850975897999</v>
      </c>
      <c r="M80" s="256">
        <f t="shared" si="60"/>
        <v>1145.1444266443609</v>
      </c>
      <c r="N80" s="256">
        <f t="shared" si="60"/>
        <v>1148.351289270975</v>
      </c>
      <c r="O80" s="256">
        <f t="shared" si="60"/>
        <v>1135.2839181254651</v>
      </c>
      <c r="P80" s="256">
        <f t="shared" si="60"/>
        <v>1159.1601243213054</v>
      </c>
      <c r="Q80" s="256">
        <f t="shared" si="60"/>
        <v>1099.9002516094081</v>
      </c>
      <c r="R80" s="256">
        <f t="shared" si="60"/>
        <v>846.30194967116518</v>
      </c>
      <c r="S80" s="256">
        <f t="shared" si="60"/>
        <v>822.22368851860222</v>
      </c>
      <c r="T80" s="256">
        <f t="shared" si="60"/>
        <v>944.02486999016025</v>
      </c>
      <c r="U80" s="256">
        <f t="shared" si="60"/>
        <v>815.12993785471747</v>
      </c>
      <c r="V80" s="256">
        <f t="shared" si="61"/>
        <v>828.99307362807031</v>
      </c>
      <c r="W80" s="256">
        <f t="shared" si="61"/>
        <v>882.08011303932403</v>
      </c>
      <c r="X80" s="256">
        <f t="shared" si="61"/>
        <v>1009.3919863581885</v>
      </c>
      <c r="Y80" s="256">
        <f t="shared" si="61"/>
        <v>986.52759315047433</v>
      </c>
      <c r="Z80" s="256">
        <f t="shared" si="61"/>
        <v>989.29013872872338</v>
      </c>
      <c r="AA80" s="256">
        <f t="shared" si="61"/>
        <v>978.03280412211427</v>
      </c>
      <c r="AB80" s="256">
        <f t="shared" si="61"/>
        <v>998.60202160415304</v>
      </c>
      <c r="AC80" s="256">
        <f t="shared" si="61"/>
        <v>947.55041415662697</v>
      </c>
      <c r="AD80" s="256">
        <f t="shared" si="61"/>
        <v>871.69100816130015</v>
      </c>
      <c r="AE80" s="256">
        <f t="shared" si="61"/>
        <v>846.89039917416039</v>
      </c>
      <c r="AF80" s="256">
        <f t="shared" si="61"/>
        <v>972.34561608986496</v>
      </c>
      <c r="AH80" s="264">
        <f t="shared" si="69"/>
        <v>11848.595107561316</v>
      </c>
      <c r="AI80" s="264">
        <f t="shared" si="70"/>
        <v>11126.525106067718</v>
      </c>
      <c r="AJ80" s="264">
        <f t="shared" si="71"/>
        <v>-722.07000149359737</v>
      </c>
      <c r="AL80" s="264">
        <f t="shared" si="72"/>
        <v>-722.07000149359737</v>
      </c>
    </row>
    <row r="81" spans="1:40">
      <c r="A81" s="145" t="s">
        <v>970</v>
      </c>
      <c r="B81" s="125" t="str">
        <f t="shared" si="66"/>
        <v>9260-01268</v>
      </c>
      <c r="C81" s="255" t="str">
        <f t="shared" si="67"/>
        <v>9260</v>
      </c>
      <c r="D81" s="256">
        <f>SUM($F81:K81)</f>
        <v>0</v>
      </c>
      <c r="E81" s="257">
        <f t="shared" si="68"/>
        <v>0</v>
      </c>
      <c r="F81" s="258">
        <f>'Div 9 history'!B81</f>
        <v>0</v>
      </c>
      <c r="G81" s="258">
        <f>'Div 9 history'!C81</f>
        <v>0</v>
      </c>
      <c r="H81" s="258">
        <f>'Div 9 history'!D81</f>
        <v>0</v>
      </c>
      <c r="I81" s="258">
        <f>'Div 9 history'!E81</f>
        <v>0</v>
      </c>
      <c r="J81" s="258">
        <f>'Div 9 history'!F81</f>
        <v>0</v>
      </c>
      <c r="K81" s="258">
        <f>'Div 9 history'!G81</f>
        <v>0</v>
      </c>
      <c r="L81" s="256">
        <f t="shared" si="60"/>
        <v>0</v>
      </c>
      <c r="M81" s="256">
        <f t="shared" si="60"/>
        <v>0</v>
      </c>
      <c r="N81" s="256">
        <f t="shared" si="60"/>
        <v>0</v>
      </c>
      <c r="O81" s="256">
        <f t="shared" si="60"/>
        <v>0</v>
      </c>
      <c r="P81" s="256">
        <f t="shared" si="60"/>
        <v>0</v>
      </c>
      <c r="Q81" s="256">
        <f t="shared" si="60"/>
        <v>0</v>
      </c>
      <c r="R81" s="256">
        <f t="shared" si="60"/>
        <v>0</v>
      </c>
      <c r="S81" s="256">
        <f t="shared" si="60"/>
        <v>0</v>
      </c>
      <c r="T81" s="256">
        <f t="shared" si="60"/>
        <v>0</v>
      </c>
      <c r="U81" s="256">
        <f t="shared" si="60"/>
        <v>0</v>
      </c>
      <c r="V81" s="256">
        <f t="shared" si="61"/>
        <v>0</v>
      </c>
      <c r="W81" s="256">
        <f t="shared" si="61"/>
        <v>0</v>
      </c>
      <c r="X81" s="256">
        <f t="shared" si="61"/>
        <v>0</v>
      </c>
      <c r="Y81" s="256">
        <f t="shared" si="61"/>
        <v>0</v>
      </c>
      <c r="Z81" s="256">
        <f t="shared" si="61"/>
        <v>0</v>
      </c>
      <c r="AA81" s="256">
        <f t="shared" si="61"/>
        <v>0</v>
      </c>
      <c r="AB81" s="256">
        <f t="shared" si="61"/>
        <v>0</v>
      </c>
      <c r="AC81" s="256">
        <f t="shared" si="61"/>
        <v>0</v>
      </c>
      <c r="AD81" s="256">
        <f t="shared" si="61"/>
        <v>0</v>
      </c>
      <c r="AE81" s="256">
        <f t="shared" si="61"/>
        <v>0</v>
      </c>
      <c r="AF81" s="256">
        <f t="shared" si="61"/>
        <v>0</v>
      </c>
      <c r="AH81" s="264">
        <f t="shared" si="69"/>
        <v>0</v>
      </c>
      <c r="AI81" s="264">
        <f t="shared" si="70"/>
        <v>0</v>
      </c>
      <c r="AJ81" s="264">
        <f t="shared" si="71"/>
        <v>0</v>
      </c>
      <c r="AL81" s="264">
        <f t="shared" si="72"/>
        <v>0</v>
      </c>
    </row>
    <row r="82" spans="1:40">
      <c r="A82" s="145" t="s">
        <v>364</v>
      </c>
      <c r="B82" s="125" t="str">
        <f t="shared" si="66"/>
        <v>9260-01269</v>
      </c>
      <c r="C82" s="255" t="str">
        <f t="shared" si="67"/>
        <v>9260</v>
      </c>
      <c r="D82" s="256">
        <f>SUM($F82:K82)</f>
        <v>17461.939999999999</v>
      </c>
      <c r="E82" s="257">
        <f t="shared" si="68"/>
        <v>2.2974873162462685E-2</v>
      </c>
      <c r="F82" s="258">
        <f>'Div 9 history'!B82</f>
        <v>2875.8</v>
      </c>
      <c r="G82" s="258">
        <f>'Div 9 history'!C82</f>
        <v>2793.98</v>
      </c>
      <c r="H82" s="258">
        <f>'Div 9 history'!D82</f>
        <v>3207.8799999999997</v>
      </c>
      <c r="I82" s="258">
        <f>'Div 9 history'!E82</f>
        <v>2769.89</v>
      </c>
      <c r="J82" s="258">
        <f>'Div 9 history'!F82</f>
        <v>2816.9899999999993</v>
      </c>
      <c r="K82" s="258">
        <f>'Div 9 history'!G82</f>
        <v>2997.3999999999992</v>
      </c>
      <c r="L82" s="256">
        <f t="shared" si="60"/>
        <v>4100.9436373927856</v>
      </c>
      <c r="M82" s="256">
        <f t="shared" si="60"/>
        <v>4008.0502517299274</v>
      </c>
      <c r="N82" s="256">
        <f t="shared" si="60"/>
        <v>4019.2743962647164</v>
      </c>
      <c r="O82" s="256">
        <f t="shared" si="60"/>
        <v>3973.5380865114703</v>
      </c>
      <c r="P82" s="256">
        <f t="shared" si="60"/>
        <v>4057.1057414089546</v>
      </c>
      <c r="Q82" s="256">
        <f t="shared" si="60"/>
        <v>3849.6938707190684</v>
      </c>
      <c r="R82" s="256">
        <f t="shared" si="60"/>
        <v>2962.0899019338081</v>
      </c>
      <c r="S82" s="256">
        <f t="shared" si="60"/>
        <v>2877.8150467903874</v>
      </c>
      <c r="T82" s="256">
        <f t="shared" si="60"/>
        <v>3304.1239425937051</v>
      </c>
      <c r="U82" s="256">
        <f t="shared" si="60"/>
        <v>2852.9866422044197</v>
      </c>
      <c r="V82" s="256">
        <f t="shared" si="61"/>
        <v>2901.5081592579268</v>
      </c>
      <c r="W82" s="256">
        <f t="shared" si="61"/>
        <v>3087.3148721276493</v>
      </c>
      <c r="X82" s="256">
        <f t="shared" si="61"/>
        <v>3532.9114047843595</v>
      </c>
      <c r="Y82" s="256">
        <f t="shared" si="61"/>
        <v>3452.8851348924732</v>
      </c>
      <c r="Z82" s="256">
        <f t="shared" si="61"/>
        <v>3462.5541523916563</v>
      </c>
      <c r="AA82" s="256">
        <f t="shared" si="61"/>
        <v>3423.1530412706397</v>
      </c>
      <c r="AB82" s="256">
        <f t="shared" si="61"/>
        <v>3495.1461064147065</v>
      </c>
      <c r="AC82" s="256">
        <f t="shared" si="61"/>
        <v>3316.4634849737863</v>
      </c>
      <c r="AD82" s="256">
        <f t="shared" si="61"/>
        <v>3050.952598991822</v>
      </c>
      <c r="AE82" s="256">
        <f t="shared" si="61"/>
        <v>2964.1494981940996</v>
      </c>
      <c r="AF82" s="256">
        <f t="shared" si="61"/>
        <v>3403.247660871516</v>
      </c>
      <c r="AH82" s="264">
        <f t="shared" si="69"/>
        <v>41470.545984026925</v>
      </c>
      <c r="AI82" s="264">
        <f t="shared" si="70"/>
        <v>38943.27275637506</v>
      </c>
      <c r="AJ82" s="264">
        <f t="shared" si="71"/>
        <v>-2527.2732276518655</v>
      </c>
      <c r="AL82" s="264">
        <f t="shared" si="72"/>
        <v>-2527.2732276518655</v>
      </c>
    </row>
    <row r="83" spans="1:40">
      <c r="A83" s="145" t="s">
        <v>971</v>
      </c>
      <c r="B83" s="125" t="str">
        <f t="shared" si="66"/>
        <v>9260-01271</v>
      </c>
      <c r="C83" s="255" t="str">
        <f t="shared" si="67"/>
        <v>9260</v>
      </c>
      <c r="D83" s="256">
        <f>SUM($F83:K83)</f>
        <v>0</v>
      </c>
      <c r="E83" s="257">
        <f t="shared" si="68"/>
        <v>0</v>
      </c>
      <c r="F83" s="258">
        <f>'Div 9 history'!B83</f>
        <v>0</v>
      </c>
      <c r="G83" s="258">
        <f>'Div 9 history'!C83</f>
        <v>0</v>
      </c>
      <c r="H83" s="258">
        <f>'Div 9 history'!D83</f>
        <v>0</v>
      </c>
      <c r="I83" s="258">
        <f>'Div 9 history'!E83</f>
        <v>0</v>
      </c>
      <c r="J83" s="258">
        <f>'Div 9 history'!F83</f>
        <v>0</v>
      </c>
      <c r="K83" s="258">
        <f>'Div 9 history'!G83</f>
        <v>0</v>
      </c>
      <c r="L83" s="256">
        <f t="shared" si="60"/>
        <v>0</v>
      </c>
      <c r="M83" s="256">
        <f t="shared" si="60"/>
        <v>0</v>
      </c>
      <c r="N83" s="256">
        <f t="shared" si="60"/>
        <v>0</v>
      </c>
      <c r="O83" s="256">
        <f t="shared" si="60"/>
        <v>0</v>
      </c>
      <c r="P83" s="256">
        <f t="shared" si="60"/>
        <v>0</v>
      </c>
      <c r="Q83" s="256">
        <f t="shared" si="60"/>
        <v>0</v>
      </c>
      <c r="R83" s="256">
        <f t="shared" si="60"/>
        <v>0</v>
      </c>
      <c r="S83" s="256">
        <f t="shared" si="60"/>
        <v>0</v>
      </c>
      <c r="T83" s="256">
        <f t="shared" si="60"/>
        <v>0</v>
      </c>
      <c r="U83" s="256">
        <f t="shared" si="60"/>
        <v>0</v>
      </c>
      <c r="V83" s="256">
        <f t="shared" si="61"/>
        <v>0</v>
      </c>
      <c r="W83" s="256">
        <f t="shared" si="61"/>
        <v>0</v>
      </c>
      <c r="X83" s="256">
        <f t="shared" si="61"/>
        <v>0</v>
      </c>
      <c r="Y83" s="256">
        <f t="shared" si="61"/>
        <v>0</v>
      </c>
      <c r="Z83" s="256">
        <f t="shared" si="61"/>
        <v>0</v>
      </c>
      <c r="AA83" s="256">
        <f t="shared" si="61"/>
        <v>0</v>
      </c>
      <c r="AB83" s="256">
        <f t="shared" si="61"/>
        <v>0</v>
      </c>
      <c r="AC83" s="256">
        <f t="shared" si="61"/>
        <v>0</v>
      </c>
      <c r="AD83" s="256">
        <f t="shared" si="61"/>
        <v>0</v>
      </c>
      <c r="AE83" s="256">
        <f t="shared" si="61"/>
        <v>0</v>
      </c>
      <c r="AF83" s="256">
        <f t="shared" si="61"/>
        <v>0</v>
      </c>
      <c r="AH83" s="264">
        <f t="shared" si="69"/>
        <v>0</v>
      </c>
      <c r="AI83" s="264">
        <f t="shared" si="70"/>
        <v>0</v>
      </c>
      <c r="AJ83" s="264">
        <f t="shared" si="71"/>
        <v>0</v>
      </c>
      <c r="AL83" s="264">
        <f t="shared" si="72"/>
        <v>0</v>
      </c>
    </row>
    <row r="84" spans="1:40">
      <c r="A84" s="145" t="s">
        <v>972</v>
      </c>
      <c r="B84" s="125" t="str">
        <f t="shared" si="66"/>
        <v>9260-01291</v>
      </c>
      <c r="C84" s="255" t="str">
        <f t="shared" si="67"/>
        <v>9260</v>
      </c>
      <c r="D84" s="256">
        <f>SUM($F84:K84)</f>
        <v>0</v>
      </c>
      <c r="E84" s="257">
        <f t="shared" si="68"/>
        <v>0</v>
      </c>
      <c r="F84" s="258">
        <f>'Div 9 history'!B84</f>
        <v>0</v>
      </c>
      <c r="G84" s="258">
        <f>'Div 9 history'!C84</f>
        <v>0</v>
      </c>
      <c r="H84" s="258">
        <f>'Div 9 history'!D84</f>
        <v>0</v>
      </c>
      <c r="I84" s="258">
        <f>'Div 9 history'!E84</f>
        <v>0</v>
      </c>
      <c r="J84" s="258">
        <f>'Div 9 history'!F84</f>
        <v>0</v>
      </c>
      <c r="K84" s="258">
        <f>'Div 9 history'!G84</f>
        <v>0</v>
      </c>
      <c r="L84" s="256">
        <f t="shared" si="60"/>
        <v>0</v>
      </c>
      <c r="M84" s="256">
        <f t="shared" si="60"/>
        <v>0</v>
      </c>
      <c r="N84" s="256">
        <f t="shared" si="60"/>
        <v>0</v>
      </c>
      <c r="O84" s="256">
        <f t="shared" si="60"/>
        <v>0</v>
      </c>
      <c r="P84" s="256">
        <f t="shared" si="60"/>
        <v>0</v>
      </c>
      <c r="Q84" s="256">
        <f t="shared" si="60"/>
        <v>0</v>
      </c>
      <c r="R84" s="256">
        <f t="shared" si="60"/>
        <v>0</v>
      </c>
      <c r="S84" s="256">
        <f t="shared" si="60"/>
        <v>0</v>
      </c>
      <c r="T84" s="256">
        <f t="shared" si="60"/>
        <v>0</v>
      </c>
      <c r="U84" s="256">
        <f t="shared" si="60"/>
        <v>0</v>
      </c>
      <c r="V84" s="256">
        <f t="shared" si="61"/>
        <v>0</v>
      </c>
      <c r="W84" s="256">
        <f t="shared" si="61"/>
        <v>0</v>
      </c>
      <c r="X84" s="256">
        <f t="shared" si="61"/>
        <v>0</v>
      </c>
      <c r="Y84" s="256">
        <f t="shared" si="61"/>
        <v>0</v>
      </c>
      <c r="Z84" s="256">
        <f t="shared" si="61"/>
        <v>0</v>
      </c>
      <c r="AA84" s="256">
        <f t="shared" si="61"/>
        <v>0</v>
      </c>
      <c r="AB84" s="256">
        <f t="shared" si="61"/>
        <v>0</v>
      </c>
      <c r="AC84" s="256">
        <f t="shared" si="61"/>
        <v>0</v>
      </c>
      <c r="AD84" s="256">
        <f t="shared" si="61"/>
        <v>0</v>
      </c>
      <c r="AE84" s="256">
        <f t="shared" si="61"/>
        <v>0</v>
      </c>
      <c r="AF84" s="256">
        <f t="shared" si="61"/>
        <v>0</v>
      </c>
      <c r="AH84" s="264">
        <f t="shared" si="69"/>
        <v>0</v>
      </c>
      <c r="AI84" s="264">
        <f t="shared" si="70"/>
        <v>0</v>
      </c>
      <c r="AJ84" s="264">
        <f t="shared" si="71"/>
        <v>0</v>
      </c>
      <c r="AL84" s="264">
        <f t="shared" si="72"/>
        <v>0</v>
      </c>
    </row>
    <row r="85" spans="1:40">
      <c r="A85" s="145" t="s">
        <v>973</v>
      </c>
      <c r="B85" s="125" t="str">
        <f t="shared" si="66"/>
        <v>9260-01292</v>
      </c>
      <c r="C85" s="255" t="str">
        <f t="shared" si="67"/>
        <v>9260</v>
      </c>
      <c r="D85" s="256">
        <f>SUM($F85:K85)</f>
        <v>0</v>
      </c>
      <c r="E85" s="257">
        <f t="shared" si="68"/>
        <v>0</v>
      </c>
      <c r="F85" s="258">
        <f>'Div 9 history'!B85</f>
        <v>0</v>
      </c>
      <c r="G85" s="258">
        <f>'Div 9 history'!C85</f>
        <v>0</v>
      </c>
      <c r="H85" s="258">
        <f>'Div 9 history'!D85</f>
        <v>0</v>
      </c>
      <c r="I85" s="258">
        <f>'Div 9 history'!E85</f>
        <v>0</v>
      </c>
      <c r="J85" s="258">
        <f>'Div 9 history'!F85</f>
        <v>0</v>
      </c>
      <c r="K85" s="258">
        <f>'Div 9 history'!G85</f>
        <v>0</v>
      </c>
      <c r="L85" s="256">
        <f t="shared" si="60"/>
        <v>0</v>
      </c>
      <c r="M85" s="256">
        <f t="shared" si="60"/>
        <v>0</v>
      </c>
      <c r="N85" s="256">
        <f t="shared" si="60"/>
        <v>0</v>
      </c>
      <c r="O85" s="256">
        <f t="shared" si="60"/>
        <v>0</v>
      </c>
      <c r="P85" s="256">
        <f t="shared" si="60"/>
        <v>0</v>
      </c>
      <c r="Q85" s="256">
        <f t="shared" si="60"/>
        <v>0</v>
      </c>
      <c r="R85" s="256">
        <f t="shared" si="60"/>
        <v>0</v>
      </c>
      <c r="S85" s="256">
        <f t="shared" si="60"/>
        <v>0</v>
      </c>
      <c r="T85" s="256">
        <f t="shared" si="60"/>
        <v>0</v>
      </c>
      <c r="U85" s="256">
        <f t="shared" si="60"/>
        <v>0</v>
      </c>
      <c r="V85" s="256">
        <f t="shared" si="61"/>
        <v>0</v>
      </c>
      <c r="W85" s="256">
        <f t="shared" si="61"/>
        <v>0</v>
      </c>
      <c r="X85" s="256">
        <f t="shared" si="61"/>
        <v>0</v>
      </c>
      <c r="Y85" s="256">
        <f t="shared" si="61"/>
        <v>0</v>
      </c>
      <c r="Z85" s="256">
        <f t="shared" si="61"/>
        <v>0</v>
      </c>
      <c r="AA85" s="256">
        <f t="shared" si="61"/>
        <v>0</v>
      </c>
      <c r="AB85" s="256">
        <f t="shared" si="61"/>
        <v>0</v>
      </c>
      <c r="AC85" s="256">
        <f t="shared" si="61"/>
        <v>0</v>
      </c>
      <c r="AD85" s="256">
        <f t="shared" si="61"/>
        <v>0</v>
      </c>
      <c r="AE85" s="256">
        <f t="shared" si="61"/>
        <v>0</v>
      </c>
      <c r="AF85" s="256">
        <f t="shared" si="61"/>
        <v>0</v>
      </c>
      <c r="AH85" s="264">
        <f t="shared" si="69"/>
        <v>0</v>
      </c>
      <c r="AI85" s="264">
        <f t="shared" si="70"/>
        <v>0</v>
      </c>
      <c r="AJ85" s="264">
        <f t="shared" si="71"/>
        <v>0</v>
      </c>
      <c r="AL85" s="264">
        <f t="shared" si="72"/>
        <v>0</v>
      </c>
    </row>
    <row r="86" spans="1:40">
      <c r="A86" s="145" t="s">
        <v>974</v>
      </c>
      <c r="B86" s="125" t="str">
        <f t="shared" si="66"/>
        <v>9250-01293</v>
      </c>
      <c r="C86" s="255" t="str">
        <f t="shared" si="67"/>
        <v>9250</v>
      </c>
      <c r="D86" s="256">
        <f>SUM($F86:K86)</f>
        <v>0</v>
      </c>
      <c r="E86" s="257">
        <f t="shared" si="68"/>
        <v>0</v>
      </c>
      <c r="F86" s="258">
        <f>'Div 9 history'!B86</f>
        <v>0</v>
      </c>
      <c r="G86" s="258">
        <f>'Div 9 history'!C86</f>
        <v>0</v>
      </c>
      <c r="H86" s="258">
        <f>'Div 9 history'!D86</f>
        <v>0</v>
      </c>
      <c r="I86" s="258">
        <f>'Div 9 history'!E86</f>
        <v>0</v>
      </c>
      <c r="J86" s="258">
        <f>'Div 9 history'!F86</f>
        <v>0</v>
      </c>
      <c r="K86" s="258">
        <f>'Div 9 history'!G86</f>
        <v>0</v>
      </c>
      <c r="L86" s="256">
        <f t="shared" si="60"/>
        <v>0</v>
      </c>
      <c r="M86" s="256">
        <f t="shared" si="60"/>
        <v>0</v>
      </c>
      <c r="N86" s="256">
        <f t="shared" si="60"/>
        <v>0</v>
      </c>
      <c r="O86" s="256">
        <f t="shared" si="60"/>
        <v>0</v>
      </c>
      <c r="P86" s="256">
        <f t="shared" si="60"/>
        <v>0</v>
      </c>
      <c r="Q86" s="256">
        <f t="shared" si="60"/>
        <v>0</v>
      </c>
      <c r="R86" s="256">
        <f t="shared" si="60"/>
        <v>0</v>
      </c>
      <c r="S86" s="256">
        <f t="shared" si="60"/>
        <v>0</v>
      </c>
      <c r="T86" s="256">
        <f t="shared" si="60"/>
        <v>0</v>
      </c>
      <c r="U86" s="256">
        <f t="shared" si="60"/>
        <v>0</v>
      </c>
      <c r="V86" s="256">
        <f t="shared" si="61"/>
        <v>0</v>
      </c>
      <c r="W86" s="256">
        <f t="shared" si="61"/>
        <v>0</v>
      </c>
      <c r="X86" s="256">
        <f t="shared" si="61"/>
        <v>0</v>
      </c>
      <c r="Y86" s="256">
        <f t="shared" si="61"/>
        <v>0</v>
      </c>
      <c r="Z86" s="256">
        <f t="shared" si="61"/>
        <v>0</v>
      </c>
      <c r="AA86" s="256">
        <f t="shared" si="61"/>
        <v>0</v>
      </c>
      <c r="AB86" s="256">
        <f t="shared" si="61"/>
        <v>0</v>
      </c>
      <c r="AC86" s="256">
        <f t="shared" si="61"/>
        <v>0</v>
      </c>
      <c r="AD86" s="256">
        <f t="shared" si="61"/>
        <v>0</v>
      </c>
      <c r="AE86" s="256">
        <f t="shared" si="61"/>
        <v>0</v>
      </c>
      <c r="AF86" s="256">
        <f t="shared" si="61"/>
        <v>0</v>
      </c>
      <c r="AH86" s="264">
        <f t="shared" si="69"/>
        <v>0</v>
      </c>
      <c r="AI86" s="264">
        <f t="shared" si="70"/>
        <v>0</v>
      </c>
      <c r="AJ86" s="264">
        <f t="shared" si="71"/>
        <v>0</v>
      </c>
      <c r="AL86" s="264">
        <f t="shared" si="72"/>
        <v>0</v>
      </c>
    </row>
    <row r="87" spans="1:40">
      <c r="A87" s="145" t="s">
        <v>368</v>
      </c>
      <c r="B87" s="125" t="str">
        <f t="shared" si="66"/>
        <v>9260-01294</v>
      </c>
      <c r="C87" s="255" t="str">
        <f t="shared" si="67"/>
        <v>9260</v>
      </c>
      <c r="D87" s="256">
        <f>SUM($F87:K87)</f>
        <v>-140537.9</v>
      </c>
      <c r="E87" s="257">
        <f t="shared" si="68"/>
        <v>-0.18490731425138698</v>
      </c>
      <c r="F87" s="258">
        <f>'Div 9 history'!B87</f>
        <v>-22854.210000000003</v>
      </c>
      <c r="G87" s="258">
        <f>'Div 9 history'!C87</f>
        <v>-22597.590000000004</v>
      </c>
      <c r="H87" s="258">
        <f>'Div 9 history'!D87</f>
        <v>-25894.639999999999</v>
      </c>
      <c r="I87" s="258">
        <f>'Div 9 history'!E87</f>
        <v>-22311.460000000003</v>
      </c>
      <c r="J87" s="258">
        <f>'Div 9 history'!F87</f>
        <v>-22747.510000000002</v>
      </c>
      <c r="K87" s="258">
        <f>'Div 9 history'!G87</f>
        <v>-24132.49</v>
      </c>
      <c r="L87" s="256">
        <f t="shared" si="60"/>
        <v>-33005.382381198397</v>
      </c>
      <c r="M87" s="256">
        <f t="shared" si="60"/>
        <v>-32257.754033778336</v>
      </c>
      <c r="N87" s="256">
        <f t="shared" si="60"/>
        <v>-32348.088653082705</v>
      </c>
      <c r="O87" s="256">
        <f t="shared" si="60"/>
        <v>-31979.99181352933</v>
      </c>
      <c r="P87" s="256">
        <f t="shared" si="60"/>
        <v>-32652.564433021616</v>
      </c>
      <c r="Q87" s="256">
        <f t="shared" si="60"/>
        <v>-30983.263728642371</v>
      </c>
      <c r="R87" s="256">
        <f t="shared" si="60"/>
        <v>-23839.613148881697</v>
      </c>
      <c r="S87" s="256">
        <f t="shared" si="60"/>
        <v>-23161.348811433483</v>
      </c>
      <c r="T87" s="256">
        <f t="shared" si="60"/>
        <v>-26592.385509962802</v>
      </c>
      <c r="U87" s="256">
        <f t="shared" si="60"/>
        <v>-22961.523829738304</v>
      </c>
      <c r="V87" s="256">
        <f t="shared" si="61"/>
        <v>-23352.036688648255</v>
      </c>
      <c r="W87" s="256">
        <f t="shared" si="61"/>
        <v>-24847.453877838794</v>
      </c>
      <c r="X87" s="256">
        <f t="shared" si="61"/>
        <v>-28433.722124485812</v>
      </c>
      <c r="Y87" s="256">
        <f t="shared" si="61"/>
        <v>-27789.651424698794</v>
      </c>
      <c r="Z87" s="256">
        <f t="shared" si="61"/>
        <v>-27867.470006963908</v>
      </c>
      <c r="AA87" s="256">
        <f t="shared" si="61"/>
        <v>-27550.360372260413</v>
      </c>
      <c r="AB87" s="256">
        <f t="shared" si="61"/>
        <v>-28129.777904900566</v>
      </c>
      <c r="AC87" s="256">
        <f t="shared" si="61"/>
        <v>-26691.697119844499</v>
      </c>
      <c r="AD87" s="256">
        <f t="shared" si="61"/>
        <v>-24554.801543348149</v>
      </c>
      <c r="AE87" s="256">
        <f t="shared" si="61"/>
        <v>-23856.189275776487</v>
      </c>
      <c r="AF87" s="256">
        <f t="shared" si="61"/>
        <v>-27390.157075261683</v>
      </c>
      <c r="AH87" s="264">
        <f t="shared" si="69"/>
        <v>-333764.94504325278</v>
      </c>
      <c r="AI87" s="264">
        <f t="shared" si="70"/>
        <v>-313424.84124376567</v>
      </c>
      <c r="AJ87" s="264">
        <f t="shared" si="71"/>
        <v>20340.103799487115</v>
      </c>
      <c r="AL87" s="264">
        <f t="shared" si="72"/>
        <v>20340.103799487115</v>
      </c>
    </row>
    <row r="88" spans="1:40">
      <c r="A88" s="145" t="s">
        <v>372</v>
      </c>
      <c r="B88" s="125" t="str">
        <f t="shared" si="66"/>
        <v>9260-01296</v>
      </c>
      <c r="C88" s="255" t="str">
        <f t="shared" si="67"/>
        <v>9260</v>
      </c>
      <c r="D88" s="256">
        <f>SUM($F88:K88)</f>
        <v>0</v>
      </c>
      <c r="E88" s="257">
        <f t="shared" si="68"/>
        <v>0</v>
      </c>
      <c r="F88" s="258">
        <f>'Div 9 history'!B88</f>
        <v>0</v>
      </c>
      <c r="G88" s="258">
        <f>'Div 9 history'!C88</f>
        <v>0</v>
      </c>
      <c r="H88" s="258">
        <f>'Div 9 history'!D88</f>
        <v>0</v>
      </c>
      <c r="I88" s="258">
        <f>'Div 9 history'!E88</f>
        <v>0</v>
      </c>
      <c r="J88" s="258">
        <f>'Div 9 history'!F88</f>
        <v>0</v>
      </c>
      <c r="K88" s="258">
        <f>'Div 9 history'!G88</f>
        <v>0</v>
      </c>
      <c r="L88" s="256">
        <f t="shared" ref="L88:T90" si="73">$E88*L$91</f>
        <v>0</v>
      </c>
      <c r="M88" s="256">
        <f t="shared" si="73"/>
        <v>0</v>
      </c>
      <c r="N88" s="256">
        <f t="shared" si="73"/>
        <v>0</v>
      </c>
      <c r="O88" s="256">
        <f t="shared" si="73"/>
        <v>0</v>
      </c>
      <c r="P88" s="256">
        <f t="shared" si="73"/>
        <v>0</v>
      </c>
      <c r="Q88" s="256">
        <f t="shared" si="73"/>
        <v>0</v>
      </c>
      <c r="R88" s="256">
        <f t="shared" si="73"/>
        <v>0</v>
      </c>
      <c r="S88" s="256">
        <f t="shared" si="73"/>
        <v>0</v>
      </c>
      <c r="T88" s="256">
        <f t="shared" si="73"/>
        <v>0</v>
      </c>
      <c r="U88" s="256">
        <f t="shared" ref="U88:AF90" si="74">$E88*U$91</f>
        <v>0</v>
      </c>
      <c r="V88" s="256">
        <f t="shared" si="74"/>
        <v>0</v>
      </c>
      <c r="W88" s="256">
        <f t="shared" si="74"/>
        <v>0</v>
      </c>
      <c r="X88" s="256">
        <f t="shared" si="74"/>
        <v>0</v>
      </c>
      <c r="Y88" s="256">
        <f t="shared" si="74"/>
        <v>0</v>
      </c>
      <c r="Z88" s="256">
        <f t="shared" si="74"/>
        <v>0</v>
      </c>
      <c r="AA88" s="256">
        <f t="shared" si="74"/>
        <v>0</v>
      </c>
      <c r="AB88" s="256">
        <f t="shared" si="74"/>
        <v>0</v>
      </c>
      <c r="AC88" s="256">
        <f t="shared" si="74"/>
        <v>0</v>
      </c>
      <c r="AD88" s="256">
        <f t="shared" si="74"/>
        <v>0</v>
      </c>
      <c r="AE88" s="256">
        <f t="shared" si="74"/>
        <v>0</v>
      </c>
      <c r="AF88" s="256">
        <f t="shared" si="74"/>
        <v>0</v>
      </c>
      <c r="AH88" s="264">
        <f t="shared" si="69"/>
        <v>0</v>
      </c>
      <c r="AI88" s="264">
        <f t="shared" si="70"/>
        <v>0</v>
      </c>
      <c r="AJ88" s="264">
        <f t="shared" si="71"/>
        <v>0</v>
      </c>
      <c r="AL88" s="264">
        <f t="shared" si="72"/>
        <v>0</v>
      </c>
    </row>
    <row r="89" spans="1:40">
      <c r="A89" s="145" t="s">
        <v>374</v>
      </c>
      <c r="B89" s="125" t="str">
        <f t="shared" si="66"/>
        <v>9260-01297</v>
      </c>
      <c r="C89" s="255" t="str">
        <f t="shared" si="67"/>
        <v>9260</v>
      </c>
      <c r="D89" s="256">
        <f>SUM($F89:K89)</f>
        <v>-6668.2199999999993</v>
      </c>
      <c r="E89" s="257">
        <f t="shared" si="68"/>
        <v>-8.7734529336028488E-3</v>
      </c>
      <c r="F89" s="258">
        <f>'Div 9 history'!B89</f>
        <v>-1094.7500000000002</v>
      </c>
      <c r="G89" s="258">
        <f>'Div 9 history'!C89</f>
        <v>-1068.2799999999997</v>
      </c>
      <c r="H89" s="258">
        <f>'Div 9 history'!D89</f>
        <v>-1225.9199999999998</v>
      </c>
      <c r="I89" s="258">
        <f>'Div 9 history'!E89</f>
        <v>-1057.9299999999998</v>
      </c>
      <c r="J89" s="258">
        <f>'Div 9 history'!F89</f>
        <v>-1076.6400000000001</v>
      </c>
      <c r="K89" s="258">
        <f>'Div 9 history'!G89</f>
        <v>-1144.6999999999998</v>
      </c>
      <c r="L89" s="256">
        <f t="shared" si="73"/>
        <v>-1566.0341509440143</v>
      </c>
      <c r="M89" s="256">
        <f t="shared" si="73"/>
        <v>-1530.5607996356955</v>
      </c>
      <c r="N89" s="256">
        <f t="shared" si="73"/>
        <v>-1534.8469823318776</v>
      </c>
      <c r="O89" s="256">
        <f t="shared" si="73"/>
        <v>-1517.381581842425</v>
      </c>
      <c r="P89" s="256">
        <f t="shared" si="73"/>
        <v>-1549.2937008704657</v>
      </c>
      <c r="Q89" s="256">
        <f t="shared" si="73"/>
        <v>-1470.0889856800738</v>
      </c>
      <c r="R89" s="256">
        <f t="shared" si="73"/>
        <v>-1131.1381854406245</v>
      </c>
      <c r="S89" s="256">
        <f t="shared" si="73"/>
        <v>-1098.9560066813081</v>
      </c>
      <c r="T89" s="256">
        <f t="shared" si="73"/>
        <v>-1261.7512920375511</v>
      </c>
      <c r="U89" s="256">
        <f t="shared" si="74"/>
        <v>-1089.4747426277008</v>
      </c>
      <c r="V89" s="256">
        <f t="shared" si="74"/>
        <v>-1108.0037348500161</v>
      </c>
      <c r="W89" s="256">
        <f t="shared" si="74"/>
        <v>-1178.9580525771498</v>
      </c>
      <c r="X89" s="256">
        <f t="shared" si="74"/>
        <v>-1349.1187398199263</v>
      </c>
      <c r="Y89" s="256">
        <f t="shared" si="74"/>
        <v>-1318.5589753597073</v>
      </c>
      <c r="Z89" s="256">
        <f t="shared" si="74"/>
        <v>-1322.2512991145938</v>
      </c>
      <c r="AA89" s="256">
        <f t="shared" si="74"/>
        <v>-1307.2051314379562</v>
      </c>
      <c r="AB89" s="256">
        <f t="shared" si="74"/>
        <v>-1334.6972426727314</v>
      </c>
      <c r="AC89" s="256">
        <f t="shared" si="74"/>
        <v>-1266.4634135595416</v>
      </c>
      <c r="AD89" s="256">
        <f t="shared" si="74"/>
        <v>-1165.0723310038431</v>
      </c>
      <c r="AE89" s="256">
        <f t="shared" si="74"/>
        <v>-1131.9246868817472</v>
      </c>
      <c r="AF89" s="256">
        <f t="shared" si="74"/>
        <v>-1299.6038307986776</v>
      </c>
      <c r="AH89" s="264">
        <f t="shared" si="69"/>
        <v>-15836.42620130455</v>
      </c>
      <c r="AI89" s="264">
        <f t="shared" si="70"/>
        <v>-14871.332180703594</v>
      </c>
      <c r="AJ89" s="264">
        <f t="shared" si="71"/>
        <v>965.09402060095636</v>
      </c>
      <c r="AL89" s="264">
        <f t="shared" si="72"/>
        <v>965.09402060095636</v>
      </c>
    </row>
    <row r="90" spans="1:40">
      <c r="A90" s="145" t="s">
        <v>376</v>
      </c>
      <c r="B90" s="125" t="str">
        <f t="shared" si="66"/>
        <v>9260-01299</v>
      </c>
      <c r="C90" s="255" t="str">
        <f t="shared" si="67"/>
        <v>9260</v>
      </c>
      <c r="D90" s="256">
        <f>SUM($F90:K90)</f>
        <v>0</v>
      </c>
      <c r="E90" s="257">
        <f t="shared" si="68"/>
        <v>0</v>
      </c>
      <c r="F90" s="258">
        <f>'Div 9 history'!B90</f>
        <v>0</v>
      </c>
      <c r="G90" s="258">
        <f>'Div 9 history'!C90</f>
        <v>0</v>
      </c>
      <c r="H90" s="258">
        <f>'Div 9 history'!D90</f>
        <v>0</v>
      </c>
      <c r="I90" s="258">
        <f>'Div 9 history'!E90</f>
        <v>0</v>
      </c>
      <c r="J90" s="258">
        <f>'Div 9 history'!F90</f>
        <v>0</v>
      </c>
      <c r="K90" s="258">
        <f>'Div 9 history'!G90</f>
        <v>0</v>
      </c>
      <c r="L90" s="256">
        <f t="shared" si="73"/>
        <v>0</v>
      </c>
      <c r="M90" s="256">
        <f t="shared" si="73"/>
        <v>0</v>
      </c>
      <c r="N90" s="256">
        <f t="shared" si="73"/>
        <v>0</v>
      </c>
      <c r="O90" s="256">
        <f t="shared" si="73"/>
        <v>0</v>
      </c>
      <c r="P90" s="256">
        <f t="shared" si="73"/>
        <v>0</v>
      </c>
      <c r="Q90" s="256">
        <f t="shared" si="73"/>
        <v>0</v>
      </c>
      <c r="R90" s="256">
        <f t="shared" si="73"/>
        <v>0</v>
      </c>
      <c r="S90" s="256">
        <f t="shared" si="73"/>
        <v>0</v>
      </c>
      <c r="T90" s="256">
        <f t="shared" si="73"/>
        <v>0</v>
      </c>
      <c r="U90" s="256">
        <f t="shared" si="74"/>
        <v>0</v>
      </c>
      <c r="V90" s="256">
        <f t="shared" si="74"/>
        <v>0</v>
      </c>
      <c r="W90" s="256">
        <f t="shared" si="74"/>
        <v>0</v>
      </c>
      <c r="X90" s="256">
        <f t="shared" si="74"/>
        <v>0</v>
      </c>
      <c r="Y90" s="256">
        <f t="shared" si="74"/>
        <v>0</v>
      </c>
      <c r="Z90" s="256">
        <f t="shared" si="74"/>
        <v>0</v>
      </c>
      <c r="AA90" s="256">
        <f t="shared" si="74"/>
        <v>0</v>
      </c>
      <c r="AB90" s="256">
        <f t="shared" si="74"/>
        <v>0</v>
      </c>
      <c r="AC90" s="256">
        <f t="shared" si="74"/>
        <v>0</v>
      </c>
      <c r="AD90" s="256">
        <f t="shared" si="74"/>
        <v>0</v>
      </c>
      <c r="AE90" s="256">
        <f t="shared" si="74"/>
        <v>0</v>
      </c>
      <c r="AF90" s="256">
        <f t="shared" si="74"/>
        <v>0</v>
      </c>
      <c r="AH90" s="264">
        <f t="shared" si="69"/>
        <v>0</v>
      </c>
      <c r="AI90" s="264">
        <f t="shared" si="70"/>
        <v>0</v>
      </c>
      <c r="AJ90" s="264">
        <f t="shared" si="71"/>
        <v>0</v>
      </c>
      <c r="AL90" s="264">
        <f t="shared" si="72"/>
        <v>0</v>
      </c>
      <c r="AM90" s="187"/>
    </row>
    <row r="91" spans="1:40">
      <c r="A91" s="133" t="s">
        <v>16</v>
      </c>
      <c r="B91" s="171"/>
      <c r="C91" s="182"/>
      <c r="D91" s="259">
        <f>SUM(D72:D90)</f>
        <v>760045.11</v>
      </c>
      <c r="E91" s="260">
        <f>SUM(E72:E90)</f>
        <v>0.99999999999999989</v>
      </c>
      <c r="F91" s="281">
        <f>SUM(F72:F90)</f>
        <v>125349.60000000002</v>
      </c>
      <c r="G91" s="281">
        <f t="shared" ref="G91:K91" si="75">SUM(G72:G90)</f>
        <v>121542.90000000002</v>
      </c>
      <c r="H91" s="281">
        <f t="shared" si="75"/>
        <v>139578.67000000001</v>
      </c>
      <c r="I91" s="281">
        <f t="shared" si="75"/>
        <v>120550.00000000001</v>
      </c>
      <c r="J91" s="281">
        <f t="shared" si="75"/>
        <v>122565.58999999995</v>
      </c>
      <c r="K91" s="281">
        <f t="shared" si="75"/>
        <v>130458.34999999999</v>
      </c>
      <c r="L91" s="276">
        <f>'FY21 OM Budget'!H30</f>
        <v>178496.9</v>
      </c>
      <c r="M91" s="276">
        <f>'FY21 OM Budget'!I30</f>
        <v>174453.64</v>
      </c>
      <c r="N91" s="276">
        <f>'FY21 OM Budget'!J30</f>
        <v>174942.18</v>
      </c>
      <c r="O91" s="276">
        <f>'FY21 OM Budget'!K30</f>
        <v>172951.47</v>
      </c>
      <c r="P91" s="276">
        <f>'FY21 OM Budget'!L30</f>
        <v>176588.82000000004</v>
      </c>
      <c r="Q91" s="276">
        <f>'FY21 OM Budget'!M30</f>
        <v>167561.05000000002</v>
      </c>
      <c r="R91" s="263">
        <f t="shared" ref="R91:T91" si="76">R3*R70</f>
        <v>128927.36691027287</v>
      </c>
      <c r="S91" s="263">
        <f t="shared" si="76"/>
        <v>125259.23544562949</v>
      </c>
      <c r="T91" s="263">
        <f t="shared" si="76"/>
        <v>143814.67611286411</v>
      </c>
      <c r="U91" s="263">
        <f t="shared" ref="U91" si="77">U3*U70</f>
        <v>124178.55898616012</v>
      </c>
      <c r="V91" s="263">
        <f t="shared" ref="V91:AF91" si="78">V3*V70</f>
        <v>126290.49739428084</v>
      </c>
      <c r="W91" s="263">
        <f t="shared" si="78"/>
        <v>134377.88536616752</v>
      </c>
      <c r="X91" s="263">
        <f t="shared" si="78"/>
        <v>153772.8360806178</v>
      </c>
      <c r="Y91" s="263">
        <f t="shared" si="78"/>
        <v>150289.62773705067</v>
      </c>
      <c r="Z91" s="263">
        <f t="shared" si="78"/>
        <v>150710.47957073917</v>
      </c>
      <c r="AA91" s="263">
        <f t="shared" si="78"/>
        <v>148995.51423263267</v>
      </c>
      <c r="AB91" s="263">
        <f t="shared" si="78"/>
        <v>152129.07082008285</v>
      </c>
      <c r="AC91" s="263">
        <f t="shared" si="78"/>
        <v>144351.76470929832</v>
      </c>
      <c r="AD91" s="263">
        <f t="shared" si="78"/>
        <v>132795.18791758106</v>
      </c>
      <c r="AE91" s="263">
        <f t="shared" si="78"/>
        <v>129017.01250899838</v>
      </c>
      <c r="AF91" s="263">
        <f t="shared" si="78"/>
        <v>148129.11639625003</v>
      </c>
      <c r="AH91" s="264">
        <f t="shared" si="69"/>
        <v>1805039.17</v>
      </c>
      <c r="AI91" s="264">
        <f t="shared" si="70"/>
        <v>1695037.5517198595</v>
      </c>
      <c r="AJ91" s="264">
        <f t="shared" si="71"/>
        <v>-110001.61828014045</v>
      </c>
      <c r="AL91" s="88"/>
      <c r="AM91" s="187"/>
    </row>
    <row r="92" spans="1:40">
      <c r="A92" s="145"/>
      <c r="B92" s="171"/>
      <c r="C92" s="182"/>
      <c r="D92" s="256">
        <f>D91-SUM(F91:K91)</f>
        <v>0</v>
      </c>
      <c r="F92" s="256">
        <f>F91-'Div 9 history'!B91</f>
        <v>0</v>
      </c>
      <c r="G92" s="256">
        <f>G91-'Div 9 history'!C91</f>
        <v>0</v>
      </c>
      <c r="H92" s="256">
        <f>H91-'Div 9 history'!D91</f>
        <v>0</v>
      </c>
      <c r="I92" s="256">
        <f>I91-'Div 9 history'!E91</f>
        <v>0</v>
      </c>
      <c r="J92" s="256">
        <f>J91-'Div 9 history'!F91</f>
        <v>0</v>
      </c>
      <c r="K92" s="256">
        <f>K91-'Div 9 history'!G91</f>
        <v>0</v>
      </c>
      <c r="L92" s="256">
        <f t="shared" ref="L92:U92" si="79">L91-SUM(L72:L90)</f>
        <v>0</v>
      </c>
      <c r="M92" s="256">
        <f t="shared" ref="M92" si="80">M91-SUM(M72:M90)</f>
        <v>0</v>
      </c>
      <c r="N92" s="256">
        <f t="shared" ref="N92" si="81">N91-SUM(N72:N90)</f>
        <v>0</v>
      </c>
      <c r="O92" s="256">
        <f t="shared" ref="O92" si="82">O91-SUM(O72:O90)</f>
        <v>0</v>
      </c>
      <c r="P92" s="256">
        <f t="shared" ref="P92" si="83">P91-SUM(P72:P90)</f>
        <v>0</v>
      </c>
      <c r="Q92" s="256">
        <f t="shared" ref="Q92" si="84">Q91-SUM(Q72:Q90)</f>
        <v>0</v>
      </c>
      <c r="R92" s="256">
        <f t="shared" ref="R92" si="85">R91-SUM(R72:R90)</f>
        <v>0</v>
      </c>
      <c r="S92" s="256">
        <f t="shared" ref="S92" si="86">S91-SUM(S72:S90)</f>
        <v>0</v>
      </c>
      <c r="T92" s="256">
        <f t="shared" ref="T92" si="87">T91-SUM(T72:T90)</f>
        <v>0</v>
      </c>
      <c r="U92" s="256">
        <f t="shared" si="79"/>
        <v>0</v>
      </c>
      <c r="V92" s="256">
        <f t="shared" ref="V92" si="88">V91-SUM(V72:V90)</f>
        <v>0</v>
      </c>
      <c r="W92" s="256">
        <f t="shared" ref="W92" si="89">W91-SUM(W72:W90)</f>
        <v>0</v>
      </c>
      <c r="X92" s="256">
        <f t="shared" ref="X92" si="90">X91-SUM(X72:X90)</f>
        <v>0</v>
      </c>
      <c r="Y92" s="256">
        <f t="shared" ref="Y92" si="91">Y91-SUM(Y72:Y90)</f>
        <v>0</v>
      </c>
      <c r="Z92" s="256">
        <f t="shared" ref="Z92" si="92">Z91-SUM(Z72:Z90)</f>
        <v>0</v>
      </c>
      <c r="AA92" s="256">
        <f t="shared" ref="AA92" si="93">AA91-SUM(AA72:AA90)</f>
        <v>0</v>
      </c>
      <c r="AB92" s="256">
        <f t="shared" ref="AB92" si="94">AB91-SUM(AB72:AB90)</f>
        <v>0</v>
      </c>
      <c r="AC92" s="256">
        <f t="shared" ref="AC92" si="95">AC91-SUM(AC72:AC90)</f>
        <v>0</v>
      </c>
      <c r="AD92" s="256">
        <f t="shared" ref="AD92" si="96">AD91-SUM(AD72:AD90)</f>
        <v>0</v>
      </c>
      <c r="AE92" s="256">
        <f t="shared" ref="AE92" si="97">AE91-SUM(AE72:AE90)</f>
        <v>0</v>
      </c>
      <c r="AF92" s="256">
        <f t="shared" ref="AF92" si="98">AF91-SUM(AF72:AF90)</f>
        <v>0</v>
      </c>
      <c r="AM92" s="187"/>
    </row>
    <row r="93" spans="1:40">
      <c r="A93" s="145" t="s">
        <v>373</v>
      </c>
      <c r="B93" s="125" t="str">
        <f t="shared" si="58"/>
        <v>9260-07443</v>
      </c>
      <c r="C93" s="255" t="str">
        <f t="shared" ref="C93" si="99">LEFT(B93,4)</f>
        <v>9260</v>
      </c>
      <c r="D93" s="256">
        <f>SUM($F93:K93)</f>
        <v>58946.95</v>
      </c>
      <c r="E93" s="257">
        <f>D93/$D$131</f>
        <v>1.165878364212743</v>
      </c>
      <c r="F93" s="258">
        <f>'Div 9 history'!B93</f>
        <v>14547.9</v>
      </c>
      <c r="G93" s="258">
        <f>'Div 9 history'!C93</f>
        <v>20651.310000000001</v>
      </c>
      <c r="H93" s="258">
        <f>'Div 9 history'!D93</f>
        <v>9085.75</v>
      </c>
      <c r="I93" s="258">
        <f>'Div 9 history'!E93</f>
        <v>5194.68</v>
      </c>
      <c r="J93" s="258">
        <f>'Div 9 history'!F93</f>
        <v>6336.13</v>
      </c>
      <c r="K93" s="258">
        <f>'Div 9 history'!G93</f>
        <v>3131.18</v>
      </c>
      <c r="L93" s="256">
        <f t="shared" ref="L93:AA108" si="100">$E93*L$131</f>
        <v>5694.9660456699858</v>
      </c>
      <c r="M93" s="256">
        <f t="shared" si="100"/>
        <v>6400.672219527959</v>
      </c>
      <c r="N93" s="256">
        <f t="shared" si="100"/>
        <v>5571.3829390634346</v>
      </c>
      <c r="O93" s="256">
        <f t="shared" si="100"/>
        <v>5282.2451047386749</v>
      </c>
      <c r="P93" s="256">
        <f t="shared" si="100"/>
        <v>6791.2414715392279</v>
      </c>
      <c r="Q93" s="256">
        <f t="shared" si="100"/>
        <v>5616.3858439220476</v>
      </c>
      <c r="R93" s="256">
        <f t="shared" si="100"/>
        <v>10433.060741479645</v>
      </c>
      <c r="S93" s="256">
        <f t="shared" si="100"/>
        <v>19874.285440956228</v>
      </c>
      <c r="T93" s="256">
        <f t="shared" si="100"/>
        <v>9599.3644407983975</v>
      </c>
      <c r="U93" s="256">
        <f t="shared" si="100"/>
        <v>6373.6588178291504</v>
      </c>
      <c r="V93" s="256">
        <f t="shared" si="100"/>
        <v>6080.3704565277922</v>
      </c>
      <c r="W93" s="256">
        <f t="shared" si="100"/>
        <v>6586.2101024087742</v>
      </c>
      <c r="X93" s="256">
        <f t="shared" si="100"/>
        <v>5694.9660456699858</v>
      </c>
      <c r="Y93" s="256">
        <f t="shared" si="100"/>
        <v>6400.672219527959</v>
      </c>
      <c r="Z93" s="256">
        <f t="shared" si="100"/>
        <v>5571.3829390634346</v>
      </c>
      <c r="AA93" s="256">
        <f t="shared" si="100"/>
        <v>5282.2451047386749</v>
      </c>
      <c r="AB93" s="256">
        <f t="shared" ref="V93:AF108" si="101">$E93*AB$131</f>
        <v>6791.2414715392279</v>
      </c>
      <c r="AC93" s="256">
        <f t="shared" si="101"/>
        <v>5616.3858439220476</v>
      </c>
      <c r="AD93" s="256">
        <f t="shared" si="101"/>
        <v>10433.060741479645</v>
      </c>
      <c r="AE93" s="256">
        <f t="shared" si="101"/>
        <v>19874.285440956228</v>
      </c>
      <c r="AF93" s="256">
        <f t="shared" si="101"/>
        <v>9599.3644407983975</v>
      </c>
      <c r="AH93" s="264">
        <f t="shared" ref="AH93" si="102">SUM(F93:Q93)</f>
        <v>94303.843624461326</v>
      </c>
      <c r="AI93" s="264">
        <f t="shared" ref="AI93" si="103">SUM(U93:AF93)</f>
        <v>94303.843624461311</v>
      </c>
      <c r="AJ93" s="264">
        <f t="shared" ref="AJ93" si="104">AI93-AH93</f>
        <v>0</v>
      </c>
      <c r="AM93" s="187"/>
      <c r="AN93" s="264">
        <f>AJ93</f>
        <v>0</v>
      </c>
    </row>
    <row r="94" spans="1:40">
      <c r="A94" s="145" t="s">
        <v>579</v>
      </c>
      <c r="B94" s="125" t="str">
        <f t="shared" ref="B94:B130" si="105">RIGHT(A94,10)</f>
        <v>9250-07443</v>
      </c>
      <c r="C94" s="255" t="str">
        <f t="shared" ref="C94:C130" si="106">LEFT(B94,4)</f>
        <v>9250</v>
      </c>
      <c r="D94" s="256">
        <f>SUM($F94:K94)</f>
        <v>0</v>
      </c>
      <c r="E94" s="257">
        <f t="shared" ref="E94:E130" si="107">D94/$D$131</f>
        <v>0</v>
      </c>
      <c r="F94" s="258">
        <f>'Div 9 history'!B94</f>
        <v>0</v>
      </c>
      <c r="G94" s="258">
        <f>'Div 9 history'!C94</f>
        <v>0</v>
      </c>
      <c r="H94" s="258">
        <f>'Div 9 history'!D94</f>
        <v>0</v>
      </c>
      <c r="I94" s="258">
        <f>'Div 9 history'!E94</f>
        <v>0</v>
      </c>
      <c r="J94" s="258">
        <f>'Div 9 history'!F94</f>
        <v>0</v>
      </c>
      <c r="K94" s="258">
        <f>'Div 9 history'!G94</f>
        <v>0</v>
      </c>
      <c r="L94" s="256">
        <f t="shared" si="100"/>
        <v>0</v>
      </c>
      <c r="M94" s="256">
        <f t="shared" si="100"/>
        <v>0</v>
      </c>
      <c r="N94" s="256">
        <f t="shared" si="100"/>
        <v>0</v>
      </c>
      <c r="O94" s="256">
        <f t="shared" si="100"/>
        <v>0</v>
      </c>
      <c r="P94" s="256">
        <f t="shared" si="100"/>
        <v>0</v>
      </c>
      <c r="Q94" s="256">
        <f t="shared" si="100"/>
        <v>0</v>
      </c>
      <c r="R94" s="256">
        <f t="shared" si="100"/>
        <v>0</v>
      </c>
      <c r="S94" s="256">
        <f t="shared" si="100"/>
        <v>0</v>
      </c>
      <c r="T94" s="256">
        <f t="shared" si="100"/>
        <v>0</v>
      </c>
      <c r="U94" s="256">
        <f t="shared" si="100"/>
        <v>0</v>
      </c>
      <c r="V94" s="256">
        <f t="shared" si="101"/>
        <v>0</v>
      </c>
      <c r="W94" s="256">
        <f t="shared" si="101"/>
        <v>0</v>
      </c>
      <c r="X94" s="256">
        <f t="shared" si="101"/>
        <v>0</v>
      </c>
      <c r="Y94" s="256">
        <f t="shared" si="101"/>
        <v>0</v>
      </c>
      <c r="Z94" s="256">
        <f t="shared" si="101"/>
        <v>0</v>
      </c>
      <c r="AA94" s="256">
        <f t="shared" si="101"/>
        <v>0</v>
      </c>
      <c r="AB94" s="256">
        <f t="shared" si="101"/>
        <v>0</v>
      </c>
      <c r="AC94" s="256">
        <f t="shared" si="101"/>
        <v>0</v>
      </c>
      <c r="AD94" s="256">
        <f t="shared" si="101"/>
        <v>0</v>
      </c>
      <c r="AE94" s="256">
        <f t="shared" si="101"/>
        <v>0</v>
      </c>
      <c r="AF94" s="256">
        <f t="shared" si="101"/>
        <v>0</v>
      </c>
      <c r="AH94" s="264">
        <f t="shared" ref="AH94:AH131" si="108">SUM(F94:Q94)</f>
        <v>0</v>
      </c>
      <c r="AI94" s="264">
        <f t="shared" ref="AI94:AI131" si="109">SUM(U94:AF94)</f>
        <v>0</v>
      </c>
      <c r="AJ94" s="264">
        <f t="shared" ref="AJ94:AJ131" si="110">AI94-AH94</f>
        <v>0</v>
      </c>
      <c r="AM94" s="187"/>
      <c r="AN94" s="264">
        <f t="shared" ref="AN94:AN130" si="111">AJ94</f>
        <v>0</v>
      </c>
    </row>
    <row r="95" spans="1:40">
      <c r="A95" s="145" t="s">
        <v>975</v>
      </c>
      <c r="B95" s="125" t="str">
        <f t="shared" si="105"/>
        <v>8890-07443</v>
      </c>
      <c r="C95" s="255" t="str">
        <f t="shared" si="106"/>
        <v>8890</v>
      </c>
      <c r="D95" s="256">
        <f>SUM($F95:K95)</f>
        <v>0</v>
      </c>
      <c r="E95" s="257">
        <f t="shared" si="107"/>
        <v>0</v>
      </c>
      <c r="F95" s="258">
        <f>'Div 9 history'!B95</f>
        <v>0</v>
      </c>
      <c r="G95" s="258">
        <f>'Div 9 history'!C95</f>
        <v>0</v>
      </c>
      <c r="H95" s="258">
        <f>'Div 9 history'!D95</f>
        <v>0</v>
      </c>
      <c r="I95" s="258">
        <f>'Div 9 history'!E95</f>
        <v>0</v>
      </c>
      <c r="J95" s="258">
        <f>'Div 9 history'!F95</f>
        <v>0</v>
      </c>
      <c r="K95" s="258">
        <f>'Div 9 history'!G95</f>
        <v>0</v>
      </c>
      <c r="L95" s="256">
        <f t="shared" si="100"/>
        <v>0</v>
      </c>
      <c r="M95" s="256">
        <f t="shared" si="100"/>
        <v>0</v>
      </c>
      <c r="N95" s="256">
        <f t="shared" si="100"/>
        <v>0</v>
      </c>
      <c r="O95" s="256">
        <f t="shared" si="100"/>
        <v>0</v>
      </c>
      <c r="P95" s="256">
        <f t="shared" si="100"/>
        <v>0</v>
      </c>
      <c r="Q95" s="256">
        <f t="shared" si="100"/>
        <v>0</v>
      </c>
      <c r="R95" s="256">
        <f t="shared" si="100"/>
        <v>0</v>
      </c>
      <c r="S95" s="256">
        <f t="shared" si="100"/>
        <v>0</v>
      </c>
      <c r="T95" s="256">
        <f t="shared" si="100"/>
        <v>0</v>
      </c>
      <c r="U95" s="256">
        <f t="shared" si="100"/>
        <v>0</v>
      </c>
      <c r="V95" s="256">
        <f t="shared" si="101"/>
        <v>0</v>
      </c>
      <c r="W95" s="256">
        <f t="shared" si="101"/>
        <v>0</v>
      </c>
      <c r="X95" s="256">
        <f t="shared" si="101"/>
        <v>0</v>
      </c>
      <c r="Y95" s="256">
        <f t="shared" si="101"/>
        <v>0</v>
      </c>
      <c r="Z95" s="256">
        <f t="shared" si="101"/>
        <v>0</v>
      </c>
      <c r="AA95" s="256">
        <f t="shared" si="101"/>
        <v>0</v>
      </c>
      <c r="AB95" s="256">
        <f t="shared" si="101"/>
        <v>0</v>
      </c>
      <c r="AC95" s="256">
        <f t="shared" si="101"/>
        <v>0</v>
      </c>
      <c r="AD95" s="256">
        <f t="shared" si="101"/>
        <v>0</v>
      </c>
      <c r="AE95" s="256">
        <f t="shared" si="101"/>
        <v>0</v>
      </c>
      <c r="AF95" s="256">
        <f t="shared" si="101"/>
        <v>0</v>
      </c>
      <c r="AH95" s="264">
        <f t="shared" si="108"/>
        <v>0</v>
      </c>
      <c r="AI95" s="264">
        <f t="shared" si="109"/>
        <v>0</v>
      </c>
      <c r="AJ95" s="264">
        <f t="shared" si="110"/>
        <v>0</v>
      </c>
      <c r="AM95" s="187"/>
      <c r="AN95" s="264">
        <f t="shared" si="111"/>
        <v>0</v>
      </c>
    </row>
    <row r="96" spans="1:40">
      <c r="A96" s="145" t="s">
        <v>976</v>
      </c>
      <c r="B96" s="125" t="str">
        <f t="shared" si="105"/>
        <v>9020-07443</v>
      </c>
      <c r="C96" s="255" t="str">
        <f t="shared" si="106"/>
        <v>9020</v>
      </c>
      <c r="D96" s="256">
        <f>SUM($F96:K96)</f>
        <v>0</v>
      </c>
      <c r="E96" s="257">
        <f t="shared" si="107"/>
        <v>0</v>
      </c>
      <c r="F96" s="258">
        <f>'Div 9 history'!B96</f>
        <v>0</v>
      </c>
      <c r="G96" s="258">
        <f>'Div 9 history'!C96</f>
        <v>0</v>
      </c>
      <c r="H96" s="258">
        <f>'Div 9 history'!D96</f>
        <v>0</v>
      </c>
      <c r="I96" s="258">
        <f>'Div 9 history'!E96</f>
        <v>0</v>
      </c>
      <c r="J96" s="258">
        <f>'Div 9 history'!F96</f>
        <v>0</v>
      </c>
      <c r="K96" s="258">
        <f>'Div 9 history'!G96</f>
        <v>0</v>
      </c>
      <c r="L96" s="256">
        <f t="shared" si="100"/>
        <v>0</v>
      </c>
      <c r="M96" s="256">
        <f t="shared" si="100"/>
        <v>0</v>
      </c>
      <c r="N96" s="256">
        <f t="shared" si="100"/>
        <v>0</v>
      </c>
      <c r="O96" s="256">
        <f t="shared" si="100"/>
        <v>0</v>
      </c>
      <c r="P96" s="256">
        <f t="shared" si="100"/>
        <v>0</v>
      </c>
      <c r="Q96" s="256">
        <f t="shared" si="100"/>
        <v>0</v>
      </c>
      <c r="R96" s="256">
        <f t="shared" si="100"/>
        <v>0</v>
      </c>
      <c r="S96" s="256">
        <f t="shared" si="100"/>
        <v>0</v>
      </c>
      <c r="T96" s="256">
        <f t="shared" si="100"/>
        <v>0</v>
      </c>
      <c r="U96" s="256">
        <f t="shared" si="100"/>
        <v>0</v>
      </c>
      <c r="V96" s="256">
        <f t="shared" si="101"/>
        <v>0</v>
      </c>
      <c r="W96" s="256">
        <f t="shared" si="101"/>
        <v>0</v>
      </c>
      <c r="X96" s="256">
        <f t="shared" si="101"/>
        <v>0</v>
      </c>
      <c r="Y96" s="256">
        <f t="shared" si="101"/>
        <v>0</v>
      </c>
      <c r="Z96" s="256">
        <f t="shared" si="101"/>
        <v>0</v>
      </c>
      <c r="AA96" s="256">
        <f t="shared" si="101"/>
        <v>0</v>
      </c>
      <c r="AB96" s="256">
        <f t="shared" si="101"/>
        <v>0</v>
      </c>
      <c r="AC96" s="256">
        <f t="shared" si="101"/>
        <v>0</v>
      </c>
      <c r="AD96" s="256">
        <f t="shared" si="101"/>
        <v>0</v>
      </c>
      <c r="AE96" s="256">
        <f t="shared" si="101"/>
        <v>0</v>
      </c>
      <c r="AF96" s="256">
        <f t="shared" si="101"/>
        <v>0</v>
      </c>
      <c r="AH96" s="264">
        <f t="shared" si="108"/>
        <v>0</v>
      </c>
      <c r="AI96" s="264">
        <f t="shared" si="109"/>
        <v>0</v>
      </c>
      <c r="AJ96" s="264">
        <f t="shared" si="110"/>
        <v>0</v>
      </c>
      <c r="AM96" s="187"/>
      <c r="AN96" s="264">
        <f t="shared" si="111"/>
        <v>0</v>
      </c>
    </row>
    <row r="97" spans="1:40">
      <c r="A97" s="145" t="s">
        <v>977</v>
      </c>
      <c r="B97" s="125" t="str">
        <f t="shared" si="105"/>
        <v>9030-07443</v>
      </c>
      <c r="C97" s="255" t="str">
        <f t="shared" si="106"/>
        <v>9030</v>
      </c>
      <c r="D97" s="256">
        <f>SUM($F97:K97)</f>
        <v>0</v>
      </c>
      <c r="E97" s="257">
        <f t="shared" si="107"/>
        <v>0</v>
      </c>
      <c r="F97" s="258">
        <f>'Div 9 history'!B97</f>
        <v>0</v>
      </c>
      <c r="G97" s="258">
        <f>'Div 9 history'!C97</f>
        <v>0</v>
      </c>
      <c r="H97" s="258">
        <f>'Div 9 history'!D97</f>
        <v>0</v>
      </c>
      <c r="I97" s="258">
        <f>'Div 9 history'!E97</f>
        <v>0</v>
      </c>
      <c r="J97" s="258">
        <f>'Div 9 history'!F97</f>
        <v>0</v>
      </c>
      <c r="K97" s="258">
        <f>'Div 9 history'!G97</f>
        <v>0</v>
      </c>
      <c r="L97" s="256">
        <f t="shared" si="100"/>
        <v>0</v>
      </c>
      <c r="M97" s="256">
        <f t="shared" si="100"/>
        <v>0</v>
      </c>
      <c r="N97" s="256">
        <f t="shared" si="100"/>
        <v>0</v>
      </c>
      <c r="O97" s="256">
        <f t="shared" si="100"/>
        <v>0</v>
      </c>
      <c r="P97" s="256">
        <f t="shared" si="100"/>
        <v>0</v>
      </c>
      <c r="Q97" s="256">
        <f t="shared" si="100"/>
        <v>0</v>
      </c>
      <c r="R97" s="256">
        <f t="shared" si="100"/>
        <v>0</v>
      </c>
      <c r="S97" s="256">
        <f t="shared" si="100"/>
        <v>0</v>
      </c>
      <c r="T97" s="256">
        <f t="shared" si="100"/>
        <v>0</v>
      </c>
      <c r="U97" s="256">
        <f t="shared" si="100"/>
        <v>0</v>
      </c>
      <c r="V97" s="256">
        <f t="shared" si="101"/>
        <v>0</v>
      </c>
      <c r="W97" s="256">
        <f t="shared" si="101"/>
        <v>0</v>
      </c>
      <c r="X97" s="256">
        <f t="shared" si="101"/>
        <v>0</v>
      </c>
      <c r="Y97" s="256">
        <f t="shared" si="101"/>
        <v>0</v>
      </c>
      <c r="Z97" s="256">
        <f t="shared" si="101"/>
        <v>0</v>
      </c>
      <c r="AA97" s="256">
        <f t="shared" si="101"/>
        <v>0</v>
      </c>
      <c r="AB97" s="256">
        <f t="shared" si="101"/>
        <v>0</v>
      </c>
      <c r="AC97" s="256">
        <f t="shared" si="101"/>
        <v>0</v>
      </c>
      <c r="AD97" s="256">
        <f t="shared" si="101"/>
        <v>0</v>
      </c>
      <c r="AE97" s="256">
        <f t="shared" si="101"/>
        <v>0</v>
      </c>
      <c r="AF97" s="256">
        <f t="shared" si="101"/>
        <v>0</v>
      </c>
      <c r="AH97" s="264">
        <f t="shared" si="108"/>
        <v>0</v>
      </c>
      <c r="AI97" s="264">
        <f t="shared" si="109"/>
        <v>0</v>
      </c>
      <c r="AJ97" s="264">
        <f t="shared" si="110"/>
        <v>0</v>
      </c>
      <c r="AM97" s="187"/>
      <c r="AN97" s="264">
        <f t="shared" si="111"/>
        <v>0</v>
      </c>
    </row>
    <row r="98" spans="1:40">
      <c r="A98" s="145" t="s">
        <v>369</v>
      </c>
      <c r="B98" s="125" t="str">
        <f t="shared" si="105"/>
        <v>8700-07443</v>
      </c>
      <c r="C98" s="255" t="str">
        <f t="shared" si="106"/>
        <v>8700</v>
      </c>
      <c r="D98" s="256">
        <f>SUM($F98:K98)</f>
        <v>147.06</v>
      </c>
      <c r="E98" s="257">
        <f t="shared" si="107"/>
        <v>2.9086165143595386E-3</v>
      </c>
      <c r="F98" s="258">
        <f>'Div 9 history'!B98</f>
        <v>0</v>
      </c>
      <c r="G98" s="258">
        <f>'Div 9 history'!C98</f>
        <v>0</v>
      </c>
      <c r="H98" s="258">
        <f>'Div 9 history'!D98</f>
        <v>0</v>
      </c>
      <c r="I98" s="258">
        <f>'Div 9 history'!E98</f>
        <v>0</v>
      </c>
      <c r="J98" s="258">
        <f>'Div 9 history'!F98</f>
        <v>0</v>
      </c>
      <c r="K98" s="258">
        <f>'Div 9 history'!G98</f>
        <v>147.06</v>
      </c>
      <c r="L98" s="256">
        <f t="shared" si="100"/>
        <v>14.207719087692038</v>
      </c>
      <c r="M98" s="256">
        <f t="shared" si="100"/>
        <v>15.968304663833868</v>
      </c>
      <c r="N98" s="256">
        <f t="shared" si="100"/>
        <v>13.899405737169927</v>
      </c>
      <c r="O98" s="256">
        <f t="shared" si="100"/>
        <v>13.178068841608761</v>
      </c>
      <c r="P98" s="256">
        <f t="shared" si="100"/>
        <v>16.942691196144313</v>
      </c>
      <c r="Q98" s="256">
        <f t="shared" si="100"/>
        <v>14.011678334624206</v>
      </c>
      <c r="R98" s="256">
        <f t="shared" si="100"/>
        <v>26.028249343553767</v>
      </c>
      <c r="S98" s="256">
        <f t="shared" si="100"/>
        <v>49.582080446011595</v>
      </c>
      <c r="T98" s="256">
        <f t="shared" si="100"/>
        <v>23.948355846465549</v>
      </c>
      <c r="U98" s="256">
        <f t="shared" si="100"/>
        <v>15.900912019196156</v>
      </c>
      <c r="V98" s="256">
        <f t="shared" si="101"/>
        <v>15.16922044884387</v>
      </c>
      <c r="W98" s="256">
        <f t="shared" si="101"/>
        <v>16.431181895929043</v>
      </c>
      <c r="X98" s="256">
        <f t="shared" si="101"/>
        <v>14.207719087692038</v>
      </c>
      <c r="Y98" s="256">
        <f t="shared" si="101"/>
        <v>15.968304663833868</v>
      </c>
      <c r="Z98" s="256">
        <f t="shared" si="101"/>
        <v>13.899405737169927</v>
      </c>
      <c r="AA98" s="256">
        <f t="shared" si="101"/>
        <v>13.178068841608761</v>
      </c>
      <c r="AB98" s="256">
        <f t="shared" si="101"/>
        <v>16.942691196144313</v>
      </c>
      <c r="AC98" s="256">
        <f t="shared" si="101"/>
        <v>14.011678334624206</v>
      </c>
      <c r="AD98" s="256">
        <f t="shared" si="101"/>
        <v>26.028249343553767</v>
      </c>
      <c r="AE98" s="256">
        <f t="shared" si="101"/>
        <v>49.582080446011595</v>
      </c>
      <c r="AF98" s="256">
        <f t="shared" si="101"/>
        <v>23.948355846465549</v>
      </c>
      <c r="AH98" s="264">
        <f t="shared" si="108"/>
        <v>235.26786786107311</v>
      </c>
      <c r="AI98" s="264">
        <f t="shared" si="109"/>
        <v>235.26786786107309</v>
      </c>
      <c r="AJ98" s="264">
        <f t="shared" si="110"/>
        <v>0</v>
      </c>
      <c r="AM98" s="187"/>
      <c r="AN98" s="264">
        <f t="shared" si="111"/>
        <v>0</v>
      </c>
    </row>
    <row r="99" spans="1:40">
      <c r="A99" s="145" t="s">
        <v>371</v>
      </c>
      <c r="B99" s="125" t="str">
        <f t="shared" si="105"/>
        <v>8740-07443</v>
      </c>
      <c r="C99" s="255" t="str">
        <f t="shared" si="106"/>
        <v>8740</v>
      </c>
      <c r="D99" s="256">
        <f>SUM($F99:K99)</f>
        <v>6139.5999999999995</v>
      </c>
      <c r="E99" s="257">
        <f t="shared" si="107"/>
        <v>0.12143167381722984</v>
      </c>
      <c r="F99" s="258">
        <f>'Div 9 history'!B99</f>
        <v>159</v>
      </c>
      <c r="G99" s="258">
        <f>'Div 9 history'!C99</f>
        <v>2226.62</v>
      </c>
      <c r="H99" s="258">
        <f>'Div 9 history'!D99</f>
        <v>2101.4899999999998</v>
      </c>
      <c r="I99" s="258">
        <f>'Div 9 history'!E99</f>
        <v>693.71</v>
      </c>
      <c r="J99" s="258">
        <f>'Div 9 history'!F99</f>
        <v>477</v>
      </c>
      <c r="K99" s="258">
        <f>'Div 9 history'!G99</f>
        <v>481.78</v>
      </c>
      <c r="L99" s="256">
        <f t="shared" si="100"/>
        <v>593.15729709502261</v>
      </c>
      <c r="M99" s="256">
        <f t="shared" si="100"/>
        <v>666.6598892565919</v>
      </c>
      <c r="N99" s="256">
        <f t="shared" si="100"/>
        <v>580.28553967039625</v>
      </c>
      <c r="O99" s="256">
        <f t="shared" si="100"/>
        <v>550.17048456372322</v>
      </c>
      <c r="P99" s="256">
        <f t="shared" si="100"/>
        <v>707.33949998536389</v>
      </c>
      <c r="Q99" s="256">
        <f t="shared" si="100"/>
        <v>584.97280227974136</v>
      </c>
      <c r="R99" s="256">
        <f t="shared" si="100"/>
        <v>1086.6519765380299</v>
      </c>
      <c r="S99" s="256">
        <f t="shared" si="100"/>
        <v>2069.9995995262666</v>
      </c>
      <c r="T99" s="256">
        <f t="shared" si="100"/>
        <v>999.81861522480528</v>
      </c>
      <c r="U99" s="256">
        <f t="shared" si="100"/>
        <v>663.84631737424661</v>
      </c>
      <c r="V99" s="256">
        <f t="shared" si="101"/>
        <v>633.29896550878425</v>
      </c>
      <c r="W99" s="256">
        <f t="shared" si="101"/>
        <v>685.9845258278657</v>
      </c>
      <c r="X99" s="256">
        <f t="shared" si="101"/>
        <v>593.15729709502261</v>
      </c>
      <c r="Y99" s="256">
        <f t="shared" si="101"/>
        <v>666.6598892565919</v>
      </c>
      <c r="Z99" s="256">
        <f t="shared" si="101"/>
        <v>580.28553967039625</v>
      </c>
      <c r="AA99" s="256">
        <f t="shared" si="101"/>
        <v>550.17048456372322</v>
      </c>
      <c r="AB99" s="256">
        <f t="shared" si="101"/>
        <v>707.33949998536389</v>
      </c>
      <c r="AC99" s="256">
        <f t="shared" si="101"/>
        <v>584.97280227974136</v>
      </c>
      <c r="AD99" s="256">
        <f t="shared" si="101"/>
        <v>1086.6519765380299</v>
      </c>
      <c r="AE99" s="256">
        <f t="shared" si="101"/>
        <v>2069.9995995262666</v>
      </c>
      <c r="AF99" s="256">
        <f t="shared" si="101"/>
        <v>999.81861522480528</v>
      </c>
      <c r="AH99" s="264">
        <f t="shared" si="108"/>
        <v>9822.1855128508396</v>
      </c>
      <c r="AI99" s="264">
        <f t="shared" si="109"/>
        <v>9822.1855128508378</v>
      </c>
      <c r="AJ99" s="264">
        <f t="shared" si="110"/>
        <v>0</v>
      </c>
      <c r="AM99" s="187"/>
      <c r="AN99" s="264">
        <f t="shared" si="111"/>
        <v>0</v>
      </c>
    </row>
    <row r="100" spans="1:40">
      <c r="A100" s="145" t="s">
        <v>381</v>
      </c>
      <c r="B100" s="125" t="str">
        <f t="shared" si="105"/>
        <v>8750-07443</v>
      </c>
      <c r="C100" s="255" t="str">
        <f t="shared" si="106"/>
        <v>8750</v>
      </c>
      <c r="D100" s="256">
        <f>SUM($F100:K100)</f>
        <v>159</v>
      </c>
      <c r="E100" s="257">
        <f t="shared" si="107"/>
        <v>3.1447710171573959E-3</v>
      </c>
      <c r="F100" s="258">
        <f>'Div 9 history'!B100</f>
        <v>0</v>
      </c>
      <c r="G100" s="258">
        <f>'Div 9 history'!C100</f>
        <v>159</v>
      </c>
      <c r="H100" s="258">
        <f>'Div 9 history'!D100</f>
        <v>0</v>
      </c>
      <c r="I100" s="258">
        <f>'Div 9 history'!E100</f>
        <v>0</v>
      </c>
      <c r="J100" s="258">
        <f>'Div 9 history'!F100</f>
        <v>0</v>
      </c>
      <c r="K100" s="258">
        <f>'Div 9 history'!G100</f>
        <v>0</v>
      </c>
      <c r="L100" s="256">
        <f t="shared" si="100"/>
        <v>15.361262987508731</v>
      </c>
      <c r="M100" s="256">
        <f t="shared" si="100"/>
        <v>17.264792884194105</v>
      </c>
      <c r="N100" s="256">
        <f t="shared" si="100"/>
        <v>15.027917259690048</v>
      </c>
      <c r="O100" s="256">
        <f t="shared" si="100"/>
        <v>14.248014047435014</v>
      </c>
      <c r="P100" s="256">
        <f t="shared" si="100"/>
        <v>18.31829117494183</v>
      </c>
      <c r="Q100" s="256">
        <f t="shared" si="100"/>
        <v>15.149305420952324</v>
      </c>
      <c r="R100" s="256">
        <f t="shared" si="100"/>
        <v>28.14151805810587</v>
      </c>
      <c r="S100" s="256">
        <f t="shared" si="100"/>
        <v>53.607716516495607</v>
      </c>
      <c r="T100" s="256">
        <f t="shared" si="100"/>
        <v>25.892755199156959</v>
      </c>
      <c r="U100" s="256">
        <f t="shared" si="100"/>
        <v>17.191928539726568</v>
      </c>
      <c r="V100" s="256">
        <f t="shared" si="101"/>
        <v>16.40082994265045</v>
      </c>
      <c r="W100" s="256">
        <f t="shared" si="101"/>
        <v>17.765251743864528</v>
      </c>
      <c r="X100" s="256">
        <f t="shared" si="101"/>
        <v>15.361262987508731</v>
      </c>
      <c r="Y100" s="256">
        <f t="shared" si="101"/>
        <v>17.264792884194105</v>
      </c>
      <c r="Z100" s="256">
        <f t="shared" si="101"/>
        <v>15.027917259690048</v>
      </c>
      <c r="AA100" s="256">
        <f t="shared" si="101"/>
        <v>14.248014047435014</v>
      </c>
      <c r="AB100" s="256">
        <f t="shared" si="101"/>
        <v>18.31829117494183</v>
      </c>
      <c r="AC100" s="256">
        <f t="shared" si="101"/>
        <v>15.149305420952324</v>
      </c>
      <c r="AD100" s="256">
        <f t="shared" si="101"/>
        <v>28.14151805810587</v>
      </c>
      <c r="AE100" s="256">
        <f t="shared" si="101"/>
        <v>53.607716516495607</v>
      </c>
      <c r="AF100" s="256">
        <f t="shared" si="101"/>
        <v>25.892755199156959</v>
      </c>
      <c r="AH100" s="264">
        <f t="shared" si="108"/>
        <v>254.36958377472203</v>
      </c>
      <c r="AI100" s="264">
        <f t="shared" si="109"/>
        <v>254.36958377472203</v>
      </c>
      <c r="AJ100" s="264">
        <f t="shared" si="110"/>
        <v>0</v>
      </c>
      <c r="AM100" s="187"/>
      <c r="AN100" s="264">
        <f t="shared" si="111"/>
        <v>0</v>
      </c>
    </row>
    <row r="101" spans="1:40">
      <c r="A101" s="145" t="s">
        <v>580</v>
      </c>
      <c r="B101" s="125" t="str">
        <f t="shared" si="105"/>
        <v>8780-07443</v>
      </c>
      <c r="C101" s="255" t="str">
        <f t="shared" si="106"/>
        <v>8780</v>
      </c>
      <c r="D101" s="256">
        <f>SUM($F101:K101)</f>
        <v>1414.07</v>
      </c>
      <c r="E101" s="257">
        <f t="shared" si="107"/>
        <v>2.7968090265608543E-2</v>
      </c>
      <c r="F101" s="258">
        <f>'Div 9 history'!B101</f>
        <v>0</v>
      </c>
      <c r="G101" s="258">
        <f>'Div 9 history'!C101</f>
        <v>817.31999999999994</v>
      </c>
      <c r="H101" s="258">
        <f>'Div 9 history'!D101</f>
        <v>0</v>
      </c>
      <c r="I101" s="258">
        <f>'Div 9 history'!E101</f>
        <v>292.27</v>
      </c>
      <c r="J101" s="258">
        <f>'Div 9 history'!F101</f>
        <v>159</v>
      </c>
      <c r="K101" s="258">
        <f>'Div 9 history'!G101</f>
        <v>145.47999999999999</v>
      </c>
      <c r="L101" s="256">
        <f t="shared" si="100"/>
        <v>136.61573052041805</v>
      </c>
      <c r="M101" s="256">
        <f t="shared" si="100"/>
        <v>153.54481555819089</v>
      </c>
      <c r="N101" s="256">
        <f t="shared" si="100"/>
        <v>133.65111295226353</v>
      </c>
      <c r="O101" s="256">
        <f t="shared" si="100"/>
        <v>126.71502656639262</v>
      </c>
      <c r="P101" s="256">
        <f t="shared" si="100"/>
        <v>162.91412579716976</v>
      </c>
      <c r="Q101" s="256">
        <f t="shared" si="100"/>
        <v>134.73068123651603</v>
      </c>
      <c r="R101" s="256">
        <f t="shared" si="100"/>
        <v>250.27721031714316</v>
      </c>
      <c r="S101" s="256">
        <f t="shared" si="100"/>
        <v>476.76140688352785</v>
      </c>
      <c r="T101" s="256">
        <f t="shared" si="100"/>
        <v>230.27778833001179</v>
      </c>
      <c r="U101" s="256">
        <f t="shared" si="100"/>
        <v>152.89679490673674</v>
      </c>
      <c r="V101" s="256">
        <f t="shared" si="101"/>
        <v>145.86114211952025</v>
      </c>
      <c r="W101" s="256">
        <f t="shared" si="101"/>
        <v>157.99565744305983</v>
      </c>
      <c r="X101" s="256">
        <f t="shared" si="101"/>
        <v>136.61573052041805</v>
      </c>
      <c r="Y101" s="256">
        <f t="shared" si="101"/>
        <v>153.54481555819089</v>
      </c>
      <c r="Z101" s="256">
        <f t="shared" si="101"/>
        <v>133.65111295226353</v>
      </c>
      <c r="AA101" s="256">
        <f t="shared" si="101"/>
        <v>126.71502656639262</v>
      </c>
      <c r="AB101" s="256">
        <f t="shared" si="101"/>
        <v>162.91412579716976</v>
      </c>
      <c r="AC101" s="256">
        <f t="shared" si="101"/>
        <v>134.73068123651603</v>
      </c>
      <c r="AD101" s="256">
        <f t="shared" si="101"/>
        <v>250.27721031714316</v>
      </c>
      <c r="AE101" s="256">
        <f t="shared" si="101"/>
        <v>476.76140688352785</v>
      </c>
      <c r="AF101" s="256">
        <f t="shared" si="101"/>
        <v>230.27778833001179</v>
      </c>
      <c r="AH101" s="264">
        <f t="shared" si="108"/>
        <v>2262.2414926309507</v>
      </c>
      <c r="AI101" s="264">
        <f t="shared" si="109"/>
        <v>2262.2414926309507</v>
      </c>
      <c r="AJ101" s="264">
        <f t="shared" si="110"/>
        <v>0</v>
      </c>
      <c r="AM101" s="187"/>
      <c r="AN101" s="264">
        <f t="shared" si="111"/>
        <v>0</v>
      </c>
    </row>
    <row r="102" spans="1:40">
      <c r="A102" s="145" t="s">
        <v>581</v>
      </c>
      <c r="B102" s="125" t="str">
        <f t="shared" si="105"/>
        <v>8560-07443</v>
      </c>
      <c r="C102" s="255" t="str">
        <f t="shared" si="106"/>
        <v>8560</v>
      </c>
      <c r="D102" s="256">
        <f>SUM($F102:K102)</f>
        <v>4397.33</v>
      </c>
      <c r="E102" s="257">
        <f t="shared" si="107"/>
        <v>8.6972301489790765E-2</v>
      </c>
      <c r="F102" s="258">
        <f>'Div 9 history'!B102</f>
        <v>1199.48</v>
      </c>
      <c r="G102" s="258">
        <f>'Div 9 history'!C102</f>
        <v>1247.1300000000001</v>
      </c>
      <c r="H102" s="258">
        <f>'Div 9 history'!D102</f>
        <v>1102.56</v>
      </c>
      <c r="I102" s="258">
        <f>'Div 9 history'!E102</f>
        <v>570.57000000000005</v>
      </c>
      <c r="J102" s="258">
        <f>'Div 9 history'!F102</f>
        <v>0</v>
      </c>
      <c r="K102" s="258">
        <f>'Div 9 history'!G102</f>
        <v>277.58999999999997</v>
      </c>
      <c r="L102" s="256">
        <f t="shared" si="100"/>
        <v>424.83360108718091</v>
      </c>
      <c r="M102" s="256">
        <f t="shared" si="100"/>
        <v>477.47793517895133</v>
      </c>
      <c r="N102" s="256">
        <f t="shared" si="100"/>
        <v>415.61453712926311</v>
      </c>
      <c r="O102" s="256">
        <f t="shared" si="100"/>
        <v>394.04540635979498</v>
      </c>
      <c r="P102" s="256">
        <f t="shared" si="100"/>
        <v>506.61365617803119</v>
      </c>
      <c r="Q102" s="256">
        <f t="shared" si="100"/>
        <v>418.97166796676908</v>
      </c>
      <c r="R102" s="256">
        <f t="shared" si="100"/>
        <v>778.28642517264575</v>
      </c>
      <c r="S102" s="256">
        <f t="shared" si="100"/>
        <v>1482.5837740218969</v>
      </c>
      <c r="T102" s="256">
        <f t="shared" si="100"/>
        <v>716.09427182332615</v>
      </c>
      <c r="U102" s="256">
        <f t="shared" si="100"/>
        <v>475.46278695343284</v>
      </c>
      <c r="V102" s="256">
        <f t="shared" si="101"/>
        <v>453.58403479066106</v>
      </c>
      <c r="W102" s="256">
        <f t="shared" si="101"/>
        <v>491.31870723803655</v>
      </c>
      <c r="X102" s="256">
        <f t="shared" si="101"/>
        <v>424.83360108718091</v>
      </c>
      <c r="Y102" s="256">
        <f t="shared" si="101"/>
        <v>477.47793517895133</v>
      </c>
      <c r="Z102" s="256">
        <f t="shared" si="101"/>
        <v>415.61453712926311</v>
      </c>
      <c r="AA102" s="256">
        <f t="shared" si="101"/>
        <v>394.04540635979498</v>
      </c>
      <c r="AB102" s="256">
        <f t="shared" si="101"/>
        <v>506.61365617803119</v>
      </c>
      <c r="AC102" s="256">
        <f t="shared" si="101"/>
        <v>418.97166796676908</v>
      </c>
      <c r="AD102" s="256">
        <f t="shared" si="101"/>
        <v>778.28642517264575</v>
      </c>
      <c r="AE102" s="256">
        <f t="shared" si="101"/>
        <v>1482.5837740218969</v>
      </c>
      <c r="AF102" s="256">
        <f t="shared" si="101"/>
        <v>716.09427182332615</v>
      </c>
      <c r="AH102" s="264">
        <f t="shared" si="108"/>
        <v>7034.8868038999908</v>
      </c>
      <c r="AI102" s="264">
        <f t="shared" si="109"/>
        <v>7034.8868038999899</v>
      </c>
      <c r="AJ102" s="264">
        <f t="shared" si="110"/>
        <v>0</v>
      </c>
      <c r="AM102" s="187"/>
      <c r="AN102" s="264">
        <f t="shared" si="111"/>
        <v>0</v>
      </c>
    </row>
    <row r="103" spans="1:40">
      <c r="A103" s="145" t="s">
        <v>377</v>
      </c>
      <c r="B103" s="125" t="str">
        <f t="shared" si="105"/>
        <v>9260-07444</v>
      </c>
      <c r="C103" s="255" t="str">
        <f t="shared" si="106"/>
        <v>9260</v>
      </c>
      <c r="D103" s="256">
        <f>SUM($F103:K103)</f>
        <v>-36057.760000000002</v>
      </c>
      <c r="E103" s="257">
        <f t="shared" si="107"/>
        <v>-0.71316602887809599</v>
      </c>
      <c r="F103" s="258">
        <f>'Div 9 history'!B103</f>
        <v>-8980.58</v>
      </c>
      <c r="G103" s="258">
        <f>'Div 9 history'!C103</f>
        <v>-12984.14</v>
      </c>
      <c r="H103" s="258">
        <f>'Div 9 history'!D103</f>
        <v>-5348.56</v>
      </c>
      <c r="I103" s="258">
        <f>'Div 9 history'!E103</f>
        <v>-3446.9700000000003</v>
      </c>
      <c r="J103" s="258">
        <f>'Div 9 history'!F103</f>
        <v>-3566.5400000000004</v>
      </c>
      <c r="K103" s="258">
        <f>'Div 9 history'!G103</f>
        <v>-1730.97</v>
      </c>
      <c r="L103" s="256">
        <f t="shared" si="100"/>
        <v>-3483.6021012608353</v>
      </c>
      <c r="M103" s="256">
        <f t="shared" si="100"/>
        <v>-3915.2814985407472</v>
      </c>
      <c r="N103" s="256">
        <f t="shared" si="100"/>
        <v>-3408.0065021997571</v>
      </c>
      <c r="O103" s="256">
        <f t="shared" si="100"/>
        <v>-3231.1413270379894</v>
      </c>
      <c r="P103" s="256">
        <f t="shared" si="100"/>
        <v>-4154.192118214909</v>
      </c>
      <c r="Q103" s="256">
        <f t="shared" si="100"/>
        <v>-3435.5347109144518</v>
      </c>
      <c r="R103" s="256">
        <f t="shared" si="100"/>
        <v>-6381.8874476405499</v>
      </c>
      <c r="S103" s="256">
        <f t="shared" si="100"/>
        <v>-12157.070291193928</v>
      </c>
      <c r="T103" s="256">
        <f t="shared" si="100"/>
        <v>-5871.9166837104012</v>
      </c>
      <c r="U103" s="256">
        <f t="shared" si="100"/>
        <v>-3898.7574416516413</v>
      </c>
      <c r="V103" s="256">
        <f t="shared" si="101"/>
        <v>-3719.3533954270674</v>
      </c>
      <c r="W103" s="256">
        <f t="shared" si="101"/>
        <v>-4028.774740376407</v>
      </c>
      <c r="X103" s="256">
        <f t="shared" si="101"/>
        <v>-3483.6021012608353</v>
      </c>
      <c r="Y103" s="256">
        <f t="shared" si="101"/>
        <v>-3915.2814985407472</v>
      </c>
      <c r="Z103" s="256">
        <f t="shared" si="101"/>
        <v>-3408.0065021997571</v>
      </c>
      <c r="AA103" s="256">
        <f t="shared" si="101"/>
        <v>-3231.1413270379894</v>
      </c>
      <c r="AB103" s="256">
        <f t="shared" si="101"/>
        <v>-4154.192118214909</v>
      </c>
      <c r="AC103" s="256">
        <f t="shared" si="101"/>
        <v>-3435.5347109144518</v>
      </c>
      <c r="AD103" s="256">
        <f t="shared" si="101"/>
        <v>-6381.8874476405499</v>
      </c>
      <c r="AE103" s="256">
        <f t="shared" si="101"/>
        <v>-12157.070291193928</v>
      </c>
      <c r="AF103" s="256">
        <f t="shared" si="101"/>
        <v>-5871.9166837104012</v>
      </c>
      <c r="AH103" s="264">
        <f t="shared" si="108"/>
        <v>-57685.518258168689</v>
      </c>
      <c r="AI103" s="264">
        <f t="shared" si="109"/>
        <v>-57685.518258168682</v>
      </c>
      <c r="AJ103" s="264">
        <f t="shared" si="110"/>
        <v>0</v>
      </c>
      <c r="AM103" s="187"/>
      <c r="AN103" s="264">
        <f t="shared" si="111"/>
        <v>0</v>
      </c>
    </row>
    <row r="104" spans="1:40">
      <c r="A104" s="145" t="s">
        <v>582</v>
      </c>
      <c r="B104" s="125" t="str">
        <f t="shared" si="105"/>
        <v>9250-07444</v>
      </c>
      <c r="C104" s="255" t="str">
        <f t="shared" si="106"/>
        <v>9250</v>
      </c>
      <c r="D104" s="256">
        <f>SUM($F104:K104)</f>
        <v>0</v>
      </c>
      <c r="E104" s="257">
        <f t="shared" si="107"/>
        <v>0</v>
      </c>
      <c r="F104" s="258">
        <f>'Div 9 history'!B104</f>
        <v>0</v>
      </c>
      <c r="G104" s="258">
        <f>'Div 9 history'!C104</f>
        <v>0</v>
      </c>
      <c r="H104" s="258">
        <f>'Div 9 history'!D104</f>
        <v>0</v>
      </c>
      <c r="I104" s="258">
        <f>'Div 9 history'!E104</f>
        <v>0</v>
      </c>
      <c r="J104" s="258">
        <f>'Div 9 history'!F104</f>
        <v>0</v>
      </c>
      <c r="K104" s="258">
        <f>'Div 9 history'!G104</f>
        <v>0</v>
      </c>
      <c r="L104" s="256">
        <f t="shared" si="100"/>
        <v>0</v>
      </c>
      <c r="M104" s="256">
        <f t="shared" si="100"/>
        <v>0</v>
      </c>
      <c r="N104" s="256">
        <f t="shared" si="100"/>
        <v>0</v>
      </c>
      <c r="O104" s="256">
        <f t="shared" si="100"/>
        <v>0</v>
      </c>
      <c r="P104" s="256">
        <f t="shared" si="100"/>
        <v>0</v>
      </c>
      <c r="Q104" s="256">
        <f t="shared" si="100"/>
        <v>0</v>
      </c>
      <c r="R104" s="256">
        <f t="shared" si="100"/>
        <v>0</v>
      </c>
      <c r="S104" s="256">
        <f t="shared" si="100"/>
        <v>0</v>
      </c>
      <c r="T104" s="256">
        <f t="shared" si="100"/>
        <v>0</v>
      </c>
      <c r="U104" s="256">
        <f t="shared" si="100"/>
        <v>0</v>
      </c>
      <c r="V104" s="256">
        <f t="shared" si="101"/>
        <v>0</v>
      </c>
      <c r="W104" s="256">
        <f t="shared" si="101"/>
        <v>0</v>
      </c>
      <c r="X104" s="256">
        <f t="shared" si="101"/>
        <v>0</v>
      </c>
      <c r="Y104" s="256">
        <f t="shared" si="101"/>
        <v>0</v>
      </c>
      <c r="Z104" s="256">
        <f t="shared" si="101"/>
        <v>0</v>
      </c>
      <c r="AA104" s="256">
        <f t="shared" si="101"/>
        <v>0</v>
      </c>
      <c r="AB104" s="256">
        <f t="shared" si="101"/>
        <v>0</v>
      </c>
      <c r="AC104" s="256">
        <f t="shared" si="101"/>
        <v>0</v>
      </c>
      <c r="AD104" s="256">
        <f t="shared" si="101"/>
        <v>0</v>
      </c>
      <c r="AE104" s="256">
        <f t="shared" si="101"/>
        <v>0</v>
      </c>
      <c r="AF104" s="256">
        <f t="shared" si="101"/>
        <v>0</v>
      </c>
      <c r="AH104" s="264">
        <f t="shared" si="108"/>
        <v>0</v>
      </c>
      <c r="AI104" s="264">
        <f t="shared" si="109"/>
        <v>0</v>
      </c>
      <c r="AJ104" s="264">
        <f t="shared" si="110"/>
        <v>0</v>
      </c>
      <c r="AM104" s="187"/>
      <c r="AN104" s="264">
        <f t="shared" si="111"/>
        <v>0</v>
      </c>
    </row>
    <row r="105" spans="1:40">
      <c r="A105" s="145" t="s">
        <v>978</v>
      </c>
      <c r="B105" s="125" t="str">
        <f t="shared" si="105"/>
        <v>8890-07444</v>
      </c>
      <c r="C105" s="255" t="str">
        <f t="shared" si="106"/>
        <v>8890</v>
      </c>
      <c r="D105" s="256">
        <f>SUM($F105:K105)</f>
        <v>0</v>
      </c>
      <c r="E105" s="257">
        <f t="shared" si="107"/>
        <v>0</v>
      </c>
      <c r="F105" s="258">
        <f>'Div 9 history'!B105</f>
        <v>0</v>
      </c>
      <c r="G105" s="258">
        <f>'Div 9 history'!C105</f>
        <v>0</v>
      </c>
      <c r="H105" s="258">
        <f>'Div 9 history'!D105</f>
        <v>0</v>
      </c>
      <c r="I105" s="258">
        <f>'Div 9 history'!E105</f>
        <v>0</v>
      </c>
      <c r="J105" s="258">
        <f>'Div 9 history'!F105</f>
        <v>0</v>
      </c>
      <c r="K105" s="258">
        <f>'Div 9 history'!G105</f>
        <v>0</v>
      </c>
      <c r="L105" s="256">
        <f t="shared" si="100"/>
        <v>0</v>
      </c>
      <c r="M105" s="256">
        <f t="shared" si="100"/>
        <v>0</v>
      </c>
      <c r="N105" s="256">
        <f t="shared" si="100"/>
        <v>0</v>
      </c>
      <c r="O105" s="256">
        <f t="shared" si="100"/>
        <v>0</v>
      </c>
      <c r="P105" s="256">
        <f t="shared" si="100"/>
        <v>0</v>
      </c>
      <c r="Q105" s="256">
        <f t="shared" si="100"/>
        <v>0</v>
      </c>
      <c r="R105" s="256">
        <f t="shared" si="100"/>
        <v>0</v>
      </c>
      <c r="S105" s="256">
        <f t="shared" si="100"/>
        <v>0</v>
      </c>
      <c r="T105" s="256">
        <f t="shared" si="100"/>
        <v>0</v>
      </c>
      <c r="U105" s="256">
        <f t="shared" si="100"/>
        <v>0</v>
      </c>
      <c r="V105" s="256">
        <f t="shared" si="101"/>
        <v>0</v>
      </c>
      <c r="W105" s="256">
        <f t="shared" si="101"/>
        <v>0</v>
      </c>
      <c r="X105" s="256">
        <f t="shared" si="101"/>
        <v>0</v>
      </c>
      <c r="Y105" s="256">
        <f t="shared" si="101"/>
        <v>0</v>
      </c>
      <c r="Z105" s="256">
        <f t="shared" si="101"/>
        <v>0</v>
      </c>
      <c r="AA105" s="256">
        <f t="shared" si="101"/>
        <v>0</v>
      </c>
      <c r="AB105" s="256">
        <f t="shared" si="101"/>
        <v>0</v>
      </c>
      <c r="AC105" s="256">
        <f t="shared" si="101"/>
        <v>0</v>
      </c>
      <c r="AD105" s="256">
        <f t="shared" si="101"/>
        <v>0</v>
      </c>
      <c r="AE105" s="256">
        <f t="shared" si="101"/>
        <v>0</v>
      </c>
      <c r="AF105" s="256">
        <f t="shared" si="101"/>
        <v>0</v>
      </c>
      <c r="AH105" s="264">
        <f t="shared" si="108"/>
        <v>0</v>
      </c>
      <c r="AI105" s="264">
        <f t="shared" si="109"/>
        <v>0</v>
      </c>
      <c r="AJ105" s="264">
        <f t="shared" si="110"/>
        <v>0</v>
      </c>
      <c r="AM105" s="187"/>
      <c r="AN105" s="264">
        <f t="shared" si="111"/>
        <v>0</v>
      </c>
    </row>
    <row r="106" spans="1:40">
      <c r="A106" s="145" t="s">
        <v>979</v>
      </c>
      <c r="B106" s="125" t="str">
        <f t="shared" si="105"/>
        <v>9020-07444</v>
      </c>
      <c r="C106" s="255" t="str">
        <f t="shared" si="106"/>
        <v>9020</v>
      </c>
      <c r="D106" s="256">
        <f>SUM($F106:K106)</f>
        <v>0</v>
      </c>
      <c r="E106" s="257">
        <f t="shared" si="107"/>
        <v>0</v>
      </c>
      <c r="F106" s="258">
        <f>'Div 9 history'!B106</f>
        <v>0</v>
      </c>
      <c r="G106" s="258">
        <f>'Div 9 history'!C106</f>
        <v>0</v>
      </c>
      <c r="H106" s="258">
        <f>'Div 9 history'!D106</f>
        <v>0</v>
      </c>
      <c r="I106" s="258">
        <f>'Div 9 history'!E106</f>
        <v>0</v>
      </c>
      <c r="J106" s="258">
        <f>'Div 9 history'!F106</f>
        <v>0</v>
      </c>
      <c r="K106" s="258">
        <f>'Div 9 history'!G106</f>
        <v>0</v>
      </c>
      <c r="L106" s="256">
        <f t="shared" si="100"/>
        <v>0</v>
      </c>
      <c r="M106" s="256">
        <f t="shared" si="100"/>
        <v>0</v>
      </c>
      <c r="N106" s="256">
        <f t="shared" si="100"/>
        <v>0</v>
      </c>
      <c r="O106" s="256">
        <f t="shared" si="100"/>
        <v>0</v>
      </c>
      <c r="P106" s="256">
        <f t="shared" si="100"/>
        <v>0</v>
      </c>
      <c r="Q106" s="256">
        <f t="shared" si="100"/>
        <v>0</v>
      </c>
      <c r="R106" s="256">
        <f t="shared" si="100"/>
        <v>0</v>
      </c>
      <c r="S106" s="256">
        <f t="shared" si="100"/>
        <v>0</v>
      </c>
      <c r="T106" s="256">
        <f t="shared" si="100"/>
        <v>0</v>
      </c>
      <c r="U106" s="256">
        <f t="shared" si="100"/>
        <v>0</v>
      </c>
      <c r="V106" s="256">
        <f t="shared" si="101"/>
        <v>0</v>
      </c>
      <c r="W106" s="256">
        <f t="shared" si="101"/>
        <v>0</v>
      </c>
      <c r="X106" s="256">
        <f t="shared" si="101"/>
        <v>0</v>
      </c>
      <c r="Y106" s="256">
        <f t="shared" si="101"/>
        <v>0</v>
      </c>
      <c r="Z106" s="256">
        <f t="shared" si="101"/>
        <v>0</v>
      </c>
      <c r="AA106" s="256">
        <f t="shared" si="101"/>
        <v>0</v>
      </c>
      <c r="AB106" s="256">
        <f t="shared" si="101"/>
        <v>0</v>
      </c>
      <c r="AC106" s="256">
        <f t="shared" si="101"/>
        <v>0</v>
      </c>
      <c r="AD106" s="256">
        <f t="shared" si="101"/>
        <v>0</v>
      </c>
      <c r="AE106" s="256">
        <f t="shared" si="101"/>
        <v>0</v>
      </c>
      <c r="AF106" s="256">
        <f t="shared" si="101"/>
        <v>0</v>
      </c>
      <c r="AH106" s="264">
        <f t="shared" si="108"/>
        <v>0</v>
      </c>
      <c r="AI106" s="264">
        <f t="shared" si="109"/>
        <v>0</v>
      </c>
      <c r="AJ106" s="264">
        <f t="shared" si="110"/>
        <v>0</v>
      </c>
      <c r="AM106" s="187"/>
      <c r="AN106" s="264">
        <f t="shared" si="111"/>
        <v>0</v>
      </c>
    </row>
    <row r="107" spans="1:40">
      <c r="A107" s="145" t="s">
        <v>980</v>
      </c>
      <c r="B107" s="125" t="str">
        <f t="shared" si="105"/>
        <v>9030-07444</v>
      </c>
      <c r="C107" s="255" t="str">
        <f t="shared" si="106"/>
        <v>9030</v>
      </c>
      <c r="D107" s="256">
        <f>SUM($F107:K107)</f>
        <v>0</v>
      </c>
      <c r="E107" s="257">
        <f t="shared" si="107"/>
        <v>0</v>
      </c>
      <c r="F107" s="258">
        <f>'Div 9 history'!B107</f>
        <v>0</v>
      </c>
      <c r="G107" s="258">
        <f>'Div 9 history'!C107</f>
        <v>0</v>
      </c>
      <c r="H107" s="258">
        <f>'Div 9 history'!D107</f>
        <v>0</v>
      </c>
      <c r="I107" s="258">
        <f>'Div 9 history'!E107</f>
        <v>0</v>
      </c>
      <c r="J107" s="258">
        <f>'Div 9 history'!F107</f>
        <v>0</v>
      </c>
      <c r="K107" s="258">
        <f>'Div 9 history'!G107</f>
        <v>0</v>
      </c>
      <c r="L107" s="256">
        <f t="shared" si="100"/>
        <v>0</v>
      </c>
      <c r="M107" s="256">
        <f t="shared" si="100"/>
        <v>0</v>
      </c>
      <c r="N107" s="256">
        <f t="shared" si="100"/>
        <v>0</v>
      </c>
      <c r="O107" s="256">
        <f t="shared" si="100"/>
        <v>0</v>
      </c>
      <c r="P107" s="256">
        <f t="shared" si="100"/>
        <v>0</v>
      </c>
      <c r="Q107" s="256">
        <f t="shared" si="100"/>
        <v>0</v>
      </c>
      <c r="R107" s="256">
        <f t="shared" si="100"/>
        <v>0</v>
      </c>
      <c r="S107" s="256">
        <f t="shared" si="100"/>
        <v>0</v>
      </c>
      <c r="T107" s="256">
        <f t="shared" si="100"/>
        <v>0</v>
      </c>
      <c r="U107" s="256">
        <f t="shared" si="100"/>
        <v>0</v>
      </c>
      <c r="V107" s="256">
        <f t="shared" si="101"/>
        <v>0</v>
      </c>
      <c r="W107" s="256">
        <f t="shared" si="101"/>
        <v>0</v>
      </c>
      <c r="X107" s="256">
        <f t="shared" si="101"/>
        <v>0</v>
      </c>
      <c r="Y107" s="256">
        <f t="shared" si="101"/>
        <v>0</v>
      </c>
      <c r="Z107" s="256">
        <f t="shared" si="101"/>
        <v>0</v>
      </c>
      <c r="AA107" s="256">
        <f t="shared" si="101"/>
        <v>0</v>
      </c>
      <c r="AB107" s="256">
        <f t="shared" si="101"/>
        <v>0</v>
      </c>
      <c r="AC107" s="256">
        <f t="shared" si="101"/>
        <v>0</v>
      </c>
      <c r="AD107" s="256">
        <f t="shared" si="101"/>
        <v>0</v>
      </c>
      <c r="AE107" s="256">
        <f t="shared" si="101"/>
        <v>0</v>
      </c>
      <c r="AF107" s="256">
        <f t="shared" si="101"/>
        <v>0</v>
      </c>
      <c r="AH107" s="264">
        <f t="shared" si="108"/>
        <v>0</v>
      </c>
      <c r="AI107" s="264">
        <f t="shared" si="109"/>
        <v>0</v>
      </c>
      <c r="AJ107" s="264">
        <f t="shared" si="110"/>
        <v>0</v>
      </c>
      <c r="AM107" s="187"/>
      <c r="AN107" s="264">
        <f t="shared" si="111"/>
        <v>0</v>
      </c>
    </row>
    <row r="108" spans="1:40">
      <c r="A108" s="145" t="s">
        <v>378</v>
      </c>
      <c r="B108" s="125" t="str">
        <f t="shared" si="105"/>
        <v>8700-07444</v>
      </c>
      <c r="C108" s="255" t="str">
        <f t="shared" si="106"/>
        <v>8700</v>
      </c>
      <c r="D108" s="256">
        <f>SUM($F108:K108)</f>
        <v>-95.62</v>
      </c>
      <c r="E108" s="257">
        <f t="shared" si="107"/>
        <v>-1.8912138657898754E-3</v>
      </c>
      <c r="F108" s="258">
        <f>'Div 9 history'!B108</f>
        <v>0</v>
      </c>
      <c r="G108" s="258">
        <f>'Div 9 history'!C108</f>
        <v>0</v>
      </c>
      <c r="H108" s="258">
        <f>'Div 9 history'!D108</f>
        <v>0</v>
      </c>
      <c r="I108" s="258">
        <f>'Div 9 history'!E108</f>
        <v>0</v>
      </c>
      <c r="J108" s="258">
        <f>'Div 9 history'!F108</f>
        <v>0</v>
      </c>
      <c r="K108" s="258">
        <f>'Div 9 history'!G108</f>
        <v>-95.62</v>
      </c>
      <c r="L108" s="256">
        <f t="shared" si="100"/>
        <v>-9.2380123702238048</v>
      </c>
      <c r="M108" s="256">
        <f t="shared" si="100"/>
        <v>-10.382764123186416</v>
      </c>
      <c r="N108" s="256">
        <f t="shared" si="100"/>
        <v>-9.0375437004500778</v>
      </c>
      <c r="O108" s="256">
        <f t="shared" si="100"/>
        <v>-8.568522661734189</v>
      </c>
      <c r="P108" s="256">
        <f t="shared" si="100"/>
        <v>-11.016320768226024</v>
      </c>
      <c r="Q108" s="256">
        <f t="shared" si="100"/>
        <v>-9.1105445556695681</v>
      </c>
      <c r="R108" s="256">
        <f t="shared" si="100"/>
        <v>-16.923848784377881</v>
      </c>
      <c r="S108" s="256">
        <f t="shared" si="100"/>
        <v>-32.238804108851006</v>
      </c>
      <c r="T108" s="256">
        <f t="shared" si="100"/>
        <v>-15.571479573228856</v>
      </c>
      <c r="U108" s="256">
        <f t="shared" si="100"/>
        <v>-10.338944697916064</v>
      </c>
      <c r="V108" s="256">
        <f t="shared" si="101"/>
        <v>-9.8631909378379632</v>
      </c>
      <c r="W108" s="256">
        <f t="shared" si="101"/>
        <v>-10.683731897788215</v>
      </c>
      <c r="X108" s="256">
        <f t="shared" si="101"/>
        <v>-9.2380123702238048</v>
      </c>
      <c r="Y108" s="256">
        <f t="shared" si="101"/>
        <v>-10.382764123186416</v>
      </c>
      <c r="Z108" s="256">
        <f t="shared" si="101"/>
        <v>-9.0375437004500778</v>
      </c>
      <c r="AA108" s="256">
        <f t="shared" si="101"/>
        <v>-8.568522661734189</v>
      </c>
      <c r="AB108" s="256">
        <f t="shared" si="101"/>
        <v>-11.016320768226024</v>
      </c>
      <c r="AC108" s="256">
        <f t="shared" si="101"/>
        <v>-9.1105445556695681</v>
      </c>
      <c r="AD108" s="256">
        <f t="shared" si="101"/>
        <v>-16.923848784377881</v>
      </c>
      <c r="AE108" s="256">
        <f t="shared" si="101"/>
        <v>-32.238804108851006</v>
      </c>
      <c r="AF108" s="256">
        <f t="shared" si="101"/>
        <v>-15.571479573228856</v>
      </c>
      <c r="AH108" s="264">
        <f t="shared" si="108"/>
        <v>-152.97370817949007</v>
      </c>
      <c r="AI108" s="264">
        <f t="shared" si="109"/>
        <v>-152.97370817949005</v>
      </c>
      <c r="AJ108" s="264">
        <f t="shared" si="110"/>
        <v>0</v>
      </c>
      <c r="AM108" s="187"/>
      <c r="AN108" s="264">
        <f t="shared" si="111"/>
        <v>0</v>
      </c>
    </row>
    <row r="109" spans="1:40">
      <c r="A109" s="145" t="s">
        <v>379</v>
      </c>
      <c r="B109" s="125" t="str">
        <f t="shared" si="105"/>
        <v>8740-07444</v>
      </c>
      <c r="C109" s="255" t="str">
        <f t="shared" si="106"/>
        <v>8740</v>
      </c>
      <c r="D109" s="256">
        <f>SUM($F109:K109)</f>
        <v>-3713.7700000000004</v>
      </c>
      <c r="E109" s="257">
        <f t="shared" si="107"/>
        <v>-7.3452555096783792E-2</v>
      </c>
      <c r="F109" s="258">
        <f>'Div 9 history'!B109</f>
        <v>-112.23</v>
      </c>
      <c r="G109" s="258">
        <f>'Div 9 history'!C109</f>
        <v>-1370.0900000000001</v>
      </c>
      <c r="H109" s="258">
        <f>'Div 9 history'!D109</f>
        <v>-1224.68</v>
      </c>
      <c r="I109" s="258">
        <f>'Div 9 history'!E109</f>
        <v>-402.05</v>
      </c>
      <c r="J109" s="258">
        <f>'Div 9 history'!F109</f>
        <v>-269.58999999999997</v>
      </c>
      <c r="K109" s="258">
        <f>'Div 9 history'!G109</f>
        <v>-335.13</v>
      </c>
      <c r="L109" s="256">
        <f t="shared" ref="L109:T130" si="112">$E109*L$131</f>
        <v>-358.79369588125979</v>
      </c>
      <c r="M109" s="256">
        <f t="shared" si="112"/>
        <v>-403.25452748134302</v>
      </c>
      <c r="N109" s="256">
        <f t="shared" si="112"/>
        <v>-351.0077250410007</v>
      </c>
      <c r="O109" s="256">
        <f t="shared" si="112"/>
        <v>-332.79149137699829</v>
      </c>
      <c r="P109" s="256">
        <f t="shared" si="112"/>
        <v>-427.86113343876559</v>
      </c>
      <c r="Q109" s="256">
        <f t="shared" si="112"/>
        <v>-353.84299366773655</v>
      </c>
      <c r="R109" s="256">
        <f t="shared" si="112"/>
        <v>-657.3026762179361</v>
      </c>
      <c r="S109" s="256">
        <f t="shared" si="112"/>
        <v>-1252.1177947639364</v>
      </c>
      <c r="T109" s="256">
        <f t="shared" si="112"/>
        <v>-604.77822311932789</v>
      </c>
      <c r="U109" s="256">
        <f t="shared" ref="U109:AF130" si="113">$E109*U$131</f>
        <v>-401.55263177975053</v>
      </c>
      <c r="V109" s="256">
        <f t="shared" si="113"/>
        <v>-383.07490701960359</v>
      </c>
      <c r="W109" s="256">
        <f t="shared" si="113"/>
        <v>-414.94376709944515</v>
      </c>
      <c r="X109" s="256">
        <f t="shared" si="113"/>
        <v>-358.79369588125979</v>
      </c>
      <c r="Y109" s="256">
        <f t="shared" si="113"/>
        <v>-403.25452748134302</v>
      </c>
      <c r="Z109" s="256">
        <f t="shared" si="113"/>
        <v>-351.0077250410007</v>
      </c>
      <c r="AA109" s="256">
        <f t="shared" si="113"/>
        <v>-332.79149137699829</v>
      </c>
      <c r="AB109" s="256">
        <f t="shared" si="113"/>
        <v>-427.86113343876559</v>
      </c>
      <c r="AC109" s="256">
        <f t="shared" si="113"/>
        <v>-353.84299366773655</v>
      </c>
      <c r="AD109" s="256">
        <f t="shared" si="113"/>
        <v>-657.3026762179361</v>
      </c>
      <c r="AE109" s="256">
        <f t="shared" si="113"/>
        <v>-1252.1177947639364</v>
      </c>
      <c r="AF109" s="256">
        <f t="shared" si="113"/>
        <v>-604.77822311932789</v>
      </c>
      <c r="AH109" s="264">
        <f t="shared" si="108"/>
        <v>-5941.3215668871035</v>
      </c>
      <c r="AI109" s="264">
        <f t="shared" si="109"/>
        <v>-5941.3215668871035</v>
      </c>
      <c r="AJ109" s="264">
        <f t="shared" si="110"/>
        <v>0</v>
      </c>
      <c r="AM109" s="187"/>
      <c r="AN109" s="264">
        <f t="shared" si="111"/>
        <v>0</v>
      </c>
    </row>
    <row r="110" spans="1:40">
      <c r="A110" s="145" t="s">
        <v>383</v>
      </c>
      <c r="B110" s="125" t="str">
        <f t="shared" si="105"/>
        <v>8750-07444</v>
      </c>
      <c r="C110" s="255" t="str">
        <f t="shared" si="106"/>
        <v>8750</v>
      </c>
      <c r="D110" s="256">
        <f>SUM($F110:K110)</f>
        <v>-42.41</v>
      </c>
      <c r="E110" s="257">
        <f t="shared" si="107"/>
        <v>-8.388033889160072E-4</v>
      </c>
      <c r="F110" s="258">
        <f>'Div 9 history'!B110</f>
        <v>0</v>
      </c>
      <c r="G110" s="258">
        <f>'Div 9 history'!C110</f>
        <v>-42.41</v>
      </c>
      <c r="H110" s="258">
        <f>'Div 9 history'!D110</f>
        <v>0</v>
      </c>
      <c r="I110" s="258">
        <f>'Div 9 history'!E110</f>
        <v>0</v>
      </c>
      <c r="J110" s="258">
        <f>'Div 9 history'!F110</f>
        <v>0</v>
      </c>
      <c r="K110" s="258">
        <f>'Div 9 history'!G110</f>
        <v>0</v>
      </c>
      <c r="L110" s="256">
        <f t="shared" si="112"/>
        <v>-4.0973029138380204</v>
      </c>
      <c r="M110" s="256">
        <f t="shared" si="112"/>
        <v>-4.6050306051488796</v>
      </c>
      <c r="N110" s="256">
        <f t="shared" si="112"/>
        <v>-4.0083897546129235</v>
      </c>
      <c r="O110" s="256">
        <f t="shared" si="112"/>
        <v>-3.8003665141617535</v>
      </c>
      <c r="P110" s="256">
        <f t="shared" si="112"/>
        <v>-4.8860297404357418</v>
      </c>
      <c r="Q110" s="256">
        <f t="shared" si="112"/>
        <v>-4.0407675654250816</v>
      </c>
      <c r="R110" s="256">
        <f t="shared" si="112"/>
        <v>-7.5061747222910045</v>
      </c>
      <c r="S110" s="256">
        <f t="shared" si="112"/>
        <v>-14.298762625563386</v>
      </c>
      <c r="T110" s="256">
        <f t="shared" si="112"/>
        <v>-6.9063631949449462</v>
      </c>
      <c r="U110" s="256">
        <f t="shared" si="113"/>
        <v>-4.5855955306276952</v>
      </c>
      <c r="V110" s="256">
        <f t="shared" si="113"/>
        <v>-4.374586150111984</v>
      </c>
      <c r="W110" s="256">
        <f t="shared" si="113"/>
        <v>-4.7385177764609727</v>
      </c>
      <c r="X110" s="256">
        <f t="shared" si="113"/>
        <v>-4.0973029138380204</v>
      </c>
      <c r="Y110" s="256">
        <f t="shared" si="113"/>
        <v>-4.6050306051488796</v>
      </c>
      <c r="Z110" s="256">
        <f t="shared" si="113"/>
        <v>-4.0083897546129235</v>
      </c>
      <c r="AA110" s="256">
        <f t="shared" si="113"/>
        <v>-3.8003665141617535</v>
      </c>
      <c r="AB110" s="256">
        <f t="shared" si="113"/>
        <v>-4.8860297404357418</v>
      </c>
      <c r="AC110" s="256">
        <f t="shared" si="113"/>
        <v>-4.0407675654250816</v>
      </c>
      <c r="AD110" s="256">
        <f t="shared" si="113"/>
        <v>-7.5061747222910045</v>
      </c>
      <c r="AE110" s="256">
        <f t="shared" si="113"/>
        <v>-14.298762625563386</v>
      </c>
      <c r="AF110" s="256">
        <f t="shared" si="113"/>
        <v>-6.9063631949449462</v>
      </c>
      <c r="AH110" s="264">
        <f t="shared" si="108"/>
        <v>-67.847887093622404</v>
      </c>
      <c r="AI110" s="264">
        <f t="shared" si="109"/>
        <v>-67.84788709362239</v>
      </c>
      <c r="AJ110" s="264">
        <f t="shared" si="110"/>
        <v>0</v>
      </c>
      <c r="AM110" s="187"/>
      <c r="AN110" s="264">
        <f t="shared" si="111"/>
        <v>0</v>
      </c>
    </row>
    <row r="111" spans="1:40">
      <c r="A111" s="145" t="s">
        <v>583</v>
      </c>
      <c r="B111" s="125" t="str">
        <f t="shared" si="105"/>
        <v>8780-07444</v>
      </c>
      <c r="C111" s="255" t="str">
        <f t="shared" si="106"/>
        <v>8780</v>
      </c>
      <c r="D111" s="256">
        <f>SUM($F111:K111)</f>
        <v>-850.5</v>
      </c>
      <c r="E111" s="257">
        <f t="shared" si="107"/>
        <v>-1.6821558176681541E-2</v>
      </c>
      <c r="F111" s="258">
        <f>'Div 9 history'!B111</f>
        <v>0</v>
      </c>
      <c r="G111" s="258">
        <f>'Div 9 history'!C111</f>
        <v>-522.25</v>
      </c>
      <c r="H111" s="258">
        <f>'Div 9 history'!D111</f>
        <v>0</v>
      </c>
      <c r="I111" s="258">
        <f>'Div 9 history'!E111</f>
        <v>-172.72</v>
      </c>
      <c r="J111" s="258">
        <f>'Div 9 history'!F111</f>
        <v>-57.65</v>
      </c>
      <c r="K111" s="258">
        <f>'Div 9 history'!G111</f>
        <v>-97.88</v>
      </c>
      <c r="L111" s="256">
        <f t="shared" si="112"/>
        <v>-82.168265225636318</v>
      </c>
      <c r="M111" s="256">
        <f t="shared" si="112"/>
        <v>-92.350354389981661</v>
      </c>
      <c r="N111" s="256">
        <f t="shared" si="112"/>
        <v>-80.385180058908077</v>
      </c>
      <c r="O111" s="256">
        <f t="shared" si="112"/>
        <v>-76.21343363109105</v>
      </c>
      <c r="P111" s="256">
        <f t="shared" si="112"/>
        <v>-97.985576379169984</v>
      </c>
      <c r="Q111" s="256">
        <f t="shared" si="112"/>
        <v>-81.034492204527993</v>
      </c>
      <c r="R111" s="256">
        <f t="shared" si="112"/>
        <v>-150.53057300892479</v>
      </c>
      <c r="S111" s="256">
        <f t="shared" si="112"/>
        <v>-286.75071004578308</v>
      </c>
      <c r="T111" s="256">
        <f t="shared" si="112"/>
        <v>-138.50181318794336</v>
      </c>
      <c r="U111" s="256">
        <f t="shared" si="113"/>
        <v>-91.960598887027956</v>
      </c>
      <c r="V111" s="256">
        <f t="shared" si="113"/>
        <v>-87.728967712101934</v>
      </c>
      <c r="W111" s="256">
        <f t="shared" si="113"/>
        <v>-95.027337158218756</v>
      </c>
      <c r="X111" s="256">
        <f t="shared" si="113"/>
        <v>-82.168265225636318</v>
      </c>
      <c r="Y111" s="256">
        <f t="shared" si="113"/>
        <v>-92.350354389981661</v>
      </c>
      <c r="Z111" s="256">
        <f t="shared" si="113"/>
        <v>-80.385180058908077</v>
      </c>
      <c r="AA111" s="256">
        <f t="shared" si="113"/>
        <v>-76.21343363109105</v>
      </c>
      <c r="AB111" s="256">
        <f t="shared" si="113"/>
        <v>-97.985576379169984</v>
      </c>
      <c r="AC111" s="256">
        <f t="shared" si="113"/>
        <v>-81.034492204527993</v>
      </c>
      <c r="AD111" s="256">
        <f t="shared" si="113"/>
        <v>-150.53057300892479</v>
      </c>
      <c r="AE111" s="256">
        <f t="shared" si="113"/>
        <v>-286.75071004578308</v>
      </c>
      <c r="AF111" s="256">
        <f t="shared" si="113"/>
        <v>-138.50181318794336</v>
      </c>
      <c r="AH111" s="264">
        <f t="shared" si="108"/>
        <v>-1360.637301889315</v>
      </c>
      <c r="AI111" s="264">
        <f t="shared" si="109"/>
        <v>-1360.6373018893148</v>
      </c>
      <c r="AJ111" s="264">
        <f t="shared" si="110"/>
        <v>0</v>
      </c>
      <c r="AM111" s="187"/>
      <c r="AN111" s="264">
        <f t="shared" si="111"/>
        <v>0</v>
      </c>
    </row>
    <row r="112" spans="1:40">
      <c r="A112" s="145" t="s">
        <v>584</v>
      </c>
      <c r="B112" s="125" t="str">
        <f t="shared" si="105"/>
        <v>8560-07444</v>
      </c>
      <c r="C112" s="255" t="str">
        <f t="shared" si="106"/>
        <v>8560</v>
      </c>
      <c r="D112" s="256">
        <f>SUM($F112:K112)</f>
        <v>-854.92</v>
      </c>
      <c r="E112" s="257">
        <f t="shared" si="107"/>
        <v>-1.6908978855271702E-2</v>
      </c>
      <c r="F112" s="258">
        <f>'Div 9 history'!B112</f>
        <v>-242</v>
      </c>
      <c r="G112" s="258">
        <f>'Div 9 history'!C112</f>
        <v>-273.95999999999998</v>
      </c>
      <c r="H112" s="258">
        <f>'Div 9 history'!D112</f>
        <v>-203.53</v>
      </c>
      <c r="I112" s="258">
        <f>'Div 9 history'!E112</f>
        <v>-91.06</v>
      </c>
      <c r="J112" s="258">
        <f>'Div 9 history'!F112</f>
        <v>0</v>
      </c>
      <c r="K112" s="258">
        <f>'Div 9 history'!G112</f>
        <v>-44.37</v>
      </c>
      <c r="L112" s="256">
        <f t="shared" si="112"/>
        <v>-82.595289014345681</v>
      </c>
      <c r="M112" s="256">
        <f t="shared" si="112"/>
        <v>-92.830293915441644</v>
      </c>
      <c r="N112" s="256">
        <f t="shared" si="112"/>
        <v>-80.802937255686885</v>
      </c>
      <c r="O112" s="256">
        <f t="shared" si="112"/>
        <v>-76.6095104995795</v>
      </c>
      <c r="P112" s="256">
        <f t="shared" si="112"/>
        <v>-98.494801831957659</v>
      </c>
      <c r="Q112" s="256">
        <f t="shared" si="112"/>
        <v>-81.455623839500376</v>
      </c>
      <c r="R112" s="256">
        <f t="shared" si="112"/>
        <v>-151.31287181280419</v>
      </c>
      <c r="S112" s="256">
        <f t="shared" si="112"/>
        <v>-288.24093713385167</v>
      </c>
      <c r="T112" s="256">
        <f t="shared" si="112"/>
        <v>-139.22159921297651</v>
      </c>
      <c r="U112" s="256">
        <f t="shared" si="113"/>
        <v>-92.438512875364992</v>
      </c>
      <c r="V112" s="256">
        <f t="shared" si="113"/>
        <v>-88.184890154532837</v>
      </c>
      <c r="W112" s="256">
        <f t="shared" si="113"/>
        <v>-95.521188810469567</v>
      </c>
      <c r="X112" s="256">
        <f t="shared" si="113"/>
        <v>-82.595289014345681</v>
      </c>
      <c r="Y112" s="256">
        <f t="shared" si="113"/>
        <v>-92.830293915441644</v>
      </c>
      <c r="Z112" s="256">
        <f t="shared" si="113"/>
        <v>-80.802937255686885</v>
      </c>
      <c r="AA112" s="256">
        <f t="shared" si="113"/>
        <v>-76.6095104995795</v>
      </c>
      <c r="AB112" s="256">
        <f t="shared" si="113"/>
        <v>-98.494801831957659</v>
      </c>
      <c r="AC112" s="256">
        <f t="shared" si="113"/>
        <v>-81.455623839500376</v>
      </c>
      <c r="AD112" s="256">
        <f t="shared" si="113"/>
        <v>-151.31287181280419</v>
      </c>
      <c r="AE112" s="256">
        <f t="shared" si="113"/>
        <v>-288.24093713385167</v>
      </c>
      <c r="AF112" s="256">
        <f t="shared" si="113"/>
        <v>-139.22159921297651</v>
      </c>
      <c r="AH112" s="264">
        <f t="shared" si="108"/>
        <v>-1367.7084563565115</v>
      </c>
      <c r="AI112" s="264">
        <f t="shared" si="109"/>
        <v>-1367.7084563565118</v>
      </c>
      <c r="AJ112" s="264">
        <f t="shared" si="110"/>
        <v>0</v>
      </c>
      <c r="AM112" s="187"/>
      <c r="AN112" s="264">
        <f t="shared" si="111"/>
        <v>0</v>
      </c>
    </row>
    <row r="113" spans="1:40">
      <c r="A113" s="210" t="s">
        <v>585</v>
      </c>
      <c r="B113" s="125" t="str">
        <f t="shared" si="105"/>
        <v>8740-07450</v>
      </c>
      <c r="C113" s="255" t="str">
        <f t="shared" si="106"/>
        <v>8740</v>
      </c>
      <c r="D113" s="256">
        <f>SUM($F113:K113)</f>
        <v>251.82</v>
      </c>
      <c r="E113" s="257">
        <f t="shared" si="107"/>
        <v>4.9806052675507887E-3</v>
      </c>
      <c r="F113" s="258">
        <f>'Div 9 history'!B113</f>
        <v>0</v>
      </c>
      <c r="G113" s="258">
        <f>'Div 9 history'!C113</f>
        <v>251.82</v>
      </c>
      <c r="H113" s="258">
        <f>'Div 9 history'!D113</f>
        <v>0</v>
      </c>
      <c r="I113" s="258">
        <f>'Div 9 history'!E113</f>
        <v>0</v>
      </c>
      <c r="J113" s="258">
        <f>'Div 9 history'!F113</f>
        <v>0</v>
      </c>
      <c r="K113" s="258">
        <f>'Div 9 history'!G113</f>
        <v>0</v>
      </c>
      <c r="L113" s="256">
        <f t="shared" si="112"/>
        <v>24.328762550405337</v>
      </c>
      <c r="M113" s="256">
        <f t="shared" si="112"/>
        <v>27.343522918853829</v>
      </c>
      <c r="N113" s="256">
        <f t="shared" si="112"/>
        <v>23.800818392044953</v>
      </c>
      <c r="O113" s="256">
        <f t="shared" si="112"/>
        <v>22.565628285692359</v>
      </c>
      <c r="P113" s="256">
        <f t="shared" si="112"/>
        <v>29.012025683483344</v>
      </c>
      <c r="Q113" s="256">
        <f t="shared" si="112"/>
        <v>23.993069755372417</v>
      </c>
      <c r="R113" s="256">
        <f t="shared" si="112"/>
        <v>44.569792939573709</v>
      </c>
      <c r="S113" s="256">
        <f t="shared" si="112"/>
        <v>84.902485365936627</v>
      </c>
      <c r="T113" s="256">
        <f t="shared" si="112"/>
        <v>41.00826172485349</v>
      </c>
      <c r="U113" s="256">
        <f t="shared" si="113"/>
        <v>27.228122294804677</v>
      </c>
      <c r="V113" s="256">
        <f t="shared" si="113"/>
        <v>25.9752012336996</v>
      </c>
      <c r="W113" s="256">
        <f t="shared" si="113"/>
        <v>28.13613644113186</v>
      </c>
      <c r="X113" s="256">
        <f t="shared" si="113"/>
        <v>24.328762550405337</v>
      </c>
      <c r="Y113" s="256">
        <f t="shared" si="113"/>
        <v>27.343522918853829</v>
      </c>
      <c r="Z113" s="256">
        <f t="shared" si="113"/>
        <v>23.800818392044953</v>
      </c>
      <c r="AA113" s="256">
        <f t="shared" si="113"/>
        <v>22.565628285692359</v>
      </c>
      <c r="AB113" s="256">
        <f t="shared" si="113"/>
        <v>29.012025683483344</v>
      </c>
      <c r="AC113" s="256">
        <f t="shared" si="113"/>
        <v>23.993069755372417</v>
      </c>
      <c r="AD113" s="256">
        <f t="shared" si="113"/>
        <v>44.569792939573709</v>
      </c>
      <c r="AE113" s="256">
        <f t="shared" si="113"/>
        <v>84.902485365936627</v>
      </c>
      <c r="AF113" s="256">
        <f t="shared" si="113"/>
        <v>41.00826172485349</v>
      </c>
      <c r="AH113" s="264">
        <f t="shared" si="108"/>
        <v>402.86382758585216</v>
      </c>
      <c r="AI113" s="264">
        <f t="shared" si="109"/>
        <v>402.86382758585216</v>
      </c>
      <c r="AJ113" s="264">
        <f t="shared" si="110"/>
        <v>0</v>
      </c>
      <c r="AM113" s="187"/>
      <c r="AN113" s="264">
        <f t="shared" si="111"/>
        <v>0</v>
      </c>
    </row>
    <row r="114" spans="1:40">
      <c r="A114" s="210" t="s">
        <v>122</v>
      </c>
      <c r="B114" s="125" t="str">
        <f t="shared" si="105"/>
        <v>9260-07458</v>
      </c>
      <c r="C114" s="255" t="str">
        <f t="shared" si="106"/>
        <v>9260</v>
      </c>
      <c r="D114" s="256">
        <f>SUM($F114:K114)</f>
        <v>7364.57</v>
      </c>
      <c r="E114" s="257">
        <f t="shared" si="107"/>
        <v>0.14565966220016882</v>
      </c>
      <c r="F114" s="258">
        <f>'Div 9 history'!B114</f>
        <v>686.52</v>
      </c>
      <c r="G114" s="258">
        <f>'Div 9 history'!C114</f>
        <v>2342.17</v>
      </c>
      <c r="H114" s="258">
        <f>'Div 9 history'!D114</f>
        <v>752.1</v>
      </c>
      <c r="I114" s="258">
        <f>'Div 9 history'!E114</f>
        <v>752.11</v>
      </c>
      <c r="J114" s="258">
        <f>'Div 9 history'!F114</f>
        <v>679.32</v>
      </c>
      <c r="K114" s="258">
        <f>'Div 9 history'!G114</f>
        <v>2152.35</v>
      </c>
      <c r="L114" s="256">
        <f t="shared" si="112"/>
        <v>711.50375194916467</v>
      </c>
      <c r="M114" s="256">
        <f t="shared" si="112"/>
        <v>799.67154547892687</v>
      </c>
      <c r="N114" s="256">
        <f t="shared" si="112"/>
        <v>696.0638277559467</v>
      </c>
      <c r="O114" s="256">
        <f t="shared" si="112"/>
        <v>659.9402315303048</v>
      </c>
      <c r="P114" s="256">
        <f t="shared" si="112"/>
        <v>848.46753231598336</v>
      </c>
      <c r="Q114" s="256">
        <f t="shared" si="112"/>
        <v>701.68629071687326</v>
      </c>
      <c r="R114" s="256">
        <f t="shared" si="112"/>
        <v>1303.4602493407845</v>
      </c>
      <c r="S114" s="256">
        <f t="shared" si="112"/>
        <v>2483.0049108546418</v>
      </c>
      <c r="T114" s="256">
        <f t="shared" si="112"/>
        <v>1199.3019380946878</v>
      </c>
      <c r="U114" s="256">
        <f t="shared" si="113"/>
        <v>796.29661110574887</v>
      </c>
      <c r="V114" s="256">
        <f t="shared" si="113"/>
        <v>759.65446648267437</v>
      </c>
      <c r="W114" s="256">
        <f t="shared" si="113"/>
        <v>822.85182412146162</v>
      </c>
      <c r="X114" s="256">
        <f t="shared" si="113"/>
        <v>711.50375194916467</v>
      </c>
      <c r="Y114" s="256">
        <f t="shared" si="113"/>
        <v>799.67154547892687</v>
      </c>
      <c r="Z114" s="256">
        <f t="shared" si="113"/>
        <v>696.0638277559467</v>
      </c>
      <c r="AA114" s="256">
        <f t="shared" si="113"/>
        <v>659.9402315303048</v>
      </c>
      <c r="AB114" s="256">
        <f t="shared" si="113"/>
        <v>848.46753231598336</v>
      </c>
      <c r="AC114" s="256">
        <f t="shared" si="113"/>
        <v>701.68629071687326</v>
      </c>
      <c r="AD114" s="256">
        <f t="shared" si="113"/>
        <v>1303.4602493407845</v>
      </c>
      <c r="AE114" s="256">
        <f t="shared" si="113"/>
        <v>2483.0049108546418</v>
      </c>
      <c r="AF114" s="256">
        <f t="shared" si="113"/>
        <v>1199.3019380946878</v>
      </c>
      <c r="AH114" s="264">
        <f t="shared" si="108"/>
        <v>11781.903179747198</v>
      </c>
      <c r="AI114" s="264">
        <f t="shared" si="109"/>
        <v>11781.9031797472</v>
      </c>
      <c r="AJ114" s="264">
        <f t="shared" si="110"/>
        <v>0</v>
      </c>
      <c r="AM114" s="187"/>
      <c r="AN114" s="264">
        <f t="shared" si="111"/>
        <v>0</v>
      </c>
    </row>
    <row r="115" spans="1:40">
      <c r="A115" s="211" t="s">
        <v>119</v>
      </c>
      <c r="B115" s="125" t="str">
        <f t="shared" si="105"/>
        <v>9260-07460</v>
      </c>
      <c r="C115" s="255" t="str">
        <f t="shared" si="106"/>
        <v>9260</v>
      </c>
      <c r="D115" s="256">
        <f>SUM($F115:K115)</f>
        <v>0</v>
      </c>
      <c r="E115" s="257">
        <f t="shared" si="107"/>
        <v>0</v>
      </c>
      <c r="F115" s="258">
        <f>'Div 9 history'!B115</f>
        <v>0</v>
      </c>
      <c r="G115" s="258">
        <f>'Div 9 history'!C115</f>
        <v>0</v>
      </c>
      <c r="H115" s="258">
        <f>'Div 9 history'!D115</f>
        <v>0</v>
      </c>
      <c r="I115" s="258">
        <f>'Div 9 history'!E115</f>
        <v>0</v>
      </c>
      <c r="J115" s="258">
        <f>'Div 9 history'!F115</f>
        <v>0</v>
      </c>
      <c r="K115" s="258">
        <f>'Div 9 history'!G115</f>
        <v>0</v>
      </c>
      <c r="L115" s="256">
        <f t="shared" si="112"/>
        <v>0</v>
      </c>
      <c r="M115" s="256">
        <f t="shared" si="112"/>
        <v>0</v>
      </c>
      <c r="N115" s="256">
        <f t="shared" si="112"/>
        <v>0</v>
      </c>
      <c r="O115" s="256">
        <f t="shared" si="112"/>
        <v>0</v>
      </c>
      <c r="P115" s="256">
        <f t="shared" si="112"/>
        <v>0</v>
      </c>
      <c r="Q115" s="256">
        <f t="shared" si="112"/>
        <v>0</v>
      </c>
      <c r="R115" s="256">
        <f t="shared" si="112"/>
        <v>0</v>
      </c>
      <c r="S115" s="256">
        <f t="shared" si="112"/>
        <v>0</v>
      </c>
      <c r="T115" s="256">
        <f t="shared" si="112"/>
        <v>0</v>
      </c>
      <c r="U115" s="256">
        <f t="shared" si="113"/>
        <v>0</v>
      </c>
      <c r="V115" s="256">
        <f t="shared" si="113"/>
        <v>0</v>
      </c>
      <c r="W115" s="256">
        <f t="shared" si="113"/>
        <v>0</v>
      </c>
      <c r="X115" s="256">
        <f t="shared" si="113"/>
        <v>0</v>
      </c>
      <c r="Y115" s="256">
        <f t="shared" si="113"/>
        <v>0</v>
      </c>
      <c r="Z115" s="256">
        <f t="shared" si="113"/>
        <v>0</v>
      </c>
      <c r="AA115" s="256">
        <f t="shared" si="113"/>
        <v>0</v>
      </c>
      <c r="AB115" s="256">
        <f t="shared" si="113"/>
        <v>0</v>
      </c>
      <c r="AC115" s="256">
        <f t="shared" si="113"/>
        <v>0</v>
      </c>
      <c r="AD115" s="256">
        <f t="shared" si="113"/>
        <v>0</v>
      </c>
      <c r="AE115" s="256">
        <f t="shared" si="113"/>
        <v>0</v>
      </c>
      <c r="AF115" s="256">
        <f t="shared" si="113"/>
        <v>0</v>
      </c>
      <c r="AH115" s="264">
        <f t="shared" si="108"/>
        <v>0</v>
      </c>
      <c r="AI115" s="264">
        <f t="shared" si="109"/>
        <v>0</v>
      </c>
      <c r="AJ115" s="264">
        <f t="shared" si="110"/>
        <v>0</v>
      </c>
      <c r="AM115" s="187"/>
      <c r="AN115" s="264">
        <f t="shared" si="111"/>
        <v>0</v>
      </c>
    </row>
    <row r="116" spans="1:40">
      <c r="A116" s="210" t="s">
        <v>123</v>
      </c>
      <c r="B116" s="125" t="str">
        <f t="shared" si="105"/>
        <v>9260-07463</v>
      </c>
      <c r="C116" s="255" t="str">
        <f t="shared" si="106"/>
        <v>9260</v>
      </c>
      <c r="D116" s="256">
        <f>SUM($F116:K116)</f>
        <v>2025</v>
      </c>
      <c r="E116" s="257">
        <f t="shared" si="107"/>
        <v>4.0051328992098907E-2</v>
      </c>
      <c r="F116" s="258">
        <f>'Div 9 history'!B116</f>
        <v>0</v>
      </c>
      <c r="G116" s="258">
        <f>'Div 9 history'!C116</f>
        <v>2025</v>
      </c>
      <c r="H116" s="258">
        <f>'Div 9 history'!D116</f>
        <v>0</v>
      </c>
      <c r="I116" s="258">
        <f>'Div 9 history'!E116</f>
        <v>0</v>
      </c>
      <c r="J116" s="258">
        <f>'Div 9 history'!F116</f>
        <v>0</v>
      </c>
      <c r="K116" s="258">
        <f>'Div 9 history'!G116</f>
        <v>0</v>
      </c>
      <c r="L116" s="256">
        <f t="shared" si="112"/>
        <v>195.63872672770552</v>
      </c>
      <c r="M116" s="256">
        <f t="shared" si="112"/>
        <v>219.88179616662299</v>
      </c>
      <c r="N116" s="256">
        <f t="shared" si="112"/>
        <v>191.39328585454305</v>
      </c>
      <c r="O116" s="256">
        <f t="shared" si="112"/>
        <v>181.46055626450251</v>
      </c>
      <c r="P116" s="256">
        <f t="shared" si="112"/>
        <v>233.29899137897613</v>
      </c>
      <c r="Q116" s="256">
        <f t="shared" si="112"/>
        <v>192.93926715363807</v>
      </c>
      <c r="R116" s="256">
        <f t="shared" si="112"/>
        <v>358.40612621172568</v>
      </c>
      <c r="S116" s="256">
        <f t="shared" si="112"/>
        <v>682.739785823293</v>
      </c>
      <c r="T116" s="256">
        <f t="shared" si="112"/>
        <v>329.76622187605557</v>
      </c>
      <c r="U116" s="256">
        <f t="shared" si="113"/>
        <v>218.95380687387606</v>
      </c>
      <c r="V116" s="256">
        <f t="shared" si="113"/>
        <v>208.87849455262364</v>
      </c>
      <c r="W116" s="256">
        <f t="shared" si="113"/>
        <v>226.2555646624256</v>
      </c>
      <c r="X116" s="256">
        <f t="shared" si="113"/>
        <v>195.63872672770552</v>
      </c>
      <c r="Y116" s="256">
        <f t="shared" si="113"/>
        <v>219.88179616662299</v>
      </c>
      <c r="Z116" s="256">
        <f t="shared" si="113"/>
        <v>191.39328585454305</v>
      </c>
      <c r="AA116" s="256">
        <f t="shared" si="113"/>
        <v>181.46055626450251</v>
      </c>
      <c r="AB116" s="256">
        <f t="shared" si="113"/>
        <v>233.29899137897613</v>
      </c>
      <c r="AC116" s="256">
        <f t="shared" si="113"/>
        <v>192.93926715363807</v>
      </c>
      <c r="AD116" s="256">
        <f t="shared" si="113"/>
        <v>358.40612621172568</v>
      </c>
      <c r="AE116" s="256">
        <f t="shared" si="113"/>
        <v>682.739785823293</v>
      </c>
      <c r="AF116" s="256">
        <f t="shared" si="113"/>
        <v>329.76622187605557</v>
      </c>
      <c r="AH116" s="264">
        <f t="shared" si="108"/>
        <v>3239.6126235459883</v>
      </c>
      <c r="AI116" s="264">
        <f t="shared" si="109"/>
        <v>3239.6126235459878</v>
      </c>
      <c r="AJ116" s="264">
        <f t="shared" si="110"/>
        <v>0</v>
      </c>
      <c r="AM116" s="187"/>
      <c r="AN116" s="264">
        <f t="shared" si="111"/>
        <v>0</v>
      </c>
    </row>
    <row r="117" spans="1:40">
      <c r="A117" s="145" t="s">
        <v>393</v>
      </c>
      <c r="B117" s="125" t="str">
        <f t="shared" si="105"/>
        <v>9030-07499</v>
      </c>
      <c r="C117" s="255" t="str">
        <f t="shared" si="106"/>
        <v>9030</v>
      </c>
      <c r="D117" s="256">
        <f>SUM($F117:K117)</f>
        <v>1154.26</v>
      </c>
      <c r="E117" s="257">
        <f t="shared" si="107"/>
        <v>2.2829455309837078E-2</v>
      </c>
      <c r="F117" s="258">
        <f>'Div 9 history'!B117</f>
        <v>0</v>
      </c>
      <c r="G117" s="258">
        <f>'Div 9 history'!C117</f>
        <v>537.22</v>
      </c>
      <c r="H117" s="258">
        <f>'Div 9 history'!D117</f>
        <v>294.29000000000002</v>
      </c>
      <c r="I117" s="258">
        <f>'Div 9 history'!E117</f>
        <v>322.75</v>
      </c>
      <c r="J117" s="258">
        <f>'Div 9 history'!F117</f>
        <v>0</v>
      </c>
      <c r="K117" s="258">
        <f>'Div 9 history'!G117</f>
        <v>0</v>
      </c>
      <c r="L117" s="256">
        <f t="shared" si="112"/>
        <v>111.51504035196118</v>
      </c>
      <c r="M117" s="256">
        <f t="shared" si="112"/>
        <v>125.33370965100556</v>
      </c>
      <c r="N117" s="256">
        <f t="shared" si="112"/>
        <v>109.09511808911844</v>
      </c>
      <c r="O117" s="256">
        <f t="shared" si="112"/>
        <v>103.43341317227885</v>
      </c>
      <c r="P117" s="256">
        <f t="shared" si="112"/>
        <v>132.98157717980098</v>
      </c>
      <c r="Q117" s="256">
        <f t="shared" si="112"/>
        <v>109.97633506407816</v>
      </c>
      <c r="R117" s="256">
        <f t="shared" si="112"/>
        <v>204.29326184747973</v>
      </c>
      <c r="S117" s="256">
        <f t="shared" si="112"/>
        <v>389.1650494737749</v>
      </c>
      <c r="T117" s="256">
        <f t="shared" si="112"/>
        <v>187.96837494452143</v>
      </c>
      <c r="U117" s="256">
        <f t="shared" si="113"/>
        <v>124.80475117147664</v>
      </c>
      <c r="V117" s="256">
        <f t="shared" si="113"/>
        <v>119.061773393734</v>
      </c>
      <c r="W117" s="256">
        <f t="shared" si="113"/>
        <v>128.96678916901303</v>
      </c>
      <c r="X117" s="256">
        <f t="shared" si="113"/>
        <v>111.51504035196118</v>
      </c>
      <c r="Y117" s="256">
        <f t="shared" si="113"/>
        <v>125.33370965100556</v>
      </c>
      <c r="Z117" s="256">
        <f t="shared" si="113"/>
        <v>109.09511808911844</v>
      </c>
      <c r="AA117" s="256">
        <f t="shared" si="113"/>
        <v>103.43341317227885</v>
      </c>
      <c r="AB117" s="256">
        <f t="shared" si="113"/>
        <v>132.98157717980098</v>
      </c>
      <c r="AC117" s="256">
        <f t="shared" si="113"/>
        <v>109.97633506407816</v>
      </c>
      <c r="AD117" s="256">
        <f t="shared" si="113"/>
        <v>204.29326184747973</v>
      </c>
      <c r="AE117" s="256">
        <f t="shared" si="113"/>
        <v>389.1650494737749</v>
      </c>
      <c r="AF117" s="256">
        <f t="shared" si="113"/>
        <v>187.96837494452143</v>
      </c>
      <c r="AH117" s="264">
        <f t="shared" si="108"/>
        <v>1846.595193508243</v>
      </c>
      <c r="AI117" s="264">
        <f t="shared" si="109"/>
        <v>1846.5951935082428</v>
      </c>
      <c r="AJ117" s="264">
        <f t="shared" si="110"/>
        <v>0</v>
      </c>
      <c r="AM117" s="187"/>
      <c r="AN117" s="264">
        <f t="shared" si="111"/>
        <v>0</v>
      </c>
    </row>
    <row r="118" spans="1:40">
      <c r="A118" s="145" t="s">
        <v>981</v>
      </c>
      <c r="B118" s="125" t="str">
        <f t="shared" si="105"/>
        <v>9100-07499</v>
      </c>
      <c r="C118" s="255" t="str">
        <f t="shared" si="106"/>
        <v>9100</v>
      </c>
      <c r="D118" s="256">
        <f>SUM($F118:K118)</f>
        <v>0</v>
      </c>
      <c r="E118" s="257">
        <f t="shared" si="107"/>
        <v>0</v>
      </c>
      <c r="F118" s="258">
        <f>'Div 9 history'!B118</f>
        <v>0</v>
      </c>
      <c r="G118" s="258">
        <f>'Div 9 history'!C118</f>
        <v>0</v>
      </c>
      <c r="H118" s="258">
        <f>'Div 9 history'!D118</f>
        <v>0</v>
      </c>
      <c r="I118" s="258">
        <f>'Div 9 history'!E118</f>
        <v>0</v>
      </c>
      <c r="J118" s="258">
        <f>'Div 9 history'!F118</f>
        <v>0</v>
      </c>
      <c r="K118" s="258">
        <f>'Div 9 history'!G118</f>
        <v>0</v>
      </c>
      <c r="L118" s="256">
        <f t="shared" si="112"/>
        <v>0</v>
      </c>
      <c r="M118" s="256">
        <f t="shared" si="112"/>
        <v>0</v>
      </c>
      <c r="N118" s="256">
        <f t="shared" si="112"/>
        <v>0</v>
      </c>
      <c r="O118" s="256">
        <f t="shared" si="112"/>
        <v>0</v>
      </c>
      <c r="P118" s="256">
        <f t="shared" si="112"/>
        <v>0</v>
      </c>
      <c r="Q118" s="256">
        <f t="shared" si="112"/>
        <v>0</v>
      </c>
      <c r="R118" s="256">
        <f t="shared" si="112"/>
        <v>0</v>
      </c>
      <c r="S118" s="256">
        <f t="shared" si="112"/>
        <v>0</v>
      </c>
      <c r="T118" s="256">
        <f t="shared" si="112"/>
        <v>0</v>
      </c>
      <c r="U118" s="256">
        <f t="shared" si="113"/>
        <v>0</v>
      </c>
      <c r="V118" s="256">
        <f t="shared" si="113"/>
        <v>0</v>
      </c>
      <c r="W118" s="256">
        <f t="shared" si="113"/>
        <v>0</v>
      </c>
      <c r="X118" s="256">
        <f t="shared" si="113"/>
        <v>0</v>
      </c>
      <c r="Y118" s="256">
        <f t="shared" si="113"/>
        <v>0</v>
      </c>
      <c r="Z118" s="256">
        <f t="shared" si="113"/>
        <v>0</v>
      </c>
      <c r="AA118" s="256">
        <f t="shared" si="113"/>
        <v>0</v>
      </c>
      <c r="AB118" s="256">
        <f t="shared" si="113"/>
        <v>0</v>
      </c>
      <c r="AC118" s="256">
        <f t="shared" si="113"/>
        <v>0</v>
      </c>
      <c r="AD118" s="256">
        <f t="shared" si="113"/>
        <v>0</v>
      </c>
      <c r="AE118" s="256">
        <f t="shared" si="113"/>
        <v>0</v>
      </c>
      <c r="AF118" s="256">
        <f t="shared" si="113"/>
        <v>0</v>
      </c>
      <c r="AH118" s="264">
        <f t="shared" si="108"/>
        <v>0</v>
      </c>
      <c r="AI118" s="264">
        <f t="shared" si="109"/>
        <v>0</v>
      </c>
      <c r="AJ118" s="264">
        <f t="shared" si="110"/>
        <v>0</v>
      </c>
      <c r="AM118" s="187"/>
      <c r="AN118" s="264">
        <f t="shared" si="111"/>
        <v>0</v>
      </c>
    </row>
    <row r="119" spans="1:40">
      <c r="A119" s="145" t="s">
        <v>386</v>
      </c>
      <c r="B119" s="125" t="str">
        <f t="shared" si="105"/>
        <v>9110-07499</v>
      </c>
      <c r="C119" s="255" t="str">
        <f t="shared" si="106"/>
        <v>9110</v>
      </c>
      <c r="D119" s="256">
        <f>SUM($F119:K119)</f>
        <v>0</v>
      </c>
      <c r="E119" s="257">
        <f t="shared" si="107"/>
        <v>0</v>
      </c>
      <c r="F119" s="258">
        <f>'Div 9 history'!B119</f>
        <v>0</v>
      </c>
      <c r="G119" s="258">
        <f>'Div 9 history'!C119</f>
        <v>0</v>
      </c>
      <c r="H119" s="258">
        <f>'Div 9 history'!D119</f>
        <v>0</v>
      </c>
      <c r="I119" s="258">
        <f>'Div 9 history'!E119</f>
        <v>0</v>
      </c>
      <c r="J119" s="258">
        <f>'Div 9 history'!F119</f>
        <v>0</v>
      </c>
      <c r="K119" s="258">
        <f>'Div 9 history'!G119</f>
        <v>0</v>
      </c>
      <c r="L119" s="256">
        <f t="shared" si="112"/>
        <v>0</v>
      </c>
      <c r="M119" s="256">
        <f t="shared" si="112"/>
        <v>0</v>
      </c>
      <c r="N119" s="256">
        <f t="shared" si="112"/>
        <v>0</v>
      </c>
      <c r="O119" s="256">
        <f t="shared" si="112"/>
        <v>0</v>
      </c>
      <c r="P119" s="256">
        <f t="shared" si="112"/>
        <v>0</v>
      </c>
      <c r="Q119" s="256">
        <f t="shared" si="112"/>
        <v>0</v>
      </c>
      <c r="R119" s="256">
        <f t="shared" si="112"/>
        <v>0</v>
      </c>
      <c r="S119" s="256">
        <f t="shared" si="112"/>
        <v>0</v>
      </c>
      <c r="T119" s="256">
        <f t="shared" si="112"/>
        <v>0</v>
      </c>
      <c r="U119" s="256">
        <f t="shared" si="113"/>
        <v>0</v>
      </c>
      <c r="V119" s="256">
        <f t="shared" si="113"/>
        <v>0</v>
      </c>
      <c r="W119" s="256">
        <f t="shared" si="113"/>
        <v>0</v>
      </c>
      <c r="X119" s="256">
        <f t="shared" si="113"/>
        <v>0</v>
      </c>
      <c r="Y119" s="256">
        <f t="shared" si="113"/>
        <v>0</v>
      </c>
      <c r="Z119" s="256">
        <f t="shared" si="113"/>
        <v>0</v>
      </c>
      <c r="AA119" s="256">
        <f t="shared" si="113"/>
        <v>0</v>
      </c>
      <c r="AB119" s="256">
        <f t="shared" si="113"/>
        <v>0</v>
      </c>
      <c r="AC119" s="256">
        <f t="shared" si="113"/>
        <v>0</v>
      </c>
      <c r="AD119" s="256">
        <f t="shared" si="113"/>
        <v>0</v>
      </c>
      <c r="AE119" s="256">
        <f t="shared" si="113"/>
        <v>0</v>
      </c>
      <c r="AF119" s="256">
        <f t="shared" si="113"/>
        <v>0</v>
      </c>
      <c r="AH119" s="264">
        <f t="shared" si="108"/>
        <v>0</v>
      </c>
      <c r="AI119" s="264">
        <f t="shared" si="109"/>
        <v>0</v>
      </c>
      <c r="AJ119" s="264">
        <f t="shared" si="110"/>
        <v>0</v>
      </c>
      <c r="AM119" s="187"/>
      <c r="AN119" s="264">
        <f t="shared" si="111"/>
        <v>0</v>
      </c>
    </row>
    <row r="120" spans="1:40">
      <c r="A120" s="145" t="s">
        <v>725</v>
      </c>
      <c r="B120" s="125" t="str">
        <f t="shared" si="105"/>
        <v>9210-07499</v>
      </c>
      <c r="C120" s="255" t="str">
        <f t="shared" si="106"/>
        <v>9210</v>
      </c>
      <c r="D120" s="256">
        <f>SUM($F120:K120)</f>
        <v>28.9</v>
      </c>
      <c r="E120" s="257">
        <f t="shared" si="107"/>
        <v>5.7159674462797946E-4</v>
      </c>
      <c r="F120" s="258">
        <f>'Div 9 history'!B120</f>
        <v>0</v>
      </c>
      <c r="G120" s="258">
        <f>'Div 9 history'!C120</f>
        <v>0</v>
      </c>
      <c r="H120" s="258">
        <f>'Div 9 history'!D120</f>
        <v>0</v>
      </c>
      <c r="I120" s="258">
        <f>'Div 9 history'!E120</f>
        <v>0</v>
      </c>
      <c r="J120" s="258">
        <f>'Div 9 history'!F120</f>
        <v>0</v>
      </c>
      <c r="K120" s="258">
        <f>'Div 9 history'!G120</f>
        <v>28.9</v>
      </c>
      <c r="L120" s="256">
        <f t="shared" si="112"/>
        <v>2.792078618484291</v>
      </c>
      <c r="M120" s="256">
        <f t="shared" si="112"/>
        <v>3.1380661280076074</v>
      </c>
      <c r="N120" s="256">
        <f t="shared" si="112"/>
        <v>2.7314893635537252</v>
      </c>
      <c r="O120" s="256">
        <f t="shared" si="112"/>
        <v>2.5897333708859862</v>
      </c>
      <c r="P120" s="256">
        <f t="shared" si="112"/>
        <v>3.3295510374579802</v>
      </c>
      <c r="Q120" s="256">
        <f t="shared" si="112"/>
        <v>2.7535529978963655</v>
      </c>
      <c r="R120" s="256">
        <f t="shared" si="112"/>
        <v>5.1150306407500601</v>
      </c>
      <c r="S120" s="256">
        <f t="shared" si="112"/>
        <v>9.7437924989102065</v>
      </c>
      <c r="T120" s="256">
        <f t="shared" si="112"/>
        <v>4.7062932406014841</v>
      </c>
      <c r="U120" s="256">
        <f t="shared" si="113"/>
        <v>3.1248222314345768</v>
      </c>
      <c r="V120" s="256">
        <f t="shared" si="113"/>
        <v>2.9810313543559621</v>
      </c>
      <c r="W120" s="256">
        <f t="shared" si="113"/>
        <v>3.2290300339477036</v>
      </c>
      <c r="X120" s="256">
        <f t="shared" si="113"/>
        <v>2.792078618484291</v>
      </c>
      <c r="Y120" s="256">
        <f t="shared" si="113"/>
        <v>3.1380661280076074</v>
      </c>
      <c r="Z120" s="256">
        <f t="shared" si="113"/>
        <v>2.7314893635537252</v>
      </c>
      <c r="AA120" s="256">
        <f t="shared" si="113"/>
        <v>2.5897333708859862</v>
      </c>
      <c r="AB120" s="256">
        <f t="shared" si="113"/>
        <v>3.3295510374579802</v>
      </c>
      <c r="AC120" s="256">
        <f t="shared" si="113"/>
        <v>2.7535529978963655</v>
      </c>
      <c r="AD120" s="256">
        <f t="shared" si="113"/>
        <v>5.1150306407500601</v>
      </c>
      <c r="AE120" s="256">
        <f t="shared" si="113"/>
        <v>9.7437924989102065</v>
      </c>
      <c r="AF120" s="256">
        <f t="shared" si="113"/>
        <v>4.7062932406014841</v>
      </c>
      <c r="AH120" s="264">
        <f t="shared" si="108"/>
        <v>46.234471516285957</v>
      </c>
      <c r="AI120" s="264">
        <f t="shared" si="109"/>
        <v>46.234471516285943</v>
      </c>
      <c r="AJ120" s="264">
        <f t="shared" si="110"/>
        <v>0</v>
      </c>
      <c r="AM120" s="187"/>
      <c r="AN120" s="264">
        <f t="shared" si="111"/>
        <v>0</v>
      </c>
    </row>
    <row r="121" spans="1:40">
      <c r="A121" s="145" t="s">
        <v>387</v>
      </c>
      <c r="B121" s="125" t="str">
        <f t="shared" si="105"/>
        <v>9250-07499</v>
      </c>
      <c r="C121" s="255" t="str">
        <f t="shared" si="106"/>
        <v>9250</v>
      </c>
      <c r="D121" s="256">
        <f>SUM($F121:K121)</f>
        <v>183.29000000000002</v>
      </c>
      <c r="E121" s="257">
        <f t="shared" si="107"/>
        <v>3.6251891807218815E-3</v>
      </c>
      <c r="F121" s="258">
        <f>'Div 9 history'!B121</f>
        <v>40.11</v>
      </c>
      <c r="G121" s="258">
        <f>'Div 9 history'!C121</f>
        <v>11.21</v>
      </c>
      <c r="H121" s="258">
        <f>'Div 9 history'!D121</f>
        <v>34.29</v>
      </c>
      <c r="I121" s="258">
        <f>'Div 9 history'!E121</f>
        <v>0</v>
      </c>
      <c r="J121" s="258">
        <f>'Div 9 history'!F121</f>
        <v>97.68</v>
      </c>
      <c r="K121" s="258">
        <f>'Div 9 history'!G121</f>
        <v>0</v>
      </c>
      <c r="L121" s="256">
        <f t="shared" si="112"/>
        <v>17.707961591072173</v>
      </c>
      <c r="M121" s="256">
        <f t="shared" si="112"/>
        <v>19.902288602163129</v>
      </c>
      <c r="N121" s="256">
        <f t="shared" si="112"/>
        <v>17.323691537915654</v>
      </c>
      <c r="O121" s="256">
        <f t="shared" si="112"/>
        <v>16.424644621096629</v>
      </c>
      <c r="P121" s="256">
        <f t="shared" si="112"/>
        <v>21.11672697770496</v>
      </c>
      <c r="Q121" s="256">
        <f t="shared" si="112"/>
        <v>17.463623840291522</v>
      </c>
      <c r="R121" s="256">
        <f t="shared" si="112"/>
        <v>32.440621665850472</v>
      </c>
      <c r="S121" s="256">
        <f t="shared" si="112"/>
        <v>61.797222391877234</v>
      </c>
      <c r="T121" s="256">
        <f t="shared" si="112"/>
        <v>29.848321386499869</v>
      </c>
      <c r="U121" s="256">
        <f t="shared" si="113"/>
        <v>19.818292968845803</v>
      </c>
      <c r="V121" s="256">
        <f t="shared" si="113"/>
        <v>18.906340378543405</v>
      </c>
      <c r="W121" s="256">
        <f t="shared" si="113"/>
        <v>20.479201208383209</v>
      </c>
      <c r="X121" s="256">
        <f t="shared" si="113"/>
        <v>17.707961591072173</v>
      </c>
      <c r="Y121" s="256">
        <f t="shared" si="113"/>
        <v>19.902288602163129</v>
      </c>
      <c r="Z121" s="256">
        <f t="shared" si="113"/>
        <v>17.323691537915654</v>
      </c>
      <c r="AA121" s="256">
        <f t="shared" si="113"/>
        <v>16.424644621096629</v>
      </c>
      <c r="AB121" s="256">
        <f t="shared" si="113"/>
        <v>21.11672697770496</v>
      </c>
      <c r="AC121" s="256">
        <f t="shared" si="113"/>
        <v>17.463623840291522</v>
      </c>
      <c r="AD121" s="256">
        <f t="shared" si="113"/>
        <v>32.440621665850472</v>
      </c>
      <c r="AE121" s="256">
        <f t="shared" si="113"/>
        <v>61.797222391877234</v>
      </c>
      <c r="AF121" s="256">
        <f t="shared" si="113"/>
        <v>29.848321386499869</v>
      </c>
      <c r="AH121" s="264">
        <f t="shared" si="108"/>
        <v>293.22893717024414</v>
      </c>
      <c r="AI121" s="264">
        <f t="shared" si="109"/>
        <v>293.22893717024408</v>
      </c>
      <c r="AJ121" s="264">
        <f t="shared" si="110"/>
        <v>0</v>
      </c>
      <c r="AM121" s="187"/>
      <c r="AN121" s="264">
        <f t="shared" si="111"/>
        <v>0</v>
      </c>
    </row>
    <row r="122" spans="1:40">
      <c r="A122" s="145" t="s">
        <v>388</v>
      </c>
      <c r="B122" s="125" t="str">
        <f t="shared" si="105"/>
        <v>9260-07499</v>
      </c>
      <c r="C122" s="255" t="str">
        <f t="shared" si="106"/>
        <v>9260</v>
      </c>
      <c r="D122" s="256">
        <f>SUM($F122:K122)</f>
        <v>6068.5800000000008</v>
      </c>
      <c r="E122" s="257">
        <f t="shared" si="107"/>
        <v>0.12002700942956623</v>
      </c>
      <c r="F122" s="258">
        <f>'Div 9 history'!B122</f>
        <v>1006.8900000000001</v>
      </c>
      <c r="G122" s="258">
        <f>'Div 9 history'!C122</f>
        <v>996.23</v>
      </c>
      <c r="H122" s="258">
        <f>'Div 9 history'!D122</f>
        <v>1292.6500000000001</v>
      </c>
      <c r="I122" s="258">
        <f>'Div 9 history'!E122</f>
        <v>597.14</v>
      </c>
      <c r="J122" s="258">
        <f>'Div 9 history'!F122</f>
        <v>1229.8800000000001</v>
      </c>
      <c r="K122" s="258">
        <f>'Div 9 history'!G122</f>
        <v>945.79</v>
      </c>
      <c r="L122" s="256">
        <f t="shared" si="112"/>
        <v>586.29593296060216</v>
      </c>
      <c r="M122" s="256">
        <f t="shared" si="112"/>
        <v>658.94828176831868</v>
      </c>
      <c r="N122" s="256">
        <f t="shared" si="112"/>
        <v>573.57306996106809</v>
      </c>
      <c r="O122" s="256">
        <f t="shared" si="112"/>
        <v>543.80637162253572</v>
      </c>
      <c r="P122" s="256">
        <f t="shared" si="112"/>
        <v>699.15732992722326</v>
      </c>
      <c r="Q122" s="256">
        <f t="shared" si="112"/>
        <v>578.20611252504943</v>
      </c>
      <c r="R122" s="256">
        <f t="shared" si="112"/>
        <v>1074.0820984720763</v>
      </c>
      <c r="S122" s="256">
        <f t="shared" si="112"/>
        <v>2046.0548194822322</v>
      </c>
      <c r="T122" s="256">
        <f t="shared" si="112"/>
        <v>988.25318456918205</v>
      </c>
      <c r="U122" s="256">
        <f t="shared" si="113"/>
        <v>656.16725595983553</v>
      </c>
      <c r="V122" s="256">
        <f t="shared" si="113"/>
        <v>625.97326146773389</v>
      </c>
      <c r="W122" s="256">
        <f t="shared" si="113"/>
        <v>678.04938004893972</v>
      </c>
      <c r="X122" s="256">
        <f t="shared" si="113"/>
        <v>586.29593296060216</v>
      </c>
      <c r="Y122" s="256">
        <f t="shared" si="113"/>
        <v>658.94828176831868</v>
      </c>
      <c r="Z122" s="256">
        <f t="shared" si="113"/>
        <v>573.57306996106809</v>
      </c>
      <c r="AA122" s="256">
        <f t="shared" si="113"/>
        <v>543.80637162253572</v>
      </c>
      <c r="AB122" s="256">
        <f t="shared" si="113"/>
        <v>699.15732992722326</v>
      </c>
      <c r="AC122" s="256">
        <f t="shared" si="113"/>
        <v>578.20611252504943</v>
      </c>
      <c r="AD122" s="256">
        <f t="shared" si="113"/>
        <v>1074.0820984720763</v>
      </c>
      <c r="AE122" s="256">
        <f t="shared" si="113"/>
        <v>2046.0548194822322</v>
      </c>
      <c r="AF122" s="256">
        <f t="shared" si="113"/>
        <v>988.25318456918205</v>
      </c>
      <c r="AH122" s="264">
        <f t="shared" si="108"/>
        <v>9708.5670987647973</v>
      </c>
      <c r="AI122" s="264">
        <f t="shared" si="109"/>
        <v>9708.5670987647991</v>
      </c>
      <c r="AJ122" s="264">
        <f t="shared" si="110"/>
        <v>0</v>
      </c>
      <c r="AM122" s="187"/>
      <c r="AN122" s="264">
        <f t="shared" si="111"/>
        <v>0</v>
      </c>
    </row>
    <row r="123" spans="1:40">
      <c r="A123" s="145" t="s">
        <v>982</v>
      </c>
      <c r="B123" s="125" t="str">
        <f t="shared" si="105"/>
        <v>8260-07499</v>
      </c>
      <c r="C123" s="255" t="str">
        <f t="shared" si="106"/>
        <v>8260</v>
      </c>
      <c r="D123" s="256">
        <f>SUM($F123:K123)</f>
        <v>0</v>
      </c>
      <c r="E123" s="257">
        <f t="shared" si="107"/>
        <v>0</v>
      </c>
      <c r="F123" s="258">
        <f>'Div 9 history'!B123</f>
        <v>0</v>
      </c>
      <c r="G123" s="258">
        <f>'Div 9 history'!C123</f>
        <v>0</v>
      </c>
      <c r="H123" s="258">
        <f>'Div 9 history'!D123</f>
        <v>0</v>
      </c>
      <c r="I123" s="258">
        <f>'Div 9 history'!E123</f>
        <v>0</v>
      </c>
      <c r="J123" s="258">
        <f>'Div 9 history'!F123</f>
        <v>0</v>
      </c>
      <c r="K123" s="258">
        <f>'Div 9 history'!G123</f>
        <v>0</v>
      </c>
      <c r="L123" s="256">
        <f t="shared" si="112"/>
        <v>0</v>
      </c>
      <c r="M123" s="256">
        <f t="shared" si="112"/>
        <v>0</v>
      </c>
      <c r="N123" s="256">
        <f t="shared" si="112"/>
        <v>0</v>
      </c>
      <c r="O123" s="256">
        <f t="shared" si="112"/>
        <v>0</v>
      </c>
      <c r="P123" s="256">
        <f t="shared" si="112"/>
        <v>0</v>
      </c>
      <c r="Q123" s="256">
        <f t="shared" si="112"/>
        <v>0</v>
      </c>
      <c r="R123" s="256">
        <f t="shared" si="112"/>
        <v>0</v>
      </c>
      <c r="S123" s="256">
        <f t="shared" si="112"/>
        <v>0</v>
      </c>
      <c r="T123" s="256">
        <f t="shared" si="112"/>
        <v>0</v>
      </c>
      <c r="U123" s="256">
        <f t="shared" si="113"/>
        <v>0</v>
      </c>
      <c r="V123" s="256">
        <f t="shared" si="113"/>
        <v>0</v>
      </c>
      <c r="W123" s="256">
        <f t="shared" si="113"/>
        <v>0</v>
      </c>
      <c r="X123" s="256">
        <f t="shared" si="113"/>
        <v>0</v>
      </c>
      <c r="Y123" s="256">
        <f t="shared" si="113"/>
        <v>0</v>
      </c>
      <c r="Z123" s="256">
        <f t="shared" si="113"/>
        <v>0</v>
      </c>
      <c r="AA123" s="256">
        <f t="shared" si="113"/>
        <v>0</v>
      </c>
      <c r="AB123" s="256">
        <f t="shared" si="113"/>
        <v>0</v>
      </c>
      <c r="AC123" s="256">
        <f t="shared" si="113"/>
        <v>0</v>
      </c>
      <c r="AD123" s="256">
        <f t="shared" si="113"/>
        <v>0</v>
      </c>
      <c r="AE123" s="256">
        <f t="shared" si="113"/>
        <v>0</v>
      </c>
      <c r="AF123" s="256">
        <f t="shared" si="113"/>
        <v>0</v>
      </c>
      <c r="AH123" s="264">
        <f t="shared" si="108"/>
        <v>0</v>
      </c>
      <c r="AI123" s="264">
        <f t="shared" si="109"/>
        <v>0</v>
      </c>
      <c r="AJ123" s="264">
        <f t="shared" si="110"/>
        <v>0</v>
      </c>
      <c r="AM123" s="187"/>
      <c r="AN123" s="264">
        <f t="shared" si="111"/>
        <v>0</v>
      </c>
    </row>
    <row r="124" spans="1:40">
      <c r="A124" s="145" t="s">
        <v>586</v>
      </c>
      <c r="B124" s="125" t="str">
        <f t="shared" si="105"/>
        <v>8410-07499</v>
      </c>
      <c r="C124" s="255" t="str">
        <f t="shared" si="106"/>
        <v>8410</v>
      </c>
      <c r="D124" s="256">
        <f>SUM($F124:K124)</f>
        <v>13.28</v>
      </c>
      <c r="E124" s="257">
        <f t="shared" si="107"/>
        <v>2.6265760445188814E-4</v>
      </c>
      <c r="F124" s="258">
        <f>'Div 9 history'!B124</f>
        <v>0</v>
      </c>
      <c r="G124" s="258">
        <f>'Div 9 history'!C124</f>
        <v>0</v>
      </c>
      <c r="H124" s="258">
        <f>'Div 9 history'!D124</f>
        <v>13.28</v>
      </c>
      <c r="I124" s="258">
        <f>'Div 9 history'!E124</f>
        <v>0</v>
      </c>
      <c r="J124" s="258">
        <f>'Div 9 history'!F124</f>
        <v>0</v>
      </c>
      <c r="K124" s="258">
        <f>'Div 9 history'!G124</f>
        <v>0</v>
      </c>
      <c r="L124" s="256">
        <f t="shared" si="112"/>
        <v>1.2830036004661378</v>
      </c>
      <c r="M124" s="256">
        <f t="shared" si="112"/>
        <v>1.4419902484408658</v>
      </c>
      <c r="N124" s="256">
        <f t="shared" si="112"/>
        <v>1.2551618943942378</v>
      </c>
      <c r="O124" s="256">
        <f t="shared" si="112"/>
        <v>1.1900228084901696</v>
      </c>
      <c r="P124" s="256">
        <f t="shared" si="112"/>
        <v>1.5299805459322484</v>
      </c>
      <c r="Q124" s="256">
        <f t="shared" si="112"/>
        <v>1.2653004779260808</v>
      </c>
      <c r="R124" s="256">
        <f t="shared" si="112"/>
        <v>2.3504362252304771</v>
      </c>
      <c r="S124" s="256">
        <f t="shared" si="112"/>
        <v>4.4774243732016448</v>
      </c>
      <c r="T124" s="256">
        <f t="shared" si="112"/>
        <v>2.1626150254390213</v>
      </c>
      <c r="U124" s="256">
        <f t="shared" si="113"/>
        <v>1.4359044717457157</v>
      </c>
      <c r="V124" s="256">
        <f t="shared" si="113"/>
        <v>1.3698303247697985</v>
      </c>
      <c r="W124" s="256">
        <f t="shared" si="113"/>
        <v>1.4837895796133391</v>
      </c>
      <c r="X124" s="256">
        <f t="shared" si="113"/>
        <v>1.2830036004661378</v>
      </c>
      <c r="Y124" s="256">
        <f t="shared" si="113"/>
        <v>1.4419902484408658</v>
      </c>
      <c r="Z124" s="256">
        <f t="shared" si="113"/>
        <v>1.2551618943942378</v>
      </c>
      <c r="AA124" s="256">
        <f t="shared" si="113"/>
        <v>1.1900228084901696</v>
      </c>
      <c r="AB124" s="256">
        <f t="shared" si="113"/>
        <v>1.5299805459322484</v>
      </c>
      <c r="AC124" s="256">
        <f t="shared" si="113"/>
        <v>1.2653004779260808</v>
      </c>
      <c r="AD124" s="256">
        <f t="shared" si="113"/>
        <v>2.3504362252304771</v>
      </c>
      <c r="AE124" s="256">
        <f t="shared" si="113"/>
        <v>4.4774243732016448</v>
      </c>
      <c r="AF124" s="256">
        <f t="shared" si="113"/>
        <v>2.1626150254390213</v>
      </c>
      <c r="AH124" s="264">
        <f t="shared" si="108"/>
        <v>21.24545957564974</v>
      </c>
      <c r="AI124" s="264">
        <f t="shared" si="109"/>
        <v>21.245459575649736</v>
      </c>
      <c r="AJ124" s="264">
        <f t="shared" si="110"/>
        <v>0</v>
      </c>
      <c r="AM124" s="187"/>
      <c r="AN124" s="264">
        <f t="shared" si="111"/>
        <v>0</v>
      </c>
    </row>
    <row r="125" spans="1:40">
      <c r="A125" s="145" t="s">
        <v>587</v>
      </c>
      <c r="B125" s="125" t="str">
        <f t="shared" si="105"/>
        <v>8560-07499</v>
      </c>
      <c r="C125" s="255" t="str">
        <f t="shared" si="106"/>
        <v>8560</v>
      </c>
      <c r="D125" s="256">
        <f>SUM($F125:K125)</f>
        <v>0</v>
      </c>
      <c r="E125" s="257">
        <f t="shared" si="107"/>
        <v>0</v>
      </c>
      <c r="F125" s="258">
        <f>'Div 9 history'!B125</f>
        <v>0</v>
      </c>
      <c r="G125" s="258">
        <f>'Div 9 history'!C125</f>
        <v>0</v>
      </c>
      <c r="H125" s="258">
        <f>'Div 9 history'!D125</f>
        <v>0</v>
      </c>
      <c r="I125" s="258">
        <f>'Div 9 history'!E125</f>
        <v>0</v>
      </c>
      <c r="J125" s="258">
        <f>'Div 9 history'!F125</f>
        <v>0</v>
      </c>
      <c r="K125" s="258">
        <f>'Div 9 history'!G125</f>
        <v>0</v>
      </c>
      <c r="L125" s="256">
        <f t="shared" si="112"/>
        <v>0</v>
      </c>
      <c r="M125" s="256">
        <f t="shared" si="112"/>
        <v>0</v>
      </c>
      <c r="N125" s="256">
        <f t="shared" si="112"/>
        <v>0</v>
      </c>
      <c r="O125" s="256">
        <f t="shared" si="112"/>
        <v>0</v>
      </c>
      <c r="P125" s="256">
        <f t="shared" si="112"/>
        <v>0</v>
      </c>
      <c r="Q125" s="256">
        <f t="shared" si="112"/>
        <v>0</v>
      </c>
      <c r="R125" s="256">
        <f t="shared" si="112"/>
        <v>0</v>
      </c>
      <c r="S125" s="256">
        <f t="shared" si="112"/>
        <v>0</v>
      </c>
      <c r="T125" s="256">
        <f t="shared" si="112"/>
        <v>0</v>
      </c>
      <c r="U125" s="256">
        <f t="shared" si="113"/>
        <v>0</v>
      </c>
      <c r="V125" s="256">
        <f t="shared" si="113"/>
        <v>0</v>
      </c>
      <c r="W125" s="256">
        <f t="shared" si="113"/>
        <v>0</v>
      </c>
      <c r="X125" s="256">
        <f t="shared" si="113"/>
        <v>0</v>
      </c>
      <c r="Y125" s="256">
        <f t="shared" si="113"/>
        <v>0</v>
      </c>
      <c r="Z125" s="256">
        <f t="shared" si="113"/>
        <v>0</v>
      </c>
      <c r="AA125" s="256">
        <f t="shared" si="113"/>
        <v>0</v>
      </c>
      <c r="AB125" s="256">
        <f t="shared" si="113"/>
        <v>0</v>
      </c>
      <c r="AC125" s="256">
        <f t="shared" si="113"/>
        <v>0</v>
      </c>
      <c r="AD125" s="256">
        <f t="shared" si="113"/>
        <v>0</v>
      </c>
      <c r="AE125" s="256">
        <f t="shared" si="113"/>
        <v>0</v>
      </c>
      <c r="AF125" s="256">
        <f t="shared" si="113"/>
        <v>0</v>
      </c>
      <c r="AH125" s="264">
        <f t="shared" si="108"/>
        <v>0</v>
      </c>
      <c r="AI125" s="264">
        <f t="shared" si="109"/>
        <v>0</v>
      </c>
      <c r="AJ125" s="264">
        <f t="shared" si="110"/>
        <v>0</v>
      </c>
      <c r="AM125" s="187"/>
      <c r="AN125" s="264">
        <f t="shared" si="111"/>
        <v>0</v>
      </c>
    </row>
    <row r="126" spans="1:40">
      <c r="A126" s="145" t="s">
        <v>389</v>
      </c>
      <c r="B126" s="125" t="str">
        <f t="shared" si="105"/>
        <v>8700-07499</v>
      </c>
      <c r="C126" s="255" t="str">
        <f t="shared" si="106"/>
        <v>8700</v>
      </c>
      <c r="D126" s="256">
        <f>SUM($F126:K126)</f>
        <v>2528.91</v>
      </c>
      <c r="E126" s="257">
        <f t="shared" si="107"/>
        <v>5.0017879704399429E-2</v>
      </c>
      <c r="F126" s="258">
        <f>'Div 9 history'!B126</f>
        <v>33.82</v>
      </c>
      <c r="G126" s="258">
        <f>'Div 9 history'!C126</f>
        <v>919.53999999999985</v>
      </c>
      <c r="H126" s="258">
        <f>'Div 9 history'!D126</f>
        <v>240.64999999999998</v>
      </c>
      <c r="I126" s="258">
        <f>'Div 9 history'!E126</f>
        <v>1156.4000000000001</v>
      </c>
      <c r="J126" s="258">
        <f>'Div 9 history'!F126</f>
        <v>11.54</v>
      </c>
      <c r="K126" s="258">
        <f>'Div 9 history'!G126</f>
        <v>166.95999999999998</v>
      </c>
      <c r="L126" s="256">
        <f t="shared" si="112"/>
        <v>244.32233699207987</v>
      </c>
      <c r="M126" s="256">
        <f t="shared" si="112"/>
        <v>274.59815957715284</v>
      </c>
      <c r="N126" s="256">
        <f t="shared" si="112"/>
        <v>239.02044174341353</v>
      </c>
      <c r="O126" s="256">
        <f t="shared" si="112"/>
        <v>226.6160075767225</v>
      </c>
      <c r="P126" s="256">
        <f t="shared" si="112"/>
        <v>291.35414927812667</v>
      </c>
      <c r="Q126" s="256">
        <f t="shared" si="112"/>
        <v>240.95113190000339</v>
      </c>
      <c r="R126" s="256">
        <f t="shared" si="112"/>
        <v>447.59349957436797</v>
      </c>
      <c r="S126" s="256">
        <f t="shared" si="112"/>
        <v>852.6357885266093</v>
      </c>
      <c r="T126" s="256">
        <f t="shared" si="112"/>
        <v>411.826714155346</v>
      </c>
      <c r="U126" s="256">
        <f t="shared" si="113"/>
        <v>273.43924530440194</v>
      </c>
      <c r="V126" s="256">
        <f t="shared" si="113"/>
        <v>260.85674748596318</v>
      </c>
      <c r="W126" s="256">
        <f t="shared" si="113"/>
        <v>282.55800495331096</v>
      </c>
      <c r="X126" s="256">
        <f t="shared" si="113"/>
        <v>244.32233699207987</v>
      </c>
      <c r="Y126" s="256">
        <f t="shared" si="113"/>
        <v>274.59815957715284</v>
      </c>
      <c r="Z126" s="256">
        <f t="shared" si="113"/>
        <v>239.02044174341353</v>
      </c>
      <c r="AA126" s="256">
        <f t="shared" si="113"/>
        <v>226.6160075767225</v>
      </c>
      <c r="AB126" s="256">
        <f t="shared" si="113"/>
        <v>291.35414927812667</v>
      </c>
      <c r="AC126" s="256">
        <f t="shared" si="113"/>
        <v>240.95113190000339</v>
      </c>
      <c r="AD126" s="256">
        <f t="shared" si="113"/>
        <v>447.59349957436797</v>
      </c>
      <c r="AE126" s="256">
        <f t="shared" si="113"/>
        <v>852.6357885266093</v>
      </c>
      <c r="AF126" s="256">
        <f t="shared" si="113"/>
        <v>411.826714155346</v>
      </c>
      <c r="AH126" s="264">
        <f t="shared" si="108"/>
        <v>4045.7722270674981</v>
      </c>
      <c r="AI126" s="264">
        <f t="shared" si="109"/>
        <v>4045.7722270674981</v>
      </c>
      <c r="AJ126" s="264">
        <f t="shared" si="110"/>
        <v>0</v>
      </c>
      <c r="AM126" s="187"/>
      <c r="AN126" s="264">
        <f t="shared" si="111"/>
        <v>0</v>
      </c>
    </row>
    <row r="127" spans="1:40">
      <c r="A127" s="145" t="s">
        <v>390</v>
      </c>
      <c r="B127" s="125" t="str">
        <f t="shared" si="105"/>
        <v>8740-07499</v>
      </c>
      <c r="C127" s="255" t="str">
        <f t="shared" si="106"/>
        <v>8740</v>
      </c>
      <c r="D127" s="256">
        <f>SUM($F127:K127)</f>
        <v>562.69000000000005</v>
      </c>
      <c r="E127" s="257">
        <f t="shared" si="107"/>
        <v>1.1129127066945252E-2</v>
      </c>
      <c r="F127" s="258">
        <f>'Div 9 history'!B127</f>
        <v>58.5</v>
      </c>
      <c r="G127" s="258">
        <f>'Div 9 history'!C127</f>
        <v>17.690000000000001</v>
      </c>
      <c r="H127" s="258">
        <f>'Div 9 history'!D127</f>
        <v>0</v>
      </c>
      <c r="I127" s="258">
        <f>'Div 9 history'!E127</f>
        <v>0</v>
      </c>
      <c r="J127" s="258">
        <f>'Div 9 history'!F127</f>
        <v>118.5</v>
      </c>
      <c r="K127" s="258">
        <f>'Div 9 history'!G127</f>
        <v>368</v>
      </c>
      <c r="L127" s="256">
        <f t="shared" si="112"/>
        <v>54.362446983907475</v>
      </c>
      <c r="M127" s="256">
        <f t="shared" si="112"/>
        <v>61.098907597529433</v>
      </c>
      <c r="N127" s="256">
        <f t="shared" si="112"/>
        <v>53.182759514811274</v>
      </c>
      <c r="O127" s="256">
        <f t="shared" si="112"/>
        <v>50.42273600220885</v>
      </c>
      <c r="P127" s="256">
        <f t="shared" si="112"/>
        <v>64.827165164956099</v>
      </c>
      <c r="Q127" s="256">
        <f t="shared" si="112"/>
        <v>53.612343819595367</v>
      </c>
      <c r="R127" s="256">
        <f t="shared" si="112"/>
        <v>99.590885510160945</v>
      </c>
      <c r="S127" s="256">
        <f t="shared" si="112"/>
        <v>189.71400004193026</v>
      </c>
      <c r="T127" s="256">
        <f t="shared" si="112"/>
        <v>91.632669327129747</v>
      </c>
      <c r="U127" s="256">
        <f t="shared" si="113"/>
        <v>60.841045723388312</v>
      </c>
      <c r="V127" s="256">
        <f t="shared" si="113"/>
        <v>58.04140251842756</v>
      </c>
      <c r="W127" s="256">
        <f t="shared" si="113"/>
        <v>62.869996878963093</v>
      </c>
      <c r="X127" s="256">
        <f t="shared" si="113"/>
        <v>54.362446983907475</v>
      </c>
      <c r="Y127" s="256">
        <f t="shared" si="113"/>
        <v>61.098907597529433</v>
      </c>
      <c r="Z127" s="256">
        <f t="shared" si="113"/>
        <v>53.182759514811274</v>
      </c>
      <c r="AA127" s="256">
        <f t="shared" si="113"/>
        <v>50.42273600220885</v>
      </c>
      <c r="AB127" s="256">
        <f t="shared" si="113"/>
        <v>64.827165164956099</v>
      </c>
      <c r="AC127" s="256">
        <f t="shared" si="113"/>
        <v>53.612343819595367</v>
      </c>
      <c r="AD127" s="256">
        <f t="shared" si="113"/>
        <v>99.590885510160945</v>
      </c>
      <c r="AE127" s="256">
        <f t="shared" si="113"/>
        <v>189.71400004193026</v>
      </c>
      <c r="AF127" s="256">
        <f t="shared" si="113"/>
        <v>91.632669327129747</v>
      </c>
      <c r="AH127" s="264">
        <f t="shared" si="108"/>
        <v>900.19635908300859</v>
      </c>
      <c r="AI127" s="264">
        <f t="shared" si="109"/>
        <v>900.19635908300847</v>
      </c>
      <c r="AJ127" s="264">
        <f t="shared" si="110"/>
        <v>0</v>
      </c>
      <c r="AM127" s="187"/>
      <c r="AN127" s="264">
        <f t="shared" si="111"/>
        <v>0</v>
      </c>
    </row>
    <row r="128" spans="1:40">
      <c r="A128" s="145" t="s">
        <v>588</v>
      </c>
      <c r="B128" s="125" t="str">
        <f t="shared" si="105"/>
        <v>8750-07499</v>
      </c>
      <c r="C128" s="255" t="str">
        <f t="shared" si="106"/>
        <v>8750</v>
      </c>
      <c r="D128" s="256">
        <f>SUM($F128:K128)</f>
        <v>40</v>
      </c>
      <c r="E128" s="257">
        <f t="shared" si="107"/>
        <v>7.9113736280689208E-4</v>
      </c>
      <c r="F128" s="258">
        <f>'Div 9 history'!B128</f>
        <v>0</v>
      </c>
      <c r="G128" s="258">
        <f>'Div 9 history'!C128</f>
        <v>0</v>
      </c>
      <c r="H128" s="258">
        <f>'Div 9 history'!D128</f>
        <v>40</v>
      </c>
      <c r="I128" s="258">
        <f>'Div 9 history'!E128</f>
        <v>0</v>
      </c>
      <c r="J128" s="258">
        <f>'Div 9 history'!F128</f>
        <v>0</v>
      </c>
      <c r="K128" s="258">
        <f>'Div 9 history'!G128</f>
        <v>0</v>
      </c>
      <c r="L128" s="256">
        <f t="shared" si="112"/>
        <v>3.8644686761028257</v>
      </c>
      <c r="M128" s="256">
        <f t="shared" si="112"/>
        <v>4.3433441218098379</v>
      </c>
      <c r="N128" s="256">
        <f t="shared" si="112"/>
        <v>3.7806081156452951</v>
      </c>
      <c r="O128" s="256">
        <f t="shared" si="112"/>
        <v>3.5844060496691856</v>
      </c>
      <c r="P128" s="256">
        <f t="shared" si="112"/>
        <v>4.6083751383501461</v>
      </c>
      <c r="Q128" s="256">
        <f t="shared" si="112"/>
        <v>3.8111460178496412</v>
      </c>
      <c r="R128" s="256">
        <f t="shared" si="112"/>
        <v>7.0796271844291496</v>
      </c>
      <c r="S128" s="256">
        <f t="shared" si="112"/>
        <v>13.486217991571221</v>
      </c>
      <c r="T128" s="256">
        <f t="shared" si="112"/>
        <v>6.5139006790331972</v>
      </c>
      <c r="U128" s="256">
        <f t="shared" si="113"/>
        <v>4.3250134691136015</v>
      </c>
      <c r="V128" s="256">
        <f t="shared" si="113"/>
        <v>4.1259949541258996</v>
      </c>
      <c r="W128" s="256">
        <f t="shared" si="113"/>
        <v>4.4692457217269261</v>
      </c>
      <c r="X128" s="256">
        <f t="shared" si="113"/>
        <v>3.8644686761028257</v>
      </c>
      <c r="Y128" s="256">
        <f t="shared" si="113"/>
        <v>4.3433441218098379</v>
      </c>
      <c r="Z128" s="256">
        <f t="shared" si="113"/>
        <v>3.7806081156452951</v>
      </c>
      <c r="AA128" s="256">
        <f t="shared" si="113"/>
        <v>3.5844060496691856</v>
      </c>
      <c r="AB128" s="256">
        <f t="shared" si="113"/>
        <v>4.6083751383501461</v>
      </c>
      <c r="AC128" s="256">
        <f t="shared" si="113"/>
        <v>3.8111460178496412</v>
      </c>
      <c r="AD128" s="256">
        <f t="shared" si="113"/>
        <v>7.0796271844291496</v>
      </c>
      <c r="AE128" s="256">
        <f t="shared" si="113"/>
        <v>13.486217991571221</v>
      </c>
      <c r="AF128" s="256">
        <f t="shared" si="113"/>
        <v>6.5139006790331972</v>
      </c>
      <c r="AH128" s="264">
        <f t="shared" si="108"/>
        <v>63.992348119426929</v>
      </c>
      <c r="AI128" s="264">
        <f t="shared" si="109"/>
        <v>63.992348119426936</v>
      </c>
      <c r="AJ128" s="264">
        <f t="shared" si="110"/>
        <v>0</v>
      </c>
      <c r="AM128" s="187"/>
      <c r="AN128" s="264">
        <f t="shared" si="111"/>
        <v>0</v>
      </c>
    </row>
    <row r="129" spans="1:40">
      <c r="A129" s="145" t="s">
        <v>589</v>
      </c>
      <c r="B129" s="125" t="str">
        <f t="shared" si="105"/>
        <v>8780-07499</v>
      </c>
      <c r="C129" s="255" t="str">
        <f t="shared" si="106"/>
        <v>8780</v>
      </c>
      <c r="D129" s="256">
        <f>SUM($F129:K129)</f>
        <v>576.74</v>
      </c>
      <c r="E129" s="257">
        <f t="shared" si="107"/>
        <v>1.1407014065631172E-2</v>
      </c>
      <c r="F129" s="258">
        <f>'Div 9 history'!B129</f>
        <v>378.21</v>
      </c>
      <c r="G129" s="258">
        <f>'Div 9 history'!C129</f>
        <v>37.21</v>
      </c>
      <c r="H129" s="258">
        <f>'Div 9 history'!D129</f>
        <v>53.3</v>
      </c>
      <c r="I129" s="258">
        <f>'Div 9 history'!E129</f>
        <v>0</v>
      </c>
      <c r="J129" s="258">
        <f>'Div 9 history'!F129</f>
        <v>0</v>
      </c>
      <c r="K129" s="258">
        <f>'Div 9 history'!G129</f>
        <v>108.02</v>
      </c>
      <c r="L129" s="256">
        <f t="shared" si="112"/>
        <v>55.719841606388584</v>
      </c>
      <c r="M129" s="256">
        <f t="shared" si="112"/>
        <v>62.624507220315138</v>
      </c>
      <c r="N129" s="256">
        <f t="shared" si="112"/>
        <v>54.51069811543168</v>
      </c>
      <c r="O129" s="256">
        <f t="shared" si="112"/>
        <v>51.681758627155148</v>
      </c>
      <c r="P129" s="256">
        <f t="shared" si="112"/>
        <v>66.445856932301581</v>
      </c>
      <c r="Q129" s="256">
        <f t="shared" si="112"/>
        <v>54.95100885836505</v>
      </c>
      <c r="R129" s="256">
        <f t="shared" si="112"/>
        <v>102.07760455869169</v>
      </c>
      <c r="S129" s="256">
        <f t="shared" si="112"/>
        <v>194.45103411146965</v>
      </c>
      <c r="T129" s="256">
        <f t="shared" si="112"/>
        <v>93.920676940640149</v>
      </c>
      <c r="U129" s="256">
        <f t="shared" si="113"/>
        <v>62.360206704414459</v>
      </c>
      <c r="V129" s="256">
        <f t="shared" si="113"/>
        <v>59.490658246064278</v>
      </c>
      <c r="W129" s="256">
        <f t="shared" si="113"/>
        <v>64.439819438719681</v>
      </c>
      <c r="X129" s="256">
        <f t="shared" si="113"/>
        <v>55.719841606388584</v>
      </c>
      <c r="Y129" s="256">
        <f t="shared" si="113"/>
        <v>62.624507220315138</v>
      </c>
      <c r="Z129" s="256">
        <f t="shared" si="113"/>
        <v>54.51069811543168</v>
      </c>
      <c r="AA129" s="256">
        <f t="shared" si="113"/>
        <v>51.681758627155148</v>
      </c>
      <c r="AB129" s="256">
        <f t="shared" si="113"/>
        <v>66.445856932301581</v>
      </c>
      <c r="AC129" s="256">
        <f t="shared" si="113"/>
        <v>54.95100885836505</v>
      </c>
      <c r="AD129" s="256">
        <f t="shared" si="113"/>
        <v>102.07760455869169</v>
      </c>
      <c r="AE129" s="256">
        <f t="shared" si="113"/>
        <v>194.45103411146965</v>
      </c>
      <c r="AF129" s="256">
        <f t="shared" si="113"/>
        <v>93.920676940640149</v>
      </c>
      <c r="AH129" s="264">
        <f t="shared" si="108"/>
        <v>922.6736713599571</v>
      </c>
      <c r="AI129" s="264">
        <f t="shared" si="109"/>
        <v>922.67367135995721</v>
      </c>
      <c r="AJ129" s="264">
        <f t="shared" si="110"/>
        <v>0</v>
      </c>
      <c r="AM129" s="187"/>
      <c r="AN129" s="264">
        <f t="shared" si="111"/>
        <v>0</v>
      </c>
    </row>
    <row r="130" spans="1:40">
      <c r="A130" s="145" t="s">
        <v>590</v>
      </c>
      <c r="B130" s="125" t="str">
        <f t="shared" si="105"/>
        <v>8800-07499</v>
      </c>
      <c r="C130" s="255" t="str">
        <f t="shared" si="106"/>
        <v>8800</v>
      </c>
      <c r="D130" s="256">
        <f>SUM($F130:K130)</f>
        <v>173.05</v>
      </c>
      <c r="E130" s="257">
        <f t="shared" si="107"/>
        <v>3.422658015843317E-3</v>
      </c>
      <c r="F130" s="258">
        <f>'Div 9 history'!B130</f>
        <v>173.05</v>
      </c>
      <c r="G130" s="258">
        <f>'Div 9 history'!C130</f>
        <v>0</v>
      </c>
      <c r="H130" s="258">
        <f>'Div 9 history'!D130</f>
        <v>0</v>
      </c>
      <c r="I130" s="258">
        <f>'Div 9 history'!E130</f>
        <v>0</v>
      </c>
      <c r="J130" s="258">
        <f>'Div 9 history'!F130</f>
        <v>0</v>
      </c>
      <c r="K130" s="258">
        <f>'Div 9 history'!G130</f>
        <v>0</v>
      </c>
      <c r="L130" s="256">
        <f t="shared" si="112"/>
        <v>16.718657609989851</v>
      </c>
      <c r="M130" s="256">
        <f t="shared" si="112"/>
        <v>18.79039250697981</v>
      </c>
      <c r="N130" s="256">
        <f t="shared" si="112"/>
        <v>16.355855860310459</v>
      </c>
      <c r="O130" s="256">
        <f t="shared" si="112"/>
        <v>15.507036672381316</v>
      </c>
      <c r="P130" s="256">
        <f t="shared" si="112"/>
        <v>19.936982942287322</v>
      </c>
      <c r="Q130" s="256">
        <f t="shared" si="112"/>
        <v>16.48797045972201</v>
      </c>
      <c r="R130" s="256">
        <f t="shared" si="112"/>
        <v>30.628237106636611</v>
      </c>
      <c r="S130" s="256">
        <f t="shared" si="112"/>
        <v>58.344750586034998</v>
      </c>
      <c r="T130" s="256">
        <f t="shared" si="112"/>
        <v>28.180762812667371</v>
      </c>
      <c r="U130" s="256">
        <f t="shared" si="113"/>
        <v>18.711089520752719</v>
      </c>
      <c r="V130" s="256">
        <f t="shared" si="113"/>
        <v>17.850085670287175</v>
      </c>
      <c r="W130" s="256">
        <f t="shared" si="113"/>
        <v>19.335074303621113</v>
      </c>
      <c r="X130" s="256">
        <f t="shared" ref="X130:AF130" si="114">$E130*X$131</f>
        <v>16.718657609989851</v>
      </c>
      <c r="Y130" s="256">
        <f t="shared" si="114"/>
        <v>18.79039250697981</v>
      </c>
      <c r="Z130" s="256">
        <f t="shared" si="114"/>
        <v>16.355855860310459</v>
      </c>
      <c r="AA130" s="256">
        <f t="shared" si="114"/>
        <v>15.507036672381316</v>
      </c>
      <c r="AB130" s="256">
        <f t="shared" si="114"/>
        <v>19.936982942287322</v>
      </c>
      <c r="AC130" s="256">
        <f t="shared" si="114"/>
        <v>16.48797045972201</v>
      </c>
      <c r="AD130" s="256">
        <f t="shared" si="114"/>
        <v>30.628237106636611</v>
      </c>
      <c r="AE130" s="256">
        <f t="shared" si="114"/>
        <v>58.344750586034998</v>
      </c>
      <c r="AF130" s="256">
        <f t="shared" si="114"/>
        <v>28.180762812667371</v>
      </c>
      <c r="AH130" s="264">
        <f t="shared" si="108"/>
        <v>276.8468960516708</v>
      </c>
      <c r="AI130" s="264">
        <f t="shared" si="109"/>
        <v>276.84689605167074</v>
      </c>
      <c r="AJ130" s="264">
        <f t="shared" si="110"/>
        <v>0</v>
      </c>
      <c r="AM130" s="187"/>
      <c r="AN130" s="264">
        <f t="shared" si="111"/>
        <v>0</v>
      </c>
    </row>
    <row r="131" spans="1:40">
      <c r="A131" s="133" t="s">
        <v>17</v>
      </c>
      <c r="B131" s="171"/>
      <c r="C131" s="182"/>
      <c r="D131" s="259">
        <f>SUM(D93:D130)</f>
        <v>50560.12</v>
      </c>
      <c r="E131" s="260">
        <f>SUM(E93:E130)</f>
        <v>1</v>
      </c>
      <c r="F131" s="259">
        <f>SUM(F93:F130)</f>
        <v>8948.6699999999983</v>
      </c>
      <c r="G131" s="259">
        <f t="shared" ref="G131:K131" si="115">SUM(G93:G130)</f>
        <v>17046.62</v>
      </c>
      <c r="H131" s="259">
        <f t="shared" si="115"/>
        <v>8233.5899999999983</v>
      </c>
      <c r="I131" s="259">
        <f t="shared" si="115"/>
        <v>5466.83</v>
      </c>
      <c r="J131" s="259">
        <f t="shared" si="115"/>
        <v>5215.2699999999995</v>
      </c>
      <c r="K131" s="259">
        <f t="shared" si="115"/>
        <v>5649.1399999999994</v>
      </c>
      <c r="L131" s="276">
        <f>'FY21 OM Budget'!H48</f>
        <v>4884.7</v>
      </c>
      <c r="M131" s="276">
        <f>'FY21 OM Budget'!I48</f>
        <v>5490</v>
      </c>
      <c r="N131" s="276">
        <f>'FY21 OM Budget'!J48</f>
        <v>4778.7</v>
      </c>
      <c r="O131" s="276">
        <f>'FY21 OM Budget'!K48</f>
        <v>4530.7</v>
      </c>
      <c r="P131" s="276">
        <f>'FY21 OM Budget'!L48</f>
        <v>5825</v>
      </c>
      <c r="Q131" s="276">
        <f>'FY21 OM Budget'!M48</f>
        <v>4817.3</v>
      </c>
      <c r="R131" s="263">
        <f t="shared" ref="R131" si="116">F131*(1+R$4)</f>
        <v>8948.6699999999983</v>
      </c>
      <c r="S131" s="263">
        <f t="shared" ref="S131" si="117">G131*(1+S$4)</f>
        <v>17046.62</v>
      </c>
      <c r="T131" s="263">
        <f t="shared" ref="T131" si="118">H131*(1+T$4)</f>
        <v>8233.5899999999983</v>
      </c>
      <c r="U131" s="263">
        <f t="shared" ref="U131" si="119">I131*(1+U$4)</f>
        <v>5466.83</v>
      </c>
      <c r="V131" s="263">
        <f t="shared" ref="V131" si="120">J131*(1+V$4)</f>
        <v>5215.2699999999995</v>
      </c>
      <c r="W131" s="263">
        <f t="shared" ref="W131" si="121">K131*(1+W$4)</f>
        <v>5649.1399999999994</v>
      </c>
      <c r="X131" s="263">
        <f t="shared" ref="X131" si="122">L131*(1+X$4)</f>
        <v>4884.7</v>
      </c>
      <c r="Y131" s="263">
        <f t="shared" ref="Y131" si="123">M131*(1+Y$4)</f>
        <v>5490</v>
      </c>
      <c r="Z131" s="263">
        <f t="shared" ref="Z131" si="124">N131*(1+Z$4)</f>
        <v>4778.7</v>
      </c>
      <c r="AA131" s="263">
        <f t="shared" ref="AA131" si="125">O131*(1+AA$4)</f>
        <v>4530.7</v>
      </c>
      <c r="AB131" s="263">
        <f t="shared" ref="AB131" si="126">P131*(1+AB$4)</f>
        <v>5825</v>
      </c>
      <c r="AC131" s="263">
        <f t="shared" ref="AC131" si="127">Q131*(1+AC$4)</f>
        <v>4817.3</v>
      </c>
      <c r="AD131" s="263">
        <f t="shared" ref="AD131" si="128">R131*(1+AD$4)</f>
        <v>8948.6699999999983</v>
      </c>
      <c r="AE131" s="263">
        <f t="shared" ref="AE131" si="129">S131*(1+AE$4)</f>
        <v>17046.62</v>
      </c>
      <c r="AF131" s="263">
        <f t="shared" ref="AF131" si="130">T131*(1+AF$4)</f>
        <v>8233.5899999999983</v>
      </c>
      <c r="AG131" s="51"/>
      <c r="AH131" s="264">
        <f t="shared" si="108"/>
        <v>80886.51999999999</v>
      </c>
      <c r="AI131" s="264">
        <f t="shared" si="109"/>
        <v>80886.51999999999</v>
      </c>
      <c r="AJ131" s="264">
        <f t="shared" si="110"/>
        <v>0</v>
      </c>
      <c r="AM131" s="187"/>
      <c r="AN131" s="88"/>
    </row>
    <row r="132" spans="1:40">
      <c r="A132" s="145"/>
      <c r="B132" s="171"/>
      <c r="C132" s="182"/>
      <c r="D132" s="256">
        <f>D131-SUM(F131:K131)</f>
        <v>0</v>
      </c>
      <c r="F132" s="256">
        <f>F131-'Div 9 history'!B131</f>
        <v>0</v>
      </c>
      <c r="G132" s="256">
        <f>G131-'Div 9 history'!C131</f>
        <v>0</v>
      </c>
      <c r="H132" s="256">
        <f>H131-'Div 9 history'!D131</f>
        <v>0</v>
      </c>
      <c r="I132" s="256">
        <f>I131-'Div 9 history'!E131</f>
        <v>0</v>
      </c>
      <c r="J132" s="256">
        <f>J131-'Div 9 history'!F131</f>
        <v>0</v>
      </c>
      <c r="K132" s="256">
        <f>K131-'Div 9 history'!G131</f>
        <v>0</v>
      </c>
      <c r="L132" s="256">
        <f t="shared" ref="L132:U132" si="131">L131-SUM(L93:L130)</f>
        <v>0</v>
      </c>
      <c r="M132" s="256">
        <f t="shared" ref="M132" si="132">M131-SUM(M93:M130)</f>
        <v>0</v>
      </c>
      <c r="N132" s="256">
        <f t="shared" ref="N132" si="133">N131-SUM(N93:N130)</f>
        <v>0</v>
      </c>
      <c r="O132" s="256">
        <f t="shared" ref="O132" si="134">O131-SUM(O93:O130)</f>
        <v>0</v>
      </c>
      <c r="P132" s="256">
        <f t="shared" ref="P132" si="135">P131-SUM(P93:P130)</f>
        <v>0</v>
      </c>
      <c r="Q132" s="256">
        <f t="shared" ref="Q132" si="136">Q131-SUM(Q93:Q130)</f>
        <v>0</v>
      </c>
      <c r="R132" s="256">
        <f t="shared" ref="R132" si="137">R131-SUM(R93:R130)</f>
        <v>0</v>
      </c>
      <c r="S132" s="256">
        <f t="shared" ref="S132" si="138">S131-SUM(S93:S130)</f>
        <v>0</v>
      </c>
      <c r="T132" s="256">
        <f t="shared" ref="T132" si="139">T131-SUM(T93:T130)</f>
        <v>0</v>
      </c>
      <c r="U132" s="256">
        <f t="shared" si="131"/>
        <v>0</v>
      </c>
      <c r="V132" s="256">
        <f t="shared" ref="V132" si="140">V131-SUM(V93:V130)</f>
        <v>0</v>
      </c>
      <c r="W132" s="256">
        <f t="shared" ref="W132" si="141">W131-SUM(W93:W130)</f>
        <v>0</v>
      </c>
      <c r="X132" s="256">
        <f t="shared" ref="X132" si="142">X131-SUM(X93:X130)</f>
        <v>0</v>
      </c>
      <c r="Y132" s="256">
        <f t="shared" ref="Y132" si="143">Y131-SUM(Y93:Y130)</f>
        <v>0</v>
      </c>
      <c r="Z132" s="256">
        <f t="shared" ref="Z132" si="144">Z131-SUM(Z93:Z130)</f>
        <v>0</v>
      </c>
      <c r="AA132" s="256">
        <f t="shared" ref="AA132" si="145">AA131-SUM(AA93:AA130)</f>
        <v>0</v>
      </c>
      <c r="AB132" s="256">
        <f t="shared" ref="AB132" si="146">AB131-SUM(AB93:AB130)</f>
        <v>0</v>
      </c>
      <c r="AC132" s="256">
        <f t="shared" ref="AC132" si="147">AC131-SUM(AC93:AC130)</f>
        <v>0</v>
      </c>
      <c r="AD132" s="256">
        <f t="shared" ref="AD132" si="148">AD131-SUM(AD93:AD130)</f>
        <v>0</v>
      </c>
      <c r="AE132" s="256">
        <f t="shared" ref="AE132" si="149">AE131-SUM(AE93:AE130)</f>
        <v>0</v>
      </c>
      <c r="AF132" s="256">
        <f t="shared" ref="AF132" si="150">AF131-SUM(AF93:AF130)</f>
        <v>0</v>
      </c>
      <c r="AM132" s="187"/>
      <c r="AN132" s="88"/>
    </row>
    <row r="133" spans="1:40">
      <c r="A133" s="145" t="s">
        <v>394</v>
      </c>
      <c r="B133" s="125" t="str">
        <f t="shared" si="58"/>
        <v>9240-04069</v>
      </c>
      <c r="C133" s="255" t="str">
        <f t="shared" ref="C133" si="151">LEFT(B133,4)</f>
        <v>9240</v>
      </c>
      <c r="D133" s="256">
        <f>SUM($F133:K133)</f>
        <v>202067.90000000002</v>
      </c>
      <c r="E133" s="257">
        <f>D133/$D$143</f>
        <v>2.1557020442523589</v>
      </c>
      <c r="F133" s="258">
        <f>'Div 9 history'!B133</f>
        <v>33390.480000000003</v>
      </c>
      <c r="G133" s="258">
        <f>'Div 9 history'!C133</f>
        <v>33390.480000000003</v>
      </c>
      <c r="H133" s="258">
        <f>'Div 9 history'!D133</f>
        <v>33390.480000000003</v>
      </c>
      <c r="I133" s="258">
        <f>'Div 9 history'!E133</f>
        <v>33390.480000000003</v>
      </c>
      <c r="J133" s="258">
        <f>'Div 9 history'!F133</f>
        <v>33390.480000000003</v>
      </c>
      <c r="K133" s="258">
        <f>'Div 9 history'!G133</f>
        <v>35115.5</v>
      </c>
      <c r="L133" s="256">
        <f t="shared" ref="L133:AA142" si="152">$E133*L$143</f>
        <v>970.06591991356152</v>
      </c>
      <c r="M133" s="256">
        <f t="shared" si="152"/>
        <v>0</v>
      </c>
      <c r="N133" s="256">
        <f t="shared" si="152"/>
        <v>0</v>
      </c>
      <c r="O133" s="256">
        <f t="shared" si="152"/>
        <v>1616.7765331892692</v>
      </c>
      <c r="P133" s="256">
        <f t="shared" si="152"/>
        <v>0</v>
      </c>
      <c r="Q133" s="256">
        <f t="shared" si="152"/>
        <v>0</v>
      </c>
      <c r="R133" s="256">
        <f t="shared" si="152"/>
        <v>32448.273880699791</v>
      </c>
      <c r="S133" s="256">
        <f t="shared" si="152"/>
        <v>31045.148977116372</v>
      </c>
      <c r="T133" s="256">
        <f t="shared" si="152"/>
        <v>32709.717424626713</v>
      </c>
      <c r="U133" s="256">
        <f t="shared" si="152"/>
        <v>36651.785081889677</v>
      </c>
      <c r="V133" s="256">
        <f t="shared" si="152"/>
        <v>35598.853975395061</v>
      </c>
      <c r="W133" s="256">
        <f t="shared" si="152"/>
        <v>33614.120660272347</v>
      </c>
      <c r="X133" s="256">
        <f t="shared" si="152"/>
        <v>970.06591991356152</v>
      </c>
      <c r="Y133" s="256">
        <f t="shared" si="152"/>
        <v>0</v>
      </c>
      <c r="Z133" s="256">
        <f t="shared" si="152"/>
        <v>0</v>
      </c>
      <c r="AA133" s="256">
        <f t="shared" si="152"/>
        <v>1616.7765331892692</v>
      </c>
      <c r="AB133" s="256">
        <f t="shared" ref="V133:AF142" si="153">$E133*AB$143</f>
        <v>0</v>
      </c>
      <c r="AC133" s="256">
        <f t="shared" si="153"/>
        <v>0</v>
      </c>
      <c r="AD133" s="256">
        <f t="shared" si="153"/>
        <v>32448.273880699791</v>
      </c>
      <c r="AE133" s="256">
        <f t="shared" si="153"/>
        <v>31045.148977116372</v>
      </c>
      <c r="AF133" s="256">
        <f t="shared" si="153"/>
        <v>32709.717424626713</v>
      </c>
      <c r="AH133" s="264">
        <f t="shared" ref="AH133" si="154">SUM(F133:Q133)</f>
        <v>204654.74245310284</v>
      </c>
      <c r="AI133" s="264">
        <f t="shared" ref="AI133" si="155">SUM(U133:AF133)</f>
        <v>204654.74245310278</v>
      </c>
      <c r="AJ133" s="264">
        <f t="shared" ref="AJ133" si="156">AI133-AH133</f>
        <v>0</v>
      </c>
      <c r="AM133" s="187"/>
      <c r="AN133" s="264">
        <f t="shared" ref="AN133" si="157">AJ133</f>
        <v>0</v>
      </c>
    </row>
    <row r="134" spans="1:40">
      <c r="A134" s="145" t="s">
        <v>591</v>
      </c>
      <c r="B134" s="125" t="str">
        <f t="shared" ref="B134:B142" si="158">RIGHT(A134,10)</f>
        <v>9210-04070</v>
      </c>
      <c r="C134" s="255" t="str">
        <f t="shared" ref="C134:C142" si="159">LEFT(B134,4)</f>
        <v>9210</v>
      </c>
      <c r="D134" s="256">
        <f>SUM($F134:K134)</f>
        <v>3243.2000000000003</v>
      </c>
      <c r="E134" s="257">
        <f t="shared" ref="E134:E142" si="160">D134/$D$143</f>
        <v>3.4599126679295669E-2</v>
      </c>
      <c r="F134" s="258">
        <f>'Div 9 history'!B134</f>
        <v>0</v>
      </c>
      <c r="G134" s="258">
        <f>'Div 9 history'!C134</f>
        <v>0</v>
      </c>
      <c r="H134" s="258">
        <f>'Div 9 history'!D134</f>
        <v>0</v>
      </c>
      <c r="I134" s="258">
        <f>'Div 9 history'!E134</f>
        <v>2137.8000000000002</v>
      </c>
      <c r="J134" s="258">
        <f>'Div 9 history'!F134</f>
        <v>1003.6</v>
      </c>
      <c r="K134" s="258">
        <f>'Div 9 history'!G134</f>
        <v>101.8</v>
      </c>
      <c r="L134" s="256">
        <f t="shared" si="152"/>
        <v>15.569607005683052</v>
      </c>
      <c r="M134" s="256">
        <f t="shared" si="152"/>
        <v>0</v>
      </c>
      <c r="N134" s="256">
        <f t="shared" si="152"/>
        <v>0</v>
      </c>
      <c r="O134" s="256">
        <f t="shared" si="152"/>
        <v>25.949345009471752</v>
      </c>
      <c r="P134" s="256">
        <f t="shared" si="152"/>
        <v>0</v>
      </c>
      <c r="Q134" s="256">
        <f t="shared" si="152"/>
        <v>0</v>
      </c>
      <c r="R134" s="256">
        <f t="shared" si="152"/>
        <v>520.79643451476238</v>
      </c>
      <c r="S134" s="256">
        <f t="shared" si="152"/>
        <v>498.27620895047556</v>
      </c>
      <c r="T134" s="256">
        <f t="shared" si="152"/>
        <v>524.99261659842728</v>
      </c>
      <c r="U134" s="256">
        <f t="shared" si="152"/>
        <v>588.26300158305492</v>
      </c>
      <c r="V134" s="256">
        <f t="shared" si="153"/>
        <v>571.36340414781978</v>
      </c>
      <c r="W134" s="256">
        <f t="shared" si="153"/>
        <v>539.50833420545894</v>
      </c>
      <c r="X134" s="256">
        <f t="shared" si="153"/>
        <v>15.569607005683052</v>
      </c>
      <c r="Y134" s="256">
        <f t="shared" si="153"/>
        <v>0</v>
      </c>
      <c r="Z134" s="256">
        <f t="shared" si="153"/>
        <v>0</v>
      </c>
      <c r="AA134" s="256">
        <f t="shared" si="153"/>
        <v>25.949345009471752</v>
      </c>
      <c r="AB134" s="256">
        <f t="shared" si="153"/>
        <v>0</v>
      </c>
      <c r="AC134" s="256">
        <f t="shared" si="153"/>
        <v>0</v>
      </c>
      <c r="AD134" s="256">
        <f t="shared" si="153"/>
        <v>520.79643451476238</v>
      </c>
      <c r="AE134" s="256">
        <f t="shared" si="153"/>
        <v>498.27620895047556</v>
      </c>
      <c r="AF134" s="256">
        <f t="shared" si="153"/>
        <v>524.99261659842728</v>
      </c>
      <c r="AH134" s="264">
        <f t="shared" ref="AH134:AH143" si="161">SUM(F134:Q134)</f>
        <v>3284.7189520151551</v>
      </c>
      <c r="AI134" s="264">
        <f t="shared" ref="AI134:AI143" si="162">SUM(U134:AF134)</f>
        <v>3284.7189520151533</v>
      </c>
      <c r="AJ134" s="264">
        <f t="shared" ref="AJ134:AJ143" si="163">AI134-AH134</f>
        <v>0</v>
      </c>
      <c r="AM134" s="187"/>
      <c r="AN134" s="264">
        <f t="shared" ref="AN134:AN142" si="164">AJ134</f>
        <v>0</v>
      </c>
    </row>
    <row r="135" spans="1:40">
      <c r="A135" s="145" t="s">
        <v>395</v>
      </c>
      <c r="B135" s="125" t="str">
        <f t="shared" si="158"/>
        <v>9250-04070</v>
      </c>
      <c r="C135" s="255" t="str">
        <f t="shared" si="159"/>
        <v>9250</v>
      </c>
      <c r="D135" s="256">
        <f>SUM($F135:K135)</f>
        <v>17803.510000000002</v>
      </c>
      <c r="E135" s="257">
        <f t="shared" si="160"/>
        <v>0.18993151758328419</v>
      </c>
      <c r="F135" s="258">
        <f>'Div 9 history'!B135</f>
        <v>2579.3200000000002</v>
      </c>
      <c r="G135" s="258">
        <f>'Div 9 history'!C135</f>
        <v>2579.3200000000002</v>
      </c>
      <c r="H135" s="258">
        <f>'Div 9 history'!D135</f>
        <v>2579.3200000000002</v>
      </c>
      <c r="I135" s="258">
        <f>'Div 9 history'!E135</f>
        <v>4906.91</v>
      </c>
      <c r="J135" s="258">
        <f>'Div 9 history'!F135</f>
        <v>2579.3200000000002</v>
      </c>
      <c r="K135" s="258">
        <f>'Div 9 history'!G135</f>
        <v>2579.3200000000002</v>
      </c>
      <c r="L135" s="256">
        <f t="shared" si="152"/>
        <v>85.469182912477891</v>
      </c>
      <c r="M135" s="256">
        <f t="shared" si="152"/>
        <v>0</v>
      </c>
      <c r="N135" s="256">
        <f t="shared" si="152"/>
        <v>0</v>
      </c>
      <c r="O135" s="256">
        <f t="shared" si="152"/>
        <v>142.44863818746313</v>
      </c>
      <c r="P135" s="256">
        <f t="shared" si="152"/>
        <v>0</v>
      </c>
      <c r="Q135" s="256">
        <f t="shared" si="152"/>
        <v>0</v>
      </c>
      <c r="R135" s="256">
        <f t="shared" si="152"/>
        <v>2858.9061821188698</v>
      </c>
      <c r="S135" s="256">
        <f t="shared" si="152"/>
        <v>2735.2816566390857</v>
      </c>
      <c r="T135" s="256">
        <f t="shared" si="152"/>
        <v>2881.9410765713696</v>
      </c>
      <c r="U135" s="256">
        <f t="shared" si="152"/>
        <v>3229.2631448303941</v>
      </c>
      <c r="V135" s="256">
        <f t="shared" si="153"/>
        <v>3136.4929943820152</v>
      </c>
      <c r="W135" s="256">
        <f t="shared" si="153"/>
        <v>2961.6249454582608</v>
      </c>
      <c r="X135" s="256">
        <f t="shared" si="153"/>
        <v>85.469182912477891</v>
      </c>
      <c r="Y135" s="256">
        <f t="shared" si="153"/>
        <v>0</v>
      </c>
      <c r="Z135" s="256">
        <f t="shared" si="153"/>
        <v>0</v>
      </c>
      <c r="AA135" s="256">
        <f t="shared" si="153"/>
        <v>142.44863818746313</v>
      </c>
      <c r="AB135" s="256">
        <f t="shared" si="153"/>
        <v>0</v>
      </c>
      <c r="AC135" s="256">
        <f t="shared" si="153"/>
        <v>0</v>
      </c>
      <c r="AD135" s="256">
        <f t="shared" si="153"/>
        <v>2858.9061821188698</v>
      </c>
      <c r="AE135" s="256">
        <f t="shared" si="153"/>
        <v>2735.2816566390857</v>
      </c>
      <c r="AF135" s="256">
        <f t="shared" si="153"/>
        <v>2881.9410765713696</v>
      </c>
      <c r="AH135" s="264">
        <f t="shared" si="161"/>
        <v>18031.427821099944</v>
      </c>
      <c r="AI135" s="264">
        <f t="shared" si="162"/>
        <v>18031.427821099936</v>
      </c>
      <c r="AJ135" s="264">
        <f t="shared" si="163"/>
        <v>0</v>
      </c>
      <c r="AM135" s="187"/>
      <c r="AN135" s="264">
        <f t="shared" si="164"/>
        <v>0</v>
      </c>
    </row>
    <row r="136" spans="1:40">
      <c r="A136" s="145" t="s">
        <v>396</v>
      </c>
      <c r="B136" s="125" t="str">
        <f t="shared" si="158"/>
        <v>9240-04072</v>
      </c>
      <c r="C136" s="255" t="str">
        <f t="shared" si="159"/>
        <v>9240</v>
      </c>
      <c r="D136" s="256">
        <f>SUM($F136:K136)</f>
        <v>-130411.79999999999</v>
      </c>
      <c r="E136" s="257">
        <f t="shared" si="160"/>
        <v>-1.3912599866412712</v>
      </c>
      <c r="F136" s="258">
        <f>'Div 9 history'!B136</f>
        <v>-21002.12</v>
      </c>
      <c r="G136" s="258">
        <f>'Div 9 history'!C136</f>
        <v>-21568.39</v>
      </c>
      <c r="H136" s="258">
        <f>'Div 9 history'!D136</f>
        <v>-20996.18</v>
      </c>
      <c r="I136" s="258">
        <f>'Div 9 history'!E136</f>
        <v>-23661.32</v>
      </c>
      <c r="J136" s="258">
        <f>'Div 9 history'!F136</f>
        <v>-20893.28</v>
      </c>
      <c r="K136" s="258">
        <f>'Div 9 history'!G136</f>
        <v>-22290.510000000002</v>
      </c>
      <c r="L136" s="256">
        <f t="shared" si="152"/>
        <v>-626.06699398857199</v>
      </c>
      <c r="M136" s="256">
        <f t="shared" si="152"/>
        <v>0</v>
      </c>
      <c r="N136" s="256">
        <f t="shared" si="152"/>
        <v>0</v>
      </c>
      <c r="O136" s="256">
        <f t="shared" si="152"/>
        <v>-1043.4449899809533</v>
      </c>
      <c r="P136" s="256">
        <f t="shared" si="152"/>
        <v>0</v>
      </c>
      <c r="Q136" s="256">
        <f t="shared" si="152"/>
        <v>0</v>
      </c>
      <c r="R136" s="256">
        <f t="shared" si="152"/>
        <v>-20941.662696920412</v>
      </c>
      <c r="S136" s="256">
        <f t="shared" si="152"/>
        <v>-20036.105484215474</v>
      </c>
      <c r="T136" s="256">
        <f t="shared" si="152"/>
        <v>-21110.394708100263</v>
      </c>
      <c r="U136" s="256">
        <f t="shared" si="152"/>
        <v>-23654.550107871557</v>
      </c>
      <c r="V136" s="256">
        <f t="shared" si="153"/>
        <v>-22975.003079996495</v>
      </c>
      <c r="W136" s="256">
        <f t="shared" si="153"/>
        <v>-21694.083922895737</v>
      </c>
      <c r="X136" s="256">
        <f t="shared" si="153"/>
        <v>-626.06699398857199</v>
      </c>
      <c r="Y136" s="256">
        <f t="shared" si="153"/>
        <v>0</v>
      </c>
      <c r="Z136" s="256">
        <f t="shared" si="153"/>
        <v>0</v>
      </c>
      <c r="AA136" s="256">
        <f t="shared" si="153"/>
        <v>-1043.4449899809533</v>
      </c>
      <c r="AB136" s="256">
        <f t="shared" si="153"/>
        <v>0</v>
      </c>
      <c r="AC136" s="256">
        <f t="shared" si="153"/>
        <v>0</v>
      </c>
      <c r="AD136" s="256">
        <f t="shared" si="153"/>
        <v>-20941.662696920412</v>
      </c>
      <c r="AE136" s="256">
        <f t="shared" si="153"/>
        <v>-20036.105484215474</v>
      </c>
      <c r="AF136" s="256">
        <f t="shared" si="153"/>
        <v>-21110.394708100263</v>
      </c>
      <c r="AH136" s="264">
        <f t="shared" si="161"/>
        <v>-132081.3119839695</v>
      </c>
      <c r="AI136" s="264">
        <f t="shared" si="162"/>
        <v>-132081.31198396944</v>
      </c>
      <c r="AJ136" s="264">
        <f t="shared" si="163"/>
        <v>0</v>
      </c>
      <c r="AM136" s="187"/>
      <c r="AN136" s="264">
        <f t="shared" si="164"/>
        <v>0</v>
      </c>
    </row>
    <row r="137" spans="1:40">
      <c r="A137" s="145" t="s">
        <v>397</v>
      </c>
      <c r="B137" s="125" t="str">
        <f t="shared" si="158"/>
        <v>8700-07120</v>
      </c>
      <c r="C137" s="255" t="str">
        <f t="shared" si="159"/>
        <v>8700</v>
      </c>
      <c r="D137" s="256">
        <f>SUM($F137:K137)</f>
        <v>18.7</v>
      </c>
      <c r="E137" s="257">
        <f t="shared" si="160"/>
        <v>1.9949545785114361E-4</v>
      </c>
      <c r="F137" s="258">
        <f>'Div 9 history'!B137</f>
        <v>0</v>
      </c>
      <c r="G137" s="258">
        <f>'Div 9 history'!C137</f>
        <v>0</v>
      </c>
      <c r="H137" s="258">
        <f>'Div 9 history'!D137</f>
        <v>0</v>
      </c>
      <c r="I137" s="258">
        <f>'Div 9 history'!E137</f>
        <v>0</v>
      </c>
      <c r="J137" s="258">
        <f>'Div 9 history'!F137</f>
        <v>18.7</v>
      </c>
      <c r="K137" s="258">
        <f>'Div 9 history'!G137</f>
        <v>0</v>
      </c>
      <c r="L137" s="256">
        <f t="shared" si="152"/>
        <v>8.977295603301462E-2</v>
      </c>
      <c r="M137" s="256">
        <f t="shared" si="152"/>
        <v>0</v>
      </c>
      <c r="N137" s="256">
        <f t="shared" si="152"/>
        <v>0</v>
      </c>
      <c r="O137" s="256">
        <f t="shared" si="152"/>
        <v>0.1496215933883577</v>
      </c>
      <c r="P137" s="256">
        <f t="shared" si="152"/>
        <v>0</v>
      </c>
      <c r="Q137" s="256">
        <f t="shared" si="152"/>
        <v>0</v>
      </c>
      <c r="R137" s="256">
        <f t="shared" si="152"/>
        <v>3.0028654802127699</v>
      </c>
      <c r="S137" s="256">
        <f t="shared" si="152"/>
        <v>2.8730158816520386</v>
      </c>
      <c r="T137" s="256">
        <f t="shared" si="152"/>
        <v>3.0270602893409562</v>
      </c>
      <c r="U137" s="256">
        <f t="shared" si="152"/>
        <v>3.391871648249607</v>
      </c>
      <c r="V137" s="256">
        <f t="shared" si="153"/>
        <v>3.2944300868167948</v>
      </c>
      <c r="W137" s="256">
        <f t="shared" si="153"/>
        <v>3.1107566137278244</v>
      </c>
      <c r="X137" s="256">
        <f t="shared" si="153"/>
        <v>8.977295603301462E-2</v>
      </c>
      <c r="Y137" s="256">
        <f t="shared" si="153"/>
        <v>0</v>
      </c>
      <c r="Z137" s="256">
        <f t="shared" si="153"/>
        <v>0</v>
      </c>
      <c r="AA137" s="256">
        <f t="shared" si="153"/>
        <v>0.1496215933883577</v>
      </c>
      <c r="AB137" s="256">
        <f t="shared" si="153"/>
        <v>0</v>
      </c>
      <c r="AC137" s="256">
        <f t="shared" si="153"/>
        <v>0</v>
      </c>
      <c r="AD137" s="256">
        <f t="shared" si="153"/>
        <v>3.0028654802127699</v>
      </c>
      <c r="AE137" s="256">
        <f t="shared" si="153"/>
        <v>2.8730158816520386</v>
      </c>
      <c r="AF137" s="256">
        <f t="shared" si="153"/>
        <v>3.0270602893409562</v>
      </c>
      <c r="AH137" s="264">
        <f t="shared" si="161"/>
        <v>18.939394549421372</v>
      </c>
      <c r="AI137" s="264">
        <f t="shared" si="162"/>
        <v>18.939394549421365</v>
      </c>
      <c r="AJ137" s="264">
        <f t="shared" si="163"/>
        <v>0</v>
      </c>
      <c r="AM137" s="187"/>
      <c r="AN137" s="264">
        <f t="shared" si="164"/>
        <v>0</v>
      </c>
    </row>
    <row r="138" spans="1:40">
      <c r="A138" s="145" t="s">
        <v>592</v>
      </c>
      <c r="B138" s="125" t="str">
        <f t="shared" si="158"/>
        <v>8740-07120</v>
      </c>
      <c r="C138" s="255" t="str">
        <f t="shared" si="159"/>
        <v>8740</v>
      </c>
      <c r="D138" s="256">
        <f>SUM($F138:K138)</f>
        <v>786.58</v>
      </c>
      <c r="E138" s="257">
        <f t="shared" si="160"/>
        <v>8.3913977131846278E-3</v>
      </c>
      <c r="F138" s="258">
        <f>'Div 9 history'!B138</f>
        <v>84.62</v>
      </c>
      <c r="G138" s="258">
        <f>'Div 9 history'!C138</f>
        <v>0</v>
      </c>
      <c r="H138" s="258">
        <f>'Div 9 history'!D138</f>
        <v>199.96</v>
      </c>
      <c r="I138" s="258">
        <f>'Div 9 history'!E138</f>
        <v>0</v>
      </c>
      <c r="J138" s="258">
        <f>'Div 9 history'!F138</f>
        <v>414.99</v>
      </c>
      <c r="K138" s="258">
        <f>'Div 9 history'!G138</f>
        <v>87.009999999999991</v>
      </c>
      <c r="L138" s="256">
        <f t="shared" si="152"/>
        <v>3.7761289709330823</v>
      </c>
      <c r="M138" s="256">
        <f t="shared" si="152"/>
        <v>0</v>
      </c>
      <c r="N138" s="256">
        <f t="shared" si="152"/>
        <v>0</v>
      </c>
      <c r="O138" s="256">
        <f t="shared" si="152"/>
        <v>6.2935482848884705</v>
      </c>
      <c r="P138" s="256">
        <f t="shared" si="152"/>
        <v>0</v>
      </c>
      <c r="Q138" s="256">
        <f t="shared" si="152"/>
        <v>0</v>
      </c>
      <c r="R138" s="256">
        <f t="shared" si="152"/>
        <v>126.30983579816902</v>
      </c>
      <c r="S138" s="256">
        <f t="shared" si="152"/>
        <v>120.84795894063426</v>
      </c>
      <c r="T138" s="256">
        <f t="shared" si="152"/>
        <v>127.32754451282402</v>
      </c>
      <c r="U138" s="256">
        <f t="shared" si="152"/>
        <v>142.67264176899337</v>
      </c>
      <c r="V138" s="256">
        <f t="shared" si="153"/>
        <v>138.57394746996547</v>
      </c>
      <c r="W138" s="256">
        <f t="shared" si="153"/>
        <v>130.8480715094135</v>
      </c>
      <c r="X138" s="256">
        <f t="shared" si="153"/>
        <v>3.7761289709330823</v>
      </c>
      <c r="Y138" s="256">
        <f t="shared" si="153"/>
        <v>0</v>
      </c>
      <c r="Z138" s="256">
        <f t="shared" si="153"/>
        <v>0</v>
      </c>
      <c r="AA138" s="256">
        <f t="shared" si="153"/>
        <v>6.2935482848884705</v>
      </c>
      <c r="AB138" s="256">
        <f t="shared" si="153"/>
        <v>0</v>
      </c>
      <c r="AC138" s="256">
        <f t="shared" si="153"/>
        <v>0</v>
      </c>
      <c r="AD138" s="256">
        <f t="shared" si="153"/>
        <v>126.30983579816902</v>
      </c>
      <c r="AE138" s="256">
        <f t="shared" si="153"/>
        <v>120.84795894063426</v>
      </c>
      <c r="AF138" s="256">
        <f t="shared" si="153"/>
        <v>127.32754451282402</v>
      </c>
      <c r="AH138" s="264">
        <f t="shared" si="161"/>
        <v>796.64967725582164</v>
      </c>
      <c r="AI138" s="264">
        <f t="shared" si="162"/>
        <v>796.64967725582119</v>
      </c>
      <c r="AJ138" s="264">
        <f t="shared" si="163"/>
        <v>0</v>
      </c>
      <c r="AM138" s="187"/>
      <c r="AN138" s="264">
        <f t="shared" si="164"/>
        <v>0</v>
      </c>
    </row>
    <row r="139" spans="1:40">
      <c r="A139" s="145" t="s">
        <v>593</v>
      </c>
      <c r="B139" s="125" t="str">
        <f t="shared" si="158"/>
        <v>8750-07120</v>
      </c>
      <c r="C139" s="255" t="str">
        <f t="shared" si="159"/>
        <v>8750</v>
      </c>
      <c r="D139" s="256">
        <f>SUM($F139:K139)</f>
        <v>0</v>
      </c>
      <c r="E139" s="257">
        <f t="shared" si="160"/>
        <v>0</v>
      </c>
      <c r="F139" s="258">
        <f>'Div 9 history'!B139</f>
        <v>0</v>
      </c>
      <c r="G139" s="258">
        <f>'Div 9 history'!C139</f>
        <v>0</v>
      </c>
      <c r="H139" s="258">
        <f>'Div 9 history'!D139</f>
        <v>0</v>
      </c>
      <c r="I139" s="258">
        <f>'Div 9 history'!E139</f>
        <v>0</v>
      </c>
      <c r="J139" s="258">
        <f>'Div 9 history'!F139</f>
        <v>0</v>
      </c>
      <c r="K139" s="258">
        <f>'Div 9 history'!G139</f>
        <v>0</v>
      </c>
      <c r="L139" s="256">
        <f t="shared" si="152"/>
        <v>0</v>
      </c>
      <c r="M139" s="256">
        <f t="shared" si="152"/>
        <v>0</v>
      </c>
      <c r="N139" s="256">
        <f t="shared" si="152"/>
        <v>0</v>
      </c>
      <c r="O139" s="256">
        <f t="shared" si="152"/>
        <v>0</v>
      </c>
      <c r="P139" s="256">
        <f t="shared" si="152"/>
        <v>0</v>
      </c>
      <c r="Q139" s="256">
        <f t="shared" si="152"/>
        <v>0</v>
      </c>
      <c r="R139" s="256">
        <f t="shared" si="152"/>
        <v>0</v>
      </c>
      <c r="S139" s="256">
        <f t="shared" si="152"/>
        <v>0</v>
      </c>
      <c r="T139" s="256">
        <f t="shared" si="152"/>
        <v>0</v>
      </c>
      <c r="U139" s="256">
        <f t="shared" si="152"/>
        <v>0</v>
      </c>
      <c r="V139" s="256">
        <f t="shared" si="153"/>
        <v>0</v>
      </c>
      <c r="W139" s="256">
        <f t="shared" si="153"/>
        <v>0</v>
      </c>
      <c r="X139" s="256">
        <f t="shared" si="153"/>
        <v>0</v>
      </c>
      <c r="Y139" s="256">
        <f t="shared" si="153"/>
        <v>0</v>
      </c>
      <c r="Z139" s="256">
        <f t="shared" si="153"/>
        <v>0</v>
      </c>
      <c r="AA139" s="256">
        <f t="shared" si="153"/>
        <v>0</v>
      </c>
      <c r="AB139" s="256">
        <f t="shared" si="153"/>
        <v>0</v>
      </c>
      <c r="AC139" s="256">
        <f t="shared" si="153"/>
        <v>0</v>
      </c>
      <c r="AD139" s="256">
        <f t="shared" si="153"/>
        <v>0</v>
      </c>
      <c r="AE139" s="256">
        <f t="shared" si="153"/>
        <v>0</v>
      </c>
      <c r="AF139" s="256">
        <f t="shared" si="153"/>
        <v>0</v>
      </c>
      <c r="AH139" s="264">
        <f t="shared" si="161"/>
        <v>0</v>
      </c>
      <c r="AI139" s="264">
        <f t="shared" si="162"/>
        <v>0</v>
      </c>
      <c r="AJ139" s="264">
        <f t="shared" si="163"/>
        <v>0</v>
      </c>
      <c r="AM139" s="187"/>
      <c r="AN139" s="264">
        <f t="shared" si="164"/>
        <v>0</v>
      </c>
    </row>
    <row r="140" spans="1:40">
      <c r="A140" s="145" t="s">
        <v>594</v>
      </c>
      <c r="B140" s="125" t="str">
        <f t="shared" si="158"/>
        <v>8800-07120</v>
      </c>
      <c r="C140" s="255" t="str">
        <f t="shared" si="159"/>
        <v>8800</v>
      </c>
      <c r="D140" s="256">
        <f>SUM($F140:K140)</f>
        <v>228.38</v>
      </c>
      <c r="E140" s="257">
        <f t="shared" si="160"/>
        <v>2.43640495529648E-3</v>
      </c>
      <c r="F140" s="258">
        <f>'Div 9 history'!B140</f>
        <v>0</v>
      </c>
      <c r="G140" s="258">
        <f>'Div 9 history'!C140</f>
        <v>0</v>
      </c>
      <c r="H140" s="258">
        <f>'Div 9 history'!D140</f>
        <v>0</v>
      </c>
      <c r="I140" s="258">
        <f>'Div 9 history'!E140</f>
        <v>228.38</v>
      </c>
      <c r="J140" s="258">
        <f>'Div 9 history'!F140</f>
        <v>0</v>
      </c>
      <c r="K140" s="258">
        <f>'Div 9 history'!G140</f>
        <v>0</v>
      </c>
      <c r="L140" s="256">
        <f t="shared" si="152"/>
        <v>1.096382229883416</v>
      </c>
      <c r="M140" s="256">
        <f t="shared" si="152"/>
        <v>0</v>
      </c>
      <c r="N140" s="256">
        <f t="shared" si="152"/>
        <v>0</v>
      </c>
      <c r="O140" s="256">
        <f t="shared" si="152"/>
        <v>1.82730371647236</v>
      </c>
      <c r="P140" s="256">
        <f t="shared" si="152"/>
        <v>0</v>
      </c>
      <c r="Q140" s="256">
        <f t="shared" si="152"/>
        <v>0</v>
      </c>
      <c r="R140" s="256">
        <f t="shared" si="152"/>
        <v>36.673498308609219</v>
      </c>
      <c r="S140" s="256">
        <f t="shared" si="152"/>
        <v>35.087666687256288</v>
      </c>
      <c r="T140" s="256">
        <f t="shared" si="152"/>
        <v>36.968985501587568</v>
      </c>
      <c r="U140" s="256">
        <f t="shared" si="152"/>
        <v>41.424366151189588</v>
      </c>
      <c r="V140" s="256">
        <f t="shared" si="153"/>
        <v>40.234328514824576</v>
      </c>
      <c r="W140" s="256">
        <f t="shared" si="153"/>
        <v>37.991154836532651</v>
      </c>
      <c r="X140" s="256">
        <f t="shared" si="153"/>
        <v>1.096382229883416</v>
      </c>
      <c r="Y140" s="256">
        <f t="shared" si="153"/>
        <v>0</v>
      </c>
      <c r="Z140" s="256">
        <f t="shared" si="153"/>
        <v>0</v>
      </c>
      <c r="AA140" s="256">
        <f t="shared" si="153"/>
        <v>1.82730371647236</v>
      </c>
      <c r="AB140" s="256">
        <f t="shared" si="153"/>
        <v>0</v>
      </c>
      <c r="AC140" s="256">
        <f t="shared" si="153"/>
        <v>0</v>
      </c>
      <c r="AD140" s="256">
        <f t="shared" si="153"/>
        <v>36.673498308609219</v>
      </c>
      <c r="AE140" s="256">
        <f t="shared" si="153"/>
        <v>35.087666687256288</v>
      </c>
      <c r="AF140" s="256">
        <f t="shared" si="153"/>
        <v>36.968985501587568</v>
      </c>
      <c r="AH140" s="264">
        <f t="shared" si="161"/>
        <v>231.30368594635576</v>
      </c>
      <c r="AI140" s="264">
        <f t="shared" si="162"/>
        <v>231.30368594635564</v>
      </c>
      <c r="AJ140" s="264">
        <f t="shared" si="163"/>
        <v>0</v>
      </c>
      <c r="AM140" s="187"/>
      <c r="AN140" s="264">
        <f t="shared" si="164"/>
        <v>0</v>
      </c>
    </row>
    <row r="141" spans="1:40">
      <c r="A141" s="145" t="s">
        <v>983</v>
      </c>
      <c r="B141" s="125" t="str">
        <f t="shared" si="158"/>
        <v>8810-07120</v>
      </c>
      <c r="C141" s="255" t="str">
        <f t="shared" si="159"/>
        <v>8810</v>
      </c>
      <c r="D141" s="256">
        <f>SUM($F141:K141)</f>
        <v>0</v>
      </c>
      <c r="E141" s="257">
        <f t="shared" si="160"/>
        <v>0</v>
      </c>
      <c r="F141" s="258">
        <f>'Div 9 history'!B141</f>
        <v>0</v>
      </c>
      <c r="G141" s="258">
        <f>'Div 9 history'!C141</f>
        <v>0</v>
      </c>
      <c r="H141" s="258">
        <f>'Div 9 history'!D141</f>
        <v>0</v>
      </c>
      <c r="I141" s="258">
        <f>'Div 9 history'!E141</f>
        <v>0</v>
      </c>
      <c r="J141" s="258">
        <f>'Div 9 history'!F141</f>
        <v>0</v>
      </c>
      <c r="K141" s="258">
        <f>'Div 9 history'!G141</f>
        <v>0</v>
      </c>
      <c r="L141" s="256">
        <f t="shared" si="152"/>
        <v>0</v>
      </c>
      <c r="M141" s="256">
        <f t="shared" si="152"/>
        <v>0</v>
      </c>
      <c r="N141" s="256">
        <f t="shared" si="152"/>
        <v>0</v>
      </c>
      <c r="O141" s="256">
        <f t="shared" si="152"/>
        <v>0</v>
      </c>
      <c r="P141" s="256">
        <f t="shared" si="152"/>
        <v>0</v>
      </c>
      <c r="Q141" s="256">
        <f t="shared" si="152"/>
        <v>0</v>
      </c>
      <c r="R141" s="256">
        <f t="shared" si="152"/>
        <v>0</v>
      </c>
      <c r="S141" s="256">
        <f t="shared" si="152"/>
        <v>0</v>
      </c>
      <c r="T141" s="256">
        <f t="shared" si="152"/>
        <v>0</v>
      </c>
      <c r="U141" s="256">
        <f t="shared" si="152"/>
        <v>0</v>
      </c>
      <c r="V141" s="256">
        <f t="shared" si="153"/>
        <v>0</v>
      </c>
      <c r="W141" s="256">
        <f t="shared" si="153"/>
        <v>0</v>
      </c>
      <c r="X141" s="256">
        <f t="shared" si="153"/>
        <v>0</v>
      </c>
      <c r="Y141" s="256">
        <f t="shared" si="153"/>
        <v>0</v>
      </c>
      <c r="Z141" s="256">
        <f t="shared" si="153"/>
        <v>0</v>
      </c>
      <c r="AA141" s="256">
        <f t="shared" si="153"/>
        <v>0</v>
      </c>
      <c r="AB141" s="256">
        <f t="shared" si="153"/>
        <v>0</v>
      </c>
      <c r="AC141" s="256">
        <f t="shared" si="153"/>
        <v>0</v>
      </c>
      <c r="AD141" s="256">
        <f t="shared" si="153"/>
        <v>0</v>
      </c>
      <c r="AE141" s="256">
        <f t="shared" si="153"/>
        <v>0</v>
      </c>
      <c r="AF141" s="256">
        <f t="shared" si="153"/>
        <v>0</v>
      </c>
      <c r="AG141" s="51"/>
      <c r="AH141" s="264">
        <f t="shared" si="161"/>
        <v>0</v>
      </c>
      <c r="AI141" s="264">
        <f t="shared" si="162"/>
        <v>0</v>
      </c>
      <c r="AJ141" s="264">
        <f t="shared" si="163"/>
        <v>0</v>
      </c>
      <c r="AM141" s="187"/>
      <c r="AN141" s="264">
        <f t="shared" si="164"/>
        <v>0</v>
      </c>
    </row>
    <row r="142" spans="1:40">
      <c r="A142" s="145" t="s">
        <v>984</v>
      </c>
      <c r="B142" s="125" t="str">
        <f t="shared" si="158"/>
        <v>9250-07120</v>
      </c>
      <c r="C142" s="255" t="str">
        <f t="shared" si="159"/>
        <v>9250</v>
      </c>
      <c r="D142" s="256">
        <f>SUM($F142:K142)</f>
        <v>0</v>
      </c>
      <c r="E142" s="257">
        <f t="shared" si="160"/>
        <v>0</v>
      </c>
      <c r="F142" s="258">
        <f>'Div 9 history'!B142</f>
        <v>0</v>
      </c>
      <c r="G142" s="258">
        <f>'Div 9 history'!C142</f>
        <v>0</v>
      </c>
      <c r="H142" s="258">
        <f>'Div 9 history'!D142</f>
        <v>0</v>
      </c>
      <c r="I142" s="258">
        <f>'Div 9 history'!E142</f>
        <v>0</v>
      </c>
      <c r="J142" s="258">
        <f>'Div 9 history'!F142</f>
        <v>0</v>
      </c>
      <c r="K142" s="258">
        <f>'Div 9 history'!G142</f>
        <v>0</v>
      </c>
      <c r="L142" s="256">
        <f t="shared" si="152"/>
        <v>0</v>
      </c>
      <c r="M142" s="256">
        <f t="shared" si="152"/>
        <v>0</v>
      </c>
      <c r="N142" s="256">
        <f t="shared" si="152"/>
        <v>0</v>
      </c>
      <c r="O142" s="256">
        <f t="shared" si="152"/>
        <v>0</v>
      </c>
      <c r="P142" s="256">
        <f t="shared" si="152"/>
        <v>0</v>
      </c>
      <c r="Q142" s="256">
        <f t="shared" si="152"/>
        <v>0</v>
      </c>
      <c r="R142" s="256">
        <f t="shared" si="152"/>
        <v>0</v>
      </c>
      <c r="S142" s="256">
        <f t="shared" si="152"/>
        <v>0</v>
      </c>
      <c r="T142" s="256">
        <f t="shared" si="152"/>
        <v>0</v>
      </c>
      <c r="U142" s="256">
        <f t="shared" si="152"/>
        <v>0</v>
      </c>
      <c r="V142" s="256">
        <f t="shared" si="153"/>
        <v>0</v>
      </c>
      <c r="W142" s="256">
        <f t="shared" si="153"/>
        <v>0</v>
      </c>
      <c r="X142" s="256">
        <f t="shared" si="153"/>
        <v>0</v>
      </c>
      <c r="Y142" s="256">
        <f t="shared" si="153"/>
        <v>0</v>
      </c>
      <c r="Z142" s="256">
        <f t="shared" si="153"/>
        <v>0</v>
      </c>
      <c r="AA142" s="256">
        <f t="shared" si="153"/>
        <v>0</v>
      </c>
      <c r="AB142" s="256">
        <f t="shared" si="153"/>
        <v>0</v>
      </c>
      <c r="AC142" s="256">
        <f t="shared" si="153"/>
        <v>0</v>
      </c>
      <c r="AD142" s="256">
        <f t="shared" si="153"/>
        <v>0</v>
      </c>
      <c r="AE142" s="256">
        <f t="shared" si="153"/>
        <v>0</v>
      </c>
      <c r="AF142" s="256">
        <f t="shared" si="153"/>
        <v>0</v>
      </c>
      <c r="AH142" s="264">
        <f t="shared" si="161"/>
        <v>0</v>
      </c>
      <c r="AI142" s="264">
        <f t="shared" si="162"/>
        <v>0</v>
      </c>
      <c r="AJ142" s="264">
        <f t="shared" si="163"/>
        <v>0</v>
      </c>
      <c r="AM142" s="187"/>
      <c r="AN142" s="264">
        <f t="shared" si="164"/>
        <v>0</v>
      </c>
    </row>
    <row r="143" spans="1:40">
      <c r="A143" s="133" t="s">
        <v>18</v>
      </c>
      <c r="B143" s="171"/>
      <c r="C143" s="182"/>
      <c r="D143" s="259">
        <f>SUM(D133:D142)</f>
        <v>93736.470000000059</v>
      </c>
      <c r="E143" s="260">
        <f>SUM(E133:E142)</f>
        <v>0.99999999999999989</v>
      </c>
      <c r="F143" s="259">
        <f>SUM(F133:F142)</f>
        <v>15052.300000000005</v>
      </c>
      <c r="G143" s="259">
        <f t="shared" ref="G143:K143" si="165">SUM(G133:G142)</f>
        <v>14401.410000000003</v>
      </c>
      <c r="H143" s="259">
        <f t="shared" si="165"/>
        <v>15173.580000000002</v>
      </c>
      <c r="I143" s="259">
        <f t="shared" si="165"/>
        <v>17002.250000000004</v>
      </c>
      <c r="J143" s="259">
        <f t="shared" si="165"/>
        <v>16513.810000000005</v>
      </c>
      <c r="K143" s="259">
        <f t="shared" si="165"/>
        <v>15593.12</v>
      </c>
      <c r="L143" s="276">
        <f>'FY21 OM Budget'!H55</f>
        <v>450</v>
      </c>
      <c r="M143" s="276">
        <f>'FY21 OM Budget'!I55</f>
        <v>0</v>
      </c>
      <c r="N143" s="276">
        <f>'FY21 OM Budget'!J55</f>
        <v>0</v>
      </c>
      <c r="O143" s="276">
        <f>'FY21 OM Budget'!K55</f>
        <v>750</v>
      </c>
      <c r="P143" s="276">
        <f>'FY21 OM Budget'!L55</f>
        <v>0</v>
      </c>
      <c r="Q143" s="276">
        <f>'FY21 OM Budget'!M55</f>
        <v>0</v>
      </c>
      <c r="R143" s="263">
        <f t="shared" ref="R143" si="166">F143*(1+R$4)</f>
        <v>15052.300000000005</v>
      </c>
      <c r="S143" s="263">
        <f t="shared" ref="S143" si="167">G143*(1+S$4)</f>
        <v>14401.410000000003</v>
      </c>
      <c r="T143" s="263">
        <f t="shared" ref="T143" si="168">H143*(1+T$4)</f>
        <v>15173.580000000002</v>
      </c>
      <c r="U143" s="263">
        <f t="shared" ref="U143" si="169">I143*(1+U$4)</f>
        <v>17002.250000000004</v>
      </c>
      <c r="V143" s="263">
        <f t="shared" ref="V143" si="170">J143*(1+V$4)</f>
        <v>16513.810000000005</v>
      </c>
      <c r="W143" s="263">
        <f t="shared" ref="W143" si="171">K143*(1+W$4)</f>
        <v>15593.12</v>
      </c>
      <c r="X143" s="263">
        <f t="shared" ref="X143" si="172">L143*(1+X$4)</f>
        <v>450</v>
      </c>
      <c r="Y143" s="263">
        <f t="shared" ref="Y143" si="173">M143*(1+Y$4)</f>
        <v>0</v>
      </c>
      <c r="Z143" s="263">
        <f t="shared" ref="Z143" si="174">N143*(1+Z$4)</f>
        <v>0</v>
      </c>
      <c r="AA143" s="263">
        <f t="shared" ref="AA143" si="175">O143*(1+AA$4)</f>
        <v>750</v>
      </c>
      <c r="AB143" s="263">
        <f t="shared" ref="AB143" si="176">P143*(1+AB$4)</f>
        <v>0</v>
      </c>
      <c r="AC143" s="263">
        <f t="shared" ref="AC143" si="177">Q143*(1+AC$4)</f>
        <v>0</v>
      </c>
      <c r="AD143" s="263">
        <f t="shared" ref="AD143" si="178">R143*(1+AD$4)</f>
        <v>15052.300000000005</v>
      </c>
      <c r="AE143" s="263">
        <f t="shared" ref="AE143" si="179">S143*(1+AE$4)</f>
        <v>14401.410000000003</v>
      </c>
      <c r="AF143" s="263">
        <f t="shared" ref="AF143" si="180">T143*(1+AF$4)</f>
        <v>15173.580000000002</v>
      </c>
      <c r="AH143" s="264">
        <f t="shared" si="161"/>
        <v>94936.47</v>
      </c>
      <c r="AI143" s="264">
        <f t="shared" si="162"/>
        <v>94936.470000000016</v>
      </c>
      <c r="AJ143" s="264">
        <f t="shared" si="163"/>
        <v>0</v>
      </c>
      <c r="AM143" s="187"/>
      <c r="AN143" s="88"/>
    </row>
    <row r="144" spans="1:40">
      <c r="A144" s="145"/>
      <c r="B144" s="171"/>
      <c r="C144" s="182"/>
      <c r="D144" s="256">
        <f>D143-SUM(F143:K143)</f>
        <v>0</v>
      </c>
      <c r="F144" s="256">
        <f>F143-'Div 9 history'!B143</f>
        <v>0</v>
      </c>
      <c r="G144" s="256">
        <f>G143-'Div 9 history'!C143</f>
        <v>0</v>
      </c>
      <c r="H144" s="256">
        <f>H143-'Div 9 history'!D143</f>
        <v>0</v>
      </c>
      <c r="I144" s="256">
        <f>I143-'Div 9 history'!E143</f>
        <v>0</v>
      </c>
      <c r="J144" s="256">
        <f>J143-'Div 9 history'!F143</f>
        <v>0</v>
      </c>
      <c r="K144" s="256">
        <f>K143-'Div 9 history'!G143</f>
        <v>0</v>
      </c>
      <c r="L144" s="256">
        <f t="shared" ref="L144:U144" si="181">L143-SUM(L133:L142)</f>
        <v>0</v>
      </c>
      <c r="M144" s="256">
        <f t="shared" ref="M144" si="182">M143-SUM(M133:M142)</f>
        <v>0</v>
      </c>
      <c r="N144" s="256">
        <f t="shared" ref="N144" si="183">N143-SUM(N133:N142)</f>
        <v>0</v>
      </c>
      <c r="O144" s="256">
        <f t="shared" ref="O144" si="184">O143-SUM(O133:O142)</f>
        <v>0</v>
      </c>
      <c r="P144" s="256">
        <f t="shared" ref="P144" si="185">P143-SUM(P133:P142)</f>
        <v>0</v>
      </c>
      <c r="Q144" s="256">
        <f t="shared" ref="Q144" si="186">Q143-SUM(Q133:Q142)</f>
        <v>0</v>
      </c>
      <c r="R144" s="256">
        <f t="shared" ref="R144" si="187">R143-SUM(R133:R142)</f>
        <v>0</v>
      </c>
      <c r="S144" s="256">
        <f t="shared" ref="S144" si="188">S143-SUM(S133:S142)</f>
        <v>0</v>
      </c>
      <c r="T144" s="256">
        <f t="shared" ref="T144" si="189">T143-SUM(T133:T142)</f>
        <v>0</v>
      </c>
      <c r="U144" s="256">
        <f t="shared" si="181"/>
        <v>0</v>
      </c>
      <c r="V144" s="256">
        <f t="shared" ref="V144" si="190">V143-SUM(V133:V142)</f>
        <v>0</v>
      </c>
      <c r="W144" s="256">
        <f t="shared" ref="W144" si="191">W143-SUM(W133:W142)</f>
        <v>0</v>
      </c>
      <c r="X144" s="256">
        <f t="shared" ref="X144" si="192">X143-SUM(X133:X142)</f>
        <v>0</v>
      </c>
      <c r="Y144" s="256">
        <f t="shared" ref="Y144" si="193">Y143-SUM(Y133:Y142)</f>
        <v>0</v>
      </c>
      <c r="Z144" s="256">
        <f t="shared" ref="Z144" si="194">Z143-SUM(Z133:Z142)</f>
        <v>0</v>
      </c>
      <c r="AA144" s="256">
        <f t="shared" ref="AA144" si="195">AA143-SUM(AA133:AA142)</f>
        <v>0</v>
      </c>
      <c r="AB144" s="256">
        <f t="shared" ref="AB144" si="196">AB143-SUM(AB133:AB142)</f>
        <v>0</v>
      </c>
      <c r="AC144" s="256">
        <f t="shared" ref="AC144" si="197">AC143-SUM(AC133:AC142)</f>
        <v>0</v>
      </c>
      <c r="AD144" s="256">
        <f t="shared" ref="AD144" si="198">AD143-SUM(AD133:AD142)</f>
        <v>0</v>
      </c>
      <c r="AE144" s="256">
        <f t="shared" ref="AE144" si="199">AE143-SUM(AE133:AE142)</f>
        <v>0</v>
      </c>
      <c r="AF144" s="256">
        <f t="shared" ref="AF144" si="200">AF143-SUM(AF133:AF142)</f>
        <v>0</v>
      </c>
      <c r="AM144" s="187"/>
    </row>
    <row r="145" spans="1:39">
      <c r="A145" s="145" t="s">
        <v>401</v>
      </c>
      <c r="B145" s="125" t="str">
        <f t="shared" ref="B145:B329" si="201">RIGHT(A145,10)</f>
        <v>8810-04308</v>
      </c>
      <c r="C145" s="255" t="str">
        <f t="shared" ref="C145" si="202">LEFT(B145,4)</f>
        <v>8810</v>
      </c>
      <c r="D145" s="256">
        <f>SUM($F145:K145)</f>
        <v>94376.290000000008</v>
      </c>
      <c r="E145" s="257">
        <f>D145/$D$197</f>
        <v>0.17337982010668079</v>
      </c>
      <c r="F145" s="258">
        <f>'Div 9 history'!B145</f>
        <v>17104.27</v>
      </c>
      <c r="G145" s="258">
        <f>'Div 9 history'!C145</f>
        <v>17104.3</v>
      </c>
      <c r="H145" s="258">
        <f>'Div 9 history'!D145</f>
        <v>17104.23</v>
      </c>
      <c r="I145" s="258">
        <f>'Div 9 history'!E145</f>
        <v>10536.6</v>
      </c>
      <c r="J145" s="258">
        <f>'Div 9 history'!F145</f>
        <v>16263.42</v>
      </c>
      <c r="K145" s="258">
        <f>'Div 9 history'!G145</f>
        <v>16263.47</v>
      </c>
      <c r="L145" s="256">
        <f t="shared" ref="L145:AA160" si="203">$E145*L$197</f>
        <v>14593.91693582165</v>
      </c>
      <c r="M145" s="256">
        <f t="shared" si="203"/>
        <v>14828.928080581652</v>
      </c>
      <c r="N145" s="256">
        <f t="shared" si="203"/>
        <v>13837.360220400542</v>
      </c>
      <c r="O145" s="256">
        <f t="shared" si="203"/>
        <v>14597.197282018069</v>
      </c>
      <c r="P145" s="256">
        <f t="shared" si="203"/>
        <v>13646.836603681711</v>
      </c>
      <c r="Q145" s="256">
        <f t="shared" si="203"/>
        <v>13642.335663551743</v>
      </c>
      <c r="R145" s="256">
        <f t="shared" si="203"/>
        <v>15643.570503334908</v>
      </c>
      <c r="S145" s="256">
        <f t="shared" si="203"/>
        <v>14852.041344400081</v>
      </c>
      <c r="T145" s="256">
        <f t="shared" si="203"/>
        <v>15567.210562963523</v>
      </c>
      <c r="U145" s="256">
        <f t="shared" si="203"/>
        <v>14714.745332453998</v>
      </c>
      <c r="V145" s="256">
        <f t="shared" si="203"/>
        <v>16748.979553398065</v>
      </c>
      <c r="W145" s="256">
        <f t="shared" si="203"/>
        <v>16849.742703449465</v>
      </c>
      <c r="X145" s="256">
        <f t="shared" si="203"/>
        <v>14593.91693582165</v>
      </c>
      <c r="Y145" s="256">
        <f t="shared" si="203"/>
        <v>14828.928080581652</v>
      </c>
      <c r="Z145" s="256">
        <f t="shared" si="203"/>
        <v>13837.360220400542</v>
      </c>
      <c r="AA145" s="256">
        <f t="shared" si="203"/>
        <v>14597.197282018069</v>
      </c>
      <c r="AB145" s="256">
        <f t="shared" ref="V145:AF160" si="204">$E145*AB$197</f>
        <v>13646.836603681711</v>
      </c>
      <c r="AC145" s="256">
        <f t="shared" si="204"/>
        <v>13642.335663551743</v>
      </c>
      <c r="AD145" s="256">
        <f t="shared" si="204"/>
        <v>15643.570503334908</v>
      </c>
      <c r="AE145" s="256">
        <f t="shared" si="204"/>
        <v>14852.041344400081</v>
      </c>
      <c r="AF145" s="256">
        <f t="shared" si="204"/>
        <v>15567.210562963523</v>
      </c>
      <c r="AH145" s="264">
        <f t="shared" ref="AH145" si="205">SUM(F145:Q145)</f>
        <v>179522.86478605538</v>
      </c>
      <c r="AI145" s="264">
        <f t="shared" ref="AI145" si="206">SUM(U145:AF145)</f>
        <v>179522.86478605543</v>
      </c>
      <c r="AJ145" s="264">
        <f t="shared" ref="AJ145" si="207">AI145-AH145</f>
        <v>0</v>
      </c>
      <c r="AM145" s="264">
        <f t="shared" ref="AM145" si="208">AJ145</f>
        <v>0</v>
      </c>
    </row>
    <row r="146" spans="1:39">
      <c r="A146" s="145" t="s">
        <v>402</v>
      </c>
      <c r="B146" s="125" t="str">
        <f t="shared" ref="B146:B209" si="209">RIGHT(A146,10)</f>
        <v>8810-04561</v>
      </c>
      <c r="C146" s="255" t="str">
        <f t="shared" ref="C146:C209" si="210">LEFT(B146,4)</f>
        <v>8810</v>
      </c>
      <c r="D146" s="256">
        <f>SUM($F146:K146)</f>
        <v>0</v>
      </c>
      <c r="E146" s="257">
        <f t="shared" ref="E146:E196" si="211">D146/$D$197</f>
        <v>0</v>
      </c>
      <c r="F146" s="258">
        <f>'Div 9 history'!B146</f>
        <v>0</v>
      </c>
      <c r="G146" s="258">
        <f>'Div 9 history'!C146</f>
        <v>0</v>
      </c>
      <c r="H146" s="258">
        <f>'Div 9 history'!D146</f>
        <v>0</v>
      </c>
      <c r="I146" s="258">
        <f>'Div 9 history'!E146</f>
        <v>0</v>
      </c>
      <c r="J146" s="258">
        <f>'Div 9 history'!F146</f>
        <v>0</v>
      </c>
      <c r="K146" s="258">
        <f>'Div 9 history'!G146</f>
        <v>0</v>
      </c>
      <c r="L146" s="256">
        <f t="shared" si="203"/>
        <v>0</v>
      </c>
      <c r="M146" s="256">
        <f t="shared" si="203"/>
        <v>0</v>
      </c>
      <c r="N146" s="256">
        <f t="shared" si="203"/>
        <v>0</v>
      </c>
      <c r="O146" s="256">
        <f t="shared" si="203"/>
        <v>0</v>
      </c>
      <c r="P146" s="256">
        <f t="shared" si="203"/>
        <v>0</v>
      </c>
      <c r="Q146" s="256">
        <f t="shared" si="203"/>
        <v>0</v>
      </c>
      <c r="R146" s="256">
        <f t="shared" si="203"/>
        <v>0</v>
      </c>
      <c r="S146" s="256">
        <f t="shared" si="203"/>
        <v>0</v>
      </c>
      <c r="T146" s="256">
        <f t="shared" si="203"/>
        <v>0</v>
      </c>
      <c r="U146" s="256">
        <f t="shared" si="203"/>
        <v>0</v>
      </c>
      <c r="V146" s="256">
        <f t="shared" si="204"/>
        <v>0</v>
      </c>
      <c r="W146" s="256">
        <f t="shared" si="204"/>
        <v>0</v>
      </c>
      <c r="X146" s="256">
        <f t="shared" si="204"/>
        <v>0</v>
      </c>
      <c r="Y146" s="256">
        <f t="shared" si="204"/>
        <v>0</v>
      </c>
      <c r="Z146" s="256">
        <f t="shared" si="204"/>
        <v>0</v>
      </c>
      <c r="AA146" s="256">
        <f t="shared" si="204"/>
        <v>0</v>
      </c>
      <c r="AB146" s="256">
        <f t="shared" si="204"/>
        <v>0</v>
      </c>
      <c r="AC146" s="256">
        <f t="shared" si="204"/>
        <v>0</v>
      </c>
      <c r="AD146" s="256">
        <f t="shared" si="204"/>
        <v>0</v>
      </c>
      <c r="AE146" s="256">
        <f t="shared" si="204"/>
        <v>0</v>
      </c>
      <c r="AF146" s="256">
        <f t="shared" si="204"/>
        <v>0</v>
      </c>
      <c r="AH146" s="264">
        <f t="shared" ref="AH146:AH197" si="212">SUM(F146:Q146)</f>
        <v>0</v>
      </c>
      <c r="AI146" s="264">
        <f t="shared" ref="AI146:AI197" si="213">SUM(U146:AF146)</f>
        <v>0</v>
      </c>
      <c r="AJ146" s="264">
        <f t="shared" ref="AJ146:AJ197" si="214">AI146-AH146</f>
        <v>0</v>
      </c>
      <c r="AM146" s="264">
        <f t="shared" ref="AM146:AM196" si="215">AJ146</f>
        <v>0</v>
      </c>
    </row>
    <row r="147" spans="1:39">
      <c r="A147" s="145" t="s">
        <v>595</v>
      </c>
      <c r="B147" s="125" t="str">
        <f t="shared" si="209"/>
        <v>9020-04562</v>
      </c>
      <c r="C147" s="255" t="str">
        <f t="shared" si="210"/>
        <v>9020</v>
      </c>
      <c r="D147" s="256">
        <f>SUM($F147:K147)</f>
        <v>-137.02999999999997</v>
      </c>
      <c r="E147" s="257">
        <f t="shared" si="211"/>
        <v>-2.5173946495691304E-4</v>
      </c>
      <c r="F147" s="258">
        <f>'Div 9 history'!B147</f>
        <v>20.37</v>
      </c>
      <c r="G147" s="258">
        <f>'Div 9 history'!C147</f>
        <v>-15.34</v>
      </c>
      <c r="H147" s="258">
        <f>'Div 9 history'!D147</f>
        <v>-41.65</v>
      </c>
      <c r="I147" s="258">
        <f>'Div 9 history'!E147</f>
        <v>-2.59</v>
      </c>
      <c r="J147" s="258">
        <f>'Div 9 history'!F147</f>
        <v>-76.959999999999994</v>
      </c>
      <c r="K147" s="258">
        <f>'Div 9 history'!G147</f>
        <v>-20.86</v>
      </c>
      <c r="L147" s="256">
        <f t="shared" si="203"/>
        <v>-21.189691157764731</v>
      </c>
      <c r="M147" s="256">
        <f t="shared" si="203"/>
        <v>-21.53091645032988</v>
      </c>
      <c r="N147" s="256">
        <f t="shared" si="203"/>
        <v>-20.091205863268048</v>
      </c>
      <c r="O147" s="256">
        <f t="shared" si="203"/>
        <v>-21.194454068441718</v>
      </c>
      <c r="P147" s="256">
        <f t="shared" si="203"/>
        <v>-19.814574400016195</v>
      </c>
      <c r="Q147" s="256">
        <f t="shared" si="203"/>
        <v>-19.808039243505913</v>
      </c>
      <c r="R147" s="256">
        <f t="shared" si="203"/>
        <v>-22.713739500376438</v>
      </c>
      <c r="S147" s="256">
        <f t="shared" si="203"/>
        <v>-21.564475838403293</v>
      </c>
      <c r="T147" s="256">
        <f t="shared" si="203"/>
        <v>-22.602868405220111</v>
      </c>
      <c r="U147" s="256">
        <f t="shared" si="203"/>
        <v>-21.365128390893211</v>
      </c>
      <c r="V147" s="256">
        <f t="shared" si="204"/>
        <v>-24.318742220128975</v>
      </c>
      <c r="W147" s="256">
        <f t="shared" si="204"/>
        <v>-24.465045644977987</v>
      </c>
      <c r="X147" s="256">
        <f t="shared" si="204"/>
        <v>-21.189691157764731</v>
      </c>
      <c r="Y147" s="256">
        <f t="shared" si="204"/>
        <v>-21.53091645032988</v>
      </c>
      <c r="Z147" s="256">
        <f t="shared" si="204"/>
        <v>-20.091205863268048</v>
      </c>
      <c r="AA147" s="256">
        <f t="shared" si="204"/>
        <v>-21.194454068441718</v>
      </c>
      <c r="AB147" s="256">
        <f t="shared" si="204"/>
        <v>-19.814574400016195</v>
      </c>
      <c r="AC147" s="256">
        <f t="shared" si="204"/>
        <v>-19.808039243505913</v>
      </c>
      <c r="AD147" s="256">
        <f t="shared" si="204"/>
        <v>-22.713739500376438</v>
      </c>
      <c r="AE147" s="256">
        <f t="shared" si="204"/>
        <v>-21.564475838403293</v>
      </c>
      <c r="AF147" s="256">
        <f t="shared" si="204"/>
        <v>-22.602868405220111</v>
      </c>
      <c r="AH147" s="264">
        <f t="shared" si="212"/>
        <v>-260.65888118332646</v>
      </c>
      <c r="AI147" s="264">
        <f t="shared" si="213"/>
        <v>-260.65888118332651</v>
      </c>
      <c r="AJ147" s="264">
        <f t="shared" si="214"/>
        <v>0</v>
      </c>
      <c r="AM147" s="264">
        <f t="shared" si="215"/>
        <v>0</v>
      </c>
    </row>
    <row r="148" spans="1:39">
      <c r="A148" s="145" t="s">
        <v>404</v>
      </c>
      <c r="B148" s="125" t="str">
        <f t="shared" si="209"/>
        <v>8700-04564</v>
      </c>
      <c r="C148" s="255" t="str">
        <f t="shared" si="210"/>
        <v>8700</v>
      </c>
      <c r="D148" s="256">
        <f>SUM($F148:K148)</f>
        <v>2211.77</v>
      </c>
      <c r="E148" s="257">
        <f t="shared" si="211"/>
        <v>4.0632693308600429E-3</v>
      </c>
      <c r="F148" s="258">
        <f>'Div 9 history'!B148</f>
        <v>509.44</v>
      </c>
      <c r="G148" s="258">
        <f>'Div 9 history'!C148</f>
        <v>494.83</v>
      </c>
      <c r="H148" s="258">
        <f>'Div 9 history'!D148</f>
        <v>0</v>
      </c>
      <c r="I148" s="258">
        <f>'Div 9 history'!E148</f>
        <v>342.41</v>
      </c>
      <c r="J148" s="258">
        <f>'Div 9 history'!F148</f>
        <v>468.34</v>
      </c>
      <c r="K148" s="258">
        <f>'Div 9 history'!G148</f>
        <v>396.75</v>
      </c>
      <c r="L148" s="256">
        <f t="shared" si="203"/>
        <v>342.01797571341541</v>
      </c>
      <c r="M148" s="256">
        <f t="shared" si="203"/>
        <v>347.52561539331623</v>
      </c>
      <c r="N148" s="256">
        <f t="shared" si="203"/>
        <v>324.28757492666119</v>
      </c>
      <c r="O148" s="256">
        <f t="shared" si="203"/>
        <v>342.0948527691553</v>
      </c>
      <c r="P148" s="256">
        <f t="shared" si="203"/>
        <v>319.82252952436568</v>
      </c>
      <c r="Q148" s="256">
        <f t="shared" si="203"/>
        <v>319.7170470525366</v>
      </c>
      <c r="R148" s="256">
        <f t="shared" si="203"/>
        <v>366.61729267129539</v>
      </c>
      <c r="S148" s="256">
        <f t="shared" si="203"/>
        <v>348.0672898278134</v>
      </c>
      <c r="T148" s="256">
        <f t="shared" si="203"/>
        <v>364.82774759259797</v>
      </c>
      <c r="U148" s="256">
        <f t="shared" si="203"/>
        <v>344.84966811009184</v>
      </c>
      <c r="V148" s="256">
        <f t="shared" si="204"/>
        <v>392.52327578059317</v>
      </c>
      <c r="W148" s="256">
        <f t="shared" si="204"/>
        <v>394.88472601760913</v>
      </c>
      <c r="X148" s="256">
        <f t="shared" si="204"/>
        <v>342.01797571341541</v>
      </c>
      <c r="Y148" s="256">
        <f t="shared" si="204"/>
        <v>347.52561539331623</v>
      </c>
      <c r="Z148" s="256">
        <f t="shared" si="204"/>
        <v>324.28757492666119</v>
      </c>
      <c r="AA148" s="256">
        <f t="shared" si="204"/>
        <v>342.0948527691553</v>
      </c>
      <c r="AB148" s="256">
        <f t="shared" si="204"/>
        <v>319.82252952436568</v>
      </c>
      <c r="AC148" s="256">
        <f t="shared" si="204"/>
        <v>319.7170470525366</v>
      </c>
      <c r="AD148" s="256">
        <f t="shared" si="204"/>
        <v>366.61729267129539</v>
      </c>
      <c r="AE148" s="256">
        <f t="shared" si="204"/>
        <v>348.0672898278134</v>
      </c>
      <c r="AF148" s="256">
        <f t="shared" si="204"/>
        <v>364.82774759259797</v>
      </c>
      <c r="AH148" s="264">
        <f t="shared" si="212"/>
        <v>4207.2355953794504</v>
      </c>
      <c r="AI148" s="264">
        <f t="shared" si="213"/>
        <v>4207.2355953794513</v>
      </c>
      <c r="AJ148" s="264">
        <f t="shared" si="214"/>
        <v>0</v>
      </c>
      <c r="AM148" s="264">
        <f t="shared" si="215"/>
        <v>0</v>
      </c>
    </row>
    <row r="149" spans="1:39">
      <c r="A149" s="145" t="s">
        <v>406</v>
      </c>
      <c r="B149" s="125" t="str">
        <f t="shared" si="209"/>
        <v>8810-04578</v>
      </c>
      <c r="C149" s="255" t="str">
        <f t="shared" si="210"/>
        <v>8810</v>
      </c>
      <c r="D149" s="256">
        <f>SUM($F149:K149)</f>
        <v>353231.17</v>
      </c>
      <c r="E149" s="257">
        <f t="shared" si="211"/>
        <v>0.64892524076409841</v>
      </c>
      <c r="F149" s="258">
        <f>'Div 9 history'!B149</f>
        <v>58871.85</v>
      </c>
      <c r="G149" s="258">
        <f>'Div 9 history'!C149</f>
        <v>58871.87</v>
      </c>
      <c r="H149" s="258">
        <f>'Div 9 history'!D149</f>
        <v>58871.87000000001</v>
      </c>
      <c r="I149" s="258">
        <f>'Div 9 history'!E149</f>
        <v>58871.859999999993</v>
      </c>
      <c r="J149" s="258">
        <f>'Div 9 history'!F149</f>
        <v>58871.85</v>
      </c>
      <c r="K149" s="258">
        <f>'Div 9 history'!G149</f>
        <v>58871.869999999995</v>
      </c>
      <c r="L149" s="256">
        <f t="shared" si="203"/>
        <v>54622.049183360519</v>
      </c>
      <c r="M149" s="256">
        <f t="shared" si="203"/>
        <v>55501.647879459029</v>
      </c>
      <c r="N149" s="256">
        <f t="shared" si="203"/>
        <v>51790.41198126712</v>
      </c>
      <c r="O149" s="256">
        <f t="shared" si="203"/>
        <v>54634.326848915785</v>
      </c>
      <c r="P149" s="256">
        <f t="shared" si="203"/>
        <v>51077.321012696266</v>
      </c>
      <c r="Q149" s="256">
        <f t="shared" si="203"/>
        <v>51060.474913446036</v>
      </c>
      <c r="R149" s="256">
        <f t="shared" si="203"/>
        <v>58550.688015713247</v>
      </c>
      <c r="S149" s="256">
        <f t="shared" si="203"/>
        <v>55588.156103305322</v>
      </c>
      <c r="T149" s="256">
        <f t="shared" si="203"/>
        <v>58264.888361175916</v>
      </c>
      <c r="U149" s="256">
        <f t="shared" si="203"/>
        <v>55074.28518364903</v>
      </c>
      <c r="V149" s="256">
        <f t="shared" si="204"/>
        <v>62688.00822699086</v>
      </c>
      <c r="W149" s="256">
        <f t="shared" si="204"/>
        <v>63065.144109165733</v>
      </c>
      <c r="X149" s="256">
        <f t="shared" si="204"/>
        <v>54622.049183360519</v>
      </c>
      <c r="Y149" s="256">
        <f t="shared" si="204"/>
        <v>55501.647879459029</v>
      </c>
      <c r="Z149" s="256">
        <f t="shared" si="204"/>
        <v>51790.41198126712</v>
      </c>
      <c r="AA149" s="256">
        <f t="shared" si="204"/>
        <v>54634.326848915785</v>
      </c>
      <c r="AB149" s="256">
        <f t="shared" si="204"/>
        <v>51077.321012696266</v>
      </c>
      <c r="AC149" s="256">
        <f t="shared" si="204"/>
        <v>51060.474913446036</v>
      </c>
      <c r="AD149" s="256">
        <f t="shared" si="204"/>
        <v>58550.688015713247</v>
      </c>
      <c r="AE149" s="256">
        <f t="shared" si="204"/>
        <v>55588.156103305322</v>
      </c>
      <c r="AF149" s="256">
        <f t="shared" si="204"/>
        <v>58264.888361175916</v>
      </c>
      <c r="AH149" s="264">
        <f t="shared" si="212"/>
        <v>671917.40181914472</v>
      </c>
      <c r="AI149" s="264">
        <f t="shared" si="213"/>
        <v>671917.40181914484</v>
      </c>
      <c r="AJ149" s="264">
        <f t="shared" si="214"/>
        <v>0</v>
      </c>
      <c r="AM149" s="264">
        <f t="shared" si="215"/>
        <v>0</v>
      </c>
    </row>
    <row r="150" spans="1:39">
      <c r="A150" s="145" t="s">
        <v>398</v>
      </c>
      <c r="B150" s="125" t="str">
        <f t="shared" si="209"/>
        <v>8250-04580</v>
      </c>
      <c r="C150" s="255" t="str">
        <f t="shared" si="210"/>
        <v>8250</v>
      </c>
      <c r="D150" s="256">
        <f>SUM($F150:K150)</f>
        <v>-132.47</v>
      </c>
      <c r="E150" s="257">
        <f t="shared" si="211"/>
        <v>-2.4336223398410768E-4</v>
      </c>
      <c r="F150" s="258">
        <f>'Div 9 history'!B150</f>
        <v>-30.06</v>
      </c>
      <c r="G150" s="258">
        <f>'Div 9 history'!C150</f>
        <v>-18.010000000000002</v>
      </c>
      <c r="H150" s="258">
        <f>'Div 9 history'!D150</f>
        <v>0</v>
      </c>
      <c r="I150" s="258">
        <f>'Div 9 history'!E150</f>
        <v>-72.930000000000007</v>
      </c>
      <c r="J150" s="258">
        <f>'Div 9 history'!F150</f>
        <v>-11.47</v>
      </c>
      <c r="K150" s="258">
        <f>'Div 9 history'!G150</f>
        <v>0</v>
      </c>
      <c r="L150" s="256">
        <f t="shared" si="203"/>
        <v>-20.484553657367687</v>
      </c>
      <c r="M150" s="256">
        <f t="shared" si="203"/>
        <v>-20.814423864666125</v>
      </c>
      <c r="N150" s="256">
        <f t="shared" si="203"/>
        <v>-19.422623080399319</v>
      </c>
      <c r="O150" s="256">
        <f t="shared" si="203"/>
        <v>-20.489158070834669</v>
      </c>
      <c r="P150" s="256">
        <f t="shared" si="203"/>
        <v>-19.155197188718862</v>
      </c>
      <c r="Q150" s="256">
        <f t="shared" si="203"/>
        <v>-19.148879505124636</v>
      </c>
      <c r="R150" s="256">
        <f t="shared" si="203"/>
        <v>-21.957885657263862</v>
      </c>
      <c r="S150" s="256">
        <f t="shared" si="203"/>
        <v>-20.846866484078557</v>
      </c>
      <c r="T150" s="256">
        <f t="shared" si="203"/>
        <v>-21.850704062172579</v>
      </c>
      <c r="U150" s="256">
        <f t="shared" si="203"/>
        <v>-20.65415279823122</v>
      </c>
      <c r="V150" s="256">
        <f t="shared" si="204"/>
        <v>-23.509478084364634</v>
      </c>
      <c r="W150" s="256">
        <f t="shared" si="204"/>
        <v>-23.650912913889183</v>
      </c>
      <c r="X150" s="256">
        <f t="shared" si="204"/>
        <v>-20.484553657367687</v>
      </c>
      <c r="Y150" s="256">
        <f t="shared" si="204"/>
        <v>-20.814423864666125</v>
      </c>
      <c r="Z150" s="256">
        <f t="shared" si="204"/>
        <v>-19.422623080399319</v>
      </c>
      <c r="AA150" s="256">
        <f t="shared" si="204"/>
        <v>-20.489158070834669</v>
      </c>
      <c r="AB150" s="256">
        <f t="shared" si="204"/>
        <v>-19.155197188718862</v>
      </c>
      <c r="AC150" s="256">
        <f t="shared" si="204"/>
        <v>-19.148879505124636</v>
      </c>
      <c r="AD150" s="256">
        <f t="shared" si="204"/>
        <v>-21.957885657263862</v>
      </c>
      <c r="AE150" s="256">
        <f t="shared" si="204"/>
        <v>-20.846866484078557</v>
      </c>
      <c r="AF150" s="256">
        <f t="shared" si="204"/>
        <v>-21.850704062172579</v>
      </c>
      <c r="AH150" s="264">
        <f t="shared" si="212"/>
        <v>-251.98483536711129</v>
      </c>
      <c r="AI150" s="264">
        <f t="shared" si="213"/>
        <v>-251.98483536711132</v>
      </c>
      <c r="AJ150" s="264">
        <f t="shared" si="214"/>
        <v>0</v>
      </c>
      <c r="AM150" s="264">
        <f t="shared" si="215"/>
        <v>0</v>
      </c>
    </row>
    <row r="151" spans="1:39">
      <c r="A151" s="145" t="s">
        <v>400</v>
      </c>
      <c r="B151" s="125" t="str">
        <f t="shared" si="209"/>
        <v>8810-04580</v>
      </c>
      <c r="C151" s="255" t="str">
        <f t="shared" si="210"/>
        <v>8810</v>
      </c>
      <c r="D151" s="256">
        <f>SUM($F151:K151)</f>
        <v>-214750.02000000002</v>
      </c>
      <c r="E151" s="257">
        <f t="shared" si="211"/>
        <v>-0.39451985064793393</v>
      </c>
      <c r="F151" s="258">
        <f>'Div 9 history'!B151</f>
        <v>-37286.910000000003</v>
      </c>
      <c r="G151" s="258">
        <f>'Div 9 history'!C151</f>
        <v>-41756.080000000009</v>
      </c>
      <c r="H151" s="258">
        <f>'Div 9 history'!D151</f>
        <v>-36029.81</v>
      </c>
      <c r="I151" s="258">
        <f>'Div 9 history'!E151</f>
        <v>-33978.699999999997</v>
      </c>
      <c r="J151" s="258">
        <f>'Div 9 history'!F151</f>
        <v>-31890.58</v>
      </c>
      <c r="K151" s="258">
        <f>'Div 9 history'!G151</f>
        <v>-33807.939999999995</v>
      </c>
      <c r="L151" s="256">
        <f t="shared" si="203"/>
        <v>-33207.958840573599</v>
      </c>
      <c r="M151" s="256">
        <f t="shared" si="203"/>
        <v>-33742.718662531355</v>
      </c>
      <c r="N151" s="256">
        <f t="shared" si="203"/>
        <v>-31486.439910683293</v>
      </c>
      <c r="O151" s="256">
        <f t="shared" si="203"/>
        <v>-33215.423156147859</v>
      </c>
      <c r="P151" s="256">
        <f t="shared" si="203"/>
        <v>-31052.909937203287</v>
      </c>
      <c r="Q151" s="256">
        <f t="shared" si="203"/>
        <v>-31042.668201880471</v>
      </c>
      <c r="R151" s="256">
        <f t="shared" si="203"/>
        <v>-35596.409632785748</v>
      </c>
      <c r="S151" s="256">
        <f t="shared" si="203"/>
        <v>-33795.312103821248</v>
      </c>
      <c r="T151" s="256">
        <f t="shared" si="203"/>
        <v>-35422.655200163383</v>
      </c>
      <c r="U151" s="256">
        <f t="shared" si="203"/>
        <v>-33482.899724490155</v>
      </c>
      <c r="V151" s="256">
        <f t="shared" si="204"/>
        <v>-38111.730118569241</v>
      </c>
      <c r="W151" s="256">
        <f t="shared" si="204"/>
        <v>-38341.013220170309</v>
      </c>
      <c r="X151" s="256">
        <f t="shared" si="204"/>
        <v>-33207.958840573599</v>
      </c>
      <c r="Y151" s="256">
        <f t="shared" si="204"/>
        <v>-33742.718662531355</v>
      </c>
      <c r="Z151" s="256">
        <f t="shared" si="204"/>
        <v>-31486.439910683293</v>
      </c>
      <c r="AA151" s="256">
        <f t="shared" si="204"/>
        <v>-33215.423156147859</v>
      </c>
      <c r="AB151" s="256">
        <f t="shared" si="204"/>
        <v>-31052.909937203287</v>
      </c>
      <c r="AC151" s="256">
        <f t="shared" si="204"/>
        <v>-31042.668201880471</v>
      </c>
      <c r="AD151" s="256">
        <f t="shared" si="204"/>
        <v>-35596.409632785748</v>
      </c>
      <c r="AE151" s="256">
        <f t="shared" si="204"/>
        <v>-33795.312103821248</v>
      </c>
      <c r="AF151" s="256">
        <f t="shared" si="204"/>
        <v>-35422.655200163383</v>
      </c>
      <c r="AH151" s="264">
        <f t="shared" si="212"/>
        <v>-408498.13870901993</v>
      </c>
      <c r="AI151" s="264">
        <f t="shared" si="213"/>
        <v>-408498.13870901993</v>
      </c>
      <c r="AJ151" s="264">
        <f t="shared" si="214"/>
        <v>0</v>
      </c>
      <c r="AM151" s="264">
        <f t="shared" si="215"/>
        <v>0</v>
      </c>
    </row>
    <row r="152" spans="1:39">
      <c r="A152" s="145" t="s">
        <v>596</v>
      </c>
      <c r="B152" s="125" t="str">
        <f t="shared" si="209"/>
        <v>8770-04580</v>
      </c>
      <c r="C152" s="255" t="str">
        <f t="shared" si="210"/>
        <v>8770</v>
      </c>
      <c r="D152" s="256">
        <f>SUM($F152:K152)</f>
        <v>0</v>
      </c>
      <c r="E152" s="257">
        <f t="shared" si="211"/>
        <v>0</v>
      </c>
      <c r="F152" s="258">
        <f>'Div 9 history'!B152</f>
        <v>0</v>
      </c>
      <c r="G152" s="258">
        <f>'Div 9 history'!C152</f>
        <v>0</v>
      </c>
      <c r="H152" s="258">
        <f>'Div 9 history'!D152</f>
        <v>0</v>
      </c>
      <c r="I152" s="258">
        <f>'Div 9 history'!E152</f>
        <v>0</v>
      </c>
      <c r="J152" s="258">
        <f>'Div 9 history'!F152</f>
        <v>0</v>
      </c>
      <c r="K152" s="258">
        <f>'Div 9 history'!G152</f>
        <v>0</v>
      </c>
      <c r="L152" s="256">
        <f t="shared" si="203"/>
        <v>0</v>
      </c>
      <c r="M152" s="256">
        <f t="shared" si="203"/>
        <v>0</v>
      </c>
      <c r="N152" s="256">
        <f t="shared" si="203"/>
        <v>0</v>
      </c>
      <c r="O152" s="256">
        <f t="shared" si="203"/>
        <v>0</v>
      </c>
      <c r="P152" s="256">
        <f t="shared" si="203"/>
        <v>0</v>
      </c>
      <c r="Q152" s="256">
        <f t="shared" si="203"/>
        <v>0</v>
      </c>
      <c r="R152" s="256">
        <f t="shared" si="203"/>
        <v>0</v>
      </c>
      <c r="S152" s="256">
        <f t="shared" si="203"/>
        <v>0</v>
      </c>
      <c r="T152" s="256">
        <f t="shared" si="203"/>
        <v>0</v>
      </c>
      <c r="U152" s="256">
        <f t="shared" si="203"/>
        <v>0</v>
      </c>
      <c r="V152" s="256">
        <f t="shared" si="204"/>
        <v>0</v>
      </c>
      <c r="W152" s="256">
        <f t="shared" si="204"/>
        <v>0</v>
      </c>
      <c r="X152" s="256">
        <f t="shared" si="204"/>
        <v>0</v>
      </c>
      <c r="Y152" s="256">
        <f t="shared" si="204"/>
        <v>0</v>
      </c>
      <c r="Z152" s="256">
        <f t="shared" si="204"/>
        <v>0</v>
      </c>
      <c r="AA152" s="256">
        <f t="shared" si="204"/>
        <v>0</v>
      </c>
      <c r="AB152" s="256">
        <f t="shared" si="204"/>
        <v>0</v>
      </c>
      <c r="AC152" s="256">
        <f t="shared" si="204"/>
        <v>0</v>
      </c>
      <c r="AD152" s="256">
        <f t="shared" si="204"/>
        <v>0</v>
      </c>
      <c r="AE152" s="256">
        <f t="shared" si="204"/>
        <v>0</v>
      </c>
      <c r="AF152" s="256">
        <f t="shared" si="204"/>
        <v>0</v>
      </c>
      <c r="AH152" s="264">
        <f t="shared" si="212"/>
        <v>0</v>
      </c>
      <c r="AI152" s="264">
        <f t="shared" si="213"/>
        <v>0</v>
      </c>
      <c r="AJ152" s="264">
        <f t="shared" si="214"/>
        <v>0</v>
      </c>
      <c r="AM152" s="264">
        <f t="shared" si="215"/>
        <v>0</v>
      </c>
    </row>
    <row r="153" spans="1:39">
      <c r="A153" s="145" t="s">
        <v>409</v>
      </c>
      <c r="B153" s="125" t="str">
        <f t="shared" si="209"/>
        <v>8250-04581</v>
      </c>
      <c r="C153" s="255" t="str">
        <f t="shared" si="210"/>
        <v>8250</v>
      </c>
      <c r="D153" s="256">
        <f>SUM($F153:K153)</f>
        <v>762</v>
      </c>
      <c r="E153" s="257">
        <f t="shared" si="211"/>
        <v>1.3998793862451124E-3</v>
      </c>
      <c r="F153" s="258">
        <f>'Div 9 history'!B153</f>
        <v>149</v>
      </c>
      <c r="G153" s="258">
        <f>'Div 9 history'!C153</f>
        <v>82</v>
      </c>
      <c r="H153" s="258">
        <f>'Div 9 history'!D153</f>
        <v>0</v>
      </c>
      <c r="I153" s="258">
        <f>'Div 9 history'!E153</f>
        <v>457</v>
      </c>
      <c r="J153" s="258">
        <f>'Div 9 history'!F153</f>
        <v>74</v>
      </c>
      <c r="K153" s="258">
        <f>'Div 9 history'!G153</f>
        <v>0</v>
      </c>
      <c r="L153" s="256">
        <f t="shared" si="203"/>
        <v>117.83218756634844</v>
      </c>
      <c r="M153" s="256">
        <f t="shared" si="203"/>
        <v>119.72968207802211</v>
      </c>
      <c r="N153" s="256">
        <f t="shared" si="203"/>
        <v>111.72370187411701</v>
      </c>
      <c r="O153" s="256">
        <f t="shared" si="203"/>
        <v>117.85867328433622</v>
      </c>
      <c r="P153" s="256">
        <f t="shared" si="203"/>
        <v>110.18540241415998</v>
      </c>
      <c r="Q153" s="256">
        <f t="shared" si="203"/>
        <v>110.14906154529307</v>
      </c>
      <c r="R153" s="256">
        <f t="shared" si="203"/>
        <v>126.30715536223344</v>
      </c>
      <c r="S153" s="256">
        <f t="shared" si="203"/>
        <v>119.9162999990025</v>
      </c>
      <c r="T153" s="256">
        <f t="shared" si="203"/>
        <v>125.69062048294334</v>
      </c>
      <c r="U153" s="256">
        <f t="shared" si="203"/>
        <v>118.80776351062269</v>
      </c>
      <c r="V153" s="256">
        <f t="shared" si="204"/>
        <v>135.23229637114707</v>
      </c>
      <c r="W153" s="256">
        <f t="shared" si="204"/>
        <v>136.04586427405116</v>
      </c>
      <c r="X153" s="256">
        <f t="shared" si="204"/>
        <v>117.83218756634844</v>
      </c>
      <c r="Y153" s="256">
        <f t="shared" si="204"/>
        <v>119.72968207802211</v>
      </c>
      <c r="Z153" s="256">
        <f t="shared" si="204"/>
        <v>111.72370187411701</v>
      </c>
      <c r="AA153" s="256">
        <f t="shared" si="204"/>
        <v>117.85867328433622</v>
      </c>
      <c r="AB153" s="256">
        <f t="shared" si="204"/>
        <v>110.18540241415998</v>
      </c>
      <c r="AC153" s="256">
        <f t="shared" si="204"/>
        <v>110.14906154529307</v>
      </c>
      <c r="AD153" s="256">
        <f t="shared" si="204"/>
        <v>126.30715536223344</v>
      </c>
      <c r="AE153" s="256">
        <f t="shared" si="204"/>
        <v>119.9162999990025</v>
      </c>
      <c r="AF153" s="256">
        <f t="shared" si="204"/>
        <v>125.69062048294334</v>
      </c>
      <c r="AH153" s="264">
        <f t="shared" si="212"/>
        <v>1449.4787087622769</v>
      </c>
      <c r="AI153" s="264">
        <f t="shared" si="213"/>
        <v>1449.4787087622772</v>
      </c>
      <c r="AJ153" s="264">
        <f t="shared" si="214"/>
        <v>0</v>
      </c>
      <c r="AM153" s="264">
        <f t="shared" si="215"/>
        <v>0</v>
      </c>
    </row>
    <row r="154" spans="1:39">
      <c r="A154" s="145" t="s">
        <v>906</v>
      </c>
      <c r="B154" s="125" t="str">
        <f t="shared" si="209"/>
        <v>9310-04581</v>
      </c>
      <c r="C154" s="255" t="str">
        <f t="shared" si="210"/>
        <v>9310</v>
      </c>
      <c r="D154" s="256">
        <f>SUM($F154:K154)</f>
        <v>0</v>
      </c>
      <c r="E154" s="257">
        <f t="shared" si="211"/>
        <v>0</v>
      </c>
      <c r="F154" s="258">
        <f>'Div 9 history'!B154</f>
        <v>0</v>
      </c>
      <c r="G154" s="258">
        <f>'Div 9 history'!C154</f>
        <v>0</v>
      </c>
      <c r="H154" s="258">
        <f>'Div 9 history'!D154</f>
        <v>0</v>
      </c>
      <c r="I154" s="258">
        <f>'Div 9 history'!E154</f>
        <v>0</v>
      </c>
      <c r="J154" s="258">
        <f>'Div 9 history'!F154</f>
        <v>0</v>
      </c>
      <c r="K154" s="258">
        <f>'Div 9 history'!G154</f>
        <v>0</v>
      </c>
      <c r="L154" s="256">
        <f t="shared" si="203"/>
        <v>0</v>
      </c>
      <c r="M154" s="256">
        <f t="shared" si="203"/>
        <v>0</v>
      </c>
      <c r="N154" s="256">
        <f t="shared" si="203"/>
        <v>0</v>
      </c>
      <c r="O154" s="256">
        <f t="shared" si="203"/>
        <v>0</v>
      </c>
      <c r="P154" s="256">
        <f t="shared" si="203"/>
        <v>0</v>
      </c>
      <c r="Q154" s="256">
        <f t="shared" si="203"/>
        <v>0</v>
      </c>
      <c r="R154" s="256">
        <f t="shared" si="203"/>
        <v>0</v>
      </c>
      <c r="S154" s="256">
        <f t="shared" si="203"/>
        <v>0</v>
      </c>
      <c r="T154" s="256">
        <f t="shared" si="203"/>
        <v>0</v>
      </c>
      <c r="U154" s="256">
        <f t="shared" si="203"/>
        <v>0</v>
      </c>
      <c r="V154" s="256">
        <f t="shared" si="204"/>
        <v>0</v>
      </c>
      <c r="W154" s="256">
        <f t="shared" si="204"/>
        <v>0</v>
      </c>
      <c r="X154" s="256">
        <f t="shared" si="204"/>
        <v>0</v>
      </c>
      <c r="Y154" s="256">
        <f t="shared" si="204"/>
        <v>0</v>
      </c>
      <c r="Z154" s="256">
        <f t="shared" si="204"/>
        <v>0</v>
      </c>
      <c r="AA154" s="256">
        <f t="shared" si="204"/>
        <v>0</v>
      </c>
      <c r="AB154" s="256">
        <f t="shared" si="204"/>
        <v>0</v>
      </c>
      <c r="AC154" s="256">
        <f t="shared" si="204"/>
        <v>0</v>
      </c>
      <c r="AD154" s="256">
        <f t="shared" si="204"/>
        <v>0</v>
      </c>
      <c r="AE154" s="256">
        <f t="shared" si="204"/>
        <v>0</v>
      </c>
      <c r="AF154" s="256">
        <f t="shared" si="204"/>
        <v>0</v>
      </c>
      <c r="AH154" s="264">
        <f t="shared" si="212"/>
        <v>0</v>
      </c>
      <c r="AI154" s="264">
        <f t="shared" si="213"/>
        <v>0</v>
      </c>
      <c r="AJ154" s="264">
        <f t="shared" si="214"/>
        <v>0</v>
      </c>
      <c r="AM154" s="264">
        <f t="shared" si="215"/>
        <v>0</v>
      </c>
    </row>
    <row r="155" spans="1:39">
      <c r="A155" s="145" t="s">
        <v>597</v>
      </c>
      <c r="B155" s="125" t="str">
        <f t="shared" si="209"/>
        <v>8810-04581</v>
      </c>
      <c r="C155" s="255" t="str">
        <f t="shared" si="210"/>
        <v>8810</v>
      </c>
      <c r="D155" s="256">
        <f>SUM($F155:K155)</f>
        <v>5950</v>
      </c>
      <c r="E155" s="257">
        <f t="shared" si="211"/>
        <v>1.0930816729866693E-2</v>
      </c>
      <c r="F155" s="258">
        <f>'Div 9 history'!B155</f>
        <v>0</v>
      </c>
      <c r="G155" s="258">
        <f>'Div 9 history'!C155</f>
        <v>5750</v>
      </c>
      <c r="H155" s="258">
        <f>'Div 9 history'!D155</f>
        <v>0</v>
      </c>
      <c r="I155" s="258">
        <f>'Div 9 history'!E155</f>
        <v>0</v>
      </c>
      <c r="J155" s="258">
        <f>'Div 9 history'!F155</f>
        <v>400</v>
      </c>
      <c r="K155" s="258">
        <f>'Div 9 history'!G155</f>
        <v>-200</v>
      </c>
      <c r="L155" s="256">
        <f t="shared" si="203"/>
        <v>920.08072968474187</v>
      </c>
      <c r="M155" s="256">
        <f t="shared" si="203"/>
        <v>934.89712383757421</v>
      </c>
      <c r="N155" s="256">
        <f t="shared" si="203"/>
        <v>872.3832364186303</v>
      </c>
      <c r="O155" s="256">
        <f t="shared" si="203"/>
        <v>920.28754073727112</v>
      </c>
      <c r="P155" s="256">
        <f t="shared" si="203"/>
        <v>860.37158053051428</v>
      </c>
      <c r="Q155" s="256">
        <f t="shared" si="203"/>
        <v>860.0878165282071</v>
      </c>
      <c r="R155" s="256">
        <f t="shared" si="203"/>
        <v>986.25665932452625</v>
      </c>
      <c r="S155" s="256">
        <f t="shared" si="203"/>
        <v>936.35431101583322</v>
      </c>
      <c r="T155" s="256">
        <f t="shared" si="203"/>
        <v>981.44250902035822</v>
      </c>
      <c r="U155" s="256">
        <f t="shared" si="203"/>
        <v>927.69841586378618</v>
      </c>
      <c r="V155" s="256">
        <f t="shared" si="204"/>
        <v>1055.9477210083007</v>
      </c>
      <c r="W155" s="256">
        <f t="shared" si="204"/>
        <v>1062.3003837671974</v>
      </c>
      <c r="X155" s="256">
        <f t="shared" si="204"/>
        <v>920.08072968474187</v>
      </c>
      <c r="Y155" s="256">
        <f t="shared" si="204"/>
        <v>934.89712383757421</v>
      </c>
      <c r="Z155" s="256">
        <f t="shared" si="204"/>
        <v>872.3832364186303</v>
      </c>
      <c r="AA155" s="256">
        <f t="shared" si="204"/>
        <v>920.28754073727112</v>
      </c>
      <c r="AB155" s="256">
        <f t="shared" si="204"/>
        <v>860.37158053051428</v>
      </c>
      <c r="AC155" s="256">
        <f t="shared" si="204"/>
        <v>860.0878165282071</v>
      </c>
      <c r="AD155" s="256">
        <f t="shared" si="204"/>
        <v>986.25665932452625</v>
      </c>
      <c r="AE155" s="256">
        <f t="shared" si="204"/>
        <v>936.35431101583322</v>
      </c>
      <c r="AF155" s="256">
        <f t="shared" si="204"/>
        <v>981.44250902035822</v>
      </c>
      <c r="AH155" s="264">
        <f t="shared" si="212"/>
        <v>11318.108027736938</v>
      </c>
      <c r="AI155" s="264">
        <f t="shared" si="213"/>
        <v>11318.108027736942</v>
      </c>
      <c r="AJ155" s="264">
        <f t="shared" si="214"/>
        <v>0</v>
      </c>
      <c r="AM155" s="264">
        <f t="shared" si="215"/>
        <v>0</v>
      </c>
    </row>
    <row r="156" spans="1:39">
      <c r="A156" s="145" t="s">
        <v>598</v>
      </c>
      <c r="B156" s="125" t="str">
        <f t="shared" si="209"/>
        <v>8770-04581</v>
      </c>
      <c r="C156" s="255" t="str">
        <f t="shared" si="210"/>
        <v>8770</v>
      </c>
      <c r="D156" s="256">
        <f>SUM($F156:K156)</f>
        <v>0</v>
      </c>
      <c r="E156" s="257">
        <f t="shared" si="211"/>
        <v>0</v>
      </c>
      <c r="F156" s="258">
        <f>'Div 9 history'!B156</f>
        <v>0</v>
      </c>
      <c r="G156" s="258">
        <f>'Div 9 history'!C156</f>
        <v>0</v>
      </c>
      <c r="H156" s="258">
        <f>'Div 9 history'!D156</f>
        <v>0</v>
      </c>
      <c r="I156" s="258">
        <f>'Div 9 history'!E156</f>
        <v>0</v>
      </c>
      <c r="J156" s="258">
        <f>'Div 9 history'!F156</f>
        <v>0</v>
      </c>
      <c r="K156" s="258">
        <f>'Div 9 history'!G156</f>
        <v>0</v>
      </c>
      <c r="L156" s="256">
        <f t="shared" si="203"/>
        <v>0</v>
      </c>
      <c r="M156" s="256">
        <f t="shared" si="203"/>
        <v>0</v>
      </c>
      <c r="N156" s="256">
        <f t="shared" si="203"/>
        <v>0</v>
      </c>
      <c r="O156" s="256">
        <f t="shared" si="203"/>
        <v>0</v>
      </c>
      <c r="P156" s="256">
        <f t="shared" si="203"/>
        <v>0</v>
      </c>
      <c r="Q156" s="256">
        <f t="shared" si="203"/>
        <v>0</v>
      </c>
      <c r="R156" s="256">
        <f t="shared" si="203"/>
        <v>0</v>
      </c>
      <c r="S156" s="256">
        <f t="shared" si="203"/>
        <v>0</v>
      </c>
      <c r="T156" s="256">
        <f t="shared" si="203"/>
        <v>0</v>
      </c>
      <c r="U156" s="256">
        <f t="shared" si="203"/>
        <v>0</v>
      </c>
      <c r="V156" s="256">
        <f t="shared" si="204"/>
        <v>0</v>
      </c>
      <c r="W156" s="256">
        <f t="shared" si="204"/>
        <v>0</v>
      </c>
      <c r="X156" s="256">
        <f t="shared" si="204"/>
        <v>0</v>
      </c>
      <c r="Y156" s="256">
        <f t="shared" si="204"/>
        <v>0</v>
      </c>
      <c r="Z156" s="256">
        <f t="shared" si="204"/>
        <v>0</v>
      </c>
      <c r="AA156" s="256">
        <f t="shared" si="204"/>
        <v>0</v>
      </c>
      <c r="AB156" s="256">
        <f t="shared" si="204"/>
        <v>0</v>
      </c>
      <c r="AC156" s="256">
        <f t="shared" si="204"/>
        <v>0</v>
      </c>
      <c r="AD156" s="256">
        <f t="shared" si="204"/>
        <v>0</v>
      </c>
      <c r="AE156" s="256">
        <f t="shared" si="204"/>
        <v>0</v>
      </c>
      <c r="AF156" s="256">
        <f t="shared" si="204"/>
        <v>0</v>
      </c>
      <c r="AH156" s="264">
        <f t="shared" si="212"/>
        <v>0</v>
      </c>
      <c r="AI156" s="264">
        <f t="shared" si="213"/>
        <v>0</v>
      </c>
      <c r="AJ156" s="264">
        <f t="shared" si="214"/>
        <v>0</v>
      </c>
      <c r="AM156" s="264">
        <f t="shared" si="215"/>
        <v>0</v>
      </c>
    </row>
    <row r="157" spans="1:39">
      <c r="A157" s="145" t="s">
        <v>781</v>
      </c>
      <c r="B157" s="125" t="str">
        <f t="shared" si="209"/>
        <v>9320-04582</v>
      </c>
      <c r="C157" s="255" t="str">
        <f t="shared" si="210"/>
        <v>9320</v>
      </c>
      <c r="D157" s="256">
        <f>SUM($F157:K157)</f>
        <v>0</v>
      </c>
      <c r="E157" s="257">
        <f t="shared" si="211"/>
        <v>0</v>
      </c>
      <c r="F157" s="258">
        <f>'Div 9 history'!B157</f>
        <v>0</v>
      </c>
      <c r="G157" s="258">
        <f>'Div 9 history'!C157</f>
        <v>0</v>
      </c>
      <c r="H157" s="258">
        <f>'Div 9 history'!D157</f>
        <v>0</v>
      </c>
      <c r="I157" s="258">
        <f>'Div 9 history'!E157</f>
        <v>0</v>
      </c>
      <c r="J157" s="258">
        <f>'Div 9 history'!F157</f>
        <v>0</v>
      </c>
      <c r="K157" s="258">
        <f>'Div 9 history'!G157</f>
        <v>0</v>
      </c>
      <c r="L157" s="256">
        <f t="shared" si="203"/>
        <v>0</v>
      </c>
      <c r="M157" s="256">
        <f t="shared" si="203"/>
        <v>0</v>
      </c>
      <c r="N157" s="256">
        <f t="shared" si="203"/>
        <v>0</v>
      </c>
      <c r="O157" s="256">
        <f t="shared" si="203"/>
        <v>0</v>
      </c>
      <c r="P157" s="256">
        <f t="shared" si="203"/>
        <v>0</v>
      </c>
      <c r="Q157" s="256">
        <f t="shared" si="203"/>
        <v>0</v>
      </c>
      <c r="R157" s="256">
        <f t="shared" si="203"/>
        <v>0</v>
      </c>
      <c r="S157" s="256">
        <f t="shared" si="203"/>
        <v>0</v>
      </c>
      <c r="T157" s="256">
        <f t="shared" si="203"/>
        <v>0</v>
      </c>
      <c r="U157" s="256">
        <f t="shared" si="203"/>
        <v>0</v>
      </c>
      <c r="V157" s="256">
        <f t="shared" si="204"/>
        <v>0</v>
      </c>
      <c r="W157" s="256">
        <f t="shared" si="204"/>
        <v>0</v>
      </c>
      <c r="X157" s="256">
        <f t="shared" si="204"/>
        <v>0</v>
      </c>
      <c r="Y157" s="256">
        <f t="shared" si="204"/>
        <v>0</v>
      </c>
      <c r="Z157" s="256">
        <f t="shared" si="204"/>
        <v>0</v>
      </c>
      <c r="AA157" s="256">
        <f t="shared" si="204"/>
        <v>0</v>
      </c>
      <c r="AB157" s="256">
        <f t="shared" si="204"/>
        <v>0</v>
      </c>
      <c r="AC157" s="256">
        <f t="shared" si="204"/>
        <v>0</v>
      </c>
      <c r="AD157" s="256">
        <f t="shared" si="204"/>
        <v>0</v>
      </c>
      <c r="AE157" s="256">
        <f t="shared" si="204"/>
        <v>0</v>
      </c>
      <c r="AF157" s="256">
        <f t="shared" si="204"/>
        <v>0</v>
      </c>
      <c r="AH157" s="264">
        <f t="shared" si="212"/>
        <v>0</v>
      </c>
      <c r="AI157" s="264">
        <f t="shared" si="213"/>
        <v>0</v>
      </c>
      <c r="AJ157" s="264">
        <f t="shared" si="214"/>
        <v>0</v>
      </c>
      <c r="AM157" s="264">
        <f t="shared" si="215"/>
        <v>0</v>
      </c>
    </row>
    <row r="158" spans="1:39">
      <c r="A158" s="145" t="s">
        <v>411</v>
      </c>
      <c r="B158" s="125" t="str">
        <f t="shared" si="209"/>
        <v>9110-04582</v>
      </c>
      <c r="C158" s="255" t="str">
        <f t="shared" si="210"/>
        <v>9110</v>
      </c>
      <c r="D158" s="256">
        <f>SUM($F158:K158)</f>
        <v>0</v>
      </c>
      <c r="E158" s="257">
        <f t="shared" si="211"/>
        <v>0</v>
      </c>
      <c r="F158" s="258">
        <f>'Div 9 history'!B158</f>
        <v>0</v>
      </c>
      <c r="G158" s="258">
        <f>'Div 9 history'!C158</f>
        <v>0</v>
      </c>
      <c r="H158" s="258">
        <f>'Div 9 history'!D158</f>
        <v>0</v>
      </c>
      <c r="I158" s="258">
        <f>'Div 9 history'!E158</f>
        <v>0</v>
      </c>
      <c r="J158" s="258">
        <f>'Div 9 history'!F158</f>
        <v>0</v>
      </c>
      <c r="K158" s="258">
        <f>'Div 9 history'!G158</f>
        <v>0</v>
      </c>
      <c r="L158" s="256">
        <f t="shared" si="203"/>
        <v>0</v>
      </c>
      <c r="M158" s="256">
        <f t="shared" si="203"/>
        <v>0</v>
      </c>
      <c r="N158" s="256">
        <f t="shared" si="203"/>
        <v>0</v>
      </c>
      <c r="O158" s="256">
        <f t="shared" si="203"/>
        <v>0</v>
      </c>
      <c r="P158" s="256">
        <f t="shared" si="203"/>
        <v>0</v>
      </c>
      <c r="Q158" s="256">
        <f t="shared" si="203"/>
        <v>0</v>
      </c>
      <c r="R158" s="256">
        <f t="shared" si="203"/>
        <v>0</v>
      </c>
      <c r="S158" s="256">
        <f t="shared" si="203"/>
        <v>0</v>
      </c>
      <c r="T158" s="256">
        <f t="shared" si="203"/>
        <v>0</v>
      </c>
      <c r="U158" s="256">
        <f t="shared" si="203"/>
        <v>0</v>
      </c>
      <c r="V158" s="256">
        <f t="shared" si="204"/>
        <v>0</v>
      </c>
      <c r="W158" s="256">
        <f t="shared" si="204"/>
        <v>0</v>
      </c>
      <c r="X158" s="256">
        <f t="shared" si="204"/>
        <v>0</v>
      </c>
      <c r="Y158" s="256">
        <f t="shared" si="204"/>
        <v>0</v>
      </c>
      <c r="Z158" s="256">
        <f t="shared" si="204"/>
        <v>0</v>
      </c>
      <c r="AA158" s="256">
        <f t="shared" si="204"/>
        <v>0</v>
      </c>
      <c r="AB158" s="256">
        <f t="shared" si="204"/>
        <v>0</v>
      </c>
      <c r="AC158" s="256">
        <f t="shared" si="204"/>
        <v>0</v>
      </c>
      <c r="AD158" s="256">
        <f t="shared" si="204"/>
        <v>0</v>
      </c>
      <c r="AE158" s="256">
        <f t="shared" si="204"/>
        <v>0</v>
      </c>
      <c r="AF158" s="256">
        <f t="shared" si="204"/>
        <v>0</v>
      </c>
      <c r="AH158" s="264">
        <f t="shared" si="212"/>
        <v>0</v>
      </c>
      <c r="AI158" s="264">
        <f t="shared" si="213"/>
        <v>0</v>
      </c>
      <c r="AJ158" s="264">
        <f t="shared" si="214"/>
        <v>0</v>
      </c>
      <c r="AM158" s="264">
        <f t="shared" si="215"/>
        <v>0</v>
      </c>
    </row>
    <row r="159" spans="1:39">
      <c r="A159" s="145" t="s">
        <v>405</v>
      </c>
      <c r="B159" s="125" t="str">
        <f t="shared" si="209"/>
        <v>8810-04582</v>
      </c>
      <c r="C159" s="255" t="str">
        <f t="shared" si="210"/>
        <v>8810</v>
      </c>
      <c r="D159" s="256">
        <f>SUM($F159:K159)</f>
        <v>181385.16999999998</v>
      </c>
      <c r="E159" s="257">
        <f t="shared" si="211"/>
        <v>0.33322488248499393</v>
      </c>
      <c r="F159" s="258">
        <f>'Div 9 history'!B159</f>
        <v>31591.58</v>
      </c>
      <c r="G159" s="258">
        <f>'Div 9 history'!C159</f>
        <v>22621.460000000003</v>
      </c>
      <c r="H159" s="258">
        <f>'Div 9 history'!D159</f>
        <v>25459.089999999997</v>
      </c>
      <c r="I159" s="258">
        <f>'Div 9 history'!E159</f>
        <v>31313.15</v>
      </c>
      <c r="J159" s="258">
        <f>'Div 9 history'!F159</f>
        <v>25841.270000000004</v>
      </c>
      <c r="K159" s="258">
        <f>'Div 9 history'!G159</f>
        <v>44558.62</v>
      </c>
      <c r="L159" s="256">
        <f t="shared" si="203"/>
        <v>28048.571355897635</v>
      </c>
      <c r="M159" s="256">
        <f t="shared" si="203"/>
        <v>28500.24768735957</v>
      </c>
      <c r="N159" s="256">
        <f t="shared" si="203"/>
        <v>26594.517923183768</v>
      </c>
      <c r="O159" s="256">
        <f t="shared" si="203"/>
        <v>28054.875970674257</v>
      </c>
      <c r="P159" s="256">
        <f t="shared" si="203"/>
        <v>26228.343764318659</v>
      </c>
      <c r="Q159" s="256">
        <f t="shared" si="203"/>
        <v>26219.693246369352</v>
      </c>
      <c r="R159" s="256">
        <f t="shared" si="203"/>
        <v>30065.938120203573</v>
      </c>
      <c r="S159" s="256">
        <f t="shared" si="203"/>
        <v>28544.669896443658</v>
      </c>
      <c r="T159" s="256">
        <f t="shared" si="203"/>
        <v>29919.179217459528</v>
      </c>
      <c r="U159" s="256">
        <f t="shared" si="203"/>
        <v>28280.795776501436</v>
      </c>
      <c r="V159" s="256">
        <f t="shared" si="204"/>
        <v>32190.46334221902</v>
      </c>
      <c r="W159" s="256">
        <f t="shared" si="204"/>
        <v>32384.123647172826</v>
      </c>
      <c r="X159" s="256">
        <f t="shared" si="204"/>
        <v>28048.571355897635</v>
      </c>
      <c r="Y159" s="256">
        <f t="shared" si="204"/>
        <v>28500.24768735957</v>
      </c>
      <c r="Z159" s="256">
        <f t="shared" si="204"/>
        <v>26594.517923183768</v>
      </c>
      <c r="AA159" s="256">
        <f t="shared" si="204"/>
        <v>28054.875970674257</v>
      </c>
      <c r="AB159" s="256">
        <f t="shared" si="204"/>
        <v>26228.343764318659</v>
      </c>
      <c r="AC159" s="256">
        <f t="shared" si="204"/>
        <v>26219.693246369352</v>
      </c>
      <c r="AD159" s="256">
        <f t="shared" si="204"/>
        <v>30065.938120203573</v>
      </c>
      <c r="AE159" s="256">
        <f t="shared" si="204"/>
        <v>28544.669896443658</v>
      </c>
      <c r="AF159" s="256">
        <f t="shared" si="204"/>
        <v>29919.179217459528</v>
      </c>
      <c r="AH159" s="264">
        <f t="shared" si="212"/>
        <v>345031.41994780325</v>
      </c>
      <c r="AI159" s="264">
        <f t="shared" si="213"/>
        <v>345031.41994780325</v>
      </c>
      <c r="AJ159" s="264">
        <f t="shared" si="214"/>
        <v>0</v>
      </c>
      <c r="AM159" s="264">
        <f t="shared" si="215"/>
        <v>0</v>
      </c>
    </row>
    <row r="160" spans="1:39">
      <c r="A160" s="145" t="s">
        <v>985</v>
      </c>
      <c r="B160" s="125" t="str">
        <f t="shared" si="209"/>
        <v>8860-04582</v>
      </c>
      <c r="C160" s="255" t="str">
        <f t="shared" si="210"/>
        <v>8860</v>
      </c>
      <c r="D160" s="256">
        <f>SUM($F160:K160)</f>
        <v>0</v>
      </c>
      <c r="E160" s="257">
        <f t="shared" si="211"/>
        <v>0</v>
      </c>
      <c r="F160" s="258">
        <f>'Div 9 history'!B160</f>
        <v>0</v>
      </c>
      <c r="G160" s="258">
        <f>'Div 9 history'!C160</f>
        <v>0</v>
      </c>
      <c r="H160" s="258">
        <f>'Div 9 history'!D160</f>
        <v>0</v>
      </c>
      <c r="I160" s="258">
        <f>'Div 9 history'!E160</f>
        <v>0</v>
      </c>
      <c r="J160" s="258">
        <f>'Div 9 history'!F160</f>
        <v>0</v>
      </c>
      <c r="K160" s="258">
        <f>'Div 9 history'!G160</f>
        <v>0</v>
      </c>
      <c r="L160" s="256">
        <f t="shared" si="203"/>
        <v>0</v>
      </c>
      <c r="M160" s="256">
        <f t="shared" si="203"/>
        <v>0</v>
      </c>
      <c r="N160" s="256">
        <f t="shared" si="203"/>
        <v>0</v>
      </c>
      <c r="O160" s="256">
        <f t="shared" si="203"/>
        <v>0</v>
      </c>
      <c r="P160" s="256">
        <f t="shared" si="203"/>
        <v>0</v>
      </c>
      <c r="Q160" s="256">
        <f t="shared" si="203"/>
        <v>0</v>
      </c>
      <c r="R160" s="256">
        <f t="shared" si="203"/>
        <v>0</v>
      </c>
      <c r="S160" s="256">
        <f t="shared" si="203"/>
        <v>0</v>
      </c>
      <c r="T160" s="256">
        <f t="shared" si="203"/>
        <v>0</v>
      </c>
      <c r="U160" s="256">
        <f t="shared" si="203"/>
        <v>0</v>
      </c>
      <c r="V160" s="256">
        <f t="shared" si="204"/>
        <v>0</v>
      </c>
      <c r="W160" s="256">
        <f t="shared" si="204"/>
        <v>0</v>
      </c>
      <c r="X160" s="256">
        <f t="shared" si="204"/>
        <v>0</v>
      </c>
      <c r="Y160" s="256">
        <f t="shared" si="204"/>
        <v>0</v>
      </c>
      <c r="Z160" s="256">
        <f t="shared" si="204"/>
        <v>0</v>
      </c>
      <c r="AA160" s="256">
        <f t="shared" si="204"/>
        <v>0</v>
      </c>
      <c r="AB160" s="256">
        <f t="shared" si="204"/>
        <v>0</v>
      </c>
      <c r="AC160" s="256">
        <f t="shared" si="204"/>
        <v>0</v>
      </c>
      <c r="AD160" s="256">
        <f t="shared" si="204"/>
        <v>0</v>
      </c>
      <c r="AE160" s="256">
        <f t="shared" si="204"/>
        <v>0</v>
      </c>
      <c r="AF160" s="256">
        <f t="shared" si="204"/>
        <v>0</v>
      </c>
      <c r="AH160" s="264">
        <f t="shared" si="212"/>
        <v>0</v>
      </c>
      <c r="AI160" s="264">
        <f t="shared" si="213"/>
        <v>0</v>
      </c>
      <c r="AJ160" s="264">
        <f t="shared" si="214"/>
        <v>0</v>
      </c>
      <c r="AM160" s="264">
        <f t="shared" si="215"/>
        <v>0</v>
      </c>
    </row>
    <row r="161" spans="1:39">
      <c r="A161" s="145" t="s">
        <v>414</v>
      </c>
      <c r="B161" s="125" t="str">
        <f t="shared" si="209"/>
        <v>9030-04582</v>
      </c>
      <c r="C161" s="255" t="str">
        <f t="shared" si="210"/>
        <v>9030</v>
      </c>
      <c r="D161" s="256">
        <f>SUM($F161:K161)</f>
        <v>1130.18</v>
      </c>
      <c r="E161" s="257">
        <f t="shared" si="211"/>
        <v>2.0762673028169309E-3</v>
      </c>
      <c r="F161" s="258">
        <f>'Div 9 history'!B161</f>
        <v>0</v>
      </c>
      <c r="G161" s="258">
        <f>'Div 9 history'!C161</f>
        <v>175.62</v>
      </c>
      <c r="H161" s="258">
        <f>'Div 9 history'!D161</f>
        <v>451.3</v>
      </c>
      <c r="I161" s="258">
        <f>'Div 9 history'!E161</f>
        <v>0</v>
      </c>
      <c r="J161" s="258">
        <f>'Div 9 history'!F161</f>
        <v>290.16000000000003</v>
      </c>
      <c r="K161" s="258">
        <f>'Div 9 history'!G161</f>
        <v>213.1</v>
      </c>
      <c r="L161" s="256">
        <f t="shared" ref="L161:T196" si="216">$E161*L$197</f>
        <v>174.76585530673975</v>
      </c>
      <c r="M161" s="256">
        <f t="shared" si="216"/>
        <v>177.58017334768903</v>
      </c>
      <c r="N161" s="256">
        <f t="shared" si="216"/>
        <v>165.70589682951388</v>
      </c>
      <c r="O161" s="256">
        <f t="shared" si="216"/>
        <v>174.80513828410909</v>
      </c>
      <c r="P161" s="256">
        <f t="shared" si="216"/>
        <v>163.42432821579442</v>
      </c>
      <c r="Q161" s="256">
        <f t="shared" si="216"/>
        <v>163.3704283166133</v>
      </c>
      <c r="R161" s="256">
        <f t="shared" ref="R161:AA170" si="217">$E161*R$197</f>
        <v>187.33572289670474</v>
      </c>
      <c r="S161" s="256">
        <f t="shared" si="217"/>
        <v>177.85696054182765</v>
      </c>
      <c r="T161" s="256">
        <f t="shared" si="217"/>
        <v>186.42129325119808</v>
      </c>
      <c r="U161" s="256">
        <f t="shared" si="217"/>
        <v>176.21280599007292</v>
      </c>
      <c r="V161" s="256">
        <f t="shared" si="217"/>
        <v>200.57327652590945</v>
      </c>
      <c r="W161" s="256">
        <f t="shared" si="217"/>
        <v>201.7799407942876</v>
      </c>
      <c r="X161" s="256">
        <f t="shared" si="217"/>
        <v>174.76585530673975</v>
      </c>
      <c r="Y161" s="256">
        <f t="shared" si="217"/>
        <v>177.58017334768903</v>
      </c>
      <c r="Z161" s="256">
        <f t="shared" si="217"/>
        <v>165.70589682951388</v>
      </c>
      <c r="AA161" s="256">
        <f t="shared" si="217"/>
        <v>174.80513828410909</v>
      </c>
      <c r="AB161" s="256">
        <f t="shared" ref="V161:AF176" si="218">$E161*AB$197</f>
        <v>163.42432821579442</v>
      </c>
      <c r="AC161" s="256">
        <f t="shared" si="218"/>
        <v>163.3704283166133</v>
      </c>
      <c r="AD161" s="256">
        <f t="shared" si="218"/>
        <v>187.33572289670474</v>
      </c>
      <c r="AE161" s="256">
        <f t="shared" si="218"/>
        <v>177.85696054182765</v>
      </c>
      <c r="AF161" s="256">
        <f t="shared" si="218"/>
        <v>186.42129325119808</v>
      </c>
      <c r="AH161" s="264">
        <f t="shared" si="212"/>
        <v>2149.8318203004596</v>
      </c>
      <c r="AI161" s="264">
        <f t="shared" si="213"/>
        <v>2149.8318203004596</v>
      </c>
      <c r="AJ161" s="264">
        <f t="shared" si="214"/>
        <v>0</v>
      </c>
      <c r="AM161" s="264">
        <f t="shared" si="215"/>
        <v>0</v>
      </c>
    </row>
    <row r="162" spans="1:39">
      <c r="A162" s="145" t="s">
        <v>416</v>
      </c>
      <c r="B162" s="125" t="str">
        <f t="shared" si="209"/>
        <v>8700-04582</v>
      </c>
      <c r="C162" s="255" t="str">
        <f t="shared" si="210"/>
        <v>8700</v>
      </c>
      <c r="D162" s="256">
        <f>SUM($F162:K162)</f>
        <v>1502.6800000000003</v>
      </c>
      <c r="E162" s="257">
        <f t="shared" si="211"/>
        <v>2.7605915434682493E-3</v>
      </c>
      <c r="F162" s="258">
        <f>'Div 9 history'!B162</f>
        <v>916.39</v>
      </c>
      <c r="G162" s="258">
        <f>'Div 9 history'!C162</f>
        <v>241.74</v>
      </c>
      <c r="H162" s="258">
        <f>'Div 9 history'!D162</f>
        <v>62.5</v>
      </c>
      <c r="I162" s="258">
        <f>'Div 9 history'!E162</f>
        <v>100.65</v>
      </c>
      <c r="J162" s="258">
        <f>'Div 9 history'!F162</f>
        <v>118.9</v>
      </c>
      <c r="K162" s="258">
        <f>'Div 9 history'!G162</f>
        <v>62.5</v>
      </c>
      <c r="L162" s="256">
        <f t="shared" si="216"/>
        <v>232.36754804750723</v>
      </c>
      <c r="M162" s="256">
        <f t="shared" si="216"/>
        <v>236.10944706693215</v>
      </c>
      <c r="N162" s="256">
        <f t="shared" si="216"/>
        <v>220.32148600026008</v>
      </c>
      <c r="O162" s="256">
        <f t="shared" si="216"/>
        <v>232.41977843950968</v>
      </c>
      <c r="P162" s="256">
        <f t="shared" si="216"/>
        <v>217.28792716497369</v>
      </c>
      <c r="Q162" s="256">
        <f t="shared" si="216"/>
        <v>217.21626220850527</v>
      </c>
      <c r="R162" s="256">
        <f t="shared" si="217"/>
        <v>249.08036249307216</v>
      </c>
      <c r="S162" s="256">
        <f t="shared" si="217"/>
        <v>236.47746152559202</v>
      </c>
      <c r="T162" s="256">
        <f t="shared" si="217"/>
        <v>247.86454276549784</v>
      </c>
      <c r="U162" s="256">
        <f t="shared" si="217"/>
        <v>234.29140429415031</v>
      </c>
      <c r="V162" s="256">
        <f t="shared" si="218"/>
        <v>266.68092796718543</v>
      </c>
      <c r="W162" s="256">
        <f t="shared" si="218"/>
        <v>268.28530095450293</v>
      </c>
      <c r="X162" s="256">
        <f t="shared" si="218"/>
        <v>232.36754804750723</v>
      </c>
      <c r="Y162" s="256">
        <f t="shared" si="218"/>
        <v>236.10944706693215</v>
      </c>
      <c r="Z162" s="256">
        <f t="shared" si="218"/>
        <v>220.32148600026008</v>
      </c>
      <c r="AA162" s="256">
        <f t="shared" si="218"/>
        <v>232.41977843950968</v>
      </c>
      <c r="AB162" s="256">
        <f t="shared" si="218"/>
        <v>217.28792716497369</v>
      </c>
      <c r="AC162" s="256">
        <f t="shared" si="218"/>
        <v>217.21626220850527</v>
      </c>
      <c r="AD162" s="256">
        <f t="shared" si="218"/>
        <v>249.08036249307216</v>
      </c>
      <c r="AE162" s="256">
        <f t="shared" si="218"/>
        <v>236.47746152559202</v>
      </c>
      <c r="AF162" s="256">
        <f t="shared" si="218"/>
        <v>247.86454276549784</v>
      </c>
      <c r="AH162" s="264">
        <f t="shared" si="212"/>
        <v>2858.4024489276881</v>
      </c>
      <c r="AI162" s="264">
        <f t="shared" si="213"/>
        <v>2858.402448927689</v>
      </c>
      <c r="AJ162" s="264">
        <f t="shared" si="214"/>
        <v>0</v>
      </c>
      <c r="AM162" s="264">
        <f t="shared" si="215"/>
        <v>0</v>
      </c>
    </row>
    <row r="163" spans="1:39">
      <c r="A163" s="145" t="s">
        <v>599</v>
      </c>
      <c r="B163" s="125" t="str">
        <f t="shared" si="209"/>
        <v>8740-04582</v>
      </c>
      <c r="C163" s="255" t="str">
        <f t="shared" si="210"/>
        <v>8740</v>
      </c>
      <c r="D163" s="256">
        <f>SUM($F163:K163)</f>
        <v>3888.24</v>
      </c>
      <c r="E163" s="257">
        <f t="shared" si="211"/>
        <v>7.1431325784431701E-3</v>
      </c>
      <c r="F163" s="258">
        <f>'Div 9 history'!B163</f>
        <v>516.63</v>
      </c>
      <c r="G163" s="258">
        <f>'Div 9 history'!C163</f>
        <v>1032.79</v>
      </c>
      <c r="H163" s="258">
        <f>'Div 9 history'!D163</f>
        <v>547.34</v>
      </c>
      <c r="I163" s="258">
        <f>'Div 9 history'!E163</f>
        <v>652.5</v>
      </c>
      <c r="J163" s="258">
        <f>'Div 9 history'!F163</f>
        <v>599.49</v>
      </c>
      <c r="K163" s="258">
        <f>'Div 9 history'!G163</f>
        <v>539.49</v>
      </c>
      <c r="L163" s="256">
        <f t="shared" si="216"/>
        <v>601.25961283855463</v>
      </c>
      <c r="M163" s="256">
        <f t="shared" si="216"/>
        <v>610.94191475465698</v>
      </c>
      <c r="N163" s="256">
        <f t="shared" si="216"/>
        <v>570.08998238191168</v>
      </c>
      <c r="O163" s="256">
        <f t="shared" si="216"/>
        <v>601.39476090693881</v>
      </c>
      <c r="P163" s="256">
        <f t="shared" si="216"/>
        <v>562.24053685411207</v>
      </c>
      <c r="Q163" s="256">
        <f t="shared" si="216"/>
        <v>562.05510113237574</v>
      </c>
      <c r="R163" s="256">
        <f t="shared" si="217"/>
        <v>644.50463748773029</v>
      </c>
      <c r="S163" s="256">
        <f t="shared" si="217"/>
        <v>611.89416575868961</v>
      </c>
      <c r="T163" s="256">
        <f t="shared" si="217"/>
        <v>641.35865903753233</v>
      </c>
      <c r="U163" s="256">
        <f t="shared" si="217"/>
        <v>606.23766193247184</v>
      </c>
      <c r="V163" s="256">
        <f t="shared" si="218"/>
        <v>690.04675071148142</v>
      </c>
      <c r="W163" s="256">
        <f t="shared" si="218"/>
        <v>694.19812507209531</v>
      </c>
      <c r="X163" s="256">
        <f t="shared" si="218"/>
        <v>601.25961283855463</v>
      </c>
      <c r="Y163" s="256">
        <f t="shared" si="218"/>
        <v>610.94191475465698</v>
      </c>
      <c r="Z163" s="256">
        <f t="shared" si="218"/>
        <v>570.08998238191168</v>
      </c>
      <c r="AA163" s="256">
        <f t="shared" si="218"/>
        <v>601.39476090693881</v>
      </c>
      <c r="AB163" s="256">
        <f t="shared" si="218"/>
        <v>562.24053685411207</v>
      </c>
      <c r="AC163" s="256">
        <f t="shared" si="218"/>
        <v>562.05510113237574</v>
      </c>
      <c r="AD163" s="256">
        <f t="shared" si="218"/>
        <v>644.50463748773029</v>
      </c>
      <c r="AE163" s="256">
        <f t="shared" si="218"/>
        <v>611.89416575868961</v>
      </c>
      <c r="AF163" s="256">
        <f t="shared" si="218"/>
        <v>641.35865903753233</v>
      </c>
      <c r="AH163" s="264">
        <f t="shared" si="212"/>
        <v>7396.2219088685506</v>
      </c>
      <c r="AI163" s="264">
        <f t="shared" si="213"/>
        <v>7396.2219088685506</v>
      </c>
      <c r="AJ163" s="264">
        <f t="shared" si="214"/>
        <v>0</v>
      </c>
      <c r="AM163" s="264">
        <f t="shared" si="215"/>
        <v>0</v>
      </c>
    </row>
    <row r="164" spans="1:39">
      <c r="A164" s="145" t="s">
        <v>600</v>
      </c>
      <c r="B164" s="125" t="str">
        <f t="shared" si="209"/>
        <v>8780-04582</v>
      </c>
      <c r="C164" s="255" t="str">
        <f t="shared" si="210"/>
        <v>8780</v>
      </c>
      <c r="D164" s="256">
        <f>SUM($F164:K164)</f>
        <v>687.81999999999994</v>
      </c>
      <c r="E164" s="257">
        <f t="shared" si="211"/>
        <v>1.2636024139725895E-3</v>
      </c>
      <c r="F164" s="258">
        <f>'Div 9 history'!B164</f>
        <v>131.44</v>
      </c>
      <c r="G164" s="258">
        <f>'Div 9 history'!C164</f>
        <v>184.94</v>
      </c>
      <c r="H164" s="258">
        <f>'Div 9 history'!D164</f>
        <v>0</v>
      </c>
      <c r="I164" s="258">
        <f>'Div 9 history'!E164</f>
        <v>131.44</v>
      </c>
      <c r="J164" s="258">
        <f>'Div 9 history'!F164</f>
        <v>240</v>
      </c>
      <c r="K164" s="258">
        <f>'Div 9 history'!G164</f>
        <v>0</v>
      </c>
      <c r="L164" s="256">
        <f t="shared" si="216"/>
        <v>106.36133235155614</v>
      </c>
      <c r="M164" s="256">
        <f t="shared" si="216"/>
        <v>108.07410751562357</v>
      </c>
      <c r="N164" s="256">
        <f t="shared" si="216"/>
        <v>100.84750212999364</v>
      </c>
      <c r="O164" s="256">
        <f t="shared" si="216"/>
        <v>106.38523970922851</v>
      </c>
      <c r="P164" s="256">
        <f t="shared" si="216"/>
        <v>99.458954709327443</v>
      </c>
      <c r="Q164" s="256">
        <f t="shared" si="216"/>
        <v>99.426151590660723</v>
      </c>
      <c r="R164" s="256">
        <f t="shared" si="217"/>
        <v>114.01126981791522</v>
      </c>
      <c r="S164" s="256">
        <f t="shared" si="217"/>
        <v>108.24255835343031</v>
      </c>
      <c r="T164" s="256">
        <f t="shared" si="217"/>
        <v>113.45475404275339</v>
      </c>
      <c r="U164" s="256">
        <f t="shared" si="217"/>
        <v>107.24193687385366</v>
      </c>
      <c r="V164" s="256">
        <f t="shared" si="218"/>
        <v>122.06755654855954</v>
      </c>
      <c r="W164" s="256">
        <f t="shared" si="218"/>
        <v>122.801924363488</v>
      </c>
      <c r="X164" s="256">
        <f t="shared" si="218"/>
        <v>106.36133235155614</v>
      </c>
      <c r="Y164" s="256">
        <f t="shared" si="218"/>
        <v>108.07410751562357</v>
      </c>
      <c r="Z164" s="256">
        <f t="shared" si="218"/>
        <v>100.84750212999364</v>
      </c>
      <c r="AA164" s="256">
        <f t="shared" si="218"/>
        <v>106.38523970922851</v>
      </c>
      <c r="AB164" s="256">
        <f t="shared" si="218"/>
        <v>99.458954709327443</v>
      </c>
      <c r="AC164" s="256">
        <f t="shared" si="218"/>
        <v>99.426151590660723</v>
      </c>
      <c r="AD164" s="256">
        <f t="shared" si="218"/>
        <v>114.01126981791522</v>
      </c>
      <c r="AE164" s="256">
        <f t="shared" si="218"/>
        <v>108.24255835343031</v>
      </c>
      <c r="AF164" s="256">
        <f t="shared" si="218"/>
        <v>113.45475404275339</v>
      </c>
      <c r="AH164" s="264">
        <f t="shared" si="212"/>
        <v>1308.3732880063899</v>
      </c>
      <c r="AI164" s="264">
        <f t="shared" si="213"/>
        <v>1308.3732880063901</v>
      </c>
      <c r="AJ164" s="264">
        <f t="shared" si="214"/>
        <v>0</v>
      </c>
      <c r="AM164" s="264">
        <f t="shared" si="215"/>
        <v>0</v>
      </c>
    </row>
    <row r="165" spans="1:39">
      <c r="A165" s="145" t="s">
        <v>601</v>
      </c>
      <c r="B165" s="125" t="str">
        <f t="shared" si="209"/>
        <v>8800-04582</v>
      </c>
      <c r="C165" s="255" t="str">
        <f t="shared" si="210"/>
        <v>8800</v>
      </c>
      <c r="D165" s="256">
        <f>SUM($F165:K165)</f>
        <v>949.83</v>
      </c>
      <c r="E165" s="257">
        <f t="shared" si="211"/>
        <v>1.7449441436183666E-3</v>
      </c>
      <c r="F165" s="258">
        <f>'Div 9 history'!B165</f>
        <v>473.1</v>
      </c>
      <c r="G165" s="258">
        <f>'Div 9 history'!C165</f>
        <v>0</v>
      </c>
      <c r="H165" s="258">
        <f>'Div 9 history'!D165</f>
        <v>402.32</v>
      </c>
      <c r="I165" s="258">
        <f>'Div 9 history'!E165</f>
        <v>0</v>
      </c>
      <c r="J165" s="258">
        <f>'Div 9 history'!F165</f>
        <v>0</v>
      </c>
      <c r="K165" s="258">
        <f>'Div 9 history'!G165</f>
        <v>74.41</v>
      </c>
      <c r="L165" s="256">
        <f t="shared" si="216"/>
        <v>146.87735789520309</v>
      </c>
      <c r="M165" s="256">
        <f t="shared" si="216"/>
        <v>149.24257733355347</v>
      </c>
      <c r="N165" s="256">
        <f t="shared" si="216"/>
        <v>139.26315452899289</v>
      </c>
      <c r="O165" s="256">
        <f t="shared" si="216"/>
        <v>146.91037223840038</v>
      </c>
      <c r="P165" s="256">
        <f t="shared" si="216"/>
        <v>137.34567030845352</v>
      </c>
      <c r="Q165" s="256">
        <f t="shared" si="216"/>
        <v>137.30037155848521</v>
      </c>
      <c r="R165" s="256">
        <f t="shared" si="217"/>
        <v>157.44137188675879</v>
      </c>
      <c r="S165" s="256">
        <f t="shared" si="217"/>
        <v>149.47519583733933</v>
      </c>
      <c r="T165" s="256">
        <f t="shared" si="217"/>
        <v>156.67286358702637</v>
      </c>
      <c r="U165" s="256">
        <f t="shared" si="217"/>
        <v>148.09340946889077</v>
      </c>
      <c r="V165" s="256">
        <f t="shared" si="218"/>
        <v>168.5665250160192</v>
      </c>
      <c r="W165" s="256">
        <f t="shared" si="218"/>
        <v>169.5806342039659</v>
      </c>
      <c r="X165" s="256">
        <f t="shared" si="218"/>
        <v>146.87735789520309</v>
      </c>
      <c r="Y165" s="256">
        <f t="shared" si="218"/>
        <v>149.24257733355347</v>
      </c>
      <c r="Z165" s="256">
        <f t="shared" si="218"/>
        <v>139.26315452899289</v>
      </c>
      <c r="AA165" s="256">
        <f t="shared" si="218"/>
        <v>146.91037223840038</v>
      </c>
      <c r="AB165" s="256">
        <f t="shared" si="218"/>
        <v>137.34567030845352</v>
      </c>
      <c r="AC165" s="256">
        <f t="shared" si="218"/>
        <v>137.30037155848521</v>
      </c>
      <c r="AD165" s="256">
        <f t="shared" si="218"/>
        <v>157.44137188675879</v>
      </c>
      <c r="AE165" s="256">
        <f t="shared" si="218"/>
        <v>149.47519583733933</v>
      </c>
      <c r="AF165" s="256">
        <f t="shared" si="218"/>
        <v>156.67286358702637</v>
      </c>
      <c r="AH165" s="264">
        <f t="shared" si="212"/>
        <v>1806.7695038630886</v>
      </c>
      <c r="AI165" s="264">
        <f t="shared" si="213"/>
        <v>1806.7695038630889</v>
      </c>
      <c r="AJ165" s="264">
        <f t="shared" si="214"/>
        <v>0</v>
      </c>
      <c r="AM165" s="264">
        <f t="shared" si="215"/>
        <v>0</v>
      </c>
    </row>
    <row r="166" spans="1:39">
      <c r="A166" s="145" t="s">
        <v>986</v>
      </c>
      <c r="B166" s="125" t="str">
        <f t="shared" si="209"/>
        <v>8810-04585</v>
      </c>
      <c r="C166" s="255" t="str">
        <f t="shared" si="210"/>
        <v>8810</v>
      </c>
      <c r="D166" s="256">
        <f>SUM($F166:K166)</f>
        <v>0</v>
      </c>
      <c r="E166" s="257">
        <f t="shared" si="211"/>
        <v>0</v>
      </c>
      <c r="F166" s="258">
        <f>'Div 9 history'!B166</f>
        <v>0</v>
      </c>
      <c r="G166" s="258">
        <f>'Div 9 history'!C166</f>
        <v>0</v>
      </c>
      <c r="H166" s="258">
        <f>'Div 9 history'!D166</f>
        <v>0</v>
      </c>
      <c r="I166" s="258">
        <f>'Div 9 history'!E166</f>
        <v>0</v>
      </c>
      <c r="J166" s="258">
        <f>'Div 9 history'!F166</f>
        <v>0</v>
      </c>
      <c r="K166" s="258">
        <f>'Div 9 history'!G166</f>
        <v>0</v>
      </c>
      <c r="L166" s="256">
        <f t="shared" si="216"/>
        <v>0</v>
      </c>
      <c r="M166" s="256">
        <f t="shared" si="216"/>
        <v>0</v>
      </c>
      <c r="N166" s="256">
        <f t="shared" si="216"/>
        <v>0</v>
      </c>
      <c r="O166" s="256">
        <f t="shared" si="216"/>
        <v>0</v>
      </c>
      <c r="P166" s="256">
        <f t="shared" si="216"/>
        <v>0</v>
      </c>
      <c r="Q166" s="256">
        <f t="shared" si="216"/>
        <v>0</v>
      </c>
      <c r="R166" s="256">
        <f t="shared" si="217"/>
        <v>0</v>
      </c>
      <c r="S166" s="256">
        <f t="shared" si="217"/>
        <v>0</v>
      </c>
      <c r="T166" s="256">
        <f t="shared" si="217"/>
        <v>0</v>
      </c>
      <c r="U166" s="256">
        <f t="shared" si="217"/>
        <v>0</v>
      </c>
      <c r="V166" s="256">
        <f t="shared" si="218"/>
        <v>0</v>
      </c>
      <c r="W166" s="256">
        <f t="shared" si="218"/>
        <v>0</v>
      </c>
      <c r="X166" s="256">
        <f t="shared" si="218"/>
        <v>0</v>
      </c>
      <c r="Y166" s="256">
        <f t="shared" si="218"/>
        <v>0</v>
      </c>
      <c r="Z166" s="256">
        <f t="shared" si="218"/>
        <v>0</v>
      </c>
      <c r="AA166" s="256">
        <f t="shared" si="218"/>
        <v>0</v>
      </c>
      <c r="AB166" s="256">
        <f t="shared" si="218"/>
        <v>0</v>
      </c>
      <c r="AC166" s="256">
        <f t="shared" si="218"/>
        <v>0</v>
      </c>
      <c r="AD166" s="256">
        <f t="shared" si="218"/>
        <v>0</v>
      </c>
      <c r="AE166" s="256">
        <f t="shared" si="218"/>
        <v>0</v>
      </c>
      <c r="AF166" s="256">
        <f t="shared" si="218"/>
        <v>0</v>
      </c>
      <c r="AH166" s="264">
        <f t="shared" si="212"/>
        <v>0</v>
      </c>
      <c r="AI166" s="264">
        <f t="shared" si="213"/>
        <v>0</v>
      </c>
      <c r="AJ166" s="264">
        <f t="shared" si="214"/>
        <v>0</v>
      </c>
      <c r="AM166" s="264">
        <f t="shared" si="215"/>
        <v>0</v>
      </c>
    </row>
    <row r="167" spans="1:39">
      <c r="A167" s="145" t="s">
        <v>987</v>
      </c>
      <c r="B167" s="125" t="str">
        <f t="shared" si="209"/>
        <v>8740-04585</v>
      </c>
      <c r="C167" s="255" t="str">
        <f t="shared" si="210"/>
        <v>8740</v>
      </c>
      <c r="D167" s="256">
        <f>SUM($F167:K167)</f>
        <v>87</v>
      </c>
      <c r="E167" s="257">
        <f t="shared" si="211"/>
        <v>1.5982874882326087E-4</v>
      </c>
      <c r="F167" s="258">
        <f>'Div 9 history'!B167</f>
        <v>0</v>
      </c>
      <c r="G167" s="258">
        <f>'Div 9 history'!C167</f>
        <v>0</v>
      </c>
      <c r="H167" s="258">
        <f>'Div 9 history'!D167</f>
        <v>0</v>
      </c>
      <c r="I167" s="258">
        <f>'Div 9 history'!E167</f>
        <v>0</v>
      </c>
      <c r="J167" s="258">
        <f>'Div 9 history'!F167</f>
        <v>0</v>
      </c>
      <c r="K167" s="258">
        <f>'Div 9 history'!G167</f>
        <v>87</v>
      </c>
      <c r="L167" s="256">
        <f t="shared" si="216"/>
        <v>13.453281257575217</v>
      </c>
      <c r="M167" s="256">
        <f t="shared" si="216"/>
        <v>13.669924331742681</v>
      </c>
      <c r="N167" s="256">
        <f t="shared" si="216"/>
        <v>12.755855725785013</v>
      </c>
      <c r="O167" s="256">
        <f t="shared" si="216"/>
        <v>13.456305217502955</v>
      </c>
      <c r="P167" s="256">
        <f t="shared" si="216"/>
        <v>12.580223110278109</v>
      </c>
      <c r="Q167" s="256">
        <f t="shared" si="216"/>
        <v>12.576073955958657</v>
      </c>
      <c r="R167" s="256">
        <f t="shared" si="217"/>
        <v>14.420895690963661</v>
      </c>
      <c r="S167" s="256">
        <f t="shared" si="217"/>
        <v>13.691231102248317</v>
      </c>
      <c r="T167" s="256">
        <f t="shared" si="217"/>
        <v>14.350503913406918</v>
      </c>
      <c r="U167" s="256">
        <f t="shared" si="217"/>
        <v>13.564665912630151</v>
      </c>
      <c r="V167" s="256">
        <f t="shared" si="218"/>
        <v>15.439907853398681</v>
      </c>
      <c r="W167" s="256">
        <f t="shared" si="218"/>
        <v>15.532795527352297</v>
      </c>
      <c r="X167" s="256">
        <f t="shared" si="218"/>
        <v>13.453281257575217</v>
      </c>
      <c r="Y167" s="256">
        <f t="shared" si="218"/>
        <v>13.669924331742681</v>
      </c>
      <c r="Z167" s="256">
        <f t="shared" si="218"/>
        <v>12.755855725785013</v>
      </c>
      <c r="AA167" s="256">
        <f t="shared" si="218"/>
        <v>13.456305217502955</v>
      </c>
      <c r="AB167" s="256">
        <f t="shared" si="218"/>
        <v>12.580223110278109</v>
      </c>
      <c r="AC167" s="256">
        <f t="shared" si="218"/>
        <v>12.576073955958657</v>
      </c>
      <c r="AD167" s="256">
        <f t="shared" si="218"/>
        <v>14.420895690963661</v>
      </c>
      <c r="AE167" s="256">
        <f t="shared" si="218"/>
        <v>13.691231102248317</v>
      </c>
      <c r="AF167" s="256">
        <f t="shared" si="218"/>
        <v>14.350503913406918</v>
      </c>
      <c r="AH167" s="264">
        <f t="shared" si="212"/>
        <v>165.49166359884262</v>
      </c>
      <c r="AI167" s="264">
        <f t="shared" si="213"/>
        <v>165.49166359884268</v>
      </c>
      <c r="AJ167" s="264">
        <f t="shared" si="214"/>
        <v>0</v>
      </c>
      <c r="AM167" s="264">
        <f t="shared" si="215"/>
        <v>0</v>
      </c>
    </row>
    <row r="168" spans="1:39">
      <c r="A168" s="145" t="s">
        <v>988</v>
      </c>
      <c r="B168" s="125" t="str">
        <f t="shared" si="209"/>
        <v>8160-04590</v>
      </c>
      <c r="C168" s="255" t="str">
        <f t="shared" si="210"/>
        <v>8160</v>
      </c>
      <c r="D168" s="256">
        <f>SUM($F168:K168)</f>
        <v>0</v>
      </c>
      <c r="E168" s="257">
        <f t="shared" si="211"/>
        <v>0</v>
      </c>
      <c r="F168" s="258">
        <f>'Div 9 history'!B168</f>
        <v>0</v>
      </c>
      <c r="G168" s="258">
        <f>'Div 9 history'!C168</f>
        <v>0</v>
      </c>
      <c r="H168" s="258">
        <f>'Div 9 history'!D168</f>
        <v>0</v>
      </c>
      <c r="I168" s="258">
        <f>'Div 9 history'!E168</f>
        <v>0</v>
      </c>
      <c r="J168" s="258">
        <f>'Div 9 history'!F168</f>
        <v>0</v>
      </c>
      <c r="K168" s="258">
        <f>'Div 9 history'!G168</f>
        <v>0</v>
      </c>
      <c r="L168" s="256">
        <f t="shared" si="216"/>
        <v>0</v>
      </c>
      <c r="M168" s="256">
        <f t="shared" si="216"/>
        <v>0</v>
      </c>
      <c r="N168" s="256">
        <f t="shared" si="216"/>
        <v>0</v>
      </c>
      <c r="O168" s="256">
        <f t="shared" si="216"/>
        <v>0</v>
      </c>
      <c r="P168" s="256">
        <f t="shared" si="216"/>
        <v>0</v>
      </c>
      <c r="Q168" s="256">
        <f t="shared" si="216"/>
        <v>0</v>
      </c>
      <c r="R168" s="256">
        <f t="shared" si="217"/>
        <v>0</v>
      </c>
      <c r="S168" s="256">
        <f t="shared" si="217"/>
        <v>0</v>
      </c>
      <c r="T168" s="256">
        <f t="shared" si="217"/>
        <v>0</v>
      </c>
      <c r="U168" s="256">
        <f t="shared" si="217"/>
        <v>0</v>
      </c>
      <c r="V168" s="256">
        <f t="shared" si="218"/>
        <v>0</v>
      </c>
      <c r="W168" s="256">
        <f t="shared" si="218"/>
        <v>0</v>
      </c>
      <c r="X168" s="256">
        <f t="shared" si="218"/>
        <v>0</v>
      </c>
      <c r="Y168" s="256">
        <f t="shared" si="218"/>
        <v>0</v>
      </c>
      <c r="Z168" s="256">
        <f t="shared" si="218"/>
        <v>0</v>
      </c>
      <c r="AA168" s="256">
        <f t="shared" si="218"/>
        <v>0</v>
      </c>
      <c r="AB168" s="256">
        <f t="shared" si="218"/>
        <v>0</v>
      </c>
      <c r="AC168" s="256">
        <f t="shared" si="218"/>
        <v>0</v>
      </c>
      <c r="AD168" s="256">
        <f t="shared" si="218"/>
        <v>0</v>
      </c>
      <c r="AE168" s="256">
        <f t="shared" si="218"/>
        <v>0</v>
      </c>
      <c r="AF168" s="256">
        <f t="shared" si="218"/>
        <v>0</v>
      </c>
      <c r="AH168" s="264">
        <f t="shared" si="212"/>
        <v>0</v>
      </c>
      <c r="AI168" s="264">
        <f t="shared" si="213"/>
        <v>0</v>
      </c>
      <c r="AJ168" s="264">
        <f t="shared" si="214"/>
        <v>0</v>
      </c>
      <c r="AM168" s="264">
        <f t="shared" si="215"/>
        <v>0</v>
      </c>
    </row>
    <row r="169" spans="1:39">
      <c r="A169" s="145" t="s">
        <v>415</v>
      </c>
      <c r="B169" s="125" t="str">
        <f t="shared" si="209"/>
        <v>8170-04590</v>
      </c>
      <c r="C169" s="255" t="str">
        <f t="shared" si="210"/>
        <v>8170</v>
      </c>
      <c r="D169" s="256">
        <f>SUM($F169:K169)</f>
        <v>1072.95</v>
      </c>
      <c r="E169" s="257">
        <f t="shared" si="211"/>
        <v>1.9711293798841123E-3</v>
      </c>
      <c r="F169" s="258">
        <f>'Div 9 history'!B169</f>
        <v>205.17</v>
      </c>
      <c r="G169" s="258">
        <f>'Div 9 history'!C169</f>
        <v>152.75</v>
      </c>
      <c r="H169" s="258">
        <f>'Div 9 history'!D169</f>
        <v>120.59</v>
      </c>
      <c r="I169" s="258">
        <f>'Div 9 history'!E169</f>
        <v>198.95</v>
      </c>
      <c r="J169" s="258">
        <f>'Div 9 history'!F169</f>
        <v>169.7</v>
      </c>
      <c r="K169" s="258">
        <f>'Div 9 history'!G169</f>
        <v>225.79</v>
      </c>
      <c r="L169" s="256">
        <f t="shared" si="216"/>
        <v>165.91607040592334</v>
      </c>
      <c r="M169" s="256">
        <f t="shared" si="216"/>
        <v>168.58787714647485</v>
      </c>
      <c r="N169" s="256">
        <f t="shared" si="216"/>
        <v>157.31488966644864</v>
      </c>
      <c r="O169" s="256">
        <f t="shared" si="216"/>
        <v>165.95336417379076</v>
      </c>
      <c r="P169" s="256">
        <f t="shared" si="216"/>
        <v>155.14885501348158</v>
      </c>
      <c r="Q169" s="256">
        <f t="shared" si="216"/>
        <v>155.0976844947798</v>
      </c>
      <c r="R169" s="256">
        <f t="shared" si="217"/>
        <v>177.84942565079839</v>
      </c>
      <c r="S169" s="256">
        <f t="shared" si="217"/>
        <v>168.85064840410729</v>
      </c>
      <c r="T169" s="256">
        <f t="shared" si="217"/>
        <v>176.98130084930983</v>
      </c>
      <c r="U169" s="256">
        <f t="shared" si="217"/>
        <v>167.2897504707646</v>
      </c>
      <c r="V169" s="256">
        <f t="shared" si="218"/>
        <v>190.41665668165652</v>
      </c>
      <c r="W169" s="256">
        <f t="shared" si="218"/>
        <v>191.56221794336378</v>
      </c>
      <c r="X169" s="256">
        <f t="shared" si="218"/>
        <v>165.91607040592334</v>
      </c>
      <c r="Y169" s="256">
        <f t="shared" si="218"/>
        <v>168.58787714647485</v>
      </c>
      <c r="Z169" s="256">
        <f t="shared" si="218"/>
        <v>157.31488966644864</v>
      </c>
      <c r="AA169" s="256">
        <f t="shared" si="218"/>
        <v>165.95336417379076</v>
      </c>
      <c r="AB169" s="256">
        <f t="shared" si="218"/>
        <v>155.14885501348158</v>
      </c>
      <c r="AC169" s="256">
        <f t="shared" si="218"/>
        <v>155.0976844947798</v>
      </c>
      <c r="AD169" s="256">
        <f t="shared" si="218"/>
        <v>177.84942565079839</v>
      </c>
      <c r="AE169" s="256">
        <f t="shared" si="218"/>
        <v>168.85064840410729</v>
      </c>
      <c r="AF169" s="256">
        <f t="shared" si="218"/>
        <v>176.98130084930983</v>
      </c>
      <c r="AH169" s="264">
        <f t="shared" si="212"/>
        <v>2040.9687409008991</v>
      </c>
      <c r="AI169" s="264">
        <f t="shared" si="213"/>
        <v>2040.9687409008993</v>
      </c>
      <c r="AJ169" s="264">
        <f t="shared" si="214"/>
        <v>0</v>
      </c>
      <c r="AM169" s="264">
        <f t="shared" si="215"/>
        <v>0</v>
      </c>
    </row>
    <row r="170" spans="1:39">
      <c r="A170" s="145" t="s">
        <v>417</v>
      </c>
      <c r="B170" s="125" t="str">
        <f t="shared" si="209"/>
        <v>8180-04590</v>
      </c>
      <c r="C170" s="255" t="str">
        <f t="shared" si="210"/>
        <v>8180</v>
      </c>
      <c r="D170" s="256">
        <f>SUM($F170:K170)</f>
        <v>558.97</v>
      </c>
      <c r="E170" s="257">
        <f t="shared" si="211"/>
        <v>1.026890525629174E-3</v>
      </c>
      <c r="F170" s="258">
        <f>'Div 9 history'!B170</f>
        <v>153.63</v>
      </c>
      <c r="G170" s="258">
        <f>'Div 9 history'!C170</f>
        <v>91.13</v>
      </c>
      <c r="H170" s="258">
        <f>'Div 9 history'!D170</f>
        <v>69.16</v>
      </c>
      <c r="I170" s="258">
        <f>'Div 9 history'!E170</f>
        <v>77.099999999999994</v>
      </c>
      <c r="J170" s="258">
        <f>'Div 9 history'!F170</f>
        <v>97.89</v>
      </c>
      <c r="K170" s="258">
        <f>'Div 9 history'!G170</f>
        <v>70.06</v>
      </c>
      <c r="L170" s="256">
        <f t="shared" si="216"/>
        <v>86.436558902837007</v>
      </c>
      <c r="M170" s="256">
        <f t="shared" si="216"/>
        <v>87.828478203611581</v>
      </c>
      <c r="N170" s="256">
        <f t="shared" si="216"/>
        <v>81.955639943012059</v>
      </c>
      <c r="O170" s="256">
        <f t="shared" si="216"/>
        <v>86.455987671581923</v>
      </c>
      <c r="P170" s="256">
        <f t="shared" si="216"/>
        <v>80.82721048220867</v>
      </c>
      <c r="Q170" s="256">
        <f t="shared" si="216"/>
        <v>80.800552404163355</v>
      </c>
      <c r="R170" s="256">
        <f t="shared" si="217"/>
        <v>92.653426027332856</v>
      </c>
      <c r="S170" s="256">
        <f t="shared" si="217"/>
        <v>87.96537297958325</v>
      </c>
      <c r="T170" s="256">
        <f t="shared" si="217"/>
        <v>92.201162902035236</v>
      </c>
      <c r="U170" s="256">
        <f t="shared" si="217"/>
        <v>87.152198910148002</v>
      </c>
      <c r="V170" s="256">
        <f t="shared" si="218"/>
        <v>99.200520607060469</v>
      </c>
      <c r="W170" s="256">
        <f t="shared" si="218"/>
        <v>99.7973185738404</v>
      </c>
      <c r="X170" s="256">
        <f t="shared" si="218"/>
        <v>86.436558902837007</v>
      </c>
      <c r="Y170" s="256">
        <f t="shared" si="218"/>
        <v>87.828478203611581</v>
      </c>
      <c r="Z170" s="256">
        <f t="shared" si="218"/>
        <v>81.955639943012059</v>
      </c>
      <c r="AA170" s="256">
        <f t="shared" si="218"/>
        <v>86.455987671581923</v>
      </c>
      <c r="AB170" s="256">
        <f t="shared" si="218"/>
        <v>80.82721048220867</v>
      </c>
      <c r="AC170" s="256">
        <f t="shared" si="218"/>
        <v>80.800552404163355</v>
      </c>
      <c r="AD170" s="256">
        <f t="shared" si="218"/>
        <v>92.653426027332856</v>
      </c>
      <c r="AE170" s="256">
        <f t="shared" si="218"/>
        <v>87.96537297958325</v>
      </c>
      <c r="AF170" s="256">
        <f t="shared" si="218"/>
        <v>92.201162902035236</v>
      </c>
      <c r="AH170" s="264">
        <f t="shared" si="212"/>
        <v>1063.2744276074147</v>
      </c>
      <c r="AI170" s="264">
        <f t="shared" si="213"/>
        <v>1063.274427607415</v>
      </c>
      <c r="AJ170" s="264">
        <f t="shared" si="214"/>
        <v>0</v>
      </c>
      <c r="AM170" s="264">
        <f t="shared" si="215"/>
        <v>0</v>
      </c>
    </row>
    <row r="171" spans="1:39">
      <c r="A171" s="145" t="s">
        <v>418</v>
      </c>
      <c r="B171" s="125" t="str">
        <f t="shared" si="209"/>
        <v>8190-04590</v>
      </c>
      <c r="C171" s="255" t="str">
        <f t="shared" si="210"/>
        <v>8190</v>
      </c>
      <c r="D171" s="256">
        <f>SUM($F171:K171)</f>
        <v>520.85</v>
      </c>
      <c r="E171" s="257">
        <f t="shared" si="211"/>
        <v>9.5685981407580959E-4</v>
      </c>
      <c r="F171" s="258">
        <f>'Div 9 history'!B171</f>
        <v>138.54</v>
      </c>
      <c r="G171" s="258">
        <f>'Div 9 history'!C171</f>
        <v>90.61</v>
      </c>
      <c r="H171" s="258">
        <f>'Div 9 history'!D171</f>
        <v>91.34</v>
      </c>
      <c r="I171" s="258">
        <f>'Div 9 history'!E171</f>
        <v>0</v>
      </c>
      <c r="J171" s="258">
        <f>'Div 9 history'!F171</f>
        <v>0</v>
      </c>
      <c r="K171" s="258">
        <f>'Div 9 history'!G171</f>
        <v>200.36</v>
      </c>
      <c r="L171" s="256">
        <f t="shared" si="216"/>
        <v>80.541856816184506</v>
      </c>
      <c r="M171" s="256">
        <f t="shared" si="216"/>
        <v>81.838851588369849</v>
      </c>
      <c r="N171" s="256">
        <f t="shared" si="216"/>
        <v>76.366522468679591</v>
      </c>
      <c r="O171" s="256">
        <f t="shared" si="216"/>
        <v>80.559960603866827</v>
      </c>
      <c r="P171" s="256">
        <f t="shared" si="216"/>
        <v>75.315048356187972</v>
      </c>
      <c r="Q171" s="256">
        <f t="shared" si="216"/>
        <v>75.290208275414571</v>
      </c>
      <c r="R171" s="256">
        <f t="shared" ref="R171:AA180" si="219">$E171*R$197</f>
        <v>86.33475311078648</v>
      </c>
      <c r="S171" s="256">
        <f t="shared" si="219"/>
        <v>81.966410570184337</v>
      </c>
      <c r="T171" s="256">
        <f t="shared" si="219"/>
        <v>85.913332911471201</v>
      </c>
      <c r="U171" s="256">
        <f t="shared" si="219"/>
        <v>81.208692420613957</v>
      </c>
      <c r="V171" s="256">
        <f t="shared" si="219"/>
        <v>92.435356384398887</v>
      </c>
      <c r="W171" s="256">
        <f t="shared" si="219"/>
        <v>92.991454602545346</v>
      </c>
      <c r="X171" s="256">
        <f t="shared" si="219"/>
        <v>80.541856816184506</v>
      </c>
      <c r="Y171" s="256">
        <f t="shared" si="219"/>
        <v>81.838851588369849</v>
      </c>
      <c r="Z171" s="256">
        <f t="shared" si="219"/>
        <v>76.366522468679591</v>
      </c>
      <c r="AA171" s="256">
        <f t="shared" si="219"/>
        <v>80.559960603866827</v>
      </c>
      <c r="AB171" s="256">
        <f t="shared" si="218"/>
        <v>75.315048356187972</v>
      </c>
      <c r="AC171" s="256">
        <f t="shared" si="218"/>
        <v>75.290208275414571</v>
      </c>
      <c r="AD171" s="256">
        <f t="shared" si="218"/>
        <v>86.33475311078648</v>
      </c>
      <c r="AE171" s="256">
        <f t="shared" si="218"/>
        <v>81.966410570184337</v>
      </c>
      <c r="AF171" s="256">
        <f t="shared" si="218"/>
        <v>85.913332911471201</v>
      </c>
      <c r="AH171" s="264">
        <f t="shared" si="212"/>
        <v>990.76244810870321</v>
      </c>
      <c r="AI171" s="264">
        <f t="shared" si="213"/>
        <v>990.76244810870355</v>
      </c>
      <c r="AJ171" s="264">
        <f t="shared" si="214"/>
        <v>0</v>
      </c>
      <c r="AM171" s="264">
        <f t="shared" si="215"/>
        <v>0</v>
      </c>
    </row>
    <row r="172" spans="1:39">
      <c r="A172" s="145" t="s">
        <v>602</v>
      </c>
      <c r="B172" s="125" t="str">
        <f t="shared" si="209"/>
        <v>8200-04590</v>
      </c>
      <c r="C172" s="255" t="str">
        <f t="shared" si="210"/>
        <v>8200</v>
      </c>
      <c r="D172" s="256">
        <f>SUM($F172:K172)</f>
        <v>917.91</v>
      </c>
      <c r="E172" s="257">
        <f t="shared" si="211"/>
        <v>1.6863035268087285E-3</v>
      </c>
      <c r="F172" s="258">
        <f>'Div 9 history'!B172</f>
        <v>89.52</v>
      </c>
      <c r="G172" s="258">
        <f>'Div 9 history'!C172</f>
        <v>88.92</v>
      </c>
      <c r="H172" s="258">
        <f>'Div 9 history'!D172</f>
        <v>154.5</v>
      </c>
      <c r="I172" s="258">
        <f>'Div 9 history'!E172</f>
        <v>146.44</v>
      </c>
      <c r="J172" s="258">
        <f>'Div 9 history'!F172</f>
        <v>231.16</v>
      </c>
      <c r="K172" s="258">
        <f>'Div 9 history'!G172</f>
        <v>207.37</v>
      </c>
      <c r="L172" s="256">
        <f t="shared" si="216"/>
        <v>141.94139539242374</v>
      </c>
      <c r="M172" s="256">
        <f t="shared" si="216"/>
        <v>144.22712923390716</v>
      </c>
      <c r="N172" s="256">
        <f t="shared" si="216"/>
        <v>134.58307504891172</v>
      </c>
      <c r="O172" s="256">
        <f t="shared" si="216"/>
        <v>141.97330025515097</v>
      </c>
      <c r="P172" s="256">
        <f t="shared" si="216"/>
        <v>132.73002982937214</v>
      </c>
      <c r="Q172" s="256">
        <f t="shared" si="216"/>
        <v>132.68625338981622</v>
      </c>
      <c r="R172" s="256">
        <f t="shared" si="219"/>
        <v>152.15039498497072</v>
      </c>
      <c r="S172" s="256">
        <f t="shared" si="219"/>
        <v>144.45193035706612</v>
      </c>
      <c r="T172" s="256">
        <f t="shared" si="219"/>
        <v>151.40771318569361</v>
      </c>
      <c r="U172" s="256">
        <f t="shared" si="219"/>
        <v>143.11658032025679</v>
      </c>
      <c r="V172" s="256">
        <f t="shared" si="218"/>
        <v>162.90167606566877</v>
      </c>
      <c r="W172" s="256">
        <f t="shared" si="218"/>
        <v>163.8817050863442</v>
      </c>
      <c r="X172" s="256">
        <f t="shared" si="218"/>
        <v>141.94139539242374</v>
      </c>
      <c r="Y172" s="256">
        <f t="shared" si="218"/>
        <v>144.22712923390716</v>
      </c>
      <c r="Z172" s="256">
        <f t="shared" si="218"/>
        <v>134.58307504891172</v>
      </c>
      <c r="AA172" s="256">
        <f t="shared" si="218"/>
        <v>141.97330025515097</v>
      </c>
      <c r="AB172" s="256">
        <f t="shared" si="218"/>
        <v>132.73002982937214</v>
      </c>
      <c r="AC172" s="256">
        <f t="shared" si="218"/>
        <v>132.68625338981622</v>
      </c>
      <c r="AD172" s="256">
        <f t="shared" si="218"/>
        <v>152.15039498497072</v>
      </c>
      <c r="AE172" s="256">
        <f t="shared" si="218"/>
        <v>144.45193035706612</v>
      </c>
      <c r="AF172" s="256">
        <f t="shared" si="218"/>
        <v>151.40771318569361</v>
      </c>
      <c r="AH172" s="264">
        <f t="shared" si="212"/>
        <v>1746.0511831495819</v>
      </c>
      <c r="AI172" s="264">
        <f t="shared" si="213"/>
        <v>1746.0511831495824</v>
      </c>
      <c r="AJ172" s="264">
        <f t="shared" si="214"/>
        <v>0</v>
      </c>
      <c r="AM172" s="264">
        <f t="shared" si="215"/>
        <v>0</v>
      </c>
    </row>
    <row r="173" spans="1:39">
      <c r="A173" s="145" t="s">
        <v>419</v>
      </c>
      <c r="B173" s="125" t="str">
        <f t="shared" si="209"/>
        <v>8210-04590</v>
      </c>
      <c r="C173" s="255" t="str">
        <f t="shared" si="210"/>
        <v>8210</v>
      </c>
      <c r="D173" s="256">
        <f>SUM($F173:K173)</f>
        <v>1313.9300000000003</v>
      </c>
      <c r="E173" s="257">
        <f t="shared" si="211"/>
        <v>2.4138366430039907E-3</v>
      </c>
      <c r="F173" s="258">
        <f>'Div 9 history'!B173</f>
        <v>132.68</v>
      </c>
      <c r="G173" s="258">
        <f>'Div 9 history'!C173</f>
        <v>142.9</v>
      </c>
      <c r="H173" s="258">
        <f>'Div 9 history'!D173</f>
        <v>194.35</v>
      </c>
      <c r="I173" s="258">
        <f>'Div 9 history'!E173</f>
        <v>206.83</v>
      </c>
      <c r="J173" s="258">
        <f>'Div 9 history'!F173</f>
        <v>318.07</v>
      </c>
      <c r="K173" s="258">
        <f>'Div 9 history'!G173</f>
        <v>319.10000000000002</v>
      </c>
      <c r="L173" s="256">
        <f t="shared" si="216"/>
        <v>203.18011313523914</v>
      </c>
      <c r="M173" s="256">
        <f t="shared" si="216"/>
        <v>206.45199628973177</v>
      </c>
      <c r="N173" s="256">
        <f t="shared" si="216"/>
        <v>192.64714383655982</v>
      </c>
      <c r="O173" s="256">
        <f t="shared" si="216"/>
        <v>203.22578292452482</v>
      </c>
      <c r="P173" s="256">
        <f t="shared" si="216"/>
        <v>189.9946270262956</v>
      </c>
      <c r="Q173" s="256">
        <f t="shared" si="216"/>
        <v>189.93196382704323</v>
      </c>
      <c r="R173" s="256">
        <f t="shared" si="219"/>
        <v>217.7936491405504</v>
      </c>
      <c r="S173" s="256">
        <f t="shared" si="219"/>
        <v>206.77378485261073</v>
      </c>
      <c r="T173" s="256">
        <f t="shared" si="219"/>
        <v>216.73054720623855</v>
      </c>
      <c r="U173" s="256">
        <f t="shared" si="219"/>
        <v>204.86231589174869</v>
      </c>
      <c r="V173" s="256">
        <f t="shared" si="218"/>
        <v>233.18342673351876</v>
      </c>
      <c r="W173" s="256">
        <f t="shared" si="218"/>
        <v>234.58627617533341</v>
      </c>
      <c r="X173" s="256">
        <f t="shared" si="218"/>
        <v>203.18011313523914</v>
      </c>
      <c r="Y173" s="256">
        <f t="shared" si="218"/>
        <v>206.45199628973177</v>
      </c>
      <c r="Z173" s="256">
        <f t="shared" si="218"/>
        <v>192.64714383655982</v>
      </c>
      <c r="AA173" s="256">
        <f t="shared" si="218"/>
        <v>203.22578292452482</v>
      </c>
      <c r="AB173" s="256">
        <f t="shared" si="218"/>
        <v>189.9946270262956</v>
      </c>
      <c r="AC173" s="256">
        <f t="shared" si="218"/>
        <v>189.93196382704323</v>
      </c>
      <c r="AD173" s="256">
        <f t="shared" si="218"/>
        <v>217.7936491405504</v>
      </c>
      <c r="AE173" s="256">
        <f t="shared" si="218"/>
        <v>206.77378485261073</v>
      </c>
      <c r="AF173" s="256">
        <f t="shared" si="218"/>
        <v>216.73054720623855</v>
      </c>
      <c r="AH173" s="264">
        <f t="shared" si="212"/>
        <v>2499.3616270393945</v>
      </c>
      <c r="AI173" s="264">
        <f t="shared" si="213"/>
        <v>2499.361627039395</v>
      </c>
      <c r="AJ173" s="264">
        <f t="shared" si="214"/>
        <v>0</v>
      </c>
      <c r="AM173" s="264">
        <f t="shared" si="215"/>
        <v>0</v>
      </c>
    </row>
    <row r="174" spans="1:39">
      <c r="A174" s="145" t="s">
        <v>410</v>
      </c>
      <c r="B174" s="125" t="str">
        <f t="shared" si="209"/>
        <v>8250-04590</v>
      </c>
      <c r="C174" s="255" t="str">
        <f t="shared" si="210"/>
        <v>8250</v>
      </c>
      <c r="D174" s="256">
        <f>SUM($F174:K174)</f>
        <v>4211.87</v>
      </c>
      <c r="E174" s="257">
        <f t="shared" si="211"/>
        <v>7.7376771529451471E-3</v>
      </c>
      <c r="F174" s="258">
        <f>'Div 9 history'!B174</f>
        <v>73.72</v>
      </c>
      <c r="G174" s="258">
        <f>'Div 9 history'!C174</f>
        <v>170.16</v>
      </c>
      <c r="H174" s="258">
        <f>'Div 9 history'!D174</f>
        <v>468.11</v>
      </c>
      <c r="I174" s="258">
        <f>'Div 9 history'!E174</f>
        <v>845.23</v>
      </c>
      <c r="J174" s="258">
        <f>'Div 9 history'!F174</f>
        <v>1325.37</v>
      </c>
      <c r="K174" s="258">
        <f>'Div 9 history'!G174</f>
        <v>1329.28</v>
      </c>
      <c r="L174" s="256">
        <f t="shared" si="216"/>
        <v>651.30427276256694</v>
      </c>
      <c r="M174" s="256">
        <f t="shared" si="216"/>
        <v>661.79246201306955</v>
      </c>
      <c r="N174" s="256">
        <f t="shared" si="216"/>
        <v>617.54029949151868</v>
      </c>
      <c r="O174" s="256">
        <f t="shared" si="216"/>
        <v>651.45066961430075</v>
      </c>
      <c r="P174" s="256">
        <f t="shared" si="216"/>
        <v>609.03752082169035</v>
      </c>
      <c r="Q174" s="256">
        <f t="shared" si="216"/>
        <v>608.83665072279996</v>
      </c>
      <c r="R174" s="256">
        <f t="shared" si="219"/>
        <v>698.14871188389793</v>
      </c>
      <c r="S174" s="256">
        <f t="shared" si="219"/>
        <v>662.82397175432902</v>
      </c>
      <c r="T174" s="256">
        <f t="shared" si="219"/>
        <v>694.7408841121977</v>
      </c>
      <c r="U174" s="256">
        <f t="shared" si="219"/>
        <v>656.69665997045468</v>
      </c>
      <c r="V174" s="256">
        <f t="shared" si="218"/>
        <v>747.48143322407248</v>
      </c>
      <c r="W174" s="256">
        <f t="shared" si="218"/>
        <v>751.97833905504967</v>
      </c>
      <c r="X174" s="256">
        <f t="shared" si="218"/>
        <v>651.30427276256694</v>
      </c>
      <c r="Y174" s="256">
        <f t="shared" si="218"/>
        <v>661.79246201306955</v>
      </c>
      <c r="Z174" s="256">
        <f t="shared" si="218"/>
        <v>617.54029949151868</v>
      </c>
      <c r="AA174" s="256">
        <f t="shared" si="218"/>
        <v>651.45066961430075</v>
      </c>
      <c r="AB174" s="256">
        <f t="shared" si="218"/>
        <v>609.03752082169035</v>
      </c>
      <c r="AC174" s="256">
        <f t="shared" si="218"/>
        <v>608.83665072279996</v>
      </c>
      <c r="AD174" s="256">
        <f t="shared" si="218"/>
        <v>698.14871188389793</v>
      </c>
      <c r="AE174" s="256">
        <f t="shared" si="218"/>
        <v>662.82397175432902</v>
      </c>
      <c r="AF174" s="256">
        <f t="shared" si="218"/>
        <v>694.7408841121977</v>
      </c>
      <c r="AH174" s="264">
        <f t="shared" si="212"/>
        <v>8011.8318754259462</v>
      </c>
      <c r="AI174" s="264">
        <f t="shared" si="213"/>
        <v>8011.8318754259481</v>
      </c>
      <c r="AJ174" s="264">
        <f t="shared" si="214"/>
        <v>0</v>
      </c>
      <c r="AM174" s="264">
        <f t="shared" si="215"/>
        <v>0</v>
      </c>
    </row>
    <row r="175" spans="1:39">
      <c r="A175" s="145" t="s">
        <v>603</v>
      </c>
      <c r="B175" s="125" t="str">
        <f t="shared" si="209"/>
        <v>8550-04590</v>
      </c>
      <c r="C175" s="255" t="str">
        <f t="shared" si="210"/>
        <v>8550</v>
      </c>
      <c r="D175" s="256">
        <f>SUM($F175:K175)</f>
        <v>108.30000000000001</v>
      </c>
      <c r="E175" s="257">
        <f t="shared" si="211"/>
        <v>1.9895923560412821E-4</v>
      </c>
      <c r="F175" s="258">
        <f>'Div 9 history'!B175</f>
        <v>2.52</v>
      </c>
      <c r="G175" s="258">
        <f>'Div 9 history'!C175</f>
        <v>35.93</v>
      </c>
      <c r="H175" s="258">
        <f>'Div 9 history'!D175</f>
        <v>37.39</v>
      </c>
      <c r="I175" s="258">
        <f>'Div 9 history'!E175</f>
        <v>0</v>
      </c>
      <c r="J175" s="258">
        <f>'Div 9 history'!F175</f>
        <v>0</v>
      </c>
      <c r="K175" s="258">
        <f>'Div 9 history'!G175</f>
        <v>32.46</v>
      </c>
      <c r="L175" s="256">
        <f t="shared" si="216"/>
        <v>16.74701563442984</v>
      </c>
      <c r="M175" s="256">
        <f t="shared" si="216"/>
        <v>17.016698909514169</v>
      </c>
      <c r="N175" s="256">
        <f t="shared" si="216"/>
        <v>15.878841093132381</v>
      </c>
      <c r="O175" s="256">
        <f t="shared" si="216"/>
        <v>16.750779943167473</v>
      </c>
      <c r="P175" s="256">
        <f t="shared" si="216"/>
        <v>15.660208768311715</v>
      </c>
      <c r="Q175" s="256">
        <f t="shared" si="216"/>
        <v>15.655043786555433</v>
      </c>
      <c r="R175" s="256">
        <f t="shared" si="219"/>
        <v>17.95152877392373</v>
      </c>
      <c r="S175" s="256">
        <f t="shared" si="219"/>
        <v>17.043222165212562</v>
      </c>
      <c r="T175" s="256">
        <f t="shared" si="219"/>
        <v>17.863903147378959</v>
      </c>
      <c r="U175" s="256">
        <f t="shared" si="219"/>
        <v>16.885670325722362</v>
      </c>
      <c r="V175" s="256">
        <f t="shared" si="218"/>
        <v>19.220023224403189</v>
      </c>
      <c r="W175" s="256">
        <f t="shared" si="218"/>
        <v>19.335652363359241</v>
      </c>
      <c r="X175" s="256">
        <f t="shared" si="218"/>
        <v>16.74701563442984</v>
      </c>
      <c r="Y175" s="256">
        <f t="shared" si="218"/>
        <v>17.016698909514169</v>
      </c>
      <c r="Z175" s="256">
        <f t="shared" si="218"/>
        <v>15.878841093132381</v>
      </c>
      <c r="AA175" s="256">
        <f t="shared" si="218"/>
        <v>16.750779943167473</v>
      </c>
      <c r="AB175" s="256">
        <f t="shared" si="218"/>
        <v>15.660208768311715</v>
      </c>
      <c r="AC175" s="256">
        <f t="shared" si="218"/>
        <v>15.655043786555433</v>
      </c>
      <c r="AD175" s="256">
        <f t="shared" si="218"/>
        <v>17.95152877392373</v>
      </c>
      <c r="AE175" s="256">
        <f t="shared" si="218"/>
        <v>17.043222165212562</v>
      </c>
      <c r="AF175" s="256">
        <f t="shared" si="218"/>
        <v>17.863903147378959</v>
      </c>
      <c r="AH175" s="264">
        <f t="shared" si="212"/>
        <v>206.00858813511107</v>
      </c>
      <c r="AI175" s="264">
        <f t="shared" si="213"/>
        <v>206.00858813511107</v>
      </c>
      <c r="AJ175" s="264">
        <f t="shared" si="214"/>
        <v>0</v>
      </c>
      <c r="AM175" s="264">
        <f t="shared" si="215"/>
        <v>0</v>
      </c>
    </row>
    <row r="176" spans="1:39">
      <c r="A176" s="145" t="s">
        <v>412</v>
      </c>
      <c r="B176" s="125" t="str">
        <f t="shared" si="209"/>
        <v>8560-04590</v>
      </c>
      <c r="C176" s="255" t="str">
        <f t="shared" si="210"/>
        <v>8560</v>
      </c>
      <c r="D176" s="256">
        <f>SUM($F176:K176)</f>
        <v>11600.71</v>
      </c>
      <c r="E176" s="257">
        <f t="shared" si="211"/>
        <v>2.1311804192660811E-2</v>
      </c>
      <c r="F176" s="258">
        <f>'Div 9 history'!B176</f>
        <v>1805.1599999999999</v>
      </c>
      <c r="G176" s="258">
        <f>'Div 9 history'!C176</f>
        <v>1383.4700000000003</v>
      </c>
      <c r="H176" s="258">
        <f>'Div 9 history'!D176</f>
        <v>2593.9799999999996</v>
      </c>
      <c r="I176" s="258">
        <f>'Div 9 history'!E176</f>
        <v>1722.08</v>
      </c>
      <c r="J176" s="258">
        <f>'Div 9 history'!F176</f>
        <v>2319.5499999999997</v>
      </c>
      <c r="K176" s="258">
        <f>'Div 9 history'!G176</f>
        <v>1776.4699999999998</v>
      </c>
      <c r="L176" s="256">
        <f t="shared" si="216"/>
        <v>1793.8806254892572</v>
      </c>
      <c r="M176" s="256">
        <f t="shared" si="216"/>
        <v>1822.7681367182831</v>
      </c>
      <c r="N176" s="256">
        <f t="shared" si="216"/>
        <v>1700.8848629502465</v>
      </c>
      <c r="O176" s="256">
        <f t="shared" si="216"/>
        <v>1794.2838448245827</v>
      </c>
      <c r="P176" s="256">
        <f t="shared" si="216"/>
        <v>1677.4657475590154</v>
      </c>
      <c r="Q176" s="256">
        <f t="shared" si="216"/>
        <v>1676.9124931221741</v>
      </c>
      <c r="R176" s="256">
        <f t="shared" si="219"/>
        <v>1922.90377989792</v>
      </c>
      <c r="S176" s="256">
        <f t="shared" si="219"/>
        <v>1825.6092133352076</v>
      </c>
      <c r="T176" s="256">
        <f t="shared" si="219"/>
        <v>1913.5176350953882</v>
      </c>
      <c r="U176" s="256">
        <f t="shared" si="219"/>
        <v>1808.7328218311231</v>
      </c>
      <c r="V176" s="256">
        <f t="shared" si="218"/>
        <v>2058.7803842988574</v>
      </c>
      <c r="W176" s="256">
        <f t="shared" si="218"/>
        <v>2071.1661655415064</v>
      </c>
      <c r="X176" s="256">
        <f t="shared" si="218"/>
        <v>1793.8806254892572</v>
      </c>
      <c r="Y176" s="256">
        <f t="shared" si="218"/>
        <v>1822.7681367182831</v>
      </c>
      <c r="Z176" s="256">
        <f t="shared" si="218"/>
        <v>1700.8848629502465</v>
      </c>
      <c r="AA176" s="256">
        <f t="shared" si="218"/>
        <v>1794.2838448245827</v>
      </c>
      <c r="AB176" s="256">
        <f t="shared" si="218"/>
        <v>1677.4657475590154</v>
      </c>
      <c r="AC176" s="256">
        <f t="shared" si="218"/>
        <v>1676.9124931221741</v>
      </c>
      <c r="AD176" s="256">
        <f t="shared" si="218"/>
        <v>1922.90377989792</v>
      </c>
      <c r="AE176" s="256">
        <f t="shared" si="218"/>
        <v>1825.6092133352076</v>
      </c>
      <c r="AF176" s="256">
        <f t="shared" si="218"/>
        <v>1913.5176350953882</v>
      </c>
      <c r="AH176" s="264">
        <f t="shared" si="212"/>
        <v>22066.905710663556</v>
      </c>
      <c r="AI176" s="264">
        <f t="shared" si="213"/>
        <v>22066.905710663559</v>
      </c>
      <c r="AJ176" s="264">
        <f t="shared" si="214"/>
        <v>0</v>
      </c>
      <c r="AM176" s="264">
        <f t="shared" si="215"/>
        <v>0</v>
      </c>
    </row>
    <row r="177" spans="1:39">
      <c r="A177" s="145" t="s">
        <v>413</v>
      </c>
      <c r="B177" s="125" t="str">
        <f t="shared" si="209"/>
        <v>8570-04590</v>
      </c>
      <c r="C177" s="255" t="str">
        <f t="shared" si="210"/>
        <v>8570</v>
      </c>
      <c r="D177" s="256">
        <f>SUM($F177:K177)</f>
        <v>4206.58</v>
      </c>
      <c r="E177" s="257">
        <f t="shared" si="211"/>
        <v>7.7279588301718705E-3</v>
      </c>
      <c r="F177" s="258">
        <f>'Div 9 history'!B177</f>
        <v>627.84999999999991</v>
      </c>
      <c r="G177" s="258">
        <f>'Div 9 history'!C177</f>
        <v>625.54</v>
      </c>
      <c r="H177" s="258">
        <f>'Div 9 history'!D177</f>
        <v>891.25999999999988</v>
      </c>
      <c r="I177" s="258">
        <f>'Div 9 history'!E177</f>
        <v>599.17000000000007</v>
      </c>
      <c r="J177" s="258">
        <f>'Div 9 history'!F177</f>
        <v>541.93999999999994</v>
      </c>
      <c r="K177" s="258">
        <f>'Div 9 history'!G177</f>
        <v>920.81999999999994</v>
      </c>
      <c r="L177" s="256">
        <f t="shared" si="216"/>
        <v>650.48625140793968</v>
      </c>
      <c r="M177" s="256">
        <f t="shared" si="216"/>
        <v>660.96126776347273</v>
      </c>
      <c r="N177" s="256">
        <f t="shared" si="216"/>
        <v>616.76468481577842</v>
      </c>
      <c r="O177" s="256">
        <f t="shared" si="216"/>
        <v>650.6324643890066</v>
      </c>
      <c r="P177" s="256">
        <f t="shared" si="216"/>
        <v>608.27258541647916</v>
      </c>
      <c r="Q177" s="256">
        <f t="shared" si="216"/>
        <v>608.07196760524789</v>
      </c>
      <c r="R177" s="256">
        <f t="shared" si="219"/>
        <v>697.27185512291862</v>
      </c>
      <c r="S177" s="256">
        <f t="shared" si="219"/>
        <v>661.99148195512328</v>
      </c>
      <c r="T177" s="256">
        <f t="shared" si="219"/>
        <v>693.86830749493424</v>
      </c>
      <c r="U177" s="256">
        <f t="shared" si="219"/>
        <v>655.8718659166866</v>
      </c>
      <c r="V177" s="256">
        <f t="shared" ref="V177:AF190" si="220">$E177*V$197</f>
        <v>746.54261583850371</v>
      </c>
      <c r="W177" s="256">
        <f t="shared" si="220"/>
        <v>751.03387367183484</v>
      </c>
      <c r="X177" s="256">
        <f t="shared" si="220"/>
        <v>650.48625140793968</v>
      </c>
      <c r="Y177" s="256">
        <f t="shared" si="220"/>
        <v>660.96126776347273</v>
      </c>
      <c r="Z177" s="256">
        <f t="shared" si="220"/>
        <v>616.76468481577842</v>
      </c>
      <c r="AA177" s="256">
        <f t="shared" si="220"/>
        <v>650.6324643890066</v>
      </c>
      <c r="AB177" s="256">
        <f t="shared" si="220"/>
        <v>608.27258541647916</v>
      </c>
      <c r="AC177" s="256">
        <f t="shared" si="220"/>
        <v>608.07196760524789</v>
      </c>
      <c r="AD177" s="256">
        <f t="shared" si="220"/>
        <v>697.27185512291862</v>
      </c>
      <c r="AE177" s="256">
        <f t="shared" si="220"/>
        <v>661.99148195512328</v>
      </c>
      <c r="AF177" s="256">
        <f t="shared" si="220"/>
        <v>693.86830749493424</v>
      </c>
      <c r="AH177" s="264">
        <f t="shared" si="212"/>
        <v>8001.7692213979235</v>
      </c>
      <c r="AI177" s="264">
        <f t="shared" si="213"/>
        <v>8001.7692213979253</v>
      </c>
      <c r="AJ177" s="264">
        <f t="shared" si="214"/>
        <v>0</v>
      </c>
      <c r="AM177" s="264">
        <f t="shared" si="215"/>
        <v>0</v>
      </c>
    </row>
    <row r="178" spans="1:39">
      <c r="A178" s="145" t="s">
        <v>407</v>
      </c>
      <c r="B178" s="125" t="str">
        <f t="shared" si="209"/>
        <v>8700-04590</v>
      </c>
      <c r="C178" s="255" t="str">
        <f t="shared" si="210"/>
        <v>8700</v>
      </c>
      <c r="D178" s="256">
        <f>SUM($F178:K178)</f>
        <v>32749.88</v>
      </c>
      <c r="E178" s="257">
        <f t="shared" si="211"/>
        <v>6.016519936220615E-2</v>
      </c>
      <c r="F178" s="258">
        <f>'Div 9 history'!B178</f>
        <v>5513.86</v>
      </c>
      <c r="G178" s="258">
        <f>'Div 9 history'!C178</f>
        <v>4824.38</v>
      </c>
      <c r="H178" s="258">
        <f>'Div 9 history'!D178</f>
        <v>6306.05</v>
      </c>
      <c r="I178" s="258">
        <f>'Div 9 history'!E178</f>
        <v>4581.8900000000003</v>
      </c>
      <c r="J178" s="258">
        <f>'Div 9 history'!F178</f>
        <v>6987.56</v>
      </c>
      <c r="K178" s="258">
        <f>'Div 9 history'!G178</f>
        <v>4536.1399999999994</v>
      </c>
      <c r="L178" s="256">
        <f t="shared" si="216"/>
        <v>5064.2913424349126</v>
      </c>
      <c r="M178" s="256">
        <f t="shared" si="216"/>
        <v>5145.8434652144024</v>
      </c>
      <c r="N178" s="256">
        <f t="shared" si="216"/>
        <v>4801.7556818019784</v>
      </c>
      <c r="O178" s="256">
        <f t="shared" si="216"/>
        <v>5065.4296680068464</v>
      </c>
      <c r="P178" s="256">
        <f t="shared" si="216"/>
        <v>4735.6413475268373</v>
      </c>
      <c r="Q178" s="256">
        <f t="shared" si="216"/>
        <v>4734.0794589513944</v>
      </c>
      <c r="R178" s="256">
        <f t="shared" si="219"/>
        <v>5428.5356709376665</v>
      </c>
      <c r="S178" s="256">
        <f t="shared" si="219"/>
        <v>5153.8640879413806</v>
      </c>
      <c r="T178" s="256">
        <f t="shared" si="219"/>
        <v>5402.037713834563</v>
      </c>
      <c r="U178" s="256">
        <f t="shared" si="219"/>
        <v>5106.2204698704363</v>
      </c>
      <c r="V178" s="256">
        <f t="shared" si="220"/>
        <v>5812.1279242513147</v>
      </c>
      <c r="W178" s="256">
        <f t="shared" si="220"/>
        <v>5847.0941331646491</v>
      </c>
      <c r="X178" s="256">
        <f t="shared" si="220"/>
        <v>5064.2913424349126</v>
      </c>
      <c r="Y178" s="256">
        <f t="shared" si="220"/>
        <v>5145.8434652144024</v>
      </c>
      <c r="Z178" s="256">
        <f t="shared" si="220"/>
        <v>4801.7556818019784</v>
      </c>
      <c r="AA178" s="256">
        <f t="shared" si="220"/>
        <v>5065.4296680068464</v>
      </c>
      <c r="AB178" s="256">
        <f t="shared" si="220"/>
        <v>4735.6413475268373</v>
      </c>
      <c r="AC178" s="256">
        <f t="shared" si="220"/>
        <v>4734.0794589513944</v>
      </c>
      <c r="AD178" s="256">
        <f t="shared" si="220"/>
        <v>5428.5356709376665</v>
      </c>
      <c r="AE178" s="256">
        <f t="shared" si="220"/>
        <v>5153.8640879413806</v>
      </c>
      <c r="AF178" s="256">
        <f t="shared" si="220"/>
        <v>5402.037713834563</v>
      </c>
      <c r="AH178" s="264">
        <f t="shared" si="212"/>
        <v>62296.920963936376</v>
      </c>
      <c r="AI178" s="264">
        <f t="shared" si="213"/>
        <v>62296.920963936376</v>
      </c>
      <c r="AJ178" s="264">
        <f t="shared" si="214"/>
        <v>0</v>
      </c>
      <c r="AM178" s="264">
        <f t="shared" si="215"/>
        <v>0</v>
      </c>
    </row>
    <row r="179" spans="1:39">
      <c r="A179" s="145" t="s">
        <v>604</v>
      </c>
      <c r="B179" s="125" t="str">
        <f t="shared" si="209"/>
        <v>8710-04590</v>
      </c>
      <c r="C179" s="255" t="str">
        <f t="shared" si="210"/>
        <v>8710</v>
      </c>
      <c r="D179" s="256">
        <f>SUM($F179:K179)</f>
        <v>209.39</v>
      </c>
      <c r="E179" s="257">
        <f t="shared" si="211"/>
        <v>3.8467289328853555E-4</v>
      </c>
      <c r="F179" s="258">
        <f>'Div 9 history'!B179</f>
        <v>23.54</v>
      </c>
      <c r="G179" s="258">
        <f>'Div 9 history'!C179</f>
        <v>22.74</v>
      </c>
      <c r="H179" s="258">
        <f>'Div 9 history'!D179</f>
        <v>20.54</v>
      </c>
      <c r="I179" s="258">
        <f>'Div 9 history'!E179</f>
        <v>20.059999999999999</v>
      </c>
      <c r="J179" s="258">
        <f>'Div 9 history'!F179</f>
        <v>0</v>
      </c>
      <c r="K179" s="258">
        <f>'Div 9 history'!G179</f>
        <v>122.51</v>
      </c>
      <c r="L179" s="256">
        <f t="shared" si="216"/>
        <v>32.379109914065225</v>
      </c>
      <c r="M179" s="256">
        <f t="shared" si="216"/>
        <v>32.900522480731034</v>
      </c>
      <c r="N179" s="256">
        <f t="shared" si="216"/>
        <v>30.70055897036924</v>
      </c>
      <c r="O179" s="256">
        <f t="shared" si="216"/>
        <v>32.38638792520625</v>
      </c>
      <c r="P179" s="256">
        <f t="shared" si="216"/>
        <v>30.277849621392331</v>
      </c>
      <c r="Q179" s="256">
        <f t="shared" si="216"/>
        <v>30.267863513082567</v>
      </c>
      <c r="R179" s="256">
        <f t="shared" si="219"/>
        <v>34.707946537136564</v>
      </c>
      <c r="S179" s="256">
        <f t="shared" si="219"/>
        <v>32.951803224135347</v>
      </c>
      <c r="T179" s="256">
        <f t="shared" si="219"/>
        <v>34.538528901474422</v>
      </c>
      <c r="U179" s="256">
        <f t="shared" si="219"/>
        <v>32.647188453398016</v>
      </c>
      <c r="V179" s="256">
        <f t="shared" si="220"/>
        <v>37.160486269231605</v>
      </c>
      <c r="W179" s="256">
        <f t="shared" si="220"/>
        <v>37.384046614624111</v>
      </c>
      <c r="X179" s="256">
        <f t="shared" si="220"/>
        <v>32.379109914065225</v>
      </c>
      <c r="Y179" s="256">
        <f t="shared" si="220"/>
        <v>32.900522480731034</v>
      </c>
      <c r="Z179" s="256">
        <f t="shared" si="220"/>
        <v>30.70055897036924</v>
      </c>
      <c r="AA179" s="256">
        <f t="shared" si="220"/>
        <v>32.38638792520625</v>
      </c>
      <c r="AB179" s="256">
        <f t="shared" si="220"/>
        <v>30.277849621392331</v>
      </c>
      <c r="AC179" s="256">
        <f t="shared" si="220"/>
        <v>30.267863513082567</v>
      </c>
      <c r="AD179" s="256">
        <f t="shared" si="220"/>
        <v>34.707946537136564</v>
      </c>
      <c r="AE179" s="256">
        <f t="shared" si="220"/>
        <v>32.951803224135347</v>
      </c>
      <c r="AF179" s="256">
        <f t="shared" si="220"/>
        <v>34.538528901474422</v>
      </c>
      <c r="AH179" s="264">
        <f t="shared" si="212"/>
        <v>398.30229242484654</v>
      </c>
      <c r="AI179" s="264">
        <f t="shared" si="213"/>
        <v>398.30229242484671</v>
      </c>
      <c r="AJ179" s="264">
        <f t="shared" si="214"/>
        <v>0</v>
      </c>
      <c r="AM179" s="264">
        <f t="shared" si="215"/>
        <v>0</v>
      </c>
    </row>
    <row r="180" spans="1:39">
      <c r="A180" s="145" t="s">
        <v>408</v>
      </c>
      <c r="B180" s="125" t="str">
        <f t="shared" si="209"/>
        <v>8740-04590</v>
      </c>
      <c r="C180" s="255" t="str">
        <f t="shared" si="210"/>
        <v>8740</v>
      </c>
      <c r="D180" s="256">
        <f>SUM($F180:K180)</f>
        <v>24094.729999999996</v>
      </c>
      <c r="E180" s="257">
        <f t="shared" si="211"/>
        <v>4.426471895556653E-2</v>
      </c>
      <c r="F180" s="258">
        <f>'Div 9 history'!B180</f>
        <v>4110.1099999999988</v>
      </c>
      <c r="G180" s="258">
        <f>'Div 9 history'!C180</f>
        <v>3334.6499999999996</v>
      </c>
      <c r="H180" s="258">
        <f>'Div 9 history'!D180</f>
        <v>4668.7299999999987</v>
      </c>
      <c r="I180" s="258">
        <f>'Div 9 history'!E180</f>
        <v>3678.2300000000009</v>
      </c>
      <c r="J180" s="258">
        <f>'Div 9 history'!F180</f>
        <v>4325.0199999999995</v>
      </c>
      <c r="K180" s="258">
        <f>'Div 9 history'!G180</f>
        <v>3977.9899999999989</v>
      </c>
      <c r="L180" s="256">
        <f t="shared" si="216"/>
        <v>3725.898615118796</v>
      </c>
      <c r="M180" s="256">
        <f t="shared" si="216"/>
        <v>3785.8981137214978</v>
      </c>
      <c r="N180" s="256">
        <f t="shared" si="216"/>
        <v>3532.7459727786654</v>
      </c>
      <c r="O180" s="256">
        <f t="shared" si="216"/>
        <v>3726.7361036014358</v>
      </c>
      <c r="P180" s="256">
        <f t="shared" si="216"/>
        <v>3484.1043584127724</v>
      </c>
      <c r="Q180" s="256">
        <f t="shared" si="216"/>
        <v>3482.9552463086861</v>
      </c>
      <c r="R180" s="256">
        <f t="shared" si="219"/>
        <v>3993.8803222061242</v>
      </c>
      <c r="S180" s="256">
        <f t="shared" si="219"/>
        <v>3791.7990434054664</v>
      </c>
      <c r="T180" s="256">
        <f t="shared" si="219"/>
        <v>3974.3852546837134</v>
      </c>
      <c r="U180" s="256">
        <f t="shared" si="219"/>
        <v>3756.7466977589315</v>
      </c>
      <c r="V180" s="256">
        <f t="shared" si="220"/>
        <v>4276.0966776151809</v>
      </c>
      <c r="W180" s="256">
        <f t="shared" si="220"/>
        <v>4301.8220043305882</v>
      </c>
      <c r="X180" s="256">
        <f t="shared" si="220"/>
        <v>3725.898615118796</v>
      </c>
      <c r="Y180" s="256">
        <f t="shared" si="220"/>
        <v>3785.8981137214978</v>
      </c>
      <c r="Z180" s="256">
        <f t="shared" si="220"/>
        <v>3532.7459727786654</v>
      </c>
      <c r="AA180" s="256">
        <f t="shared" si="220"/>
        <v>3726.7361036014358</v>
      </c>
      <c r="AB180" s="256">
        <f t="shared" si="220"/>
        <v>3484.1043584127724</v>
      </c>
      <c r="AC180" s="256">
        <f t="shared" si="220"/>
        <v>3482.9552463086861</v>
      </c>
      <c r="AD180" s="256">
        <f t="shared" si="220"/>
        <v>3993.8803222061242</v>
      </c>
      <c r="AE180" s="256">
        <f t="shared" si="220"/>
        <v>3791.7990434054664</v>
      </c>
      <c r="AF180" s="256">
        <f t="shared" si="220"/>
        <v>3974.3852546837134</v>
      </c>
      <c r="AH180" s="264">
        <f t="shared" si="212"/>
        <v>45833.068409941843</v>
      </c>
      <c r="AI180" s="264">
        <f t="shared" si="213"/>
        <v>45833.068409941865</v>
      </c>
      <c r="AJ180" s="264">
        <f t="shared" si="214"/>
        <v>0</v>
      </c>
      <c r="AM180" s="264">
        <f t="shared" si="215"/>
        <v>0</v>
      </c>
    </row>
    <row r="181" spans="1:39">
      <c r="A181" s="145" t="s">
        <v>605</v>
      </c>
      <c r="B181" s="125" t="str">
        <f t="shared" si="209"/>
        <v>8750-04590</v>
      </c>
      <c r="C181" s="255" t="str">
        <f t="shared" si="210"/>
        <v>8750</v>
      </c>
      <c r="D181" s="256">
        <f>SUM($F181:K181)</f>
        <v>5937.9299999999994</v>
      </c>
      <c r="E181" s="257">
        <f t="shared" si="211"/>
        <v>1.0908642787357533E-2</v>
      </c>
      <c r="F181" s="258">
        <f>'Div 9 history'!B181</f>
        <v>1156.99</v>
      </c>
      <c r="G181" s="258">
        <f>'Div 9 history'!C181</f>
        <v>888.61</v>
      </c>
      <c r="H181" s="258">
        <f>'Div 9 history'!D181</f>
        <v>943.44999999999993</v>
      </c>
      <c r="I181" s="258">
        <f>'Div 9 history'!E181</f>
        <v>1026.25</v>
      </c>
      <c r="J181" s="258">
        <f>'Div 9 history'!F181</f>
        <v>1027.3499999999999</v>
      </c>
      <c r="K181" s="258">
        <f>'Div 9 history'!G181</f>
        <v>895.28</v>
      </c>
      <c r="L181" s="256">
        <f t="shared" si="216"/>
        <v>918.21428020452413</v>
      </c>
      <c r="M181" s="256">
        <f t="shared" si="216"/>
        <v>933.0006182435036</v>
      </c>
      <c r="N181" s="256">
        <f t="shared" si="216"/>
        <v>870.61354471046661</v>
      </c>
      <c r="O181" s="256">
        <f t="shared" si="216"/>
        <v>918.42067172606107</v>
      </c>
      <c r="P181" s="256">
        <f t="shared" si="216"/>
        <v>858.62625532429513</v>
      </c>
      <c r="Q181" s="256">
        <f t="shared" si="216"/>
        <v>858.34306695753548</v>
      </c>
      <c r="R181" s="256">
        <f t="shared" ref="R181:AA190" si="221">$E181*R$197</f>
        <v>984.2559672441821</v>
      </c>
      <c r="S181" s="256">
        <f t="shared" si="221"/>
        <v>934.45484941348673</v>
      </c>
      <c r="T181" s="256">
        <f t="shared" si="221"/>
        <v>979.45158278777399</v>
      </c>
      <c r="U181" s="256">
        <f t="shared" si="221"/>
        <v>925.81651336303378</v>
      </c>
      <c r="V181" s="256">
        <f t="shared" si="221"/>
        <v>1053.8056556313979</v>
      </c>
      <c r="W181" s="256">
        <f t="shared" si="221"/>
        <v>1060.1454315601268</v>
      </c>
      <c r="X181" s="256">
        <f t="shared" si="221"/>
        <v>918.21428020452413</v>
      </c>
      <c r="Y181" s="256">
        <f t="shared" si="221"/>
        <v>933.0006182435036</v>
      </c>
      <c r="Z181" s="256">
        <f t="shared" si="221"/>
        <v>870.61354471046661</v>
      </c>
      <c r="AA181" s="256">
        <f t="shared" si="221"/>
        <v>918.42067172606107</v>
      </c>
      <c r="AB181" s="256">
        <f t="shared" si="220"/>
        <v>858.62625532429513</v>
      </c>
      <c r="AC181" s="256">
        <f t="shared" si="220"/>
        <v>858.34306695753548</v>
      </c>
      <c r="AD181" s="256">
        <f t="shared" si="220"/>
        <v>984.2559672441821</v>
      </c>
      <c r="AE181" s="256">
        <f t="shared" si="220"/>
        <v>934.45484941348673</v>
      </c>
      <c r="AF181" s="256">
        <f t="shared" si="220"/>
        <v>979.45158278777399</v>
      </c>
      <c r="AH181" s="264">
        <f t="shared" si="212"/>
        <v>11295.148437166386</v>
      </c>
      <c r="AI181" s="264">
        <f t="shared" si="213"/>
        <v>11295.148437166386</v>
      </c>
      <c r="AJ181" s="264">
        <f t="shared" si="214"/>
        <v>0</v>
      </c>
      <c r="AM181" s="264">
        <f t="shared" si="215"/>
        <v>0</v>
      </c>
    </row>
    <row r="182" spans="1:39">
      <c r="A182" s="145" t="s">
        <v>606</v>
      </c>
      <c r="B182" s="125" t="str">
        <f t="shared" si="209"/>
        <v>8770-04590</v>
      </c>
      <c r="C182" s="255" t="str">
        <f t="shared" si="210"/>
        <v>8770</v>
      </c>
      <c r="D182" s="256">
        <f>SUM($F182:K182)</f>
        <v>1855.04</v>
      </c>
      <c r="E182" s="257">
        <f t="shared" si="211"/>
        <v>3.4079163473230097E-3</v>
      </c>
      <c r="F182" s="258">
        <f>'Div 9 history'!B182</f>
        <v>197</v>
      </c>
      <c r="G182" s="258">
        <f>'Div 9 history'!C182</f>
        <v>211.44</v>
      </c>
      <c r="H182" s="258">
        <f>'Div 9 history'!D182</f>
        <v>271.94</v>
      </c>
      <c r="I182" s="258">
        <f>'Div 9 history'!E182</f>
        <v>352.28000000000003</v>
      </c>
      <c r="J182" s="258">
        <f>'Div 9 history'!F182</f>
        <v>394.80999999999995</v>
      </c>
      <c r="K182" s="258">
        <f>'Div 9 history'!G182</f>
        <v>427.56999999999994</v>
      </c>
      <c r="L182" s="256">
        <f t="shared" si="216"/>
        <v>286.85488349485433</v>
      </c>
      <c r="M182" s="256">
        <f t="shared" si="216"/>
        <v>291.47421186616026</v>
      </c>
      <c r="N182" s="256">
        <f t="shared" si="216"/>
        <v>271.98416788000264</v>
      </c>
      <c r="O182" s="256">
        <f t="shared" si="216"/>
        <v>286.91936127214575</v>
      </c>
      <c r="P182" s="256">
        <f t="shared" si="216"/>
        <v>268.23927676425632</v>
      </c>
      <c r="Q182" s="256">
        <f t="shared" si="216"/>
        <v>268.15080725587984</v>
      </c>
      <c r="R182" s="256">
        <f t="shared" si="221"/>
        <v>307.48664761569228</v>
      </c>
      <c r="S182" s="256">
        <f t="shared" si="221"/>
        <v>291.92852119442205</v>
      </c>
      <c r="T182" s="256">
        <f t="shared" si="221"/>
        <v>305.98573309800423</v>
      </c>
      <c r="U182" s="256">
        <f t="shared" si="221"/>
        <v>289.22986039730381</v>
      </c>
      <c r="V182" s="256">
        <f t="shared" si="220"/>
        <v>329.21432947550215</v>
      </c>
      <c r="W182" s="256">
        <f t="shared" si="220"/>
        <v>331.1949082190759</v>
      </c>
      <c r="X182" s="256">
        <f t="shared" si="220"/>
        <v>286.85488349485433</v>
      </c>
      <c r="Y182" s="256">
        <f t="shared" si="220"/>
        <v>291.47421186616026</v>
      </c>
      <c r="Z182" s="256">
        <f t="shared" si="220"/>
        <v>271.98416788000264</v>
      </c>
      <c r="AA182" s="256">
        <f t="shared" si="220"/>
        <v>286.91936127214575</v>
      </c>
      <c r="AB182" s="256">
        <f t="shared" si="220"/>
        <v>268.23927676425632</v>
      </c>
      <c r="AC182" s="256">
        <f t="shared" si="220"/>
        <v>268.15080725587984</v>
      </c>
      <c r="AD182" s="256">
        <f t="shared" si="220"/>
        <v>307.48664761569228</v>
      </c>
      <c r="AE182" s="256">
        <f t="shared" si="220"/>
        <v>291.92852119442205</v>
      </c>
      <c r="AF182" s="256">
        <f t="shared" si="220"/>
        <v>305.98573309800423</v>
      </c>
      <c r="AH182" s="264">
        <f t="shared" si="212"/>
        <v>3528.6627085332989</v>
      </c>
      <c r="AI182" s="264">
        <f t="shared" si="213"/>
        <v>3528.6627085332993</v>
      </c>
      <c r="AJ182" s="264">
        <f t="shared" si="214"/>
        <v>0</v>
      </c>
      <c r="AM182" s="264">
        <f t="shared" si="215"/>
        <v>0</v>
      </c>
    </row>
    <row r="183" spans="1:39">
      <c r="A183" s="145" t="s">
        <v>607</v>
      </c>
      <c r="B183" s="125" t="str">
        <f t="shared" si="209"/>
        <v>8780-04590</v>
      </c>
      <c r="C183" s="255" t="str">
        <f t="shared" si="210"/>
        <v>8780</v>
      </c>
      <c r="D183" s="256">
        <f>SUM($F183:K183)</f>
        <v>9176.5700000000015</v>
      </c>
      <c r="E183" s="257">
        <f t="shared" si="211"/>
        <v>1.6858387374587027E-2</v>
      </c>
      <c r="F183" s="258">
        <f>'Div 9 history'!B183</f>
        <v>1541.43</v>
      </c>
      <c r="G183" s="258">
        <f>'Div 9 history'!C183</f>
        <v>1327.65</v>
      </c>
      <c r="H183" s="258">
        <f>'Div 9 history'!D183</f>
        <v>1878.5700000000002</v>
      </c>
      <c r="I183" s="258">
        <f>'Div 9 history'!E183</f>
        <v>1501.2599999999998</v>
      </c>
      <c r="J183" s="258">
        <f>'Div 9 history'!F183</f>
        <v>2130.13</v>
      </c>
      <c r="K183" s="258">
        <f>'Div 9 history'!G183</f>
        <v>797.53</v>
      </c>
      <c r="L183" s="256">
        <f t="shared" si="216"/>
        <v>1419.0227263198508</v>
      </c>
      <c r="M183" s="256">
        <f t="shared" si="216"/>
        <v>1441.8737646544823</v>
      </c>
      <c r="N183" s="256">
        <f t="shared" si="216"/>
        <v>1345.4598043398507</v>
      </c>
      <c r="O183" s="256">
        <f t="shared" si="216"/>
        <v>1419.3416870089784</v>
      </c>
      <c r="P183" s="256">
        <f t="shared" si="216"/>
        <v>1326.9344596216645</v>
      </c>
      <c r="Q183" s="256">
        <f t="shared" si="216"/>
        <v>1326.4968158854203</v>
      </c>
      <c r="R183" s="256">
        <f t="shared" si="221"/>
        <v>1521.0845835727175</v>
      </c>
      <c r="S183" s="256">
        <f t="shared" si="221"/>
        <v>1444.1211562753892</v>
      </c>
      <c r="T183" s="256">
        <f t="shared" si="221"/>
        <v>1513.6598126052018</v>
      </c>
      <c r="U183" s="256">
        <f t="shared" si="221"/>
        <v>1430.7713364812009</v>
      </c>
      <c r="V183" s="256">
        <f t="shared" si="220"/>
        <v>1628.567761037503</v>
      </c>
      <c r="W183" s="256">
        <f t="shared" si="220"/>
        <v>1638.365350027992</v>
      </c>
      <c r="X183" s="256">
        <f t="shared" si="220"/>
        <v>1419.0227263198508</v>
      </c>
      <c r="Y183" s="256">
        <f t="shared" si="220"/>
        <v>1441.8737646544823</v>
      </c>
      <c r="Z183" s="256">
        <f t="shared" si="220"/>
        <v>1345.4598043398507</v>
      </c>
      <c r="AA183" s="256">
        <f t="shared" si="220"/>
        <v>1419.3416870089784</v>
      </c>
      <c r="AB183" s="256">
        <f t="shared" si="220"/>
        <v>1326.9344596216645</v>
      </c>
      <c r="AC183" s="256">
        <f t="shared" si="220"/>
        <v>1326.4968158854203</v>
      </c>
      <c r="AD183" s="256">
        <f t="shared" si="220"/>
        <v>1521.0845835727175</v>
      </c>
      <c r="AE183" s="256">
        <f t="shared" si="220"/>
        <v>1444.1211562753892</v>
      </c>
      <c r="AF183" s="256">
        <f t="shared" si="220"/>
        <v>1513.6598126052018</v>
      </c>
      <c r="AH183" s="264">
        <f t="shared" si="212"/>
        <v>17455.699257830249</v>
      </c>
      <c r="AI183" s="264">
        <f t="shared" si="213"/>
        <v>17455.699257830252</v>
      </c>
      <c r="AJ183" s="264">
        <f t="shared" si="214"/>
        <v>0</v>
      </c>
      <c r="AM183" s="264">
        <f t="shared" si="215"/>
        <v>0</v>
      </c>
    </row>
    <row r="184" spans="1:39">
      <c r="A184" s="145" t="s">
        <v>608</v>
      </c>
      <c r="B184" s="125" t="str">
        <f t="shared" si="209"/>
        <v>8810-04590</v>
      </c>
      <c r="C184" s="255" t="str">
        <f t="shared" si="210"/>
        <v>8810</v>
      </c>
      <c r="D184" s="256">
        <f>SUM($F184:K184)</f>
        <v>2231.0100000000002</v>
      </c>
      <c r="E184" s="257">
        <f t="shared" si="211"/>
        <v>4.0986153668067047E-3</v>
      </c>
      <c r="F184" s="258">
        <f>'Div 9 history'!B184</f>
        <v>235.03</v>
      </c>
      <c r="G184" s="258">
        <f>'Div 9 history'!C184</f>
        <v>466.34999999999997</v>
      </c>
      <c r="H184" s="258">
        <f>'Div 9 history'!D184</f>
        <v>318.29000000000002</v>
      </c>
      <c r="I184" s="258">
        <f>'Div 9 history'!E184</f>
        <v>499.38</v>
      </c>
      <c r="J184" s="258">
        <f>'Div 9 history'!F184</f>
        <v>398.87</v>
      </c>
      <c r="K184" s="258">
        <f>'Div 9 history'!G184</f>
        <v>313.08999999999997</v>
      </c>
      <c r="L184" s="256">
        <f t="shared" si="216"/>
        <v>344.99316113175735</v>
      </c>
      <c r="M184" s="256">
        <f t="shared" si="216"/>
        <v>350.54871130300285</v>
      </c>
      <c r="N184" s="256">
        <f t="shared" si="216"/>
        <v>327.10852508946698</v>
      </c>
      <c r="O184" s="256">
        <f t="shared" si="216"/>
        <v>345.07070693449737</v>
      </c>
      <c r="P184" s="256">
        <f t="shared" si="216"/>
        <v>322.60463863519044</v>
      </c>
      <c r="Q184" s="256">
        <f t="shared" si="216"/>
        <v>322.49823858026815</v>
      </c>
      <c r="R184" s="256">
        <f t="shared" si="221"/>
        <v>369.80646546548098</v>
      </c>
      <c r="S184" s="256">
        <f t="shared" si="221"/>
        <v>351.09509771755199</v>
      </c>
      <c r="T184" s="256">
        <f t="shared" si="221"/>
        <v>368.00135328563186</v>
      </c>
      <c r="U184" s="256">
        <f t="shared" si="221"/>
        <v>347.84948618088504</v>
      </c>
      <c r="V184" s="256">
        <f t="shared" si="220"/>
        <v>395.93780252886205</v>
      </c>
      <c r="W184" s="256">
        <f t="shared" si="220"/>
        <v>398.31979482158914</v>
      </c>
      <c r="X184" s="256">
        <f t="shared" si="220"/>
        <v>344.99316113175735</v>
      </c>
      <c r="Y184" s="256">
        <f t="shared" si="220"/>
        <v>350.54871130300285</v>
      </c>
      <c r="Z184" s="256">
        <f t="shared" si="220"/>
        <v>327.10852508946698</v>
      </c>
      <c r="AA184" s="256">
        <f t="shared" si="220"/>
        <v>345.07070693449737</v>
      </c>
      <c r="AB184" s="256">
        <f t="shared" si="220"/>
        <v>322.60463863519044</v>
      </c>
      <c r="AC184" s="256">
        <f t="shared" si="220"/>
        <v>322.49823858026815</v>
      </c>
      <c r="AD184" s="256">
        <f t="shared" si="220"/>
        <v>369.80646546548098</v>
      </c>
      <c r="AE184" s="256">
        <f t="shared" si="220"/>
        <v>351.09509771755199</v>
      </c>
      <c r="AF184" s="256">
        <f t="shared" si="220"/>
        <v>368.00135328563186</v>
      </c>
      <c r="AH184" s="264">
        <f t="shared" si="212"/>
        <v>4243.8339816741836</v>
      </c>
      <c r="AI184" s="264">
        <f t="shared" si="213"/>
        <v>4243.8339816741836</v>
      </c>
      <c r="AJ184" s="264">
        <f t="shared" si="214"/>
        <v>0</v>
      </c>
      <c r="AM184" s="264">
        <f t="shared" si="215"/>
        <v>0</v>
      </c>
    </row>
    <row r="185" spans="1:39">
      <c r="A185" s="145" t="s">
        <v>609</v>
      </c>
      <c r="B185" s="125" t="str">
        <f t="shared" si="209"/>
        <v>9020-04590</v>
      </c>
      <c r="C185" s="255" t="str">
        <f t="shared" si="210"/>
        <v>9020</v>
      </c>
      <c r="D185" s="256">
        <f>SUM($F185:K185)</f>
        <v>2056.7399999999998</v>
      </c>
      <c r="E185" s="257">
        <f t="shared" si="211"/>
        <v>3.7784618489052129E-3</v>
      </c>
      <c r="F185" s="258">
        <f>'Div 9 history'!B185</f>
        <v>453.60999999999996</v>
      </c>
      <c r="G185" s="258">
        <f>'Div 9 history'!C185</f>
        <v>296.29999999999995</v>
      </c>
      <c r="H185" s="258">
        <f>'Div 9 history'!D185</f>
        <v>260.25</v>
      </c>
      <c r="I185" s="258">
        <f>'Div 9 history'!E185</f>
        <v>338.08000000000004</v>
      </c>
      <c r="J185" s="258">
        <f>'Div 9 history'!F185</f>
        <v>182.29</v>
      </c>
      <c r="K185" s="258">
        <f>'Div 9 history'!G185</f>
        <v>526.21</v>
      </c>
      <c r="L185" s="256">
        <f t="shared" si="216"/>
        <v>318.04484705408328</v>
      </c>
      <c r="M185" s="256">
        <f t="shared" si="216"/>
        <v>323.16643873641885</v>
      </c>
      <c r="N185" s="256">
        <f t="shared" si="216"/>
        <v>301.55722649943755</v>
      </c>
      <c r="O185" s="256">
        <f t="shared" si="216"/>
        <v>318.11633555226462</v>
      </c>
      <c r="P185" s="256">
        <f t="shared" si="216"/>
        <v>297.40515034291258</v>
      </c>
      <c r="Q185" s="256">
        <f t="shared" si="216"/>
        <v>297.307061473315</v>
      </c>
      <c r="R185" s="256">
        <f t="shared" si="221"/>
        <v>340.91991957968503</v>
      </c>
      <c r="S185" s="256">
        <f t="shared" si="221"/>
        <v>323.67014548549656</v>
      </c>
      <c r="T185" s="256">
        <f t="shared" si="221"/>
        <v>339.2558094121901</v>
      </c>
      <c r="U185" s="256">
        <f t="shared" si="221"/>
        <v>320.67805711658542</v>
      </c>
      <c r="V185" s="256">
        <f t="shared" si="220"/>
        <v>365.01006986665743</v>
      </c>
      <c r="W185" s="256">
        <f t="shared" si="220"/>
        <v>367.20599853938575</v>
      </c>
      <c r="X185" s="256">
        <f t="shared" si="220"/>
        <v>318.04484705408328</v>
      </c>
      <c r="Y185" s="256">
        <f t="shared" si="220"/>
        <v>323.16643873641885</v>
      </c>
      <c r="Z185" s="256">
        <f t="shared" si="220"/>
        <v>301.55722649943755</v>
      </c>
      <c r="AA185" s="256">
        <f t="shared" si="220"/>
        <v>318.11633555226462</v>
      </c>
      <c r="AB185" s="256">
        <f t="shared" si="220"/>
        <v>297.40515034291258</v>
      </c>
      <c r="AC185" s="256">
        <f t="shared" si="220"/>
        <v>297.307061473315</v>
      </c>
      <c r="AD185" s="256">
        <f t="shared" si="220"/>
        <v>340.91991957968503</v>
      </c>
      <c r="AE185" s="256">
        <f t="shared" si="220"/>
        <v>323.67014548549656</v>
      </c>
      <c r="AF185" s="256">
        <f t="shared" si="220"/>
        <v>339.2558094121901</v>
      </c>
      <c r="AH185" s="264">
        <f t="shared" si="212"/>
        <v>3912.3370596584318</v>
      </c>
      <c r="AI185" s="264">
        <f t="shared" si="213"/>
        <v>3912.3370596584323</v>
      </c>
      <c r="AJ185" s="264">
        <f t="shared" si="214"/>
        <v>0</v>
      </c>
      <c r="AM185" s="264">
        <f t="shared" si="215"/>
        <v>0</v>
      </c>
    </row>
    <row r="186" spans="1:39">
      <c r="A186" s="145" t="s">
        <v>424</v>
      </c>
      <c r="B186" s="125" t="str">
        <f t="shared" si="209"/>
        <v>9030-04590</v>
      </c>
      <c r="C186" s="255" t="str">
        <f t="shared" si="210"/>
        <v>9030</v>
      </c>
      <c r="D186" s="256">
        <f>SUM($F186:K186)</f>
        <v>1012.9199999999998</v>
      </c>
      <c r="E186" s="257">
        <f t="shared" si="211"/>
        <v>1.8608475431960618E-3</v>
      </c>
      <c r="F186" s="258">
        <f>'Div 9 history'!B186</f>
        <v>172.99</v>
      </c>
      <c r="G186" s="258">
        <f>'Div 9 history'!C186</f>
        <v>172.89</v>
      </c>
      <c r="H186" s="258">
        <f>'Div 9 history'!D186</f>
        <v>172.7</v>
      </c>
      <c r="I186" s="258">
        <f>'Div 9 history'!E186</f>
        <v>146.62</v>
      </c>
      <c r="J186" s="258">
        <f>'Div 9 history'!F186</f>
        <v>200.93</v>
      </c>
      <c r="K186" s="258">
        <f>'Div 9 history'!G186</f>
        <v>146.79</v>
      </c>
      <c r="L186" s="256">
        <f t="shared" si="216"/>
        <v>156.63330633819638</v>
      </c>
      <c r="M186" s="256">
        <f t="shared" si="216"/>
        <v>159.15562935757237</v>
      </c>
      <c r="N186" s="256">
        <f t="shared" si="216"/>
        <v>148.51334921565694</v>
      </c>
      <c r="O186" s="256">
        <f t="shared" si="216"/>
        <v>156.66851357371368</v>
      </c>
      <c r="P186" s="256">
        <f t="shared" si="216"/>
        <v>146.46850106738964</v>
      </c>
      <c r="Q186" s="256">
        <f t="shared" si="216"/>
        <v>146.4201934651683</v>
      </c>
      <c r="R186" s="256">
        <f t="shared" si="221"/>
        <v>167.89900762403343</v>
      </c>
      <c r="S186" s="256">
        <f t="shared" si="221"/>
        <v>159.4036989435559</v>
      </c>
      <c r="T186" s="256">
        <f t="shared" si="221"/>
        <v>167.07945314905899</v>
      </c>
      <c r="U186" s="256">
        <f t="shared" si="221"/>
        <v>157.93013099104977</v>
      </c>
      <c r="V186" s="256">
        <f t="shared" si="220"/>
        <v>179.76312026281136</v>
      </c>
      <c r="W186" s="256">
        <f t="shared" si="220"/>
        <v>180.84458902949063</v>
      </c>
      <c r="X186" s="256">
        <f t="shared" si="220"/>
        <v>156.63330633819638</v>
      </c>
      <c r="Y186" s="256">
        <f t="shared" si="220"/>
        <v>159.15562935757237</v>
      </c>
      <c r="Z186" s="256">
        <f t="shared" si="220"/>
        <v>148.51334921565694</v>
      </c>
      <c r="AA186" s="256">
        <f t="shared" si="220"/>
        <v>156.66851357371368</v>
      </c>
      <c r="AB186" s="256">
        <f t="shared" si="220"/>
        <v>146.46850106738964</v>
      </c>
      <c r="AC186" s="256">
        <f t="shared" si="220"/>
        <v>146.4201934651683</v>
      </c>
      <c r="AD186" s="256">
        <f t="shared" si="220"/>
        <v>167.89900762403343</v>
      </c>
      <c r="AE186" s="256">
        <f t="shared" si="220"/>
        <v>159.4036989435559</v>
      </c>
      <c r="AF186" s="256">
        <f t="shared" si="220"/>
        <v>167.07945314905899</v>
      </c>
      <c r="AH186" s="264">
        <f t="shared" si="212"/>
        <v>1926.779493017697</v>
      </c>
      <c r="AI186" s="264">
        <f t="shared" si="213"/>
        <v>1926.7794930176972</v>
      </c>
      <c r="AJ186" s="264">
        <f t="shared" si="214"/>
        <v>0</v>
      </c>
      <c r="AM186" s="264">
        <f t="shared" si="215"/>
        <v>0</v>
      </c>
    </row>
    <row r="187" spans="1:39">
      <c r="A187" s="145" t="s">
        <v>425</v>
      </c>
      <c r="B187" s="125" t="str">
        <f t="shared" si="209"/>
        <v>9110-04590</v>
      </c>
      <c r="C187" s="255" t="str">
        <f t="shared" si="210"/>
        <v>9110</v>
      </c>
      <c r="D187" s="256">
        <f>SUM($F187:K187)</f>
        <v>0</v>
      </c>
      <c r="E187" s="257">
        <f t="shared" si="211"/>
        <v>0</v>
      </c>
      <c r="F187" s="258">
        <f>'Div 9 history'!B187</f>
        <v>0</v>
      </c>
      <c r="G187" s="258">
        <f>'Div 9 history'!C187</f>
        <v>0</v>
      </c>
      <c r="H187" s="258">
        <f>'Div 9 history'!D187</f>
        <v>0</v>
      </c>
      <c r="I187" s="258">
        <f>'Div 9 history'!E187</f>
        <v>0</v>
      </c>
      <c r="J187" s="258">
        <f>'Div 9 history'!F187</f>
        <v>0</v>
      </c>
      <c r="K187" s="258">
        <f>'Div 9 history'!G187</f>
        <v>0</v>
      </c>
      <c r="L187" s="256">
        <f t="shared" si="216"/>
        <v>0</v>
      </c>
      <c r="M187" s="256">
        <f t="shared" si="216"/>
        <v>0</v>
      </c>
      <c r="N187" s="256">
        <f t="shared" si="216"/>
        <v>0</v>
      </c>
      <c r="O187" s="256">
        <f t="shared" si="216"/>
        <v>0</v>
      </c>
      <c r="P187" s="256">
        <f t="shared" si="216"/>
        <v>0</v>
      </c>
      <c r="Q187" s="256">
        <f t="shared" si="216"/>
        <v>0</v>
      </c>
      <c r="R187" s="256">
        <f t="shared" si="221"/>
        <v>0</v>
      </c>
      <c r="S187" s="256">
        <f t="shared" si="221"/>
        <v>0</v>
      </c>
      <c r="T187" s="256">
        <f t="shared" si="221"/>
        <v>0</v>
      </c>
      <c r="U187" s="256">
        <f t="shared" si="221"/>
        <v>0</v>
      </c>
      <c r="V187" s="256">
        <f t="shared" si="220"/>
        <v>0</v>
      </c>
      <c r="W187" s="256">
        <f t="shared" si="220"/>
        <v>0</v>
      </c>
      <c r="X187" s="256">
        <f t="shared" si="220"/>
        <v>0</v>
      </c>
      <c r="Y187" s="256">
        <f t="shared" si="220"/>
        <v>0</v>
      </c>
      <c r="Z187" s="256">
        <f t="shared" si="220"/>
        <v>0</v>
      </c>
      <c r="AA187" s="256">
        <f t="shared" si="220"/>
        <v>0</v>
      </c>
      <c r="AB187" s="256">
        <f t="shared" si="220"/>
        <v>0</v>
      </c>
      <c r="AC187" s="256">
        <f t="shared" si="220"/>
        <v>0</v>
      </c>
      <c r="AD187" s="256">
        <f t="shared" si="220"/>
        <v>0</v>
      </c>
      <c r="AE187" s="256">
        <f t="shared" si="220"/>
        <v>0</v>
      </c>
      <c r="AF187" s="256">
        <f t="shared" si="220"/>
        <v>0</v>
      </c>
      <c r="AH187" s="264">
        <f t="shared" si="212"/>
        <v>0</v>
      </c>
      <c r="AI187" s="264">
        <f t="shared" si="213"/>
        <v>0</v>
      </c>
      <c r="AJ187" s="264">
        <f t="shared" si="214"/>
        <v>0</v>
      </c>
      <c r="AM187" s="264">
        <f t="shared" si="215"/>
        <v>0</v>
      </c>
    </row>
    <row r="188" spans="1:39">
      <c r="A188" s="145" t="s">
        <v>989</v>
      </c>
      <c r="B188" s="125" t="str">
        <f t="shared" si="209"/>
        <v>9260-04590</v>
      </c>
      <c r="C188" s="255" t="str">
        <f t="shared" si="210"/>
        <v>9260</v>
      </c>
      <c r="D188" s="256">
        <f>SUM($F188:K188)</f>
        <v>0</v>
      </c>
      <c r="E188" s="257">
        <f t="shared" si="211"/>
        <v>0</v>
      </c>
      <c r="F188" s="258">
        <f>'Div 9 history'!B188</f>
        <v>0</v>
      </c>
      <c r="G188" s="258">
        <f>'Div 9 history'!C188</f>
        <v>0</v>
      </c>
      <c r="H188" s="258">
        <f>'Div 9 history'!D188</f>
        <v>0</v>
      </c>
      <c r="I188" s="258">
        <f>'Div 9 history'!E188</f>
        <v>0</v>
      </c>
      <c r="J188" s="258">
        <f>'Div 9 history'!F188</f>
        <v>0</v>
      </c>
      <c r="K188" s="258">
        <f>'Div 9 history'!G188</f>
        <v>0</v>
      </c>
      <c r="L188" s="256">
        <f t="shared" si="216"/>
        <v>0</v>
      </c>
      <c r="M188" s="256">
        <f t="shared" si="216"/>
        <v>0</v>
      </c>
      <c r="N188" s="256">
        <f t="shared" si="216"/>
        <v>0</v>
      </c>
      <c r="O188" s="256">
        <f t="shared" si="216"/>
        <v>0</v>
      </c>
      <c r="P188" s="256">
        <f t="shared" si="216"/>
        <v>0</v>
      </c>
      <c r="Q188" s="256">
        <f t="shared" si="216"/>
        <v>0</v>
      </c>
      <c r="R188" s="256">
        <f t="shared" si="221"/>
        <v>0</v>
      </c>
      <c r="S188" s="256">
        <f t="shared" si="221"/>
        <v>0</v>
      </c>
      <c r="T188" s="256">
        <f t="shared" si="221"/>
        <v>0</v>
      </c>
      <c r="U188" s="256">
        <f t="shared" si="221"/>
        <v>0</v>
      </c>
      <c r="V188" s="256">
        <f t="shared" si="220"/>
        <v>0</v>
      </c>
      <c r="W188" s="256">
        <f t="shared" si="220"/>
        <v>0</v>
      </c>
      <c r="X188" s="256">
        <f t="shared" si="220"/>
        <v>0</v>
      </c>
      <c r="Y188" s="256">
        <f t="shared" si="220"/>
        <v>0</v>
      </c>
      <c r="Z188" s="256">
        <f t="shared" si="220"/>
        <v>0</v>
      </c>
      <c r="AA188" s="256">
        <f t="shared" si="220"/>
        <v>0</v>
      </c>
      <c r="AB188" s="256">
        <f t="shared" si="220"/>
        <v>0</v>
      </c>
      <c r="AC188" s="256">
        <f t="shared" si="220"/>
        <v>0</v>
      </c>
      <c r="AD188" s="256">
        <f t="shared" si="220"/>
        <v>0</v>
      </c>
      <c r="AE188" s="256">
        <f t="shared" si="220"/>
        <v>0</v>
      </c>
      <c r="AF188" s="256">
        <f t="shared" si="220"/>
        <v>0</v>
      </c>
      <c r="AH188" s="264">
        <f t="shared" si="212"/>
        <v>0</v>
      </c>
      <c r="AI188" s="264">
        <f t="shared" si="213"/>
        <v>0</v>
      </c>
      <c r="AJ188" s="264">
        <f t="shared" si="214"/>
        <v>0</v>
      </c>
      <c r="AM188" s="264">
        <f t="shared" si="215"/>
        <v>0</v>
      </c>
    </row>
    <row r="189" spans="1:39">
      <c r="A189" s="145" t="s">
        <v>610</v>
      </c>
      <c r="B189" s="125" t="str">
        <f t="shared" si="209"/>
        <v>8800-04592</v>
      </c>
      <c r="C189" s="255" t="str">
        <f t="shared" si="210"/>
        <v>8800</v>
      </c>
      <c r="D189" s="256">
        <f>SUM($F189:K189)</f>
        <v>0</v>
      </c>
      <c r="E189" s="257">
        <f t="shared" si="211"/>
        <v>0</v>
      </c>
      <c r="F189" s="258">
        <f>'Div 9 history'!B189</f>
        <v>0</v>
      </c>
      <c r="G189" s="258">
        <f>'Div 9 history'!C189</f>
        <v>0</v>
      </c>
      <c r="H189" s="258">
        <f>'Div 9 history'!D189</f>
        <v>0</v>
      </c>
      <c r="I189" s="258">
        <f>'Div 9 history'!E189</f>
        <v>0</v>
      </c>
      <c r="J189" s="258">
        <f>'Div 9 history'!F189</f>
        <v>0</v>
      </c>
      <c r="K189" s="258">
        <f>'Div 9 history'!G189</f>
        <v>0</v>
      </c>
      <c r="L189" s="256">
        <f t="shared" si="216"/>
        <v>0</v>
      </c>
      <c r="M189" s="256">
        <f t="shared" si="216"/>
        <v>0</v>
      </c>
      <c r="N189" s="256">
        <f t="shared" si="216"/>
        <v>0</v>
      </c>
      <c r="O189" s="256">
        <f t="shared" si="216"/>
        <v>0</v>
      </c>
      <c r="P189" s="256">
        <f t="shared" si="216"/>
        <v>0</v>
      </c>
      <c r="Q189" s="256">
        <f t="shared" si="216"/>
        <v>0</v>
      </c>
      <c r="R189" s="256">
        <f t="shared" si="221"/>
        <v>0</v>
      </c>
      <c r="S189" s="256">
        <f t="shared" si="221"/>
        <v>0</v>
      </c>
      <c r="T189" s="256">
        <f t="shared" si="221"/>
        <v>0</v>
      </c>
      <c r="U189" s="256">
        <f t="shared" si="221"/>
        <v>0</v>
      </c>
      <c r="V189" s="256">
        <f t="shared" si="220"/>
        <v>0</v>
      </c>
      <c r="W189" s="256">
        <f t="shared" si="220"/>
        <v>0</v>
      </c>
      <c r="X189" s="256">
        <f t="shared" si="220"/>
        <v>0</v>
      </c>
      <c r="Y189" s="256">
        <f t="shared" si="220"/>
        <v>0</v>
      </c>
      <c r="Z189" s="256">
        <f t="shared" si="220"/>
        <v>0</v>
      </c>
      <c r="AA189" s="256">
        <f t="shared" si="220"/>
        <v>0</v>
      </c>
      <c r="AB189" s="256">
        <f t="shared" si="220"/>
        <v>0</v>
      </c>
      <c r="AC189" s="256">
        <f t="shared" si="220"/>
        <v>0</v>
      </c>
      <c r="AD189" s="256">
        <f t="shared" si="220"/>
        <v>0</v>
      </c>
      <c r="AE189" s="256">
        <f t="shared" si="220"/>
        <v>0</v>
      </c>
      <c r="AF189" s="256">
        <f t="shared" si="220"/>
        <v>0</v>
      </c>
      <c r="AH189" s="264">
        <f t="shared" si="212"/>
        <v>0</v>
      </c>
      <c r="AI189" s="264">
        <f t="shared" si="213"/>
        <v>0</v>
      </c>
      <c r="AJ189" s="264">
        <f t="shared" si="214"/>
        <v>0</v>
      </c>
      <c r="AM189" s="264">
        <f t="shared" si="215"/>
        <v>0</v>
      </c>
    </row>
    <row r="190" spans="1:39">
      <c r="A190" s="145" t="s">
        <v>611</v>
      </c>
      <c r="B190" s="125" t="str">
        <f t="shared" si="209"/>
        <v>8810-04592</v>
      </c>
      <c r="C190" s="255" t="str">
        <f t="shared" si="210"/>
        <v>8810</v>
      </c>
      <c r="D190" s="256">
        <f>SUM($F190:K190)</f>
        <v>403.77</v>
      </c>
      <c r="E190" s="257">
        <f t="shared" si="211"/>
        <v>7.4177073462492003E-4</v>
      </c>
      <c r="F190" s="258">
        <f>'Div 9 history'!B190</f>
        <v>0</v>
      </c>
      <c r="G190" s="258">
        <f>'Div 9 history'!C190</f>
        <v>0</v>
      </c>
      <c r="H190" s="258">
        <f>'Div 9 history'!D190</f>
        <v>218.27</v>
      </c>
      <c r="I190" s="258">
        <f>'Div 9 history'!E190</f>
        <v>0</v>
      </c>
      <c r="J190" s="258">
        <f>'Div 9 history'!F190</f>
        <v>0</v>
      </c>
      <c r="K190" s="258">
        <f>'Div 9 history'!G190</f>
        <v>185.5</v>
      </c>
      <c r="L190" s="256">
        <f t="shared" si="216"/>
        <v>62.437142222656838</v>
      </c>
      <c r="M190" s="256">
        <f t="shared" si="216"/>
        <v>63.442590200318882</v>
      </c>
      <c r="N190" s="256">
        <f t="shared" si="216"/>
        <v>59.200366280462241</v>
      </c>
      <c r="O190" s="256">
        <f t="shared" si="216"/>
        <v>62.451176524955955</v>
      </c>
      <c r="P190" s="256">
        <f t="shared" si="216"/>
        <v>58.385249255597607</v>
      </c>
      <c r="Q190" s="256">
        <f t="shared" si="216"/>
        <v>58.365992887326748</v>
      </c>
      <c r="R190" s="256">
        <f t="shared" si="221"/>
        <v>66.927874174027551</v>
      </c>
      <c r="S190" s="256">
        <f t="shared" si="221"/>
        <v>63.541475656951761</v>
      </c>
      <c r="T190" s="256">
        <f t="shared" si="221"/>
        <v>66.601183507084045</v>
      </c>
      <c r="U190" s="256">
        <f t="shared" si="221"/>
        <v>62.954082247616959</v>
      </c>
      <c r="V190" s="256">
        <f t="shared" si="220"/>
        <v>71.657144758238914</v>
      </c>
      <c r="W190" s="256">
        <f t="shared" si="220"/>
        <v>72.088239656080887</v>
      </c>
      <c r="X190" s="256">
        <f t="shared" si="220"/>
        <v>62.437142222656838</v>
      </c>
      <c r="Y190" s="256">
        <f t="shared" si="220"/>
        <v>63.442590200318882</v>
      </c>
      <c r="Z190" s="256">
        <f t="shared" si="220"/>
        <v>59.200366280462241</v>
      </c>
      <c r="AA190" s="256">
        <f t="shared" si="220"/>
        <v>62.451176524955955</v>
      </c>
      <c r="AB190" s="256">
        <f t="shared" si="220"/>
        <v>58.385249255597607</v>
      </c>
      <c r="AC190" s="256">
        <f t="shared" si="220"/>
        <v>58.365992887326748</v>
      </c>
      <c r="AD190" s="256">
        <f t="shared" si="220"/>
        <v>66.927874174027551</v>
      </c>
      <c r="AE190" s="256">
        <f t="shared" si="220"/>
        <v>63.541475656951761</v>
      </c>
      <c r="AF190" s="256">
        <f t="shared" si="220"/>
        <v>66.601183507084045</v>
      </c>
      <c r="AH190" s="264">
        <f t="shared" si="212"/>
        <v>768.05251737131834</v>
      </c>
      <c r="AI190" s="264">
        <f t="shared" si="213"/>
        <v>768.05251737131834</v>
      </c>
      <c r="AJ190" s="264">
        <f t="shared" si="214"/>
        <v>0</v>
      </c>
      <c r="AM190" s="264">
        <f t="shared" si="215"/>
        <v>0</v>
      </c>
    </row>
    <row r="191" spans="1:39">
      <c r="A191" s="145" t="s">
        <v>423</v>
      </c>
      <c r="B191" s="125" t="str">
        <f t="shared" si="209"/>
        <v>8560-04599</v>
      </c>
      <c r="C191" s="255" t="str">
        <f t="shared" si="210"/>
        <v>8560</v>
      </c>
      <c r="D191" s="256">
        <f>SUM($F191:K191)</f>
        <v>-6672.1100000000006</v>
      </c>
      <c r="E191" s="257">
        <f t="shared" si="211"/>
        <v>-1.2257413716220312E-2</v>
      </c>
      <c r="F191" s="258">
        <f>'Div 9 history'!B191</f>
        <v>-1038.8600000000001</v>
      </c>
      <c r="G191" s="258">
        <f>'Div 9 history'!C191</f>
        <v>-787.29</v>
      </c>
      <c r="H191" s="258">
        <f>'Div 9 history'!D191</f>
        <v>-1552.5500000000002</v>
      </c>
      <c r="I191" s="258">
        <f>'Div 9 history'!E191</f>
        <v>-957.06999999999994</v>
      </c>
      <c r="J191" s="258">
        <f>'Div 9 history'!F191</f>
        <v>-1292.81</v>
      </c>
      <c r="K191" s="258">
        <f>'Div 9 history'!G191</f>
        <v>-1043.5300000000002</v>
      </c>
      <c r="L191" s="256">
        <f t="shared" si="216"/>
        <v>-1031.7445104767837</v>
      </c>
      <c r="M191" s="256">
        <f t="shared" si="216"/>
        <v>-1048.3590670467088</v>
      </c>
      <c r="N191" s="256">
        <f t="shared" si="216"/>
        <v>-978.25830513295921</v>
      </c>
      <c r="O191" s="256">
        <f t="shared" si="216"/>
        <v>-1031.9764207442947</v>
      </c>
      <c r="P191" s="256">
        <f t="shared" si="216"/>
        <v>-964.78887834847899</v>
      </c>
      <c r="Q191" s="256">
        <f t="shared" si="216"/>
        <v>-964.47067588840594</v>
      </c>
      <c r="R191" s="256">
        <f t="shared" si="216"/>
        <v>-1105.9517511337419</v>
      </c>
      <c r="S191" s="256">
        <f t="shared" si="216"/>
        <v>-1049.9931028692188</v>
      </c>
      <c r="T191" s="256">
        <f t="shared" si="216"/>
        <v>-1100.5533409848442</v>
      </c>
      <c r="U191" s="256">
        <f t="shared" ref="U191:AF196" si="222">$E191*U$197</f>
        <v>-1040.2867020956178</v>
      </c>
      <c r="V191" s="256">
        <f t="shared" si="222"/>
        <v>-1184.1007308935618</v>
      </c>
      <c r="W191" s="256">
        <f t="shared" si="222"/>
        <v>-1191.2243720230176</v>
      </c>
      <c r="X191" s="256">
        <f t="shared" si="222"/>
        <v>-1031.7445104767837</v>
      </c>
      <c r="Y191" s="256">
        <f t="shared" si="222"/>
        <v>-1048.3590670467088</v>
      </c>
      <c r="Z191" s="256">
        <f t="shared" si="222"/>
        <v>-978.25830513295921</v>
      </c>
      <c r="AA191" s="256">
        <f t="shared" si="222"/>
        <v>-1031.9764207442947</v>
      </c>
      <c r="AB191" s="256">
        <f t="shared" si="222"/>
        <v>-964.78887834847899</v>
      </c>
      <c r="AC191" s="256">
        <f t="shared" si="222"/>
        <v>-964.47067588840594</v>
      </c>
      <c r="AD191" s="256">
        <f t="shared" si="222"/>
        <v>-1105.9517511337419</v>
      </c>
      <c r="AE191" s="256">
        <f t="shared" si="222"/>
        <v>-1049.9931028692188</v>
      </c>
      <c r="AF191" s="256">
        <f t="shared" si="222"/>
        <v>-1100.5533409848442</v>
      </c>
      <c r="AH191" s="264">
        <f t="shared" si="212"/>
        <v>-12691.707857637632</v>
      </c>
      <c r="AI191" s="264">
        <f t="shared" si="213"/>
        <v>-12691.707857637633</v>
      </c>
      <c r="AJ191" s="264">
        <f t="shared" si="214"/>
        <v>0</v>
      </c>
      <c r="AM191" s="264">
        <f t="shared" si="215"/>
        <v>0</v>
      </c>
    </row>
    <row r="192" spans="1:39">
      <c r="A192" s="145" t="s">
        <v>422</v>
      </c>
      <c r="B192" s="125" t="str">
        <f t="shared" si="209"/>
        <v>8700-04599</v>
      </c>
      <c r="C192" s="255" t="str">
        <f t="shared" si="210"/>
        <v>8700</v>
      </c>
      <c r="D192" s="256">
        <f>SUM($F192:K192)</f>
        <v>-20042.34</v>
      </c>
      <c r="E192" s="257">
        <f t="shared" si="211"/>
        <v>-3.6820024433222923E-2</v>
      </c>
      <c r="F192" s="258">
        <f>'Div 9 history'!B192</f>
        <v>-4040.73</v>
      </c>
      <c r="G192" s="258">
        <f>'Div 9 history'!C192</f>
        <v>-3111.31</v>
      </c>
      <c r="H192" s="258">
        <f>'Div 9 history'!D192</f>
        <v>-3705.6899999999996</v>
      </c>
      <c r="I192" s="258">
        <f>'Div 9 history'!E192</f>
        <v>-2839.61</v>
      </c>
      <c r="J192" s="258">
        <f>'Div 9 history'!F192</f>
        <v>-3757.6900000000005</v>
      </c>
      <c r="K192" s="258">
        <f>'Div 9 history'!G192</f>
        <v>-2587.31</v>
      </c>
      <c r="L192" s="256">
        <f t="shared" si="216"/>
        <v>-3099.2555986201155</v>
      </c>
      <c r="M192" s="256">
        <f t="shared" si="216"/>
        <v>-3149.1640371386161</v>
      </c>
      <c r="N192" s="256">
        <f t="shared" si="216"/>
        <v>-2938.5884764037933</v>
      </c>
      <c r="O192" s="256">
        <f t="shared" si="216"/>
        <v>-3099.9522334823928</v>
      </c>
      <c r="P192" s="256">
        <f t="shared" si="216"/>
        <v>-2898.1276879546131</v>
      </c>
      <c r="Q192" s="256">
        <f t="shared" si="216"/>
        <v>-2897.1718401203266</v>
      </c>
      <c r="R192" s="256">
        <f t="shared" si="216"/>
        <v>-3322.1666039405586</v>
      </c>
      <c r="S192" s="256">
        <f t="shared" si="216"/>
        <v>-3154.0725145958108</v>
      </c>
      <c r="T192" s="256">
        <f t="shared" si="216"/>
        <v>-3305.9503287796783</v>
      </c>
      <c r="U192" s="256">
        <f t="shared" si="222"/>
        <v>-3124.9154736476294</v>
      </c>
      <c r="V192" s="256">
        <f t="shared" si="222"/>
        <v>-3556.9181927182358</v>
      </c>
      <c r="W192" s="256">
        <f t="shared" si="222"/>
        <v>-3578.3168863180922</v>
      </c>
      <c r="X192" s="256">
        <f t="shared" si="222"/>
        <v>-3099.2555986201155</v>
      </c>
      <c r="Y192" s="256">
        <f t="shared" si="222"/>
        <v>-3149.1640371386161</v>
      </c>
      <c r="Z192" s="256">
        <f t="shared" si="222"/>
        <v>-2938.5884764037933</v>
      </c>
      <c r="AA192" s="256">
        <f t="shared" si="222"/>
        <v>-3099.9522334823928</v>
      </c>
      <c r="AB192" s="256">
        <f t="shared" si="222"/>
        <v>-2898.1276879546131</v>
      </c>
      <c r="AC192" s="256">
        <f t="shared" si="222"/>
        <v>-2897.1718401203266</v>
      </c>
      <c r="AD192" s="256">
        <f t="shared" si="222"/>
        <v>-3322.1666039405586</v>
      </c>
      <c r="AE192" s="256">
        <f t="shared" si="222"/>
        <v>-3154.0725145958108</v>
      </c>
      <c r="AF192" s="256">
        <f t="shared" si="222"/>
        <v>-3305.9503287796783</v>
      </c>
      <c r="AH192" s="264">
        <f t="shared" si="212"/>
        <v>-38124.599873719853</v>
      </c>
      <c r="AI192" s="264">
        <f t="shared" si="213"/>
        <v>-38124.599873719861</v>
      </c>
      <c r="AJ192" s="264">
        <f t="shared" si="214"/>
        <v>0</v>
      </c>
      <c r="AM192" s="264">
        <f t="shared" si="215"/>
        <v>0</v>
      </c>
    </row>
    <row r="193" spans="1:40">
      <c r="A193" s="145" t="s">
        <v>612</v>
      </c>
      <c r="B193" s="125" t="str">
        <f t="shared" si="209"/>
        <v>8800-04599</v>
      </c>
      <c r="C193" s="255" t="str">
        <f t="shared" si="210"/>
        <v>8800</v>
      </c>
      <c r="D193" s="256">
        <f>SUM($F193:K193)</f>
        <v>-587.26</v>
      </c>
      <c r="E193" s="257">
        <f t="shared" si="211"/>
        <v>-1.0788624256775653E-3</v>
      </c>
      <c r="F193" s="258">
        <f>'Div 9 history'!B193</f>
        <v>-293.39</v>
      </c>
      <c r="G193" s="258">
        <f>'Div 9 history'!C193</f>
        <v>0</v>
      </c>
      <c r="H193" s="258">
        <f>'Div 9 history'!D193</f>
        <v>-247.77</v>
      </c>
      <c r="I193" s="258">
        <f>'Div 9 history'!E193</f>
        <v>0</v>
      </c>
      <c r="J193" s="258">
        <f>'Div 9 history'!F193</f>
        <v>0</v>
      </c>
      <c r="K193" s="258">
        <f>'Div 9 history'!G193</f>
        <v>-46.1</v>
      </c>
      <c r="L193" s="256">
        <f t="shared" si="216"/>
        <v>-90.811194842800248</v>
      </c>
      <c r="M193" s="256">
        <f t="shared" si="216"/>
        <v>-92.27356049493342</v>
      </c>
      <c r="N193" s="256">
        <f t="shared" si="216"/>
        <v>-86.103492339362148</v>
      </c>
      <c r="O193" s="256">
        <f t="shared" si="216"/>
        <v>-90.831606919894085</v>
      </c>
      <c r="P193" s="256">
        <f t="shared" si="216"/>
        <v>-84.917951997033583</v>
      </c>
      <c r="Q193" s="256">
        <f t="shared" si="216"/>
        <v>-84.889944728463007</v>
      </c>
      <c r="R193" s="256">
        <f t="shared" si="216"/>
        <v>-97.342703488222071</v>
      </c>
      <c r="S193" s="256">
        <f t="shared" si="216"/>
        <v>-92.417383644900539</v>
      </c>
      <c r="T193" s="256">
        <f t="shared" si="216"/>
        <v>-96.867550898705133</v>
      </c>
      <c r="U193" s="256">
        <f t="shared" si="222"/>
        <v>-91.563054067254967</v>
      </c>
      <c r="V193" s="256">
        <f t="shared" si="222"/>
        <v>-104.22115271249321</v>
      </c>
      <c r="W193" s="256">
        <f t="shared" si="222"/>
        <v>-104.84815518842426</v>
      </c>
      <c r="X193" s="256">
        <f t="shared" si="222"/>
        <v>-90.811194842800248</v>
      </c>
      <c r="Y193" s="256">
        <f t="shared" si="222"/>
        <v>-92.27356049493342</v>
      </c>
      <c r="Z193" s="256">
        <f t="shared" si="222"/>
        <v>-86.103492339362148</v>
      </c>
      <c r="AA193" s="256">
        <f t="shared" si="222"/>
        <v>-90.831606919894085</v>
      </c>
      <c r="AB193" s="256">
        <f t="shared" si="222"/>
        <v>-84.917951997033583</v>
      </c>
      <c r="AC193" s="256">
        <f t="shared" si="222"/>
        <v>-84.889944728463007</v>
      </c>
      <c r="AD193" s="256">
        <f t="shared" si="222"/>
        <v>-97.342703488222071</v>
      </c>
      <c r="AE193" s="256">
        <f t="shared" si="222"/>
        <v>-92.417383644900539</v>
      </c>
      <c r="AF193" s="256">
        <f t="shared" si="222"/>
        <v>-96.867550898705133</v>
      </c>
      <c r="AH193" s="264">
        <f t="shared" si="212"/>
        <v>-1117.0877513224864</v>
      </c>
      <c r="AI193" s="264">
        <f t="shared" si="213"/>
        <v>-1117.0877513224866</v>
      </c>
      <c r="AJ193" s="264">
        <f t="shared" si="214"/>
        <v>0</v>
      </c>
      <c r="AM193" s="264">
        <f t="shared" si="215"/>
        <v>0</v>
      </c>
    </row>
    <row r="194" spans="1:40">
      <c r="A194" s="145" t="s">
        <v>421</v>
      </c>
      <c r="B194" s="125" t="str">
        <f t="shared" si="209"/>
        <v>8810-04599</v>
      </c>
      <c r="C194" s="255" t="str">
        <f t="shared" si="210"/>
        <v>8810</v>
      </c>
      <c r="D194" s="256">
        <f>SUM($F194:K194)</f>
        <v>-107292.48000000001</v>
      </c>
      <c r="E194" s="257">
        <f t="shared" si="211"/>
        <v>-0.19710830846603153</v>
      </c>
      <c r="F194" s="258">
        <f>'Div 9 history'!B194</f>
        <v>-17824.940000000002</v>
      </c>
      <c r="G194" s="258">
        <f>'Div 9 history'!C194</f>
        <v>-13510.46</v>
      </c>
      <c r="H194" s="258">
        <f>'Div 9 history'!D194</f>
        <v>-15180.669999999998</v>
      </c>
      <c r="I194" s="258">
        <f>'Div 9 history'!E194</f>
        <v>-19556.140000000003</v>
      </c>
      <c r="J194" s="258">
        <f>'Div 9 history'!F194</f>
        <v>-14096.589999999998</v>
      </c>
      <c r="K194" s="258">
        <f>'Div 9 history'!G194</f>
        <v>-27123.68</v>
      </c>
      <c r="L194" s="256">
        <f t="shared" si="216"/>
        <v>-16591.217359342114</v>
      </c>
      <c r="M194" s="256">
        <f t="shared" si="216"/>
        <v>-16858.391758218564</v>
      </c>
      <c r="N194" s="256">
        <f t="shared" si="216"/>
        <v>-15731.119486685911</v>
      </c>
      <c r="O194" s="256">
        <f t="shared" si="216"/>
        <v>-16594.946648538295</v>
      </c>
      <c r="P194" s="256">
        <f t="shared" si="216"/>
        <v>-15514.521108678757</v>
      </c>
      <c r="Q194" s="256">
        <f t="shared" si="216"/>
        <v>-15509.40417699098</v>
      </c>
      <c r="R194" s="256">
        <f t="shared" si="216"/>
        <v>-17784.524856377069</v>
      </c>
      <c r="S194" s="256">
        <f t="shared" si="216"/>
        <v>-16884.668266820179</v>
      </c>
      <c r="T194" s="256">
        <f t="shared" si="216"/>
        <v>-17697.714415162456</v>
      </c>
      <c r="U194" s="256">
        <f t="shared" si="222"/>
        <v>-16728.582139512095</v>
      </c>
      <c r="V194" s="256">
        <f t="shared" si="222"/>
        <v>-19041.218443248519</v>
      </c>
      <c r="W194" s="256">
        <f t="shared" si="222"/>
        <v>-19155.771878879725</v>
      </c>
      <c r="X194" s="256">
        <f t="shared" si="222"/>
        <v>-16591.217359342114</v>
      </c>
      <c r="Y194" s="256">
        <f t="shared" si="222"/>
        <v>-16858.391758218564</v>
      </c>
      <c r="Z194" s="256">
        <f t="shared" si="222"/>
        <v>-15731.119486685911</v>
      </c>
      <c r="AA194" s="256">
        <f t="shared" si="222"/>
        <v>-16594.946648538295</v>
      </c>
      <c r="AB194" s="256">
        <f t="shared" si="222"/>
        <v>-15514.521108678757</v>
      </c>
      <c r="AC194" s="256">
        <f t="shared" si="222"/>
        <v>-15509.40417699098</v>
      </c>
      <c r="AD194" s="256">
        <f t="shared" si="222"/>
        <v>-17784.524856377069</v>
      </c>
      <c r="AE194" s="256">
        <f t="shared" si="222"/>
        <v>-16884.668266820179</v>
      </c>
      <c r="AF194" s="256">
        <f t="shared" si="222"/>
        <v>-17697.714415162456</v>
      </c>
      <c r="AH194" s="264">
        <f t="shared" si="212"/>
        <v>-204092.08053845458</v>
      </c>
      <c r="AI194" s="264">
        <f t="shared" si="213"/>
        <v>-204092.08053845464</v>
      </c>
      <c r="AJ194" s="264">
        <f t="shared" si="214"/>
        <v>0</v>
      </c>
      <c r="AM194" s="264">
        <f t="shared" si="215"/>
        <v>0</v>
      </c>
    </row>
    <row r="195" spans="1:40">
      <c r="A195" s="145" t="s">
        <v>420</v>
      </c>
      <c r="B195" s="125" t="str">
        <f t="shared" si="209"/>
        <v>8180-04599</v>
      </c>
      <c r="C195" s="255" t="str">
        <f t="shared" si="210"/>
        <v>8180</v>
      </c>
      <c r="D195" s="256">
        <f>SUM($F195:K195)</f>
        <v>-494.12000000000006</v>
      </c>
      <c r="E195" s="257">
        <f t="shared" si="211"/>
        <v>-9.0775380883390433E-4</v>
      </c>
      <c r="F195" s="258">
        <f>'Div 9 history'!B195</f>
        <v>-138.27000000000001</v>
      </c>
      <c r="G195" s="258">
        <f>'Div 9 history'!C195</f>
        <v>-79.2</v>
      </c>
      <c r="H195" s="258">
        <f>'Div 9 history'!D195</f>
        <v>-62.24</v>
      </c>
      <c r="I195" s="258">
        <f>'Div 9 history'!E195</f>
        <v>-63.26</v>
      </c>
      <c r="J195" s="258">
        <f>'Div 9 history'!F195</f>
        <v>-88.1</v>
      </c>
      <c r="K195" s="258">
        <f>'Div 9 history'!G195</f>
        <v>-63.05</v>
      </c>
      <c r="L195" s="256">
        <f t="shared" si="216"/>
        <v>-76.408452126357091</v>
      </c>
      <c r="M195" s="256">
        <f t="shared" si="216"/>
        <v>-77.638885181617184</v>
      </c>
      <c r="N195" s="256">
        <f t="shared" si="216"/>
        <v>-72.447395761205655</v>
      </c>
      <c r="O195" s="256">
        <f t="shared" si="216"/>
        <v>-76.425626828420235</v>
      </c>
      <c r="P195" s="256">
        <f t="shared" si="216"/>
        <v>-71.449883255754244</v>
      </c>
      <c r="Q195" s="256">
        <f t="shared" si="216"/>
        <v>-71.426317966876923</v>
      </c>
      <c r="R195" s="256">
        <f t="shared" si="216"/>
        <v>-81.904057227804202</v>
      </c>
      <c r="S195" s="256">
        <f t="shared" si="216"/>
        <v>-77.759897841872871</v>
      </c>
      <c r="T195" s="256">
        <f t="shared" si="216"/>
        <v>-81.504264295317554</v>
      </c>
      <c r="U195" s="256">
        <f t="shared" si="222"/>
        <v>-77.041065755733456</v>
      </c>
      <c r="V195" s="256">
        <f t="shared" si="222"/>
        <v>-87.691577799096066</v>
      </c>
      <c r="W195" s="256">
        <f t="shared" si="222"/>
        <v>-88.219137080176068</v>
      </c>
      <c r="X195" s="256">
        <f t="shared" si="222"/>
        <v>-76.408452126357091</v>
      </c>
      <c r="Y195" s="256">
        <f t="shared" si="222"/>
        <v>-77.638885181617184</v>
      </c>
      <c r="Z195" s="256">
        <f t="shared" si="222"/>
        <v>-72.447395761205655</v>
      </c>
      <c r="AA195" s="256">
        <f t="shared" si="222"/>
        <v>-76.425626828420235</v>
      </c>
      <c r="AB195" s="256">
        <f t="shared" si="222"/>
        <v>-71.449883255754244</v>
      </c>
      <c r="AC195" s="256">
        <f t="shared" si="222"/>
        <v>-71.426317966876923</v>
      </c>
      <c r="AD195" s="256">
        <f t="shared" si="222"/>
        <v>-81.904057227804202</v>
      </c>
      <c r="AE195" s="256">
        <f t="shared" si="222"/>
        <v>-77.759897841872871</v>
      </c>
      <c r="AF195" s="256">
        <f t="shared" si="222"/>
        <v>-81.504264295317554</v>
      </c>
      <c r="AH195" s="264">
        <f t="shared" si="212"/>
        <v>-939.91656112023134</v>
      </c>
      <c r="AI195" s="264">
        <f t="shared" si="213"/>
        <v>-939.91656112023145</v>
      </c>
      <c r="AJ195" s="264">
        <f t="shared" si="214"/>
        <v>0</v>
      </c>
      <c r="AM195" s="264">
        <f t="shared" si="215"/>
        <v>0</v>
      </c>
    </row>
    <row r="196" spans="1:40">
      <c r="A196" s="145" t="s">
        <v>613</v>
      </c>
      <c r="B196" s="125" t="str">
        <f t="shared" si="209"/>
        <v>9020-05353</v>
      </c>
      <c r="C196" s="255" t="str">
        <f t="shared" si="210"/>
        <v>9020</v>
      </c>
      <c r="D196" s="265">
        <f>SUM($F196:K196)</f>
        <v>144038.24</v>
      </c>
      <c r="E196" s="282">
        <f t="shared" si="211"/>
        <v>0.26461438714832836</v>
      </c>
      <c r="F196" s="258">
        <f>'Div 9 history'!B196</f>
        <v>23962.91</v>
      </c>
      <c r="G196" s="258">
        <f>'Div 9 history'!C196</f>
        <v>24053.599999999999</v>
      </c>
      <c r="H196" s="258">
        <f>'Div 9 history'!D196</f>
        <v>24029.010000000002</v>
      </c>
      <c r="I196" s="258">
        <f>'Div 9 history'!E196</f>
        <v>23994.84</v>
      </c>
      <c r="J196" s="258">
        <f>'Div 9 history'!F196</f>
        <v>23998.95</v>
      </c>
      <c r="K196" s="258">
        <f>'Div 9 history'!G196</f>
        <v>23998.929999999997</v>
      </c>
      <c r="L196" s="256">
        <f t="shared" si="216"/>
        <v>22273.413270874953</v>
      </c>
      <c r="M196" s="256">
        <f t="shared" si="216"/>
        <v>22632.090134222897</v>
      </c>
      <c r="N196" s="256">
        <f t="shared" si="216"/>
        <v>21118.747223402253</v>
      </c>
      <c r="O196" s="256">
        <f t="shared" si="216"/>
        <v>22278.419775079801</v>
      </c>
      <c r="P196" s="256">
        <f t="shared" si="216"/>
        <v>20827.967765652695</v>
      </c>
      <c r="Q196" s="256">
        <f t="shared" si="216"/>
        <v>20821.098376162328</v>
      </c>
      <c r="R196" s="256">
        <f t="shared" si="216"/>
        <v>23875.407293678039</v>
      </c>
      <c r="S196" s="256">
        <f t="shared" si="216"/>
        <v>22667.365878173652</v>
      </c>
      <c r="T196" s="256">
        <f t="shared" si="216"/>
        <v>23758.86582529017</v>
      </c>
      <c r="U196" s="256">
        <f t="shared" si="222"/>
        <v>22457.823037278627</v>
      </c>
      <c r="V196" s="256">
        <f t="shared" si="222"/>
        <v>25562.496011100277</v>
      </c>
      <c r="W196" s="256">
        <f t="shared" si="222"/>
        <v>25716.281954479273</v>
      </c>
      <c r="X196" s="256">
        <f t="shared" si="222"/>
        <v>22273.413270874953</v>
      </c>
      <c r="Y196" s="256">
        <f t="shared" si="222"/>
        <v>22632.090134222897</v>
      </c>
      <c r="Z196" s="256">
        <f t="shared" si="222"/>
        <v>21118.747223402253</v>
      </c>
      <c r="AA196" s="256">
        <f t="shared" si="222"/>
        <v>22278.419775079801</v>
      </c>
      <c r="AB196" s="256">
        <f t="shared" si="222"/>
        <v>20827.967765652695</v>
      </c>
      <c r="AC196" s="256">
        <f t="shared" si="222"/>
        <v>20821.098376162328</v>
      </c>
      <c r="AD196" s="256">
        <f t="shared" si="222"/>
        <v>23875.407293678039</v>
      </c>
      <c r="AE196" s="256">
        <f t="shared" si="222"/>
        <v>22667.365878173652</v>
      </c>
      <c r="AF196" s="256">
        <f t="shared" si="222"/>
        <v>23758.86582529017</v>
      </c>
      <c r="AH196" s="264">
        <f t="shared" si="212"/>
        <v>273989.97654539492</v>
      </c>
      <c r="AI196" s="264">
        <f t="shared" si="213"/>
        <v>273989.97654539492</v>
      </c>
      <c r="AJ196" s="264">
        <f t="shared" si="214"/>
        <v>0</v>
      </c>
      <c r="AM196" s="264">
        <f t="shared" si="215"/>
        <v>0</v>
      </c>
    </row>
    <row r="197" spans="1:40">
      <c r="A197" s="133" t="s">
        <v>19</v>
      </c>
      <c r="B197" s="86"/>
      <c r="C197" s="207"/>
      <c r="D197" s="256">
        <f>SUM(D145:D196)</f>
        <v>544332.60999999987</v>
      </c>
      <c r="E197" s="257">
        <f>SUM(E145:E196)</f>
        <v>0.99999999999999978</v>
      </c>
      <c r="F197" s="259">
        <f>SUM(F145:F196)</f>
        <v>90227.170000000013</v>
      </c>
      <c r="G197" s="259">
        <f t="shared" ref="G197:K197" si="223">SUM(G145:G196)</f>
        <v>85661.880000000019</v>
      </c>
      <c r="H197" s="259">
        <f t="shared" si="223"/>
        <v>89786.75</v>
      </c>
      <c r="I197" s="259">
        <f t="shared" si="223"/>
        <v>84870</v>
      </c>
      <c r="J197" s="259">
        <f t="shared" si="223"/>
        <v>96602.819999999992</v>
      </c>
      <c r="K197" s="259">
        <f t="shared" si="223"/>
        <v>97183.99</v>
      </c>
      <c r="L197" s="276">
        <f>'FY21 OM Budget'!H68</f>
        <v>84173.099999999977</v>
      </c>
      <c r="M197" s="276">
        <f>'FY21 OM Budget'!I68</f>
        <v>85528.569999999978</v>
      </c>
      <c r="N197" s="276">
        <f>'FY21 OM Budget'!J68</f>
        <v>79809.51999999999</v>
      </c>
      <c r="O197" s="276">
        <f>'FY21 OM Budget'!K68</f>
        <v>84192.01999999999</v>
      </c>
      <c r="P197" s="276">
        <f>'FY21 OM Budget'!L68</f>
        <v>78710.639999999985</v>
      </c>
      <c r="Q197" s="276">
        <f>'FY21 OM Budget'!M68</f>
        <v>78684.679999999993</v>
      </c>
      <c r="R197" s="263">
        <f t="shared" ref="R197" si="224">F197</f>
        <v>90227.170000000013</v>
      </c>
      <c r="S197" s="263">
        <f t="shared" ref="S197" si="225">G197</f>
        <v>85661.880000000019</v>
      </c>
      <c r="T197" s="263">
        <f t="shared" ref="T197" si="226">H197</f>
        <v>89786.75</v>
      </c>
      <c r="U197" s="263">
        <f t="shared" ref="U197" si="227">I197</f>
        <v>84870</v>
      </c>
      <c r="V197" s="263">
        <f t="shared" ref="V197" si="228">J197</f>
        <v>96602.819999999992</v>
      </c>
      <c r="W197" s="263">
        <f t="shared" ref="W197" si="229">K197</f>
        <v>97183.99</v>
      </c>
      <c r="X197" s="263">
        <f t="shared" ref="X197" si="230">L197</f>
        <v>84173.099999999977</v>
      </c>
      <c r="Y197" s="263">
        <f t="shared" ref="Y197" si="231">M197</f>
        <v>85528.569999999978</v>
      </c>
      <c r="Z197" s="263">
        <f t="shared" ref="Z197" si="232">N197</f>
        <v>79809.51999999999</v>
      </c>
      <c r="AA197" s="263">
        <f t="shared" ref="AA197" si="233">O197</f>
        <v>84192.01999999999</v>
      </c>
      <c r="AB197" s="263">
        <f t="shared" ref="AB197" si="234">P197</f>
        <v>78710.639999999985</v>
      </c>
      <c r="AC197" s="263">
        <f t="shared" ref="AC197" si="235">Q197</f>
        <v>78684.679999999993</v>
      </c>
      <c r="AD197" s="263">
        <f t="shared" ref="AD197" si="236">R197</f>
        <v>90227.170000000013</v>
      </c>
      <c r="AE197" s="263">
        <f t="shared" ref="AE197" si="237">S197</f>
        <v>85661.880000000019</v>
      </c>
      <c r="AF197" s="263">
        <f t="shared" ref="AF197" si="238">T197</f>
        <v>89786.75</v>
      </c>
      <c r="AH197" s="264">
        <f t="shared" si="212"/>
        <v>1035431.1400000001</v>
      </c>
      <c r="AI197" s="264">
        <f t="shared" si="213"/>
        <v>1035431.1400000001</v>
      </c>
      <c r="AJ197" s="264">
        <f t="shared" si="214"/>
        <v>0</v>
      </c>
      <c r="AM197" s="88"/>
    </row>
    <row r="198" spans="1:40">
      <c r="A198" s="145"/>
      <c r="B198" s="125" t="str">
        <f t="shared" si="209"/>
        <v/>
      </c>
      <c r="C198" s="255" t="str">
        <f t="shared" si="210"/>
        <v/>
      </c>
      <c r="D198" s="256">
        <f>D197-SUM(F197:K197)</f>
        <v>0</v>
      </c>
      <c r="E198" s="5"/>
      <c r="F198" s="256">
        <f>F197-'Div 9 history'!B197</f>
        <v>0</v>
      </c>
      <c r="G198" s="256">
        <f>G197-'Div 9 history'!C197</f>
        <v>0</v>
      </c>
      <c r="H198" s="256">
        <f>H197-'Div 9 history'!D197</f>
        <v>0</v>
      </c>
      <c r="I198" s="256">
        <f>I197-'Div 9 history'!E197</f>
        <v>0</v>
      </c>
      <c r="J198" s="256">
        <f>J197-'Div 9 history'!F197</f>
        <v>0</v>
      </c>
      <c r="K198" s="256">
        <f>K197-'Div 9 history'!G197</f>
        <v>0</v>
      </c>
      <c r="L198" s="256">
        <f t="shared" ref="L198:U198" si="239">L197-SUM(L145:L196)</f>
        <v>0</v>
      </c>
      <c r="M198" s="256">
        <f t="shared" ref="M198" si="240">M197-SUM(M145:M196)</f>
        <v>0</v>
      </c>
      <c r="N198" s="256">
        <f t="shared" ref="N198" si="241">N197-SUM(N145:N196)</f>
        <v>0</v>
      </c>
      <c r="O198" s="256">
        <f t="shared" ref="O198" si="242">O197-SUM(O145:O196)</f>
        <v>0</v>
      </c>
      <c r="P198" s="256">
        <f t="shared" ref="P198" si="243">P197-SUM(P145:P196)</f>
        <v>0</v>
      </c>
      <c r="Q198" s="256">
        <f t="shared" ref="Q198" si="244">Q197-SUM(Q145:Q196)</f>
        <v>0</v>
      </c>
      <c r="R198" s="256">
        <f t="shared" ref="R198" si="245">R197-SUM(R145:R196)</f>
        <v>0</v>
      </c>
      <c r="S198" s="256">
        <f t="shared" ref="S198" si="246">S197-SUM(S145:S196)</f>
        <v>0</v>
      </c>
      <c r="T198" s="256">
        <f t="shared" ref="T198" si="247">T197-SUM(T145:T196)</f>
        <v>0</v>
      </c>
      <c r="U198" s="256">
        <f t="shared" si="239"/>
        <v>0</v>
      </c>
      <c r="V198" s="256">
        <f t="shared" ref="V198" si="248">V197-SUM(V145:V196)</f>
        <v>0</v>
      </c>
      <c r="W198" s="256">
        <f t="shared" ref="W198" si="249">W197-SUM(W145:W196)</f>
        <v>0</v>
      </c>
      <c r="X198" s="256">
        <f t="shared" ref="X198" si="250">X197-SUM(X145:X196)</f>
        <v>0</v>
      </c>
      <c r="Y198" s="256">
        <f t="shared" ref="Y198" si="251">Y197-SUM(Y145:Y196)</f>
        <v>0</v>
      </c>
      <c r="Z198" s="256">
        <f t="shared" ref="Z198" si="252">Z197-SUM(Z145:Z196)</f>
        <v>0</v>
      </c>
      <c r="AA198" s="256">
        <f t="shared" ref="AA198" si="253">AA197-SUM(AA145:AA196)</f>
        <v>0</v>
      </c>
      <c r="AB198" s="256">
        <f t="shared" ref="AB198" si="254">AB197-SUM(AB145:AB196)</f>
        <v>0</v>
      </c>
      <c r="AC198" s="256">
        <f t="shared" ref="AC198" si="255">AC197-SUM(AC145:AC196)</f>
        <v>0</v>
      </c>
      <c r="AD198" s="256">
        <f t="shared" ref="AD198" si="256">AD197-SUM(AD145:AD196)</f>
        <v>0</v>
      </c>
      <c r="AE198" s="256">
        <f t="shared" ref="AE198" si="257">AE197-SUM(AE145:AE196)</f>
        <v>0</v>
      </c>
      <c r="AF198" s="256">
        <f t="shared" ref="AF198" si="258">AF197-SUM(AF145:AF196)</f>
        <v>0</v>
      </c>
    </row>
    <row r="199" spans="1:40">
      <c r="A199" s="145" t="s">
        <v>426</v>
      </c>
      <c r="B199" s="125" t="str">
        <f t="shared" si="209"/>
        <v>8740-03002</v>
      </c>
      <c r="C199" s="255" t="str">
        <f t="shared" si="210"/>
        <v>8740</v>
      </c>
      <c r="D199" s="256">
        <f>SUM($F199:K199)</f>
        <v>679298.45</v>
      </c>
      <c r="E199" s="257">
        <f>D199/$D$251</f>
        <v>1.9777084987856868</v>
      </c>
      <c r="F199" s="258">
        <f>'Div 9 history'!B199</f>
        <v>114773.52999999998</v>
      </c>
      <c r="G199" s="258">
        <f>'Div 9 history'!C199</f>
        <v>85448.639999999999</v>
      </c>
      <c r="H199" s="258">
        <f>'Div 9 history'!D199</f>
        <v>143211.43999999994</v>
      </c>
      <c r="I199" s="258">
        <f>'Div 9 history'!E199</f>
        <v>110819.13</v>
      </c>
      <c r="J199" s="258">
        <f>'Div 9 history'!F199</f>
        <v>115243.86</v>
      </c>
      <c r="K199" s="258">
        <f>'Div 9 history'!G199</f>
        <v>109801.85</v>
      </c>
      <c r="L199" s="256">
        <f t="shared" ref="L199:AA214" si="259">$E199*L$251</f>
        <v>176040.06577310141</v>
      </c>
      <c r="M199" s="256">
        <f t="shared" si="259"/>
        <v>180786.56617018706</v>
      </c>
      <c r="N199" s="256">
        <f t="shared" si="259"/>
        <v>176564.15852527961</v>
      </c>
      <c r="O199" s="256">
        <f t="shared" si="259"/>
        <v>188228.68325111759</v>
      </c>
      <c r="P199" s="256">
        <f t="shared" si="259"/>
        <v>190916.38910096735</v>
      </c>
      <c r="Q199" s="256">
        <f t="shared" si="259"/>
        <v>179075.84831873744</v>
      </c>
      <c r="R199" s="256">
        <f t="shared" si="259"/>
        <v>55551.438703606342</v>
      </c>
      <c r="S199" s="256">
        <f t="shared" si="259"/>
        <v>135867.1301393726</v>
      </c>
      <c r="T199" s="256">
        <f t="shared" si="259"/>
        <v>133521.78540774755</v>
      </c>
      <c r="U199" s="256">
        <f t="shared" si="259"/>
        <v>116689.01394745796</v>
      </c>
      <c r="V199" s="256">
        <f t="shared" si="259"/>
        <v>121394.39778485391</v>
      </c>
      <c r="W199" s="256">
        <f t="shared" si="259"/>
        <v>116274.68401696238</v>
      </c>
      <c r="X199" s="256">
        <f t="shared" si="259"/>
        <v>176040.06577310141</v>
      </c>
      <c r="Y199" s="256">
        <f t="shared" si="259"/>
        <v>180786.56617018706</v>
      </c>
      <c r="Z199" s="256">
        <f t="shared" si="259"/>
        <v>176564.15852527961</v>
      </c>
      <c r="AA199" s="256">
        <f t="shared" si="259"/>
        <v>188228.68325111759</v>
      </c>
      <c r="AB199" s="256">
        <f t="shared" ref="V199:AF214" si="260">$E199*AB$251</f>
        <v>190916.38910096735</v>
      </c>
      <c r="AC199" s="256">
        <f t="shared" si="260"/>
        <v>179075.84831873744</v>
      </c>
      <c r="AD199" s="256">
        <f t="shared" si="260"/>
        <v>55551.438703606342</v>
      </c>
      <c r="AE199" s="256">
        <f t="shared" si="260"/>
        <v>135867.1301393726</v>
      </c>
      <c r="AF199" s="256">
        <f t="shared" si="260"/>
        <v>133521.78540774755</v>
      </c>
      <c r="AH199" s="264">
        <f t="shared" ref="AH199" si="261">SUM(F199:Q199)</f>
        <v>1770910.1611393907</v>
      </c>
      <c r="AI199" s="264">
        <f t="shared" ref="AI199" si="262">SUM(U199:AF199)</f>
        <v>1770910.1611393914</v>
      </c>
      <c r="AJ199" s="264">
        <f t="shared" ref="AJ199" si="263">AI199-AH199</f>
        <v>0</v>
      </c>
      <c r="AN199" s="264">
        <f t="shared" ref="AN199" si="264">AJ199</f>
        <v>0</v>
      </c>
    </row>
    <row r="200" spans="1:40">
      <c r="A200" s="145" t="s">
        <v>990</v>
      </c>
      <c r="B200" s="125" t="str">
        <f t="shared" si="209"/>
        <v>9260-03003</v>
      </c>
      <c r="C200" s="255" t="str">
        <f t="shared" si="210"/>
        <v>9260</v>
      </c>
      <c r="D200" s="256">
        <f>SUM($F200:K200)</f>
        <v>0</v>
      </c>
      <c r="E200" s="257">
        <f t="shared" ref="E200:E250" si="265">D200/$D$251</f>
        <v>0</v>
      </c>
      <c r="F200" s="258">
        <f>'Div 9 history'!B200</f>
        <v>0</v>
      </c>
      <c r="G200" s="258">
        <f>'Div 9 history'!C200</f>
        <v>0</v>
      </c>
      <c r="H200" s="258">
        <f>'Div 9 history'!D200</f>
        <v>0</v>
      </c>
      <c r="I200" s="258">
        <f>'Div 9 history'!E200</f>
        <v>0</v>
      </c>
      <c r="J200" s="258">
        <f>'Div 9 history'!F200</f>
        <v>0</v>
      </c>
      <c r="K200" s="258">
        <f>'Div 9 history'!G200</f>
        <v>0</v>
      </c>
      <c r="L200" s="256">
        <f t="shared" si="259"/>
        <v>0</v>
      </c>
      <c r="M200" s="256">
        <f t="shared" si="259"/>
        <v>0</v>
      </c>
      <c r="N200" s="256">
        <f t="shared" si="259"/>
        <v>0</v>
      </c>
      <c r="O200" s="256">
        <f t="shared" si="259"/>
        <v>0</v>
      </c>
      <c r="P200" s="256">
        <f t="shared" si="259"/>
        <v>0</v>
      </c>
      <c r="Q200" s="256">
        <f t="shared" si="259"/>
        <v>0</v>
      </c>
      <c r="R200" s="256">
        <f t="shared" si="259"/>
        <v>0</v>
      </c>
      <c r="S200" s="256">
        <f t="shared" si="259"/>
        <v>0</v>
      </c>
      <c r="T200" s="256">
        <f t="shared" si="259"/>
        <v>0</v>
      </c>
      <c r="U200" s="256">
        <f t="shared" si="259"/>
        <v>0</v>
      </c>
      <c r="V200" s="256">
        <f t="shared" si="260"/>
        <v>0</v>
      </c>
      <c r="W200" s="256">
        <f t="shared" si="260"/>
        <v>0</v>
      </c>
      <c r="X200" s="256">
        <f t="shared" si="260"/>
        <v>0</v>
      </c>
      <c r="Y200" s="256">
        <f t="shared" si="260"/>
        <v>0</v>
      </c>
      <c r="Z200" s="256">
        <f t="shared" si="260"/>
        <v>0</v>
      </c>
      <c r="AA200" s="256">
        <f t="shared" si="260"/>
        <v>0</v>
      </c>
      <c r="AB200" s="256">
        <f t="shared" si="260"/>
        <v>0</v>
      </c>
      <c r="AC200" s="256">
        <f t="shared" si="260"/>
        <v>0</v>
      </c>
      <c r="AD200" s="256">
        <f t="shared" si="260"/>
        <v>0</v>
      </c>
      <c r="AE200" s="256">
        <f t="shared" si="260"/>
        <v>0</v>
      </c>
      <c r="AF200" s="256">
        <f t="shared" si="260"/>
        <v>0</v>
      </c>
      <c r="AH200" s="264">
        <f t="shared" ref="AH200:AH251" si="266">SUM(F200:Q200)</f>
        <v>0</v>
      </c>
      <c r="AI200" s="264">
        <f t="shared" ref="AI200:AI251" si="267">SUM(U200:AF200)</f>
        <v>0</v>
      </c>
      <c r="AJ200" s="264">
        <f t="shared" ref="AJ200:AJ251" si="268">AI200-AH200</f>
        <v>0</v>
      </c>
      <c r="AN200" s="264">
        <f t="shared" ref="AN200:AN250" si="269">AJ200</f>
        <v>0</v>
      </c>
    </row>
    <row r="201" spans="1:40">
      <c r="A201" s="145" t="s">
        <v>991</v>
      </c>
      <c r="B201" s="125" t="str">
        <f t="shared" si="209"/>
        <v>8240-03003</v>
      </c>
      <c r="C201" s="255" t="str">
        <f t="shared" si="210"/>
        <v>8240</v>
      </c>
      <c r="D201" s="256">
        <f>SUM($F201:K201)</f>
        <v>0</v>
      </c>
      <c r="E201" s="257">
        <f t="shared" si="265"/>
        <v>0</v>
      </c>
      <c r="F201" s="258">
        <f>'Div 9 history'!B201</f>
        <v>0</v>
      </c>
      <c r="G201" s="258">
        <f>'Div 9 history'!C201</f>
        <v>0</v>
      </c>
      <c r="H201" s="258">
        <f>'Div 9 history'!D201</f>
        <v>0</v>
      </c>
      <c r="I201" s="258">
        <f>'Div 9 history'!E201</f>
        <v>0</v>
      </c>
      <c r="J201" s="258">
        <f>'Div 9 history'!F201</f>
        <v>0</v>
      </c>
      <c r="K201" s="258">
        <f>'Div 9 history'!G201</f>
        <v>0</v>
      </c>
      <c r="L201" s="256">
        <f t="shared" si="259"/>
        <v>0</v>
      </c>
      <c r="M201" s="256">
        <f t="shared" si="259"/>
        <v>0</v>
      </c>
      <c r="N201" s="256">
        <f t="shared" si="259"/>
        <v>0</v>
      </c>
      <c r="O201" s="256">
        <f t="shared" si="259"/>
        <v>0</v>
      </c>
      <c r="P201" s="256">
        <f t="shared" si="259"/>
        <v>0</v>
      </c>
      <c r="Q201" s="256">
        <f t="shared" si="259"/>
        <v>0</v>
      </c>
      <c r="R201" s="256">
        <f t="shared" si="259"/>
        <v>0</v>
      </c>
      <c r="S201" s="256">
        <f t="shared" si="259"/>
        <v>0</v>
      </c>
      <c r="T201" s="256">
        <f t="shared" si="259"/>
        <v>0</v>
      </c>
      <c r="U201" s="256">
        <f t="shared" si="259"/>
        <v>0</v>
      </c>
      <c r="V201" s="256">
        <f t="shared" si="260"/>
        <v>0</v>
      </c>
      <c r="W201" s="256">
        <f t="shared" si="260"/>
        <v>0</v>
      </c>
      <c r="X201" s="256">
        <f t="shared" si="260"/>
        <v>0</v>
      </c>
      <c r="Y201" s="256">
        <f t="shared" si="260"/>
        <v>0</v>
      </c>
      <c r="Z201" s="256">
        <f t="shared" si="260"/>
        <v>0</v>
      </c>
      <c r="AA201" s="256">
        <f t="shared" si="260"/>
        <v>0</v>
      </c>
      <c r="AB201" s="256">
        <f t="shared" si="260"/>
        <v>0</v>
      </c>
      <c r="AC201" s="256">
        <f t="shared" si="260"/>
        <v>0</v>
      </c>
      <c r="AD201" s="256">
        <f t="shared" si="260"/>
        <v>0</v>
      </c>
      <c r="AE201" s="256">
        <f t="shared" si="260"/>
        <v>0</v>
      </c>
      <c r="AF201" s="256">
        <f t="shared" si="260"/>
        <v>0</v>
      </c>
      <c r="AH201" s="264">
        <f t="shared" si="266"/>
        <v>0</v>
      </c>
      <c r="AI201" s="264">
        <f t="shared" si="267"/>
        <v>0</v>
      </c>
      <c r="AJ201" s="264">
        <f t="shared" si="268"/>
        <v>0</v>
      </c>
      <c r="AN201" s="264">
        <f t="shared" si="269"/>
        <v>0</v>
      </c>
    </row>
    <row r="202" spans="1:40">
      <c r="A202" s="145" t="s">
        <v>992</v>
      </c>
      <c r="B202" s="125" t="str">
        <f t="shared" si="209"/>
        <v>8410-03003</v>
      </c>
      <c r="C202" s="255" t="str">
        <f t="shared" si="210"/>
        <v>8410</v>
      </c>
      <c r="D202" s="256">
        <f>SUM($F202:K202)</f>
        <v>0</v>
      </c>
      <c r="E202" s="257">
        <f t="shared" si="265"/>
        <v>0</v>
      </c>
      <c r="F202" s="258">
        <f>'Div 9 history'!B202</f>
        <v>0</v>
      </c>
      <c r="G202" s="258">
        <f>'Div 9 history'!C202</f>
        <v>0</v>
      </c>
      <c r="H202" s="258">
        <f>'Div 9 history'!D202</f>
        <v>0</v>
      </c>
      <c r="I202" s="258">
        <f>'Div 9 history'!E202</f>
        <v>0</v>
      </c>
      <c r="J202" s="258">
        <f>'Div 9 history'!F202</f>
        <v>0</v>
      </c>
      <c r="K202" s="258">
        <f>'Div 9 history'!G202</f>
        <v>0</v>
      </c>
      <c r="L202" s="256">
        <f t="shared" si="259"/>
        <v>0</v>
      </c>
      <c r="M202" s="256">
        <f t="shared" si="259"/>
        <v>0</v>
      </c>
      <c r="N202" s="256">
        <f t="shared" si="259"/>
        <v>0</v>
      </c>
      <c r="O202" s="256">
        <f t="shared" si="259"/>
        <v>0</v>
      </c>
      <c r="P202" s="256">
        <f t="shared" si="259"/>
        <v>0</v>
      </c>
      <c r="Q202" s="256">
        <f t="shared" si="259"/>
        <v>0</v>
      </c>
      <c r="R202" s="256">
        <f t="shared" si="259"/>
        <v>0</v>
      </c>
      <c r="S202" s="256">
        <f t="shared" si="259"/>
        <v>0</v>
      </c>
      <c r="T202" s="256">
        <f t="shared" si="259"/>
        <v>0</v>
      </c>
      <c r="U202" s="256">
        <f t="shared" si="259"/>
        <v>0</v>
      </c>
      <c r="V202" s="256">
        <f t="shared" si="260"/>
        <v>0</v>
      </c>
      <c r="W202" s="256">
        <f t="shared" si="260"/>
        <v>0</v>
      </c>
      <c r="X202" s="256">
        <f t="shared" si="260"/>
        <v>0</v>
      </c>
      <c r="Y202" s="256">
        <f t="shared" si="260"/>
        <v>0</v>
      </c>
      <c r="Z202" s="256">
        <f t="shared" si="260"/>
        <v>0</v>
      </c>
      <c r="AA202" s="256">
        <f t="shared" si="260"/>
        <v>0</v>
      </c>
      <c r="AB202" s="256">
        <f t="shared" si="260"/>
        <v>0</v>
      </c>
      <c r="AC202" s="256">
        <f t="shared" si="260"/>
        <v>0</v>
      </c>
      <c r="AD202" s="256">
        <f t="shared" si="260"/>
        <v>0</v>
      </c>
      <c r="AE202" s="256">
        <f t="shared" si="260"/>
        <v>0</v>
      </c>
      <c r="AF202" s="256">
        <f t="shared" si="260"/>
        <v>0</v>
      </c>
      <c r="AH202" s="264">
        <f t="shared" si="266"/>
        <v>0</v>
      </c>
      <c r="AI202" s="264">
        <f t="shared" si="267"/>
        <v>0</v>
      </c>
      <c r="AJ202" s="264">
        <f t="shared" si="268"/>
        <v>0</v>
      </c>
      <c r="AN202" s="264">
        <f t="shared" si="269"/>
        <v>0</v>
      </c>
    </row>
    <row r="203" spans="1:40">
      <c r="A203" s="145" t="s">
        <v>617</v>
      </c>
      <c r="B203" s="125" t="str">
        <f t="shared" si="209"/>
        <v>8560-03003</v>
      </c>
      <c r="C203" s="255" t="str">
        <f t="shared" si="210"/>
        <v>8560</v>
      </c>
      <c r="D203" s="256">
        <f>SUM($F203:K203)</f>
        <v>-276.52999999999997</v>
      </c>
      <c r="E203" s="257">
        <f t="shared" si="265"/>
        <v>-8.0508903144001871E-4</v>
      </c>
      <c r="F203" s="258">
        <f>'Div 9 history'!B203</f>
        <v>-2.67</v>
      </c>
      <c r="G203" s="258">
        <f>'Div 9 history'!C203</f>
        <v>-229.09</v>
      </c>
      <c r="H203" s="258">
        <f>'Div 9 history'!D203</f>
        <v>-7.03</v>
      </c>
      <c r="I203" s="258">
        <f>'Div 9 history'!E203</f>
        <v>-2.54</v>
      </c>
      <c r="J203" s="258">
        <f>'Div 9 history'!F203</f>
        <v>-9.7200000000000006</v>
      </c>
      <c r="K203" s="258">
        <f>'Div 9 history'!G203</f>
        <v>-25.48</v>
      </c>
      <c r="L203" s="256">
        <f t="shared" si="259"/>
        <v>-71.662697579003364</v>
      </c>
      <c r="M203" s="256">
        <f t="shared" si="259"/>
        <v>-73.594911254459404</v>
      </c>
      <c r="N203" s="256">
        <f t="shared" si="259"/>
        <v>-71.876046172334966</v>
      </c>
      <c r="O203" s="256">
        <f t="shared" si="259"/>
        <v>-76.624461279768198</v>
      </c>
      <c r="P203" s="256">
        <f t="shared" si="259"/>
        <v>-77.718577273495185</v>
      </c>
      <c r="Q203" s="256">
        <f t="shared" si="259"/>
        <v>-72.898509242263785</v>
      </c>
      <c r="R203" s="256">
        <f t="shared" si="259"/>
        <v>-22.613976735422053</v>
      </c>
      <c r="S203" s="256">
        <f t="shared" si="259"/>
        <v>-55.309028744936349</v>
      </c>
      <c r="T203" s="256">
        <f t="shared" si="259"/>
        <v>-54.354281713441914</v>
      </c>
      <c r="U203" s="256">
        <f t="shared" si="259"/>
        <v>-47.501967694598079</v>
      </c>
      <c r="V203" s="256">
        <f t="shared" si="260"/>
        <v>-49.417443569090509</v>
      </c>
      <c r="W203" s="256">
        <f t="shared" si="260"/>
        <v>-47.3333015425114</v>
      </c>
      <c r="X203" s="256">
        <f t="shared" si="260"/>
        <v>-71.662697579003364</v>
      </c>
      <c r="Y203" s="256">
        <f t="shared" si="260"/>
        <v>-73.594911254459404</v>
      </c>
      <c r="Z203" s="256">
        <f t="shared" si="260"/>
        <v>-71.876046172334966</v>
      </c>
      <c r="AA203" s="256">
        <f t="shared" si="260"/>
        <v>-76.624461279768198</v>
      </c>
      <c r="AB203" s="256">
        <f t="shared" si="260"/>
        <v>-77.718577273495185</v>
      </c>
      <c r="AC203" s="256">
        <f t="shared" si="260"/>
        <v>-72.898509242263785</v>
      </c>
      <c r="AD203" s="256">
        <f t="shared" si="260"/>
        <v>-22.613976735422053</v>
      </c>
      <c r="AE203" s="256">
        <f t="shared" si="260"/>
        <v>-55.309028744936349</v>
      </c>
      <c r="AF203" s="256">
        <f t="shared" si="260"/>
        <v>-54.354281713441914</v>
      </c>
      <c r="AH203" s="264">
        <f t="shared" si="266"/>
        <v>-720.90520280132489</v>
      </c>
      <c r="AI203" s="264">
        <f t="shared" si="267"/>
        <v>-720.90520280132512</v>
      </c>
      <c r="AJ203" s="264">
        <f t="shared" si="268"/>
        <v>0</v>
      </c>
      <c r="AN203" s="264">
        <f t="shared" si="269"/>
        <v>0</v>
      </c>
    </row>
    <row r="204" spans="1:40">
      <c r="A204" s="145" t="s">
        <v>618</v>
      </c>
      <c r="B204" s="125" t="str">
        <f t="shared" si="209"/>
        <v>8570-03003</v>
      </c>
      <c r="C204" s="255" t="str">
        <f t="shared" si="210"/>
        <v>8570</v>
      </c>
      <c r="D204" s="256">
        <f>SUM($F204:K204)</f>
        <v>0</v>
      </c>
      <c r="E204" s="257">
        <f t="shared" si="265"/>
        <v>0</v>
      </c>
      <c r="F204" s="258">
        <f>'Div 9 history'!B204</f>
        <v>0</v>
      </c>
      <c r="G204" s="258">
        <f>'Div 9 history'!C204</f>
        <v>0</v>
      </c>
      <c r="H204" s="258">
        <f>'Div 9 history'!D204</f>
        <v>0</v>
      </c>
      <c r="I204" s="258">
        <f>'Div 9 history'!E204</f>
        <v>0</v>
      </c>
      <c r="J204" s="258">
        <f>'Div 9 history'!F204</f>
        <v>0</v>
      </c>
      <c r="K204" s="258">
        <f>'Div 9 history'!G204</f>
        <v>0</v>
      </c>
      <c r="L204" s="256">
        <f t="shared" si="259"/>
        <v>0</v>
      </c>
      <c r="M204" s="256">
        <f t="shared" si="259"/>
        <v>0</v>
      </c>
      <c r="N204" s="256">
        <f t="shared" si="259"/>
        <v>0</v>
      </c>
      <c r="O204" s="256">
        <f t="shared" si="259"/>
        <v>0</v>
      </c>
      <c r="P204" s="256">
        <f t="shared" si="259"/>
        <v>0</v>
      </c>
      <c r="Q204" s="256">
        <f t="shared" si="259"/>
        <v>0</v>
      </c>
      <c r="R204" s="256">
        <f t="shared" si="259"/>
        <v>0</v>
      </c>
      <c r="S204" s="256">
        <f t="shared" si="259"/>
        <v>0</v>
      </c>
      <c r="T204" s="256">
        <f t="shared" si="259"/>
        <v>0</v>
      </c>
      <c r="U204" s="256">
        <f t="shared" si="259"/>
        <v>0</v>
      </c>
      <c r="V204" s="256">
        <f t="shared" si="260"/>
        <v>0</v>
      </c>
      <c r="W204" s="256">
        <f t="shared" si="260"/>
        <v>0</v>
      </c>
      <c r="X204" s="256">
        <f t="shared" si="260"/>
        <v>0</v>
      </c>
      <c r="Y204" s="256">
        <f t="shared" si="260"/>
        <v>0</v>
      </c>
      <c r="Z204" s="256">
        <f t="shared" si="260"/>
        <v>0</v>
      </c>
      <c r="AA204" s="256">
        <f t="shared" si="260"/>
        <v>0</v>
      </c>
      <c r="AB204" s="256">
        <f t="shared" si="260"/>
        <v>0</v>
      </c>
      <c r="AC204" s="256">
        <f t="shared" si="260"/>
        <v>0</v>
      </c>
      <c r="AD204" s="256">
        <f t="shared" si="260"/>
        <v>0</v>
      </c>
      <c r="AE204" s="256">
        <f t="shared" si="260"/>
        <v>0</v>
      </c>
      <c r="AF204" s="256">
        <f t="shared" si="260"/>
        <v>0</v>
      </c>
      <c r="AH204" s="264">
        <f t="shared" si="266"/>
        <v>0</v>
      </c>
      <c r="AI204" s="264">
        <f t="shared" si="267"/>
        <v>0</v>
      </c>
      <c r="AJ204" s="264">
        <f t="shared" si="268"/>
        <v>0</v>
      </c>
      <c r="AN204" s="264">
        <f t="shared" si="269"/>
        <v>0</v>
      </c>
    </row>
    <row r="205" spans="1:40">
      <c r="A205" s="145" t="s">
        <v>428</v>
      </c>
      <c r="B205" s="125" t="str">
        <f t="shared" si="209"/>
        <v>8700-03003</v>
      </c>
      <c r="C205" s="255" t="str">
        <f t="shared" si="210"/>
        <v>8700</v>
      </c>
      <c r="D205" s="256">
        <f>SUM($F205:K205)</f>
        <v>-2626.62</v>
      </c>
      <c r="E205" s="257">
        <f t="shared" si="265"/>
        <v>-7.6471375682963224E-3</v>
      </c>
      <c r="F205" s="258">
        <f>'Div 9 history'!B205</f>
        <v>-602.91</v>
      </c>
      <c r="G205" s="258">
        <f>'Div 9 history'!C205</f>
        <v>-195.54000000000002</v>
      </c>
      <c r="H205" s="258">
        <f>'Div 9 history'!D205</f>
        <v>-402.07</v>
      </c>
      <c r="I205" s="258">
        <f>'Div 9 history'!E205</f>
        <v>-450.86</v>
      </c>
      <c r="J205" s="258">
        <f>'Div 9 history'!F205</f>
        <v>-487.08000000000004</v>
      </c>
      <c r="K205" s="258">
        <f>'Div 9 history'!G205</f>
        <v>-488.15999999999997</v>
      </c>
      <c r="L205" s="256">
        <f t="shared" si="259"/>
        <v>-680.68807982845192</v>
      </c>
      <c r="M205" s="256">
        <f t="shared" si="259"/>
        <v>-699.04120999236306</v>
      </c>
      <c r="N205" s="256">
        <f t="shared" si="259"/>
        <v>-682.71457128405041</v>
      </c>
      <c r="O205" s="256">
        <f t="shared" si="259"/>
        <v>-727.8173886618622</v>
      </c>
      <c r="P205" s="256">
        <f t="shared" si="259"/>
        <v>-738.20984861717682</v>
      </c>
      <c r="Q205" s="256">
        <f t="shared" si="259"/>
        <v>-692.42643599578673</v>
      </c>
      <c r="R205" s="256">
        <f t="shared" si="259"/>
        <v>-214.79884125698578</v>
      </c>
      <c r="S205" s="256">
        <f t="shared" si="259"/>
        <v>-525.35276853153266</v>
      </c>
      <c r="T205" s="256">
        <f t="shared" si="259"/>
        <v>-516.28410456066536</v>
      </c>
      <c r="U205" s="256">
        <f t="shared" si="259"/>
        <v>-451.19740493250356</v>
      </c>
      <c r="V205" s="256">
        <f t="shared" si="260"/>
        <v>-469.39155110637012</v>
      </c>
      <c r="W205" s="256">
        <f t="shared" si="260"/>
        <v>-449.59532961194554</v>
      </c>
      <c r="X205" s="256">
        <f t="shared" si="260"/>
        <v>-680.68807982845192</v>
      </c>
      <c r="Y205" s="256">
        <f t="shared" si="260"/>
        <v>-699.04120999236306</v>
      </c>
      <c r="Z205" s="256">
        <f t="shared" si="260"/>
        <v>-682.71457128405041</v>
      </c>
      <c r="AA205" s="256">
        <f t="shared" si="260"/>
        <v>-727.8173886618622</v>
      </c>
      <c r="AB205" s="256">
        <f t="shared" si="260"/>
        <v>-738.20984861717682</v>
      </c>
      <c r="AC205" s="256">
        <f t="shared" si="260"/>
        <v>-692.42643599578673</v>
      </c>
      <c r="AD205" s="256">
        <f t="shared" si="260"/>
        <v>-214.79884125698578</v>
      </c>
      <c r="AE205" s="256">
        <f t="shared" si="260"/>
        <v>-525.35276853153266</v>
      </c>
      <c r="AF205" s="256">
        <f t="shared" si="260"/>
        <v>-516.28410456066536</v>
      </c>
      <c r="AH205" s="264">
        <f t="shared" si="266"/>
        <v>-6847.5175343796918</v>
      </c>
      <c r="AI205" s="264">
        <f t="shared" si="267"/>
        <v>-6847.5175343796955</v>
      </c>
      <c r="AJ205" s="264">
        <f t="shared" si="268"/>
        <v>0</v>
      </c>
      <c r="AN205" s="264">
        <f t="shared" si="269"/>
        <v>0</v>
      </c>
    </row>
    <row r="206" spans="1:40">
      <c r="A206" s="145" t="s">
        <v>429</v>
      </c>
      <c r="B206" s="125" t="str">
        <f t="shared" si="209"/>
        <v>8740-03003</v>
      </c>
      <c r="C206" s="255" t="str">
        <f t="shared" si="210"/>
        <v>8740</v>
      </c>
      <c r="D206" s="256">
        <f>SUM($F206:K206)</f>
        <v>-563940.63</v>
      </c>
      <c r="E206" s="257">
        <f t="shared" si="265"/>
        <v>-1.6418559129077279</v>
      </c>
      <c r="F206" s="258">
        <f>'Div 9 history'!B206</f>
        <v>-96134.750000000015</v>
      </c>
      <c r="G206" s="258">
        <f>'Div 9 history'!C206</f>
        <v>-95940.05</v>
      </c>
      <c r="H206" s="258">
        <f>'Div 9 history'!D206</f>
        <v>-106752.87999999998</v>
      </c>
      <c r="I206" s="258">
        <f>'Div 9 history'!E206</f>
        <v>-95441.89</v>
      </c>
      <c r="J206" s="258">
        <f>'Div 9 history'!F206</f>
        <v>-75129.81</v>
      </c>
      <c r="K206" s="258">
        <f>'Div 9 history'!G206</f>
        <v>-94541.25</v>
      </c>
      <c r="L206" s="256">
        <f t="shared" si="259"/>
        <v>-146145.10837957051</v>
      </c>
      <c r="M206" s="256">
        <f t="shared" si="259"/>
        <v>-150085.56257054905</v>
      </c>
      <c r="N206" s="256">
        <f t="shared" si="259"/>
        <v>-146580.20019649106</v>
      </c>
      <c r="O206" s="256">
        <f t="shared" si="259"/>
        <v>-156263.86637082085</v>
      </c>
      <c r="P206" s="256">
        <f t="shared" si="259"/>
        <v>-158495.14855646243</v>
      </c>
      <c r="Q206" s="256">
        <f t="shared" si="259"/>
        <v>-148665.35720588386</v>
      </c>
      <c r="R206" s="256">
        <f t="shared" si="259"/>
        <v>-46117.745947923402</v>
      </c>
      <c r="S206" s="256">
        <f t="shared" si="259"/>
        <v>-112794.30266194452</v>
      </c>
      <c r="T206" s="256">
        <f t="shared" si="259"/>
        <v>-110847.24215338629</v>
      </c>
      <c r="U206" s="256">
        <f t="shared" si="259"/>
        <v>-96872.99601465046</v>
      </c>
      <c r="V206" s="256">
        <f t="shared" si="260"/>
        <v>-100779.3160211997</v>
      </c>
      <c r="W206" s="256">
        <f t="shared" si="260"/>
        <v>-96529.027200896307</v>
      </c>
      <c r="X206" s="256">
        <f t="shared" si="260"/>
        <v>-146145.10837957051</v>
      </c>
      <c r="Y206" s="256">
        <f t="shared" si="260"/>
        <v>-150085.56257054905</v>
      </c>
      <c r="Z206" s="256">
        <f t="shared" si="260"/>
        <v>-146580.20019649106</v>
      </c>
      <c r="AA206" s="256">
        <f t="shared" si="260"/>
        <v>-156263.86637082085</v>
      </c>
      <c r="AB206" s="256">
        <f t="shared" si="260"/>
        <v>-158495.14855646243</v>
      </c>
      <c r="AC206" s="256">
        <f t="shared" si="260"/>
        <v>-148665.35720588386</v>
      </c>
      <c r="AD206" s="256">
        <f t="shared" si="260"/>
        <v>-46117.745947923402</v>
      </c>
      <c r="AE206" s="256">
        <f t="shared" si="260"/>
        <v>-112794.30266194452</v>
      </c>
      <c r="AF206" s="256">
        <f t="shared" si="260"/>
        <v>-110847.24215338629</v>
      </c>
      <c r="AH206" s="264">
        <f t="shared" si="266"/>
        <v>-1470175.8732797778</v>
      </c>
      <c r="AI206" s="264">
        <f t="shared" si="267"/>
        <v>-1470175.8732797785</v>
      </c>
      <c r="AJ206" s="264">
        <f t="shared" si="268"/>
        <v>0</v>
      </c>
      <c r="AN206" s="264">
        <f t="shared" si="269"/>
        <v>0</v>
      </c>
    </row>
    <row r="207" spans="1:40">
      <c r="A207" s="145" t="s">
        <v>433</v>
      </c>
      <c r="B207" s="125" t="str">
        <f t="shared" si="209"/>
        <v>8750-03003</v>
      </c>
      <c r="C207" s="255" t="str">
        <f t="shared" si="210"/>
        <v>8750</v>
      </c>
      <c r="D207" s="256">
        <f>SUM($F207:K207)</f>
        <v>-2282.85</v>
      </c>
      <c r="E207" s="257">
        <f t="shared" si="265"/>
        <v>-6.6462861006865324E-3</v>
      </c>
      <c r="F207" s="258">
        <f>'Div 9 history'!B207</f>
        <v>-38.06</v>
      </c>
      <c r="G207" s="258">
        <f>'Div 9 history'!C207</f>
        <v>-1946.2</v>
      </c>
      <c r="H207" s="258">
        <f>'Div 9 history'!D207</f>
        <v>-153.32</v>
      </c>
      <c r="I207" s="258">
        <f>'Div 9 history'!E207</f>
        <v>0</v>
      </c>
      <c r="J207" s="258">
        <f>'Div 9 history'!F207</f>
        <v>-40.07</v>
      </c>
      <c r="K207" s="258">
        <f>'Div 9 history'!G207</f>
        <v>-105.2</v>
      </c>
      <c r="L207" s="256">
        <f t="shared" si="259"/>
        <v>-591.60014887436387</v>
      </c>
      <c r="M207" s="256">
        <f t="shared" si="259"/>
        <v>-607.5512355160115</v>
      </c>
      <c r="N207" s="256">
        <f t="shared" si="259"/>
        <v>-593.36141469104575</v>
      </c>
      <c r="O207" s="256">
        <f t="shared" si="259"/>
        <v>-632.56121011289486</v>
      </c>
      <c r="P207" s="256">
        <f t="shared" si="259"/>
        <v>-641.59351292372787</v>
      </c>
      <c r="Q207" s="256">
        <f t="shared" si="259"/>
        <v>-601.8021980389176</v>
      </c>
      <c r="R207" s="256">
        <f t="shared" si="259"/>
        <v>-186.68613456210264</v>
      </c>
      <c r="S207" s="256">
        <f t="shared" si="259"/>
        <v>-456.59500332831141</v>
      </c>
      <c r="T207" s="256">
        <f t="shared" si="259"/>
        <v>-448.71323910436797</v>
      </c>
      <c r="U207" s="256">
        <f t="shared" si="259"/>
        <v>-392.14503652989993</v>
      </c>
      <c r="V207" s="256">
        <f t="shared" si="260"/>
        <v>-407.95794688351452</v>
      </c>
      <c r="W207" s="256">
        <f t="shared" si="260"/>
        <v>-390.7526395918062</v>
      </c>
      <c r="X207" s="256">
        <f t="shared" si="260"/>
        <v>-591.60014887436387</v>
      </c>
      <c r="Y207" s="256">
        <f t="shared" si="260"/>
        <v>-607.5512355160115</v>
      </c>
      <c r="Z207" s="256">
        <f t="shared" si="260"/>
        <v>-593.36141469104575</v>
      </c>
      <c r="AA207" s="256">
        <f t="shared" si="260"/>
        <v>-632.56121011289486</v>
      </c>
      <c r="AB207" s="256">
        <f t="shared" si="260"/>
        <v>-641.59351292372787</v>
      </c>
      <c r="AC207" s="256">
        <f t="shared" si="260"/>
        <v>-601.8021980389176</v>
      </c>
      <c r="AD207" s="256">
        <f t="shared" si="260"/>
        <v>-186.68613456210264</v>
      </c>
      <c r="AE207" s="256">
        <f t="shared" si="260"/>
        <v>-456.59500332831141</v>
      </c>
      <c r="AF207" s="256">
        <f t="shared" si="260"/>
        <v>-448.71323910436797</v>
      </c>
      <c r="AH207" s="264">
        <f t="shared" si="266"/>
        <v>-5951.319720156961</v>
      </c>
      <c r="AI207" s="264">
        <f t="shared" si="267"/>
        <v>-5951.3197201569646</v>
      </c>
      <c r="AJ207" s="264">
        <f t="shared" si="268"/>
        <v>0</v>
      </c>
      <c r="AN207" s="264">
        <f t="shared" si="269"/>
        <v>0</v>
      </c>
    </row>
    <row r="208" spans="1:40">
      <c r="A208" s="145" t="s">
        <v>615</v>
      </c>
      <c r="B208" s="125" t="str">
        <f t="shared" si="209"/>
        <v>8760-03003</v>
      </c>
      <c r="C208" s="255" t="str">
        <f t="shared" si="210"/>
        <v>8760</v>
      </c>
      <c r="D208" s="256">
        <f>SUM($F208:K208)</f>
        <v>-39.489999999999995</v>
      </c>
      <c r="E208" s="257">
        <f t="shared" si="265"/>
        <v>-1.1497112736978388E-4</v>
      </c>
      <c r="F208" s="258">
        <f>'Div 9 history'!B208</f>
        <v>0</v>
      </c>
      <c r="G208" s="258">
        <f>'Div 9 history'!C208</f>
        <v>0</v>
      </c>
      <c r="H208" s="258">
        <f>'Div 9 history'!D208</f>
        <v>-12.5</v>
      </c>
      <c r="I208" s="258">
        <f>'Div 9 history'!E208</f>
        <v>0</v>
      </c>
      <c r="J208" s="258">
        <f>'Div 9 history'!F208</f>
        <v>0</v>
      </c>
      <c r="K208" s="258">
        <f>'Div 9 history'!G208</f>
        <v>-26.99</v>
      </c>
      <c r="L208" s="256">
        <f t="shared" si="259"/>
        <v>-10.233826085397036</v>
      </c>
      <c r="M208" s="256">
        <f t="shared" si="259"/>
        <v>-10.509756791084516</v>
      </c>
      <c r="N208" s="256">
        <f t="shared" si="259"/>
        <v>-10.264293434150028</v>
      </c>
      <c r="O208" s="256">
        <f t="shared" si="259"/>
        <v>-10.942393143377014</v>
      </c>
      <c r="P208" s="256">
        <f t="shared" si="259"/>
        <v>-11.09863890547255</v>
      </c>
      <c r="Q208" s="256">
        <f t="shared" si="259"/>
        <v>-10.410306765909654</v>
      </c>
      <c r="R208" s="256">
        <f t="shared" si="259"/>
        <v>-3.2293998527531076</v>
      </c>
      <c r="S208" s="256">
        <f t="shared" si="259"/>
        <v>-7.8984325213811744</v>
      </c>
      <c r="T208" s="256">
        <f t="shared" si="259"/>
        <v>-7.7620894111446166</v>
      </c>
      <c r="U208" s="256">
        <f t="shared" si="259"/>
        <v>-6.7835414033185479</v>
      </c>
      <c r="V208" s="256">
        <f t="shared" si="260"/>
        <v>-7.0570818592680142</v>
      </c>
      <c r="W208" s="256">
        <f t="shared" si="260"/>
        <v>-6.759454952134579</v>
      </c>
      <c r="X208" s="256">
        <f t="shared" si="260"/>
        <v>-10.233826085397036</v>
      </c>
      <c r="Y208" s="256">
        <f t="shared" si="260"/>
        <v>-10.509756791084516</v>
      </c>
      <c r="Z208" s="256">
        <f t="shared" si="260"/>
        <v>-10.264293434150028</v>
      </c>
      <c r="AA208" s="256">
        <f t="shared" si="260"/>
        <v>-10.942393143377014</v>
      </c>
      <c r="AB208" s="256">
        <f t="shared" si="260"/>
        <v>-11.09863890547255</v>
      </c>
      <c r="AC208" s="256">
        <f t="shared" si="260"/>
        <v>-10.410306765909654</v>
      </c>
      <c r="AD208" s="256">
        <f t="shared" si="260"/>
        <v>-3.2293998527531076</v>
      </c>
      <c r="AE208" s="256">
        <f t="shared" si="260"/>
        <v>-7.8984325213811744</v>
      </c>
      <c r="AF208" s="256">
        <f t="shared" si="260"/>
        <v>-7.7620894111446166</v>
      </c>
      <c r="AH208" s="264">
        <f t="shared" si="266"/>
        <v>-102.94921512539081</v>
      </c>
      <c r="AI208" s="264">
        <f t="shared" si="267"/>
        <v>-102.94921512539082</v>
      </c>
      <c r="AJ208" s="264">
        <f t="shared" si="268"/>
        <v>0</v>
      </c>
      <c r="AN208" s="264">
        <f t="shared" si="269"/>
        <v>0</v>
      </c>
    </row>
    <row r="209" spans="1:40">
      <c r="A209" s="145" t="s">
        <v>616</v>
      </c>
      <c r="B209" s="125" t="str">
        <f t="shared" si="209"/>
        <v>8780-03003</v>
      </c>
      <c r="C209" s="255" t="str">
        <f t="shared" si="210"/>
        <v>8780</v>
      </c>
      <c r="D209" s="256">
        <f>SUM($F209:K209)</f>
        <v>-396.74999999999989</v>
      </c>
      <c r="E209" s="257">
        <f t="shared" si="265"/>
        <v>-1.1550973609511712E-3</v>
      </c>
      <c r="F209" s="258">
        <f>'Div 9 history'!B209</f>
        <v>-333.53</v>
      </c>
      <c r="G209" s="258">
        <f>'Div 9 history'!C209</f>
        <v>-424.71</v>
      </c>
      <c r="H209" s="258">
        <f>'Div 9 history'!D209</f>
        <v>-38.81</v>
      </c>
      <c r="I209" s="258">
        <f>'Div 9 history'!E209</f>
        <v>-95.15</v>
      </c>
      <c r="J209" s="258">
        <f>'Div 9 history'!F209</f>
        <v>-120.25</v>
      </c>
      <c r="K209" s="258">
        <f>'Div 9 history'!G209</f>
        <v>615.70000000000005</v>
      </c>
      <c r="L209" s="256">
        <f t="shared" si="259"/>
        <v>-102.81768800661619</v>
      </c>
      <c r="M209" s="256">
        <f t="shared" si="259"/>
        <v>-105.58992167289901</v>
      </c>
      <c r="N209" s="256">
        <f t="shared" si="259"/>
        <v>-103.12378880726826</v>
      </c>
      <c r="O209" s="256">
        <f t="shared" si="259"/>
        <v>-109.93655304215827</v>
      </c>
      <c r="P209" s="256">
        <f t="shared" si="259"/>
        <v>-111.50633035569091</v>
      </c>
      <c r="Q209" s="256">
        <f t="shared" si="259"/>
        <v>-104.59076245567624</v>
      </c>
      <c r="R209" s="256">
        <f t="shared" si="259"/>
        <v>-32.445287201311608</v>
      </c>
      <c r="S209" s="256">
        <f t="shared" si="259"/>
        <v>-79.354345476271988</v>
      </c>
      <c r="T209" s="256">
        <f t="shared" si="259"/>
        <v>-77.984527066893548</v>
      </c>
      <c r="U209" s="256">
        <f t="shared" si="259"/>
        <v>-68.153204653497937</v>
      </c>
      <c r="V209" s="256">
        <f t="shared" si="260"/>
        <v>-70.901423845646605</v>
      </c>
      <c r="W209" s="256">
        <f t="shared" si="260"/>
        <v>-67.911211756378677</v>
      </c>
      <c r="X209" s="256">
        <f t="shared" si="260"/>
        <v>-102.81768800661619</v>
      </c>
      <c r="Y209" s="256">
        <f t="shared" si="260"/>
        <v>-105.58992167289901</v>
      </c>
      <c r="Z209" s="256">
        <f t="shared" si="260"/>
        <v>-103.12378880726826</v>
      </c>
      <c r="AA209" s="256">
        <f t="shared" si="260"/>
        <v>-109.93655304215827</v>
      </c>
      <c r="AB209" s="256">
        <f t="shared" si="260"/>
        <v>-111.50633035569091</v>
      </c>
      <c r="AC209" s="256">
        <f t="shared" si="260"/>
        <v>-104.59076245567624</v>
      </c>
      <c r="AD209" s="256">
        <f t="shared" si="260"/>
        <v>-32.445287201311608</v>
      </c>
      <c r="AE209" s="256">
        <f t="shared" si="260"/>
        <v>-79.354345476271988</v>
      </c>
      <c r="AF209" s="256">
        <f t="shared" si="260"/>
        <v>-77.984527066893548</v>
      </c>
      <c r="AH209" s="264">
        <f t="shared" si="266"/>
        <v>-1034.3150443403088</v>
      </c>
      <c r="AI209" s="264">
        <f t="shared" si="267"/>
        <v>-1034.3150443403094</v>
      </c>
      <c r="AJ209" s="264">
        <f t="shared" si="268"/>
        <v>0</v>
      </c>
      <c r="AN209" s="264">
        <f t="shared" si="269"/>
        <v>0</v>
      </c>
    </row>
    <row r="210" spans="1:40">
      <c r="A210" s="145" t="s">
        <v>993</v>
      </c>
      <c r="B210" s="125" t="str">
        <f t="shared" ref="B210:B250" si="270">RIGHT(A210,10)</f>
        <v>9020-03003</v>
      </c>
      <c r="C210" s="255" t="str">
        <f t="shared" ref="C210:C250" si="271">LEFT(B210,4)</f>
        <v>9020</v>
      </c>
      <c r="D210" s="256">
        <f>SUM($F210:K210)</f>
        <v>0</v>
      </c>
      <c r="E210" s="257">
        <f t="shared" si="265"/>
        <v>0</v>
      </c>
      <c r="F210" s="258">
        <f>'Div 9 history'!B210</f>
        <v>0</v>
      </c>
      <c r="G210" s="258">
        <f>'Div 9 history'!C210</f>
        <v>0</v>
      </c>
      <c r="H210" s="258">
        <f>'Div 9 history'!D210</f>
        <v>0</v>
      </c>
      <c r="I210" s="258">
        <f>'Div 9 history'!E210</f>
        <v>0</v>
      </c>
      <c r="J210" s="258">
        <f>'Div 9 history'!F210</f>
        <v>0</v>
      </c>
      <c r="K210" s="258">
        <f>'Div 9 history'!G210</f>
        <v>0</v>
      </c>
      <c r="L210" s="256">
        <f t="shared" si="259"/>
        <v>0</v>
      </c>
      <c r="M210" s="256">
        <f t="shared" si="259"/>
        <v>0</v>
      </c>
      <c r="N210" s="256">
        <f t="shared" si="259"/>
        <v>0</v>
      </c>
      <c r="O210" s="256">
        <f t="shared" si="259"/>
        <v>0</v>
      </c>
      <c r="P210" s="256">
        <f t="shared" si="259"/>
        <v>0</v>
      </c>
      <c r="Q210" s="256">
        <f t="shared" si="259"/>
        <v>0</v>
      </c>
      <c r="R210" s="256">
        <f t="shared" si="259"/>
        <v>0</v>
      </c>
      <c r="S210" s="256">
        <f t="shared" si="259"/>
        <v>0</v>
      </c>
      <c r="T210" s="256">
        <f t="shared" si="259"/>
        <v>0</v>
      </c>
      <c r="U210" s="256">
        <f t="shared" si="259"/>
        <v>0</v>
      </c>
      <c r="V210" s="256">
        <f t="shared" si="260"/>
        <v>0</v>
      </c>
      <c r="W210" s="256">
        <f t="shared" si="260"/>
        <v>0</v>
      </c>
      <c r="X210" s="256">
        <f t="shared" si="260"/>
        <v>0</v>
      </c>
      <c r="Y210" s="256">
        <f t="shared" si="260"/>
        <v>0</v>
      </c>
      <c r="Z210" s="256">
        <f t="shared" si="260"/>
        <v>0</v>
      </c>
      <c r="AA210" s="256">
        <f t="shared" si="260"/>
        <v>0</v>
      </c>
      <c r="AB210" s="256">
        <f t="shared" si="260"/>
        <v>0</v>
      </c>
      <c r="AC210" s="256">
        <f t="shared" si="260"/>
        <v>0</v>
      </c>
      <c r="AD210" s="256">
        <f t="shared" si="260"/>
        <v>0</v>
      </c>
      <c r="AE210" s="256">
        <f t="shared" si="260"/>
        <v>0</v>
      </c>
      <c r="AF210" s="256">
        <f t="shared" si="260"/>
        <v>0</v>
      </c>
      <c r="AH210" s="264">
        <f t="shared" si="266"/>
        <v>0</v>
      </c>
      <c r="AI210" s="264">
        <f t="shared" si="267"/>
        <v>0</v>
      </c>
      <c r="AJ210" s="264">
        <f t="shared" si="268"/>
        <v>0</v>
      </c>
      <c r="AN210" s="264">
        <f t="shared" si="269"/>
        <v>0</v>
      </c>
    </row>
    <row r="211" spans="1:40">
      <c r="A211" s="145" t="s">
        <v>614</v>
      </c>
      <c r="B211" s="125" t="str">
        <f t="shared" si="270"/>
        <v>9030-03003</v>
      </c>
      <c r="C211" s="255" t="str">
        <f t="shared" si="271"/>
        <v>9030</v>
      </c>
      <c r="D211" s="256">
        <f>SUM($F211:K211)</f>
        <v>-997.31000000000006</v>
      </c>
      <c r="E211" s="257">
        <f t="shared" si="265"/>
        <v>-2.9035668533086653E-3</v>
      </c>
      <c r="F211" s="258">
        <f>'Div 9 history'!B211</f>
        <v>-7.89</v>
      </c>
      <c r="G211" s="258">
        <f>'Div 9 history'!C211</f>
        <v>-21.31</v>
      </c>
      <c r="H211" s="258">
        <f>'Div 9 history'!D211</f>
        <v>-6.52</v>
      </c>
      <c r="I211" s="258">
        <f>'Div 9 history'!E211</f>
        <v>0</v>
      </c>
      <c r="J211" s="258">
        <f>'Div 9 history'!F211</f>
        <v>-877.61</v>
      </c>
      <c r="K211" s="258">
        <f>'Div 9 history'!G211</f>
        <v>-83.98</v>
      </c>
      <c r="L211" s="256">
        <f t="shared" si="259"/>
        <v>-258.45269924607044</v>
      </c>
      <c r="M211" s="256">
        <f t="shared" si="259"/>
        <v>-265.42125969401121</v>
      </c>
      <c r="N211" s="256">
        <f t="shared" si="259"/>
        <v>-259.22214446219721</v>
      </c>
      <c r="O211" s="256">
        <f t="shared" si="259"/>
        <v>-276.3473817630117</v>
      </c>
      <c r="P211" s="256">
        <f t="shared" si="259"/>
        <v>-280.29332911665819</v>
      </c>
      <c r="Q211" s="256">
        <f t="shared" si="259"/>
        <v>-262.90967436589921</v>
      </c>
      <c r="R211" s="256">
        <f t="shared" si="259"/>
        <v>-81.557679593547803</v>
      </c>
      <c r="S211" s="256">
        <f t="shared" si="259"/>
        <v>-199.47292321850244</v>
      </c>
      <c r="T211" s="256">
        <f t="shared" si="259"/>
        <v>-196.02961232283209</v>
      </c>
      <c r="U211" s="256">
        <f t="shared" si="259"/>
        <v>-171.31662894260884</v>
      </c>
      <c r="V211" s="256">
        <f t="shared" si="260"/>
        <v>-178.22482423566942</v>
      </c>
      <c r="W211" s="256">
        <f t="shared" si="260"/>
        <v>-170.70833168684069</v>
      </c>
      <c r="X211" s="256">
        <f t="shared" si="260"/>
        <v>-258.45269924607044</v>
      </c>
      <c r="Y211" s="256">
        <f t="shared" si="260"/>
        <v>-265.42125969401121</v>
      </c>
      <c r="Z211" s="256">
        <f t="shared" si="260"/>
        <v>-259.22214446219721</v>
      </c>
      <c r="AA211" s="256">
        <f t="shared" si="260"/>
        <v>-276.3473817630117</v>
      </c>
      <c r="AB211" s="256">
        <f t="shared" si="260"/>
        <v>-280.29332911665819</v>
      </c>
      <c r="AC211" s="256">
        <f t="shared" si="260"/>
        <v>-262.90967436589921</v>
      </c>
      <c r="AD211" s="256">
        <f t="shared" si="260"/>
        <v>-81.557679593547803</v>
      </c>
      <c r="AE211" s="256">
        <f t="shared" si="260"/>
        <v>-199.47292321850244</v>
      </c>
      <c r="AF211" s="256">
        <f t="shared" si="260"/>
        <v>-196.02961232283209</v>
      </c>
      <c r="AH211" s="264">
        <f t="shared" si="266"/>
        <v>-2599.9564886478479</v>
      </c>
      <c r="AI211" s="264">
        <f t="shared" si="267"/>
        <v>-2599.9564886478488</v>
      </c>
      <c r="AJ211" s="264">
        <f t="shared" si="268"/>
        <v>0</v>
      </c>
      <c r="AN211" s="264">
        <f t="shared" si="269"/>
        <v>0</v>
      </c>
    </row>
    <row r="212" spans="1:40">
      <c r="A212" s="145" t="s">
        <v>994</v>
      </c>
      <c r="B212" s="125" t="str">
        <f t="shared" si="270"/>
        <v>8240-03004</v>
      </c>
      <c r="C212" s="255" t="str">
        <f t="shared" si="271"/>
        <v>8240</v>
      </c>
      <c r="D212" s="256">
        <f>SUM($F212:K212)</f>
        <v>0</v>
      </c>
      <c r="E212" s="257">
        <f t="shared" si="265"/>
        <v>0</v>
      </c>
      <c r="F212" s="258">
        <f>'Div 9 history'!B212</f>
        <v>0</v>
      </c>
      <c r="G212" s="258">
        <f>'Div 9 history'!C212</f>
        <v>0</v>
      </c>
      <c r="H212" s="258">
        <f>'Div 9 history'!D212</f>
        <v>0</v>
      </c>
      <c r="I212" s="258">
        <f>'Div 9 history'!E212</f>
        <v>0</v>
      </c>
      <c r="J212" s="258">
        <f>'Div 9 history'!F212</f>
        <v>0</v>
      </c>
      <c r="K212" s="258">
        <f>'Div 9 history'!G212</f>
        <v>0</v>
      </c>
      <c r="L212" s="256">
        <f t="shared" si="259"/>
        <v>0</v>
      </c>
      <c r="M212" s="256">
        <f t="shared" si="259"/>
        <v>0</v>
      </c>
      <c r="N212" s="256">
        <f t="shared" si="259"/>
        <v>0</v>
      </c>
      <c r="O212" s="256">
        <f t="shared" si="259"/>
        <v>0</v>
      </c>
      <c r="P212" s="256">
        <f t="shared" si="259"/>
        <v>0</v>
      </c>
      <c r="Q212" s="256">
        <f t="shared" si="259"/>
        <v>0</v>
      </c>
      <c r="R212" s="256">
        <f t="shared" si="259"/>
        <v>0</v>
      </c>
      <c r="S212" s="256">
        <f t="shared" si="259"/>
        <v>0</v>
      </c>
      <c r="T212" s="256">
        <f t="shared" si="259"/>
        <v>0</v>
      </c>
      <c r="U212" s="256">
        <f t="shared" si="259"/>
        <v>0</v>
      </c>
      <c r="V212" s="256">
        <f t="shared" si="260"/>
        <v>0</v>
      </c>
      <c r="W212" s="256">
        <f t="shared" si="260"/>
        <v>0</v>
      </c>
      <c r="X212" s="256">
        <f t="shared" si="260"/>
        <v>0</v>
      </c>
      <c r="Y212" s="256">
        <f t="shared" si="260"/>
        <v>0</v>
      </c>
      <c r="Z212" s="256">
        <f t="shared" si="260"/>
        <v>0</v>
      </c>
      <c r="AA212" s="256">
        <f t="shared" si="260"/>
        <v>0</v>
      </c>
      <c r="AB212" s="256">
        <f t="shared" si="260"/>
        <v>0</v>
      </c>
      <c r="AC212" s="256">
        <f t="shared" si="260"/>
        <v>0</v>
      </c>
      <c r="AD212" s="256">
        <f t="shared" si="260"/>
        <v>0</v>
      </c>
      <c r="AE212" s="256">
        <f t="shared" si="260"/>
        <v>0</v>
      </c>
      <c r="AF212" s="256">
        <f t="shared" si="260"/>
        <v>0</v>
      </c>
      <c r="AH212" s="264">
        <f t="shared" si="266"/>
        <v>0</v>
      </c>
      <c r="AI212" s="264">
        <f t="shared" si="267"/>
        <v>0</v>
      </c>
      <c r="AJ212" s="264">
        <f t="shared" si="268"/>
        <v>0</v>
      </c>
      <c r="AN212" s="264">
        <f t="shared" si="269"/>
        <v>0</v>
      </c>
    </row>
    <row r="213" spans="1:40">
      <c r="A213" s="145" t="s">
        <v>995</v>
      </c>
      <c r="B213" s="125" t="str">
        <f t="shared" si="270"/>
        <v>8410-03004</v>
      </c>
      <c r="C213" s="255" t="str">
        <f t="shared" si="271"/>
        <v>8410</v>
      </c>
      <c r="D213" s="256">
        <f>SUM($F213:K213)</f>
        <v>0</v>
      </c>
      <c r="E213" s="257">
        <f t="shared" si="265"/>
        <v>0</v>
      </c>
      <c r="F213" s="258">
        <f>'Div 9 history'!B213</f>
        <v>0</v>
      </c>
      <c r="G213" s="258">
        <f>'Div 9 history'!C213</f>
        <v>0</v>
      </c>
      <c r="H213" s="258">
        <f>'Div 9 history'!D213</f>
        <v>0</v>
      </c>
      <c r="I213" s="258">
        <f>'Div 9 history'!E213</f>
        <v>0</v>
      </c>
      <c r="J213" s="258">
        <f>'Div 9 history'!F213</f>
        <v>0</v>
      </c>
      <c r="K213" s="258">
        <f>'Div 9 history'!G213</f>
        <v>0</v>
      </c>
      <c r="L213" s="256">
        <f t="shared" si="259"/>
        <v>0</v>
      </c>
      <c r="M213" s="256">
        <f t="shared" si="259"/>
        <v>0</v>
      </c>
      <c r="N213" s="256">
        <f t="shared" si="259"/>
        <v>0</v>
      </c>
      <c r="O213" s="256">
        <f t="shared" si="259"/>
        <v>0</v>
      </c>
      <c r="P213" s="256">
        <f t="shared" si="259"/>
        <v>0</v>
      </c>
      <c r="Q213" s="256">
        <f t="shared" si="259"/>
        <v>0</v>
      </c>
      <c r="R213" s="256">
        <f t="shared" si="259"/>
        <v>0</v>
      </c>
      <c r="S213" s="256">
        <f t="shared" si="259"/>
        <v>0</v>
      </c>
      <c r="T213" s="256">
        <f t="shared" si="259"/>
        <v>0</v>
      </c>
      <c r="U213" s="256">
        <f t="shared" si="259"/>
        <v>0</v>
      </c>
      <c r="V213" s="256">
        <f t="shared" si="260"/>
        <v>0</v>
      </c>
      <c r="W213" s="256">
        <f t="shared" si="260"/>
        <v>0</v>
      </c>
      <c r="X213" s="256">
        <f t="shared" si="260"/>
        <v>0</v>
      </c>
      <c r="Y213" s="256">
        <f t="shared" si="260"/>
        <v>0</v>
      </c>
      <c r="Z213" s="256">
        <f t="shared" si="260"/>
        <v>0</v>
      </c>
      <c r="AA213" s="256">
        <f t="shared" si="260"/>
        <v>0</v>
      </c>
      <c r="AB213" s="256">
        <f t="shared" si="260"/>
        <v>0</v>
      </c>
      <c r="AC213" s="256">
        <f t="shared" si="260"/>
        <v>0</v>
      </c>
      <c r="AD213" s="256">
        <f t="shared" si="260"/>
        <v>0</v>
      </c>
      <c r="AE213" s="256">
        <f t="shared" si="260"/>
        <v>0</v>
      </c>
      <c r="AF213" s="256">
        <f t="shared" si="260"/>
        <v>0</v>
      </c>
      <c r="AH213" s="264">
        <f t="shared" si="266"/>
        <v>0</v>
      </c>
      <c r="AI213" s="264">
        <f t="shared" si="267"/>
        <v>0</v>
      </c>
      <c r="AJ213" s="264">
        <f t="shared" si="268"/>
        <v>0</v>
      </c>
      <c r="AN213" s="264">
        <f t="shared" si="269"/>
        <v>0</v>
      </c>
    </row>
    <row r="214" spans="1:40">
      <c r="A214" s="145" t="s">
        <v>622</v>
      </c>
      <c r="B214" s="125" t="str">
        <f t="shared" si="270"/>
        <v>8560-03004</v>
      </c>
      <c r="C214" s="255" t="str">
        <f t="shared" si="271"/>
        <v>8560</v>
      </c>
      <c r="D214" s="256">
        <f>SUM($F214:K214)</f>
        <v>1332.26</v>
      </c>
      <c r="E214" s="257">
        <f t="shared" si="265"/>
        <v>3.8787397860133781E-3</v>
      </c>
      <c r="F214" s="258">
        <f>'Div 9 history'!B214</f>
        <v>13.23</v>
      </c>
      <c r="G214" s="258">
        <f>'Div 9 history'!C214</f>
        <v>1042.8599999999999</v>
      </c>
      <c r="H214" s="258">
        <f>'Div 9 history'!D214</f>
        <v>38.11</v>
      </c>
      <c r="I214" s="258">
        <f>'Div 9 history'!E214</f>
        <v>15.89</v>
      </c>
      <c r="J214" s="258">
        <f>'Div 9 history'!F214</f>
        <v>62.73</v>
      </c>
      <c r="K214" s="258">
        <f>'Div 9 history'!G214</f>
        <v>159.44</v>
      </c>
      <c r="L214" s="256">
        <f t="shared" si="259"/>
        <v>345.25492885619292</v>
      </c>
      <c r="M214" s="256">
        <f t="shared" si="259"/>
        <v>354.56390434262499</v>
      </c>
      <c r="N214" s="256">
        <f t="shared" si="259"/>
        <v>346.28279489948648</v>
      </c>
      <c r="O214" s="256">
        <f t="shared" si="259"/>
        <v>369.15960215739335</v>
      </c>
      <c r="P214" s="256">
        <f t="shared" si="259"/>
        <v>374.43080952658551</v>
      </c>
      <c r="Q214" s="256">
        <f t="shared" si="259"/>
        <v>351.20879442772343</v>
      </c>
      <c r="R214" s="256">
        <f t="shared" si="259"/>
        <v>108.94910731397458</v>
      </c>
      <c r="S214" s="256">
        <f t="shared" si="259"/>
        <v>266.46659181907535</v>
      </c>
      <c r="T214" s="256">
        <f t="shared" si="259"/>
        <v>261.86683309423978</v>
      </c>
      <c r="U214" s="256">
        <f t="shared" si="259"/>
        <v>228.85390909053356</v>
      </c>
      <c r="V214" s="256">
        <f t="shared" si="260"/>
        <v>238.08224557681456</v>
      </c>
      <c r="W214" s="256">
        <f t="shared" si="260"/>
        <v>228.0413131053638</v>
      </c>
      <c r="X214" s="256">
        <f t="shared" si="260"/>
        <v>345.25492885619292</v>
      </c>
      <c r="Y214" s="256">
        <f t="shared" si="260"/>
        <v>354.56390434262499</v>
      </c>
      <c r="Z214" s="256">
        <f t="shared" si="260"/>
        <v>346.28279489948648</v>
      </c>
      <c r="AA214" s="256">
        <f t="shared" si="260"/>
        <v>369.15960215739335</v>
      </c>
      <c r="AB214" s="256">
        <f t="shared" si="260"/>
        <v>374.43080952658551</v>
      </c>
      <c r="AC214" s="256">
        <f t="shared" si="260"/>
        <v>351.20879442772343</v>
      </c>
      <c r="AD214" s="256">
        <f t="shared" si="260"/>
        <v>108.94910731397458</v>
      </c>
      <c r="AE214" s="256">
        <f t="shared" si="260"/>
        <v>266.46659181907535</v>
      </c>
      <c r="AF214" s="256">
        <f t="shared" si="260"/>
        <v>261.86683309423978</v>
      </c>
      <c r="AH214" s="264">
        <f t="shared" si="266"/>
        <v>3473.1608342100062</v>
      </c>
      <c r="AI214" s="264">
        <f t="shared" si="267"/>
        <v>3473.1608342100085</v>
      </c>
      <c r="AJ214" s="264">
        <f t="shared" si="268"/>
        <v>0</v>
      </c>
      <c r="AN214" s="264">
        <f t="shared" si="269"/>
        <v>0</v>
      </c>
    </row>
    <row r="215" spans="1:40">
      <c r="A215" s="145" t="s">
        <v>623</v>
      </c>
      <c r="B215" s="125" t="str">
        <f t="shared" si="270"/>
        <v>8570-03004</v>
      </c>
      <c r="C215" s="255" t="str">
        <f t="shared" si="271"/>
        <v>8570</v>
      </c>
      <c r="D215" s="256">
        <f>SUM($F215:K215)</f>
        <v>0</v>
      </c>
      <c r="E215" s="257">
        <f t="shared" si="265"/>
        <v>0</v>
      </c>
      <c r="F215" s="258">
        <f>'Div 9 history'!B215</f>
        <v>0</v>
      </c>
      <c r="G215" s="258">
        <f>'Div 9 history'!C215</f>
        <v>0</v>
      </c>
      <c r="H215" s="258">
        <f>'Div 9 history'!D215</f>
        <v>0</v>
      </c>
      <c r="I215" s="258">
        <f>'Div 9 history'!E215</f>
        <v>0</v>
      </c>
      <c r="J215" s="258">
        <f>'Div 9 history'!F215</f>
        <v>0</v>
      </c>
      <c r="K215" s="258">
        <f>'Div 9 history'!G215</f>
        <v>0</v>
      </c>
      <c r="L215" s="256">
        <f t="shared" ref="L215:T250" si="272">$E215*L$251</f>
        <v>0</v>
      </c>
      <c r="M215" s="256">
        <f t="shared" si="272"/>
        <v>0</v>
      </c>
      <c r="N215" s="256">
        <f t="shared" si="272"/>
        <v>0</v>
      </c>
      <c r="O215" s="256">
        <f t="shared" si="272"/>
        <v>0</v>
      </c>
      <c r="P215" s="256">
        <f t="shared" si="272"/>
        <v>0</v>
      </c>
      <c r="Q215" s="256">
        <f t="shared" si="272"/>
        <v>0</v>
      </c>
      <c r="R215" s="256">
        <f t="shared" ref="R215:AA224" si="273">$E215*R$251</f>
        <v>0</v>
      </c>
      <c r="S215" s="256">
        <f t="shared" si="273"/>
        <v>0</v>
      </c>
      <c r="T215" s="256">
        <f t="shared" si="273"/>
        <v>0</v>
      </c>
      <c r="U215" s="256">
        <f t="shared" si="273"/>
        <v>0</v>
      </c>
      <c r="V215" s="256">
        <f t="shared" si="273"/>
        <v>0</v>
      </c>
      <c r="W215" s="256">
        <f t="shared" si="273"/>
        <v>0</v>
      </c>
      <c r="X215" s="256">
        <f t="shared" si="273"/>
        <v>0</v>
      </c>
      <c r="Y215" s="256">
        <f t="shared" si="273"/>
        <v>0</v>
      </c>
      <c r="Z215" s="256">
        <f t="shared" si="273"/>
        <v>0</v>
      </c>
      <c r="AA215" s="256">
        <f t="shared" si="273"/>
        <v>0</v>
      </c>
      <c r="AB215" s="256">
        <f t="shared" ref="V215:AF230" si="274">$E215*AB$251</f>
        <v>0</v>
      </c>
      <c r="AC215" s="256">
        <f t="shared" si="274"/>
        <v>0</v>
      </c>
      <c r="AD215" s="256">
        <f t="shared" si="274"/>
        <v>0</v>
      </c>
      <c r="AE215" s="256">
        <f t="shared" si="274"/>
        <v>0</v>
      </c>
      <c r="AF215" s="256">
        <f t="shared" si="274"/>
        <v>0</v>
      </c>
      <c r="AH215" s="264">
        <f t="shared" si="266"/>
        <v>0</v>
      </c>
      <c r="AI215" s="264">
        <f t="shared" si="267"/>
        <v>0</v>
      </c>
      <c r="AJ215" s="264">
        <f t="shared" si="268"/>
        <v>0</v>
      </c>
      <c r="AN215" s="264">
        <f t="shared" si="269"/>
        <v>0</v>
      </c>
    </row>
    <row r="216" spans="1:40">
      <c r="A216" s="145" t="s">
        <v>430</v>
      </c>
      <c r="B216" s="125" t="str">
        <f t="shared" si="270"/>
        <v>8700-03004</v>
      </c>
      <c r="C216" s="255" t="str">
        <f t="shared" si="271"/>
        <v>8700</v>
      </c>
      <c r="D216" s="256">
        <f>SUM($F216:K216)</f>
        <v>3972.5699999999997</v>
      </c>
      <c r="E216" s="257">
        <f t="shared" si="265"/>
        <v>1.1565734399984359E-2</v>
      </c>
      <c r="F216" s="258">
        <f>'Div 9 history'!B216</f>
        <v>892.82999999999993</v>
      </c>
      <c r="G216" s="258">
        <f>'Div 9 history'!C216</f>
        <v>273.98</v>
      </c>
      <c r="H216" s="258">
        <f>'Div 9 history'!D216</f>
        <v>752.28000000000009</v>
      </c>
      <c r="I216" s="258">
        <f>'Div 9 history'!E216</f>
        <v>684.68</v>
      </c>
      <c r="J216" s="258">
        <f>'Div 9 history'!F216</f>
        <v>721.75</v>
      </c>
      <c r="K216" s="258">
        <f>'Div 9 history'!G216</f>
        <v>647.04999999999995</v>
      </c>
      <c r="L216" s="256">
        <f t="shared" si="272"/>
        <v>1029.4907696142238</v>
      </c>
      <c r="M216" s="256">
        <f t="shared" si="272"/>
        <v>1057.2485321741865</v>
      </c>
      <c r="N216" s="256">
        <f t="shared" si="272"/>
        <v>1032.5556892302197</v>
      </c>
      <c r="O216" s="256">
        <f t="shared" si="272"/>
        <v>1100.7703907213277</v>
      </c>
      <c r="P216" s="256">
        <f t="shared" si="272"/>
        <v>1116.4882237709062</v>
      </c>
      <c r="Q216" s="256">
        <f t="shared" si="272"/>
        <v>1047.2441719182</v>
      </c>
      <c r="R216" s="256">
        <f t="shared" si="273"/>
        <v>324.86748475693628</v>
      </c>
      <c r="S216" s="256">
        <f t="shared" si="273"/>
        <v>794.55751029281373</v>
      </c>
      <c r="T216" s="256">
        <f t="shared" si="273"/>
        <v>780.84182152521578</v>
      </c>
      <c r="U216" s="256">
        <f t="shared" si="273"/>
        <v>682.40296461334935</v>
      </c>
      <c r="V216" s="256">
        <f t="shared" si="274"/>
        <v>709.92027555513641</v>
      </c>
      <c r="W216" s="256">
        <f t="shared" si="274"/>
        <v>679.9799432565527</v>
      </c>
      <c r="X216" s="256">
        <f t="shared" si="274"/>
        <v>1029.4907696142238</v>
      </c>
      <c r="Y216" s="256">
        <f t="shared" si="274"/>
        <v>1057.2485321741865</v>
      </c>
      <c r="Z216" s="256">
        <f t="shared" si="274"/>
        <v>1032.5556892302197</v>
      </c>
      <c r="AA216" s="256">
        <f t="shared" si="274"/>
        <v>1100.7703907213277</v>
      </c>
      <c r="AB216" s="256">
        <f t="shared" si="274"/>
        <v>1116.4882237709062</v>
      </c>
      <c r="AC216" s="256">
        <f t="shared" si="274"/>
        <v>1047.2441719182</v>
      </c>
      <c r="AD216" s="256">
        <f t="shared" si="274"/>
        <v>324.86748475693628</v>
      </c>
      <c r="AE216" s="256">
        <f t="shared" si="274"/>
        <v>794.55751029281373</v>
      </c>
      <c r="AF216" s="256">
        <f t="shared" si="274"/>
        <v>780.84182152521578</v>
      </c>
      <c r="AH216" s="264">
        <f t="shared" si="266"/>
        <v>10356.367777429063</v>
      </c>
      <c r="AI216" s="264">
        <f t="shared" si="267"/>
        <v>10356.367777429068</v>
      </c>
      <c r="AJ216" s="264">
        <f t="shared" si="268"/>
        <v>0</v>
      </c>
      <c r="AN216" s="264">
        <f t="shared" si="269"/>
        <v>0</v>
      </c>
    </row>
    <row r="217" spans="1:40">
      <c r="A217" s="145" t="s">
        <v>431</v>
      </c>
      <c r="B217" s="125" t="str">
        <f t="shared" si="270"/>
        <v>8740-03004</v>
      </c>
      <c r="C217" s="255" t="str">
        <f t="shared" si="271"/>
        <v>8740</v>
      </c>
      <c r="D217" s="256">
        <f>SUM($F217:K217)</f>
        <v>525357.68999999994</v>
      </c>
      <c r="E217" s="257">
        <f t="shared" si="265"/>
        <v>1.5295255986752452</v>
      </c>
      <c r="F217" s="258">
        <f>'Div 9 history'!B217</f>
        <v>86525.099999999991</v>
      </c>
      <c r="G217" s="258">
        <f>'Div 9 history'!C217</f>
        <v>88296.510000000009</v>
      </c>
      <c r="H217" s="258">
        <f>'Div 9 history'!D217</f>
        <v>73475.86</v>
      </c>
      <c r="I217" s="258">
        <f>'Div 9 history'!E217</f>
        <v>63926.930000000008</v>
      </c>
      <c r="J217" s="258">
        <f>'Div 9 history'!F217</f>
        <v>105133.9</v>
      </c>
      <c r="K217" s="258">
        <f>'Div 9 history'!G217</f>
        <v>107999.38999999998</v>
      </c>
      <c r="L217" s="256">
        <f t="shared" si="272"/>
        <v>136146.34672286475</v>
      </c>
      <c r="M217" s="256">
        <f t="shared" si="272"/>
        <v>139817.20815968534</v>
      </c>
      <c r="N217" s="256">
        <f t="shared" si="272"/>
        <v>136551.6710065137</v>
      </c>
      <c r="O217" s="256">
        <f t="shared" si="272"/>
        <v>145572.81298750031</v>
      </c>
      <c r="P217" s="256">
        <f t="shared" si="272"/>
        <v>147651.43827609994</v>
      </c>
      <c r="Q217" s="256">
        <f t="shared" si="272"/>
        <v>138494.16851683127</v>
      </c>
      <c r="R217" s="256">
        <f t="shared" si="273"/>
        <v>42962.523340813183</v>
      </c>
      <c r="S217" s="256">
        <f t="shared" si="273"/>
        <v>105077.29207530234</v>
      </c>
      <c r="T217" s="256">
        <f t="shared" si="273"/>
        <v>103263.44296308928</v>
      </c>
      <c r="U217" s="256">
        <f t="shared" si="273"/>
        <v>90245.268211364659</v>
      </c>
      <c r="V217" s="256">
        <f t="shared" si="274"/>
        <v>93884.330810988831</v>
      </c>
      <c r="W217" s="256">
        <f t="shared" si="274"/>
        <v>89924.832598442212</v>
      </c>
      <c r="X217" s="256">
        <f t="shared" si="274"/>
        <v>136146.34672286475</v>
      </c>
      <c r="Y217" s="256">
        <f t="shared" si="274"/>
        <v>139817.20815968534</v>
      </c>
      <c r="Z217" s="256">
        <f t="shared" si="274"/>
        <v>136551.6710065137</v>
      </c>
      <c r="AA217" s="256">
        <f t="shared" si="274"/>
        <v>145572.81298750031</v>
      </c>
      <c r="AB217" s="256">
        <f t="shared" si="274"/>
        <v>147651.43827609994</v>
      </c>
      <c r="AC217" s="256">
        <f t="shared" si="274"/>
        <v>138494.16851683127</v>
      </c>
      <c r="AD217" s="256">
        <f t="shared" si="274"/>
        <v>42962.523340813183</v>
      </c>
      <c r="AE217" s="256">
        <f t="shared" si="274"/>
        <v>105077.29207530234</v>
      </c>
      <c r="AF217" s="256">
        <f t="shared" si="274"/>
        <v>103263.44296308928</v>
      </c>
      <c r="AH217" s="264">
        <f t="shared" si="266"/>
        <v>1369591.3356694954</v>
      </c>
      <c r="AI217" s="264">
        <f t="shared" si="267"/>
        <v>1369591.3356694956</v>
      </c>
      <c r="AJ217" s="264">
        <f t="shared" si="268"/>
        <v>0</v>
      </c>
      <c r="AN217" s="264">
        <f t="shared" si="269"/>
        <v>0</v>
      </c>
    </row>
    <row r="218" spans="1:40">
      <c r="A218" s="145" t="s">
        <v>436</v>
      </c>
      <c r="B218" s="125" t="str">
        <f t="shared" si="270"/>
        <v>8750-03004</v>
      </c>
      <c r="C218" s="255" t="str">
        <f t="shared" si="271"/>
        <v>8750</v>
      </c>
      <c r="D218" s="256">
        <f>SUM($F218:K218)</f>
        <v>8218.8100000000013</v>
      </c>
      <c r="E218" s="257">
        <f t="shared" si="265"/>
        <v>2.3928231231654943E-2</v>
      </c>
      <c r="F218" s="258">
        <f>'Div 9 history'!B218</f>
        <v>136.54</v>
      </c>
      <c r="G218" s="258">
        <f>'Div 9 history'!C218</f>
        <v>7296.89</v>
      </c>
      <c r="H218" s="258">
        <f>'Div 9 history'!D218</f>
        <v>353.6</v>
      </c>
      <c r="I218" s="258">
        <f>'Div 9 history'!E218</f>
        <v>0</v>
      </c>
      <c r="J218" s="258">
        <f>'Div 9 history'!F218</f>
        <v>202.31</v>
      </c>
      <c r="K218" s="258">
        <f>'Div 9 history'!G218</f>
        <v>229.47</v>
      </c>
      <c r="L218" s="256">
        <f t="shared" si="272"/>
        <v>2129.9030683444425</v>
      </c>
      <c r="M218" s="256">
        <f t="shared" si="272"/>
        <v>2187.3308233004145</v>
      </c>
      <c r="N218" s="256">
        <f t="shared" si="272"/>
        <v>2136.244049620831</v>
      </c>
      <c r="O218" s="256">
        <f t="shared" si="272"/>
        <v>2277.372757425132</v>
      </c>
      <c r="P218" s="256">
        <f t="shared" si="272"/>
        <v>2309.8912236689512</v>
      </c>
      <c r="Q218" s="256">
        <f t="shared" si="272"/>
        <v>2166.6329032850331</v>
      </c>
      <c r="R218" s="256">
        <f t="shared" si="273"/>
        <v>672.11506213739619</v>
      </c>
      <c r="S218" s="256">
        <f t="shared" si="273"/>
        <v>1643.8520180058958</v>
      </c>
      <c r="T218" s="256">
        <f t="shared" si="273"/>
        <v>1615.4757678705876</v>
      </c>
      <c r="U218" s="256">
        <f t="shared" si="273"/>
        <v>1411.8166098001655</v>
      </c>
      <c r="V218" s="256">
        <f t="shared" si="274"/>
        <v>1468.7468968288317</v>
      </c>
      <c r="W218" s="256">
        <f t="shared" si="274"/>
        <v>1406.8036453571337</v>
      </c>
      <c r="X218" s="256">
        <f t="shared" si="274"/>
        <v>2129.9030683444425</v>
      </c>
      <c r="Y218" s="256">
        <f t="shared" si="274"/>
        <v>2187.3308233004145</v>
      </c>
      <c r="Z218" s="256">
        <f t="shared" si="274"/>
        <v>2136.244049620831</v>
      </c>
      <c r="AA218" s="256">
        <f t="shared" si="274"/>
        <v>2277.372757425132</v>
      </c>
      <c r="AB218" s="256">
        <f t="shared" si="274"/>
        <v>2309.8912236689512</v>
      </c>
      <c r="AC218" s="256">
        <f t="shared" si="274"/>
        <v>2166.6329032850331</v>
      </c>
      <c r="AD218" s="256">
        <f t="shared" si="274"/>
        <v>672.11506213739619</v>
      </c>
      <c r="AE218" s="256">
        <f t="shared" si="274"/>
        <v>1643.8520180058958</v>
      </c>
      <c r="AF218" s="256">
        <f t="shared" si="274"/>
        <v>1615.4757678705876</v>
      </c>
      <c r="AH218" s="264">
        <f t="shared" si="266"/>
        <v>21426.184825644807</v>
      </c>
      <c r="AI218" s="264">
        <f t="shared" si="267"/>
        <v>21426.184825644814</v>
      </c>
      <c r="AJ218" s="264">
        <f t="shared" si="268"/>
        <v>0</v>
      </c>
      <c r="AN218" s="264">
        <f t="shared" si="269"/>
        <v>0</v>
      </c>
    </row>
    <row r="219" spans="1:40">
      <c r="A219" s="145" t="s">
        <v>620</v>
      </c>
      <c r="B219" s="125" t="str">
        <f t="shared" si="270"/>
        <v>8760-03004</v>
      </c>
      <c r="C219" s="255" t="str">
        <f t="shared" si="271"/>
        <v>8760</v>
      </c>
      <c r="D219" s="256">
        <f>SUM($F219:K219)</f>
        <v>58.44</v>
      </c>
      <c r="E219" s="257">
        <f t="shared" si="265"/>
        <v>1.7014212923500052E-4</v>
      </c>
      <c r="F219" s="258">
        <f>'Div 9 history'!B219</f>
        <v>0</v>
      </c>
      <c r="G219" s="258">
        <f>'Div 9 history'!C219</f>
        <v>0</v>
      </c>
      <c r="H219" s="258">
        <f>'Div 9 history'!D219</f>
        <v>20.29</v>
      </c>
      <c r="I219" s="258">
        <f>'Div 9 history'!E219</f>
        <v>0</v>
      </c>
      <c r="J219" s="258">
        <f>'Div 9 history'!F219</f>
        <v>0</v>
      </c>
      <c r="K219" s="258">
        <f>'Div 9 history'!G219</f>
        <v>38.15</v>
      </c>
      <c r="L219" s="256">
        <f t="shared" si="272"/>
        <v>15.144715027363961</v>
      </c>
      <c r="M219" s="256">
        <f t="shared" si="272"/>
        <v>15.553056137527962</v>
      </c>
      <c r="N219" s="256">
        <f t="shared" si="272"/>
        <v>15.189802691611236</v>
      </c>
      <c r="O219" s="256">
        <f t="shared" si="272"/>
        <v>16.193300969839271</v>
      </c>
      <c r="P219" s="256">
        <f t="shared" si="272"/>
        <v>16.424524123469634</v>
      </c>
      <c r="Q219" s="256">
        <f t="shared" si="272"/>
        <v>15.405883195739687</v>
      </c>
      <c r="R219" s="256">
        <f t="shared" si="273"/>
        <v>4.7790865382347842</v>
      </c>
      <c r="S219" s="256">
        <f t="shared" si="273"/>
        <v>11.688640074690197</v>
      </c>
      <c r="T219" s="256">
        <f t="shared" si="273"/>
        <v>11.486870225051696</v>
      </c>
      <c r="U219" s="256">
        <f t="shared" si="273"/>
        <v>10.038748027600302</v>
      </c>
      <c r="V219" s="256">
        <f t="shared" si="274"/>
        <v>10.443551882897514</v>
      </c>
      <c r="W219" s="256">
        <f t="shared" si="274"/>
        <v>10.003103251525571</v>
      </c>
      <c r="X219" s="256">
        <f t="shared" si="274"/>
        <v>15.144715027363961</v>
      </c>
      <c r="Y219" s="256">
        <f t="shared" si="274"/>
        <v>15.553056137527962</v>
      </c>
      <c r="Z219" s="256">
        <f t="shared" si="274"/>
        <v>15.189802691611236</v>
      </c>
      <c r="AA219" s="256">
        <f t="shared" si="274"/>
        <v>16.193300969839271</v>
      </c>
      <c r="AB219" s="256">
        <f t="shared" si="274"/>
        <v>16.424524123469634</v>
      </c>
      <c r="AC219" s="256">
        <f t="shared" si="274"/>
        <v>15.405883195739687</v>
      </c>
      <c r="AD219" s="256">
        <f t="shared" si="274"/>
        <v>4.7790865382347842</v>
      </c>
      <c r="AE219" s="256">
        <f t="shared" si="274"/>
        <v>11.688640074690197</v>
      </c>
      <c r="AF219" s="256">
        <f t="shared" si="274"/>
        <v>11.486870225051696</v>
      </c>
      <c r="AH219" s="264">
        <f t="shared" si="266"/>
        <v>152.35128214555172</v>
      </c>
      <c r="AI219" s="264">
        <f t="shared" si="267"/>
        <v>152.35128214555181</v>
      </c>
      <c r="AJ219" s="264">
        <f t="shared" si="268"/>
        <v>0</v>
      </c>
      <c r="AN219" s="264">
        <f t="shared" si="269"/>
        <v>0</v>
      </c>
    </row>
    <row r="220" spans="1:40">
      <c r="A220" s="145" t="s">
        <v>621</v>
      </c>
      <c r="B220" s="125" t="str">
        <f t="shared" si="270"/>
        <v>8780-03004</v>
      </c>
      <c r="C220" s="255" t="str">
        <f t="shared" si="271"/>
        <v>8780</v>
      </c>
      <c r="D220" s="256">
        <f>SUM($F220:K220)</f>
        <v>604.55999999999995</v>
      </c>
      <c r="E220" s="257">
        <f t="shared" si="265"/>
        <v>1.7601150864187528E-3</v>
      </c>
      <c r="F220" s="258">
        <f>'Div 9 history'!B220</f>
        <v>534.72</v>
      </c>
      <c r="G220" s="258">
        <f>'Div 9 history'!C220</f>
        <v>659.4</v>
      </c>
      <c r="H220" s="258">
        <f>'Div 9 history'!D220</f>
        <v>63.02</v>
      </c>
      <c r="I220" s="258">
        <f>'Div 9 history'!E220</f>
        <v>145.19</v>
      </c>
      <c r="J220" s="258">
        <f>'Div 9 history'!F220</f>
        <v>207.67</v>
      </c>
      <c r="K220" s="258">
        <f>'Div 9 history'!G220</f>
        <v>-1005.44</v>
      </c>
      <c r="L220" s="256">
        <f t="shared" si="272"/>
        <v>156.67161048841814</v>
      </c>
      <c r="M220" s="256">
        <f t="shared" si="272"/>
        <v>160.89588669582315</v>
      </c>
      <c r="N220" s="256">
        <f t="shared" si="272"/>
        <v>157.13804098631911</v>
      </c>
      <c r="O220" s="256">
        <f t="shared" si="272"/>
        <v>167.51919976601692</v>
      </c>
      <c r="P220" s="256">
        <f t="shared" si="272"/>
        <v>169.91119616846001</v>
      </c>
      <c r="Q220" s="256">
        <f t="shared" si="272"/>
        <v>159.37338714607094</v>
      </c>
      <c r="R220" s="256">
        <f t="shared" si="273"/>
        <v>49.439503038248141</v>
      </c>
      <c r="S220" s="256">
        <f t="shared" si="273"/>
        <v>120.91862155295527</v>
      </c>
      <c r="T220" s="256">
        <f t="shared" si="273"/>
        <v>118.83131867312206</v>
      </c>
      <c r="U220" s="256">
        <f t="shared" si="273"/>
        <v>103.85053914384051</v>
      </c>
      <c r="V220" s="256">
        <f t="shared" si="274"/>
        <v>108.03822255859892</v>
      </c>
      <c r="W220" s="256">
        <f t="shared" si="274"/>
        <v>103.4817950332358</v>
      </c>
      <c r="X220" s="256">
        <f t="shared" si="274"/>
        <v>156.67161048841814</v>
      </c>
      <c r="Y220" s="256">
        <f t="shared" si="274"/>
        <v>160.89588669582315</v>
      </c>
      <c r="Z220" s="256">
        <f t="shared" si="274"/>
        <v>157.13804098631911</v>
      </c>
      <c r="AA220" s="256">
        <f t="shared" si="274"/>
        <v>167.51919976601692</v>
      </c>
      <c r="AB220" s="256">
        <f t="shared" si="274"/>
        <v>169.91119616846001</v>
      </c>
      <c r="AC220" s="256">
        <f t="shared" si="274"/>
        <v>159.37338714607094</v>
      </c>
      <c r="AD220" s="256">
        <f t="shared" si="274"/>
        <v>49.439503038248141</v>
      </c>
      <c r="AE220" s="256">
        <f t="shared" si="274"/>
        <v>120.91862155295527</v>
      </c>
      <c r="AF220" s="256">
        <f t="shared" si="274"/>
        <v>118.83131867312206</v>
      </c>
      <c r="AH220" s="264">
        <f t="shared" si="266"/>
        <v>1576.0693212511082</v>
      </c>
      <c r="AI220" s="264">
        <f t="shared" si="267"/>
        <v>1576.0693212511089</v>
      </c>
      <c r="AJ220" s="264">
        <f t="shared" si="268"/>
        <v>0</v>
      </c>
      <c r="AN220" s="264">
        <f t="shared" si="269"/>
        <v>0</v>
      </c>
    </row>
    <row r="221" spans="1:40">
      <c r="A221" s="145" t="s">
        <v>996</v>
      </c>
      <c r="B221" s="125" t="str">
        <f t="shared" si="270"/>
        <v>9020-03004</v>
      </c>
      <c r="C221" s="255" t="str">
        <f t="shared" si="271"/>
        <v>9020</v>
      </c>
      <c r="D221" s="256">
        <f>SUM($F221:K221)</f>
        <v>0</v>
      </c>
      <c r="E221" s="257">
        <f t="shared" si="265"/>
        <v>0</v>
      </c>
      <c r="F221" s="258">
        <f>'Div 9 history'!B221</f>
        <v>0</v>
      </c>
      <c r="G221" s="258">
        <f>'Div 9 history'!C221</f>
        <v>0</v>
      </c>
      <c r="H221" s="258">
        <f>'Div 9 history'!D221</f>
        <v>0</v>
      </c>
      <c r="I221" s="258">
        <f>'Div 9 history'!E221</f>
        <v>0</v>
      </c>
      <c r="J221" s="258">
        <f>'Div 9 history'!F221</f>
        <v>0</v>
      </c>
      <c r="K221" s="258">
        <f>'Div 9 history'!G221</f>
        <v>0</v>
      </c>
      <c r="L221" s="256">
        <f t="shared" si="272"/>
        <v>0</v>
      </c>
      <c r="M221" s="256">
        <f t="shared" si="272"/>
        <v>0</v>
      </c>
      <c r="N221" s="256">
        <f t="shared" si="272"/>
        <v>0</v>
      </c>
      <c r="O221" s="256">
        <f t="shared" si="272"/>
        <v>0</v>
      </c>
      <c r="P221" s="256">
        <f t="shared" si="272"/>
        <v>0</v>
      </c>
      <c r="Q221" s="256">
        <f t="shared" si="272"/>
        <v>0</v>
      </c>
      <c r="R221" s="256">
        <f t="shared" si="273"/>
        <v>0</v>
      </c>
      <c r="S221" s="256">
        <f t="shared" si="273"/>
        <v>0</v>
      </c>
      <c r="T221" s="256">
        <f t="shared" si="273"/>
        <v>0</v>
      </c>
      <c r="U221" s="256">
        <f t="shared" si="273"/>
        <v>0</v>
      </c>
      <c r="V221" s="256">
        <f t="shared" si="274"/>
        <v>0</v>
      </c>
      <c r="W221" s="256">
        <f t="shared" si="274"/>
        <v>0</v>
      </c>
      <c r="X221" s="256">
        <f t="shared" si="274"/>
        <v>0</v>
      </c>
      <c r="Y221" s="256">
        <f t="shared" si="274"/>
        <v>0</v>
      </c>
      <c r="Z221" s="256">
        <f t="shared" si="274"/>
        <v>0</v>
      </c>
      <c r="AA221" s="256">
        <f t="shared" si="274"/>
        <v>0</v>
      </c>
      <c r="AB221" s="256">
        <f t="shared" si="274"/>
        <v>0</v>
      </c>
      <c r="AC221" s="256">
        <f t="shared" si="274"/>
        <v>0</v>
      </c>
      <c r="AD221" s="256">
        <f t="shared" si="274"/>
        <v>0</v>
      </c>
      <c r="AE221" s="256">
        <f t="shared" si="274"/>
        <v>0</v>
      </c>
      <c r="AF221" s="256">
        <f t="shared" si="274"/>
        <v>0</v>
      </c>
      <c r="AH221" s="264">
        <f t="shared" si="266"/>
        <v>0</v>
      </c>
      <c r="AI221" s="264">
        <f t="shared" si="267"/>
        <v>0</v>
      </c>
      <c r="AJ221" s="264">
        <f t="shared" si="268"/>
        <v>0</v>
      </c>
      <c r="AN221" s="264">
        <f t="shared" si="269"/>
        <v>0</v>
      </c>
    </row>
    <row r="222" spans="1:40">
      <c r="A222" s="145" t="s">
        <v>619</v>
      </c>
      <c r="B222" s="125" t="str">
        <f t="shared" si="270"/>
        <v>9030-03004</v>
      </c>
      <c r="C222" s="255" t="str">
        <f t="shared" si="271"/>
        <v>9030</v>
      </c>
      <c r="D222" s="256">
        <f>SUM($F222:K222)</f>
        <v>1738.1299999999999</v>
      </c>
      <c r="E222" s="257">
        <f t="shared" si="265"/>
        <v>5.0603891014242208E-3</v>
      </c>
      <c r="F222" s="258">
        <f>'Div 9 history'!B222</f>
        <v>12.72</v>
      </c>
      <c r="G222" s="258">
        <f>'Div 9 history'!C222</f>
        <v>33.92</v>
      </c>
      <c r="H222" s="258">
        <f>'Div 9 history'!D222</f>
        <v>10.59</v>
      </c>
      <c r="I222" s="258">
        <f>'Div 9 history'!E222</f>
        <v>0</v>
      </c>
      <c r="J222" s="258">
        <f>'Div 9 history'!F222</f>
        <v>1545.33</v>
      </c>
      <c r="K222" s="258">
        <f>'Div 9 history'!G222</f>
        <v>135.57</v>
      </c>
      <c r="L222" s="256">
        <f t="shared" si="272"/>
        <v>450.43606315044701</v>
      </c>
      <c r="M222" s="256">
        <f t="shared" si="272"/>
        <v>462.58099699386514</v>
      </c>
      <c r="N222" s="256">
        <f t="shared" si="272"/>
        <v>451.77706626232441</v>
      </c>
      <c r="O222" s="256">
        <f t="shared" si="272"/>
        <v>481.62324118252451</v>
      </c>
      <c r="P222" s="256">
        <f t="shared" si="272"/>
        <v>488.50030997136002</v>
      </c>
      <c r="Q222" s="256">
        <f t="shared" si="272"/>
        <v>458.20376042113321</v>
      </c>
      <c r="R222" s="256">
        <f t="shared" si="273"/>
        <v>142.14020678819347</v>
      </c>
      <c r="S222" s="256">
        <f t="shared" si="273"/>
        <v>347.64503718380001</v>
      </c>
      <c r="T222" s="256">
        <f t="shared" si="273"/>
        <v>341.64397235231183</v>
      </c>
      <c r="U222" s="256">
        <f t="shared" si="273"/>
        <v>298.57373561281514</v>
      </c>
      <c r="V222" s="256">
        <f t="shared" si="274"/>
        <v>310.61346396681478</v>
      </c>
      <c r="W222" s="256">
        <f t="shared" si="274"/>
        <v>297.51358409606678</v>
      </c>
      <c r="X222" s="256">
        <f t="shared" si="274"/>
        <v>450.43606315044701</v>
      </c>
      <c r="Y222" s="256">
        <f t="shared" si="274"/>
        <v>462.58099699386514</v>
      </c>
      <c r="Z222" s="256">
        <f t="shared" si="274"/>
        <v>451.77706626232441</v>
      </c>
      <c r="AA222" s="256">
        <f t="shared" si="274"/>
        <v>481.62324118252451</v>
      </c>
      <c r="AB222" s="256">
        <f t="shared" si="274"/>
        <v>488.50030997136002</v>
      </c>
      <c r="AC222" s="256">
        <f t="shared" si="274"/>
        <v>458.20376042113321</v>
      </c>
      <c r="AD222" s="256">
        <f t="shared" si="274"/>
        <v>142.14020678819347</v>
      </c>
      <c r="AE222" s="256">
        <f t="shared" si="274"/>
        <v>347.64503718380001</v>
      </c>
      <c r="AF222" s="256">
        <f t="shared" si="274"/>
        <v>341.64397235231183</v>
      </c>
      <c r="AH222" s="264">
        <f t="shared" si="266"/>
        <v>4531.2514379816539</v>
      </c>
      <c r="AI222" s="264">
        <f t="shared" si="267"/>
        <v>4531.2514379816557</v>
      </c>
      <c r="AJ222" s="264">
        <f t="shared" si="268"/>
        <v>0</v>
      </c>
      <c r="AN222" s="264">
        <f t="shared" si="269"/>
        <v>0</v>
      </c>
    </row>
    <row r="223" spans="1:40">
      <c r="A223" s="145" t="s">
        <v>997</v>
      </c>
      <c r="B223" s="125" t="str">
        <f t="shared" si="270"/>
        <v>9260-03004</v>
      </c>
      <c r="C223" s="255" t="str">
        <f t="shared" si="271"/>
        <v>9260</v>
      </c>
      <c r="D223" s="256">
        <f>SUM($F223:K223)</f>
        <v>0</v>
      </c>
      <c r="E223" s="257">
        <f t="shared" si="265"/>
        <v>0</v>
      </c>
      <c r="F223" s="258">
        <f>'Div 9 history'!B223</f>
        <v>0</v>
      </c>
      <c r="G223" s="258">
        <f>'Div 9 history'!C223</f>
        <v>0</v>
      </c>
      <c r="H223" s="258">
        <f>'Div 9 history'!D223</f>
        <v>0</v>
      </c>
      <c r="I223" s="258">
        <f>'Div 9 history'!E223</f>
        <v>0</v>
      </c>
      <c r="J223" s="258">
        <f>'Div 9 history'!F223</f>
        <v>0</v>
      </c>
      <c r="K223" s="258">
        <f>'Div 9 history'!G223</f>
        <v>0</v>
      </c>
      <c r="L223" s="256">
        <f t="shared" si="272"/>
        <v>0</v>
      </c>
      <c r="M223" s="256">
        <f t="shared" si="272"/>
        <v>0</v>
      </c>
      <c r="N223" s="256">
        <f t="shared" si="272"/>
        <v>0</v>
      </c>
      <c r="O223" s="256">
        <f t="shared" si="272"/>
        <v>0</v>
      </c>
      <c r="P223" s="256">
        <f t="shared" si="272"/>
        <v>0</v>
      </c>
      <c r="Q223" s="256">
        <f t="shared" si="272"/>
        <v>0</v>
      </c>
      <c r="R223" s="256">
        <f t="shared" si="273"/>
        <v>0</v>
      </c>
      <c r="S223" s="256">
        <f t="shared" si="273"/>
        <v>0</v>
      </c>
      <c r="T223" s="256">
        <f t="shared" si="273"/>
        <v>0</v>
      </c>
      <c r="U223" s="256">
        <f t="shared" si="273"/>
        <v>0</v>
      </c>
      <c r="V223" s="256">
        <f t="shared" si="274"/>
        <v>0</v>
      </c>
      <c r="W223" s="256">
        <f t="shared" si="274"/>
        <v>0</v>
      </c>
      <c r="X223" s="256">
        <f t="shared" si="274"/>
        <v>0</v>
      </c>
      <c r="Y223" s="256">
        <f t="shared" si="274"/>
        <v>0</v>
      </c>
      <c r="Z223" s="256">
        <f t="shared" si="274"/>
        <v>0</v>
      </c>
      <c r="AA223" s="256">
        <f t="shared" si="274"/>
        <v>0</v>
      </c>
      <c r="AB223" s="256">
        <f t="shared" si="274"/>
        <v>0</v>
      </c>
      <c r="AC223" s="256">
        <f t="shared" si="274"/>
        <v>0</v>
      </c>
      <c r="AD223" s="256">
        <f t="shared" si="274"/>
        <v>0</v>
      </c>
      <c r="AE223" s="256">
        <f t="shared" si="274"/>
        <v>0</v>
      </c>
      <c r="AF223" s="256">
        <f t="shared" si="274"/>
        <v>0</v>
      </c>
      <c r="AH223" s="264">
        <f t="shared" si="266"/>
        <v>0</v>
      </c>
      <c r="AI223" s="264">
        <f t="shared" si="267"/>
        <v>0</v>
      </c>
      <c r="AJ223" s="264">
        <f t="shared" si="268"/>
        <v>0</v>
      </c>
      <c r="AN223" s="264">
        <f t="shared" si="269"/>
        <v>0</v>
      </c>
    </row>
    <row r="224" spans="1:40">
      <c r="A224" s="145" t="s">
        <v>624</v>
      </c>
      <c r="B224" s="125" t="str">
        <f t="shared" si="270"/>
        <v>8740-03009</v>
      </c>
      <c r="C224" s="255" t="str">
        <f t="shared" si="271"/>
        <v>8740</v>
      </c>
      <c r="D224" s="256">
        <f>SUM($F224:K224)</f>
        <v>7878.4799999999968</v>
      </c>
      <c r="E224" s="257">
        <f t="shared" si="265"/>
        <v>2.2937394974937825E-2</v>
      </c>
      <c r="F224" s="258">
        <f>'Div 9 history'!B224</f>
        <v>3196.2500000000005</v>
      </c>
      <c r="G224" s="258">
        <f>'Div 9 history'!C224</f>
        <v>0</v>
      </c>
      <c r="H224" s="258">
        <f>'Div 9 history'!D224</f>
        <v>13419.86</v>
      </c>
      <c r="I224" s="258">
        <f>'Div 9 history'!E224</f>
        <v>3677.8500000000004</v>
      </c>
      <c r="J224" s="258">
        <f>'Div 9 history'!F224</f>
        <v>-15230.580000000002</v>
      </c>
      <c r="K224" s="258">
        <f>'Div 9 history'!G224</f>
        <v>2815.0999999999995</v>
      </c>
      <c r="L224" s="256">
        <f t="shared" si="272"/>
        <v>2041.7066127444625</v>
      </c>
      <c r="M224" s="256">
        <f t="shared" si="272"/>
        <v>2096.7563606843132</v>
      </c>
      <c r="N224" s="256">
        <f t="shared" si="272"/>
        <v>2047.785022412821</v>
      </c>
      <c r="O224" s="256">
        <f t="shared" si="272"/>
        <v>2183.0697779750044</v>
      </c>
      <c r="P224" s="256">
        <f t="shared" si="272"/>
        <v>2214.2416977459447</v>
      </c>
      <c r="Q224" s="256">
        <f t="shared" si="272"/>
        <v>2076.9155140309922</v>
      </c>
      <c r="R224" s="256">
        <f t="shared" si="273"/>
        <v>644.28367059808306</v>
      </c>
      <c r="S224" s="256">
        <f t="shared" si="273"/>
        <v>1575.7822904798973</v>
      </c>
      <c r="T224" s="256">
        <f t="shared" si="273"/>
        <v>1548.5810631530674</v>
      </c>
      <c r="U224" s="256">
        <f t="shared" si="273"/>
        <v>1353.3551601726285</v>
      </c>
      <c r="V224" s="256">
        <f t="shared" si="274"/>
        <v>1407.928039670951</v>
      </c>
      <c r="W224" s="256">
        <f t="shared" si="274"/>
        <v>1348.5497759253792</v>
      </c>
      <c r="X224" s="256">
        <f t="shared" si="274"/>
        <v>2041.7066127444625</v>
      </c>
      <c r="Y224" s="256">
        <f t="shared" si="274"/>
        <v>2096.7563606843132</v>
      </c>
      <c r="Z224" s="256">
        <f t="shared" si="274"/>
        <v>2047.785022412821</v>
      </c>
      <c r="AA224" s="256">
        <f t="shared" si="274"/>
        <v>2183.0697779750044</v>
      </c>
      <c r="AB224" s="256">
        <f t="shared" si="274"/>
        <v>2214.2416977459447</v>
      </c>
      <c r="AC224" s="256">
        <f t="shared" si="274"/>
        <v>2076.9155140309922</v>
      </c>
      <c r="AD224" s="256">
        <f t="shared" si="274"/>
        <v>644.28367059808306</v>
      </c>
      <c r="AE224" s="256">
        <f t="shared" si="274"/>
        <v>1575.7822904798973</v>
      </c>
      <c r="AF224" s="256">
        <f t="shared" si="274"/>
        <v>1548.5810631530674</v>
      </c>
      <c r="AH224" s="264">
        <f t="shared" si="266"/>
        <v>20538.954985593537</v>
      </c>
      <c r="AI224" s="264">
        <f t="shared" si="267"/>
        <v>20538.954985593544</v>
      </c>
      <c r="AJ224" s="264">
        <f t="shared" si="268"/>
        <v>0</v>
      </c>
      <c r="AN224" s="264">
        <f t="shared" si="269"/>
        <v>0</v>
      </c>
    </row>
    <row r="225" spans="1:40">
      <c r="A225" s="145" t="s">
        <v>432</v>
      </c>
      <c r="B225" s="125" t="str">
        <f t="shared" si="270"/>
        <v>8740-04301</v>
      </c>
      <c r="C225" s="255" t="str">
        <f t="shared" si="271"/>
        <v>8740</v>
      </c>
      <c r="D225" s="256">
        <f>SUM($F225:K225)</f>
        <v>245752.81</v>
      </c>
      <c r="E225" s="257">
        <f t="shared" si="265"/>
        <v>0.71548436616845534</v>
      </c>
      <c r="F225" s="258">
        <f>'Div 9 history'!B225</f>
        <v>55903.29</v>
      </c>
      <c r="G225" s="258">
        <f>'Div 9 history'!C225</f>
        <v>49226.479999999996</v>
      </c>
      <c r="H225" s="258">
        <f>'Div 9 history'!D225</f>
        <v>27003.730000000003</v>
      </c>
      <c r="I225" s="258">
        <f>'Div 9 history'!E225</f>
        <v>42125.909999999989</v>
      </c>
      <c r="J225" s="258">
        <f>'Div 9 history'!F225</f>
        <v>35908.140000000007</v>
      </c>
      <c r="K225" s="258">
        <f>'Div 9 history'!G225</f>
        <v>35585.26</v>
      </c>
      <c r="L225" s="256">
        <f t="shared" si="272"/>
        <v>63686.794569197824</v>
      </c>
      <c r="M225" s="256">
        <f t="shared" si="272"/>
        <v>65403.957048002114</v>
      </c>
      <c r="N225" s="256">
        <f t="shared" si="272"/>
        <v>63876.397926232465</v>
      </c>
      <c r="O225" s="256">
        <f t="shared" si="272"/>
        <v>68096.324717894007</v>
      </c>
      <c r="P225" s="256">
        <f t="shared" si="272"/>
        <v>69068.667971516945</v>
      </c>
      <c r="Q225" s="256">
        <f t="shared" si="272"/>
        <v>64785.063071266399</v>
      </c>
      <c r="R225" s="256">
        <f t="shared" ref="R225:AA234" si="275">$E225*R$251</f>
        <v>20097.090109588822</v>
      </c>
      <c r="S225" s="256">
        <f t="shared" si="275"/>
        <v>49153.253652185595</v>
      </c>
      <c r="T225" s="256">
        <f t="shared" si="275"/>
        <v>48304.767897190053</v>
      </c>
      <c r="U225" s="256">
        <f t="shared" si="275"/>
        <v>42215.101585638811</v>
      </c>
      <c r="V225" s="256">
        <f t="shared" si="275"/>
        <v>43917.389144470486</v>
      </c>
      <c r="W225" s="256">
        <f t="shared" si="275"/>
        <v>42065.207610926525</v>
      </c>
      <c r="X225" s="256">
        <f t="shared" si="275"/>
        <v>63686.794569197824</v>
      </c>
      <c r="Y225" s="256">
        <f t="shared" si="275"/>
        <v>65403.957048002114</v>
      </c>
      <c r="Z225" s="256">
        <f t="shared" si="275"/>
        <v>63876.397926232465</v>
      </c>
      <c r="AA225" s="256">
        <f t="shared" si="275"/>
        <v>68096.324717894007</v>
      </c>
      <c r="AB225" s="256">
        <f t="shared" si="274"/>
        <v>69068.667971516945</v>
      </c>
      <c r="AC225" s="256">
        <f t="shared" si="274"/>
        <v>64785.063071266399</v>
      </c>
      <c r="AD225" s="256">
        <f t="shared" si="274"/>
        <v>20097.090109588822</v>
      </c>
      <c r="AE225" s="256">
        <f t="shared" si="274"/>
        <v>49153.253652185595</v>
      </c>
      <c r="AF225" s="256">
        <f t="shared" si="274"/>
        <v>48304.767897190053</v>
      </c>
      <c r="AH225" s="264">
        <f t="shared" si="266"/>
        <v>640670.01530410978</v>
      </c>
      <c r="AI225" s="264">
        <f t="shared" si="267"/>
        <v>640670.01530411013</v>
      </c>
      <c r="AJ225" s="264">
        <f t="shared" si="268"/>
        <v>0</v>
      </c>
      <c r="AN225" s="264">
        <f t="shared" si="269"/>
        <v>0</v>
      </c>
    </row>
    <row r="226" spans="1:40">
      <c r="A226" s="145" t="s">
        <v>998</v>
      </c>
      <c r="B226" s="125" t="str">
        <f t="shared" si="270"/>
        <v>8930-04302</v>
      </c>
      <c r="C226" s="255" t="str">
        <f t="shared" si="271"/>
        <v>8930</v>
      </c>
      <c r="D226" s="256">
        <f>SUM($F226:K226)</f>
        <v>0</v>
      </c>
      <c r="E226" s="257">
        <f t="shared" si="265"/>
        <v>0</v>
      </c>
      <c r="F226" s="258">
        <f>'Div 9 history'!B226</f>
        <v>0</v>
      </c>
      <c r="G226" s="258">
        <f>'Div 9 history'!C226</f>
        <v>0</v>
      </c>
      <c r="H226" s="258">
        <f>'Div 9 history'!D226</f>
        <v>0</v>
      </c>
      <c r="I226" s="258">
        <f>'Div 9 history'!E226</f>
        <v>0</v>
      </c>
      <c r="J226" s="258">
        <f>'Div 9 history'!F226</f>
        <v>0</v>
      </c>
      <c r="K226" s="258">
        <f>'Div 9 history'!G226</f>
        <v>0</v>
      </c>
      <c r="L226" s="256">
        <f t="shared" si="272"/>
        <v>0</v>
      </c>
      <c r="M226" s="256">
        <f t="shared" si="272"/>
        <v>0</v>
      </c>
      <c r="N226" s="256">
        <f t="shared" si="272"/>
        <v>0</v>
      </c>
      <c r="O226" s="256">
        <f t="shared" si="272"/>
        <v>0</v>
      </c>
      <c r="P226" s="256">
        <f t="shared" si="272"/>
        <v>0</v>
      </c>
      <c r="Q226" s="256">
        <f t="shared" si="272"/>
        <v>0</v>
      </c>
      <c r="R226" s="256">
        <f t="shared" si="275"/>
        <v>0</v>
      </c>
      <c r="S226" s="256">
        <f t="shared" si="275"/>
        <v>0</v>
      </c>
      <c r="T226" s="256">
        <f t="shared" si="275"/>
        <v>0</v>
      </c>
      <c r="U226" s="256">
        <f t="shared" si="275"/>
        <v>0</v>
      </c>
      <c r="V226" s="256">
        <f t="shared" si="274"/>
        <v>0</v>
      </c>
      <c r="W226" s="256">
        <f t="shared" si="274"/>
        <v>0</v>
      </c>
      <c r="X226" s="256">
        <f t="shared" si="274"/>
        <v>0</v>
      </c>
      <c r="Y226" s="256">
        <f t="shared" si="274"/>
        <v>0</v>
      </c>
      <c r="Z226" s="256">
        <f t="shared" si="274"/>
        <v>0</v>
      </c>
      <c r="AA226" s="256">
        <f t="shared" si="274"/>
        <v>0</v>
      </c>
      <c r="AB226" s="256">
        <f t="shared" si="274"/>
        <v>0</v>
      </c>
      <c r="AC226" s="256">
        <f t="shared" si="274"/>
        <v>0</v>
      </c>
      <c r="AD226" s="256">
        <f t="shared" si="274"/>
        <v>0</v>
      </c>
      <c r="AE226" s="256">
        <f t="shared" si="274"/>
        <v>0</v>
      </c>
      <c r="AF226" s="256">
        <f t="shared" si="274"/>
        <v>0</v>
      </c>
      <c r="AH226" s="264">
        <f t="shared" si="266"/>
        <v>0</v>
      </c>
      <c r="AI226" s="264">
        <f t="shared" si="267"/>
        <v>0</v>
      </c>
      <c r="AJ226" s="264">
        <f t="shared" si="268"/>
        <v>0</v>
      </c>
      <c r="AN226" s="264">
        <f t="shared" si="269"/>
        <v>0</v>
      </c>
    </row>
    <row r="227" spans="1:40">
      <c r="A227" s="145" t="s">
        <v>626</v>
      </c>
      <c r="B227" s="125" t="str">
        <f t="shared" si="270"/>
        <v>9030-04302</v>
      </c>
      <c r="C227" s="255" t="str">
        <f t="shared" si="271"/>
        <v>9030</v>
      </c>
      <c r="D227" s="256">
        <f>SUM($F227:K227)</f>
        <v>1321.82</v>
      </c>
      <c r="E227" s="257">
        <f t="shared" si="265"/>
        <v>3.8483447855134907E-3</v>
      </c>
      <c r="F227" s="258">
        <f>'Div 9 history'!B227</f>
        <v>0</v>
      </c>
      <c r="G227" s="258">
        <f>'Div 9 history'!C227</f>
        <v>1321.82</v>
      </c>
      <c r="H227" s="258">
        <f>'Div 9 history'!D227</f>
        <v>0</v>
      </c>
      <c r="I227" s="258">
        <f>'Div 9 history'!E227</f>
        <v>0</v>
      </c>
      <c r="J227" s="258">
        <f>'Div 9 history'!F227</f>
        <v>0</v>
      </c>
      <c r="K227" s="258">
        <f>'Div 9 history'!G227</f>
        <v>0</v>
      </c>
      <c r="L227" s="256">
        <f t="shared" si="272"/>
        <v>342.54940481639687</v>
      </c>
      <c r="M227" s="256">
        <f t="shared" si="272"/>
        <v>351.78543230162921</v>
      </c>
      <c r="N227" s="256">
        <f t="shared" si="272"/>
        <v>343.56921618455794</v>
      </c>
      <c r="O227" s="256">
        <f t="shared" si="272"/>
        <v>366.26675372951649</v>
      </c>
      <c r="P227" s="256">
        <f t="shared" si="272"/>
        <v>371.49665429302934</v>
      </c>
      <c r="Q227" s="256">
        <f t="shared" si="272"/>
        <v>348.45661406216004</v>
      </c>
      <c r="R227" s="256">
        <f t="shared" si="275"/>
        <v>108.09534852788335</v>
      </c>
      <c r="S227" s="256">
        <f t="shared" si="275"/>
        <v>264.37847747308348</v>
      </c>
      <c r="T227" s="256">
        <f t="shared" si="275"/>
        <v>259.81476387539072</v>
      </c>
      <c r="U227" s="256">
        <f t="shared" si="275"/>
        <v>227.06053931968913</v>
      </c>
      <c r="V227" s="256">
        <f t="shared" si="274"/>
        <v>236.2165597168308</v>
      </c>
      <c r="W227" s="256">
        <f t="shared" si="274"/>
        <v>226.25431108712408</v>
      </c>
      <c r="X227" s="256">
        <f t="shared" si="274"/>
        <v>342.54940481639687</v>
      </c>
      <c r="Y227" s="256">
        <f t="shared" si="274"/>
        <v>351.78543230162921</v>
      </c>
      <c r="Z227" s="256">
        <f t="shared" si="274"/>
        <v>343.56921618455794</v>
      </c>
      <c r="AA227" s="256">
        <f t="shared" si="274"/>
        <v>366.26675372951649</v>
      </c>
      <c r="AB227" s="256">
        <f t="shared" si="274"/>
        <v>371.49665429302934</v>
      </c>
      <c r="AC227" s="256">
        <f t="shared" si="274"/>
        <v>348.45661406216004</v>
      </c>
      <c r="AD227" s="256">
        <f t="shared" si="274"/>
        <v>108.09534852788335</v>
      </c>
      <c r="AE227" s="256">
        <f t="shared" si="274"/>
        <v>264.37847747308348</v>
      </c>
      <c r="AF227" s="256">
        <f t="shared" si="274"/>
        <v>259.81476387539072</v>
      </c>
      <c r="AH227" s="264">
        <f t="shared" si="266"/>
        <v>3445.94407538729</v>
      </c>
      <c r="AI227" s="264">
        <f t="shared" si="267"/>
        <v>3445.9440753872914</v>
      </c>
      <c r="AJ227" s="264">
        <f t="shared" si="268"/>
        <v>0</v>
      </c>
      <c r="AN227" s="264">
        <f t="shared" si="269"/>
        <v>0</v>
      </c>
    </row>
    <row r="228" spans="1:40">
      <c r="A228" s="145" t="s">
        <v>999</v>
      </c>
      <c r="B228" s="125" t="str">
        <f t="shared" si="270"/>
        <v>8711-04302</v>
      </c>
      <c r="C228" s="255" t="str">
        <f t="shared" si="271"/>
        <v>8711</v>
      </c>
      <c r="D228" s="256">
        <f>SUM($F228:K228)</f>
        <v>0</v>
      </c>
      <c r="E228" s="257">
        <f t="shared" si="265"/>
        <v>0</v>
      </c>
      <c r="F228" s="258">
        <f>'Div 9 history'!B228</f>
        <v>0</v>
      </c>
      <c r="G228" s="258">
        <f>'Div 9 history'!C228</f>
        <v>0</v>
      </c>
      <c r="H228" s="258">
        <f>'Div 9 history'!D228</f>
        <v>0</v>
      </c>
      <c r="I228" s="258">
        <f>'Div 9 history'!E228</f>
        <v>0</v>
      </c>
      <c r="J228" s="258">
        <f>'Div 9 history'!F228</f>
        <v>0</v>
      </c>
      <c r="K228" s="258">
        <f>'Div 9 history'!G228</f>
        <v>0</v>
      </c>
      <c r="L228" s="256">
        <f t="shared" si="272"/>
        <v>0</v>
      </c>
      <c r="M228" s="256">
        <f t="shared" si="272"/>
        <v>0</v>
      </c>
      <c r="N228" s="256">
        <f t="shared" si="272"/>
        <v>0</v>
      </c>
      <c r="O228" s="256">
        <f t="shared" si="272"/>
        <v>0</v>
      </c>
      <c r="P228" s="256">
        <f t="shared" si="272"/>
        <v>0</v>
      </c>
      <c r="Q228" s="256">
        <f t="shared" si="272"/>
        <v>0</v>
      </c>
      <c r="R228" s="256">
        <f t="shared" si="275"/>
        <v>0</v>
      </c>
      <c r="S228" s="256">
        <f t="shared" si="275"/>
        <v>0</v>
      </c>
      <c r="T228" s="256">
        <f t="shared" si="275"/>
        <v>0</v>
      </c>
      <c r="U228" s="256">
        <f t="shared" si="275"/>
        <v>0</v>
      </c>
      <c r="V228" s="256">
        <f t="shared" si="274"/>
        <v>0</v>
      </c>
      <c r="W228" s="256">
        <f t="shared" si="274"/>
        <v>0</v>
      </c>
      <c r="X228" s="256">
        <f t="shared" si="274"/>
        <v>0</v>
      </c>
      <c r="Y228" s="256">
        <f t="shared" si="274"/>
        <v>0</v>
      </c>
      <c r="Z228" s="256">
        <f t="shared" si="274"/>
        <v>0</v>
      </c>
      <c r="AA228" s="256">
        <f t="shared" si="274"/>
        <v>0</v>
      </c>
      <c r="AB228" s="256">
        <f t="shared" si="274"/>
        <v>0</v>
      </c>
      <c r="AC228" s="256">
        <f t="shared" si="274"/>
        <v>0</v>
      </c>
      <c r="AD228" s="256">
        <f t="shared" si="274"/>
        <v>0</v>
      </c>
      <c r="AE228" s="256">
        <f t="shared" si="274"/>
        <v>0</v>
      </c>
      <c r="AF228" s="256">
        <f t="shared" si="274"/>
        <v>0</v>
      </c>
      <c r="AH228" s="264">
        <f t="shared" si="266"/>
        <v>0</v>
      </c>
      <c r="AI228" s="264">
        <f t="shared" si="267"/>
        <v>0</v>
      </c>
      <c r="AJ228" s="264">
        <f t="shared" si="268"/>
        <v>0</v>
      </c>
      <c r="AN228" s="264">
        <f t="shared" si="269"/>
        <v>0</v>
      </c>
    </row>
    <row r="229" spans="1:40">
      <c r="A229" s="145" t="s">
        <v>434</v>
      </c>
      <c r="B229" s="125" t="str">
        <f t="shared" si="270"/>
        <v>8740-04302</v>
      </c>
      <c r="C229" s="255" t="str">
        <f t="shared" si="271"/>
        <v>8740</v>
      </c>
      <c r="D229" s="256">
        <f>SUM($F229:K229)</f>
        <v>95656.23</v>
      </c>
      <c r="E229" s="257">
        <f t="shared" si="265"/>
        <v>0.27849340600261696</v>
      </c>
      <c r="F229" s="258">
        <f>'Div 9 history'!B229</f>
        <v>9729.6699999999983</v>
      </c>
      <c r="G229" s="258">
        <f>'Div 9 history'!C229</f>
        <v>6897.29</v>
      </c>
      <c r="H229" s="258">
        <f>'Div 9 history'!D229</f>
        <v>17869.729999999996</v>
      </c>
      <c r="I229" s="258">
        <f>'Div 9 history'!E229</f>
        <v>14498.400000000001</v>
      </c>
      <c r="J229" s="258">
        <f>'Div 9 history'!F229</f>
        <v>19492.580000000002</v>
      </c>
      <c r="K229" s="258">
        <f>'Div 9 history'!G229</f>
        <v>27168.560000000001</v>
      </c>
      <c r="L229" s="256">
        <f t="shared" si="272"/>
        <v>24789.294044181785</v>
      </c>
      <c r="M229" s="256">
        <f t="shared" si="272"/>
        <v>25457.678218588066</v>
      </c>
      <c r="N229" s="256">
        <f t="shared" si="272"/>
        <v>24863.094796772479</v>
      </c>
      <c r="O229" s="256">
        <f t="shared" si="272"/>
        <v>26505.648905375914</v>
      </c>
      <c r="P229" s="256">
        <f t="shared" si="272"/>
        <v>26884.121444133471</v>
      </c>
      <c r="Q229" s="256">
        <f t="shared" si="272"/>
        <v>25216.781422395801</v>
      </c>
      <c r="R229" s="256">
        <f t="shared" si="275"/>
        <v>7822.5427975922375</v>
      </c>
      <c r="S229" s="256">
        <f t="shared" si="275"/>
        <v>19132.293692193409</v>
      </c>
      <c r="T229" s="256">
        <f t="shared" si="275"/>
        <v>18802.031146948953</v>
      </c>
      <c r="U229" s="256">
        <f t="shared" si="275"/>
        <v>16431.70414510919</v>
      </c>
      <c r="V229" s="256">
        <f t="shared" si="274"/>
        <v>17094.298441604682</v>
      </c>
      <c r="W229" s="256">
        <f t="shared" si="274"/>
        <v>16373.359776551644</v>
      </c>
      <c r="X229" s="256">
        <f t="shared" si="274"/>
        <v>24789.294044181785</v>
      </c>
      <c r="Y229" s="256">
        <f t="shared" si="274"/>
        <v>25457.678218588066</v>
      </c>
      <c r="Z229" s="256">
        <f t="shared" si="274"/>
        <v>24863.094796772479</v>
      </c>
      <c r="AA229" s="256">
        <f t="shared" si="274"/>
        <v>26505.648905375914</v>
      </c>
      <c r="AB229" s="256">
        <f t="shared" si="274"/>
        <v>26884.121444133471</v>
      </c>
      <c r="AC229" s="256">
        <f t="shared" si="274"/>
        <v>25216.781422395801</v>
      </c>
      <c r="AD229" s="256">
        <f t="shared" si="274"/>
        <v>7822.5427975922375</v>
      </c>
      <c r="AE229" s="256">
        <f t="shared" si="274"/>
        <v>19132.293692193409</v>
      </c>
      <c r="AF229" s="256">
        <f t="shared" si="274"/>
        <v>18802.031146948953</v>
      </c>
      <c r="AH229" s="264">
        <f t="shared" si="266"/>
        <v>249372.84883144751</v>
      </c>
      <c r="AI229" s="264">
        <f t="shared" si="267"/>
        <v>249372.8488314476</v>
      </c>
      <c r="AJ229" s="264">
        <f t="shared" si="268"/>
        <v>0</v>
      </c>
      <c r="AN229" s="264">
        <f t="shared" si="269"/>
        <v>0</v>
      </c>
    </row>
    <row r="230" spans="1:40">
      <c r="A230" s="145" t="s">
        <v>628</v>
      </c>
      <c r="B230" s="125" t="str">
        <f t="shared" si="270"/>
        <v>8750-04302</v>
      </c>
      <c r="C230" s="255" t="str">
        <f t="shared" si="271"/>
        <v>8750</v>
      </c>
      <c r="D230" s="256">
        <f>SUM($F230:K230)</f>
        <v>330.86</v>
      </c>
      <c r="E230" s="257">
        <f t="shared" si="265"/>
        <v>9.6326531277707522E-4</v>
      </c>
      <c r="F230" s="258">
        <f>'Div 9 history'!B230</f>
        <v>330.86</v>
      </c>
      <c r="G230" s="258">
        <f>'Div 9 history'!C230</f>
        <v>0</v>
      </c>
      <c r="H230" s="258">
        <f>'Div 9 history'!D230</f>
        <v>0</v>
      </c>
      <c r="I230" s="258">
        <f>'Div 9 history'!E230</f>
        <v>0</v>
      </c>
      <c r="J230" s="258">
        <f>'Div 9 history'!F230</f>
        <v>0</v>
      </c>
      <c r="K230" s="258">
        <f>'Div 9 history'!G230</f>
        <v>0</v>
      </c>
      <c r="L230" s="256">
        <f t="shared" si="272"/>
        <v>85.742306878056823</v>
      </c>
      <c r="M230" s="256">
        <f t="shared" si="272"/>
        <v>88.054143628721803</v>
      </c>
      <c r="N230" s="256">
        <f t="shared" si="272"/>
        <v>85.997572185942744</v>
      </c>
      <c r="O230" s="256">
        <f t="shared" si="272"/>
        <v>91.67891100070193</v>
      </c>
      <c r="P230" s="256">
        <f t="shared" si="272"/>
        <v>92.987988560765984</v>
      </c>
      <c r="Q230" s="256">
        <f t="shared" si="272"/>
        <v>87.22091913316963</v>
      </c>
      <c r="R230" s="256">
        <f t="shared" si="275"/>
        <v>27.056957084879549</v>
      </c>
      <c r="S230" s="256">
        <f t="shared" si="275"/>
        <v>66.175623804106763</v>
      </c>
      <c r="T230" s="256">
        <f t="shared" si="275"/>
        <v>65.033297102337514</v>
      </c>
      <c r="U230" s="256">
        <f t="shared" si="275"/>
        <v>56.834705208963662</v>
      </c>
      <c r="V230" s="256">
        <f t="shared" si="274"/>
        <v>59.126515673776041</v>
      </c>
      <c r="W230" s="256">
        <f t="shared" si="274"/>
        <v>56.632901125936876</v>
      </c>
      <c r="X230" s="256">
        <f t="shared" si="274"/>
        <v>85.742306878056823</v>
      </c>
      <c r="Y230" s="256">
        <f t="shared" si="274"/>
        <v>88.054143628721803</v>
      </c>
      <c r="Z230" s="256">
        <f t="shared" si="274"/>
        <v>85.997572185942744</v>
      </c>
      <c r="AA230" s="256">
        <f t="shared" si="274"/>
        <v>91.67891100070193</v>
      </c>
      <c r="AB230" s="256">
        <f t="shared" si="274"/>
        <v>92.987988560765984</v>
      </c>
      <c r="AC230" s="256">
        <f t="shared" si="274"/>
        <v>87.22091913316963</v>
      </c>
      <c r="AD230" s="256">
        <f t="shared" si="274"/>
        <v>27.056957084879549</v>
      </c>
      <c r="AE230" s="256">
        <f t="shared" si="274"/>
        <v>66.175623804106763</v>
      </c>
      <c r="AF230" s="256">
        <f t="shared" si="274"/>
        <v>65.033297102337514</v>
      </c>
      <c r="AH230" s="264">
        <f t="shared" si="266"/>
        <v>862.54184138735889</v>
      </c>
      <c r="AI230" s="264">
        <f t="shared" si="267"/>
        <v>862.54184138735934</v>
      </c>
      <c r="AJ230" s="264">
        <f t="shared" si="268"/>
        <v>0</v>
      </c>
      <c r="AN230" s="264">
        <f t="shared" si="269"/>
        <v>0</v>
      </c>
    </row>
    <row r="231" spans="1:40">
      <c r="A231" s="145" t="s">
        <v>629</v>
      </c>
      <c r="B231" s="125" t="str">
        <f t="shared" si="270"/>
        <v>8780-04302</v>
      </c>
      <c r="C231" s="255" t="str">
        <f t="shared" si="271"/>
        <v>8780</v>
      </c>
      <c r="D231" s="256">
        <f>SUM($F231:K231)</f>
        <v>212.35</v>
      </c>
      <c r="E231" s="257">
        <f t="shared" si="265"/>
        <v>6.1823547472711089E-4</v>
      </c>
      <c r="F231" s="258">
        <f>'Div 9 history'!B231</f>
        <v>0</v>
      </c>
      <c r="G231" s="258">
        <f>'Div 9 history'!C231</f>
        <v>94.32</v>
      </c>
      <c r="H231" s="258">
        <f>'Div 9 history'!D231</f>
        <v>118.03</v>
      </c>
      <c r="I231" s="258">
        <f>'Div 9 history'!E231</f>
        <v>0</v>
      </c>
      <c r="J231" s="258">
        <f>'Div 9 history'!F231</f>
        <v>0</v>
      </c>
      <c r="K231" s="258">
        <f>'Div 9 history'!G231</f>
        <v>0</v>
      </c>
      <c r="L231" s="256">
        <f t="shared" si="272"/>
        <v>55.030462629376068</v>
      </c>
      <c r="M231" s="256">
        <f t="shared" si="272"/>
        <v>56.514227768721128</v>
      </c>
      <c r="N231" s="256">
        <f t="shared" si="272"/>
        <v>55.19429503017875</v>
      </c>
      <c r="O231" s="256">
        <f t="shared" si="272"/>
        <v>58.840647860119248</v>
      </c>
      <c r="P231" s="256">
        <f t="shared" si="272"/>
        <v>59.680829870273392</v>
      </c>
      <c r="Q231" s="256">
        <f t="shared" si="272"/>
        <v>55.979454083082182</v>
      </c>
      <c r="R231" s="256">
        <f t="shared" si="275"/>
        <v>17.365486420160103</v>
      </c>
      <c r="S231" s="256">
        <f t="shared" si="275"/>
        <v>42.47232580185598</v>
      </c>
      <c r="T231" s="256">
        <f t="shared" si="275"/>
        <v>41.739166534731815</v>
      </c>
      <c r="U231" s="256">
        <f t="shared" si="275"/>
        <v>36.477209850460717</v>
      </c>
      <c r="V231" s="256">
        <f t="shared" ref="V231:AF244" si="276">$E231*V$251</f>
        <v>37.948121874286223</v>
      </c>
      <c r="W231" s="256">
        <f t="shared" si="276"/>
        <v>36.347689518505391</v>
      </c>
      <c r="X231" s="256">
        <f t="shared" si="276"/>
        <v>55.030462629376068</v>
      </c>
      <c r="Y231" s="256">
        <f t="shared" si="276"/>
        <v>56.514227768721128</v>
      </c>
      <c r="Z231" s="256">
        <f t="shared" si="276"/>
        <v>55.19429503017875</v>
      </c>
      <c r="AA231" s="256">
        <f t="shared" si="276"/>
        <v>58.840647860119248</v>
      </c>
      <c r="AB231" s="256">
        <f t="shared" si="276"/>
        <v>59.680829870273392</v>
      </c>
      <c r="AC231" s="256">
        <f t="shared" si="276"/>
        <v>55.979454083082182</v>
      </c>
      <c r="AD231" s="256">
        <f t="shared" si="276"/>
        <v>17.365486420160103</v>
      </c>
      <c r="AE231" s="256">
        <f t="shared" si="276"/>
        <v>42.47232580185598</v>
      </c>
      <c r="AF231" s="256">
        <f t="shared" si="276"/>
        <v>41.739166534731815</v>
      </c>
      <c r="AH231" s="264">
        <f t="shared" si="266"/>
        <v>553.58991724175075</v>
      </c>
      <c r="AI231" s="264">
        <f t="shared" si="267"/>
        <v>553.58991724175098</v>
      </c>
      <c r="AJ231" s="264">
        <f t="shared" si="268"/>
        <v>0</v>
      </c>
      <c r="AN231" s="264">
        <f t="shared" si="269"/>
        <v>0</v>
      </c>
    </row>
    <row r="232" spans="1:40">
      <c r="A232" s="145" t="s">
        <v>625</v>
      </c>
      <c r="B232" s="125" t="str">
        <f t="shared" si="270"/>
        <v>8800-04302</v>
      </c>
      <c r="C232" s="255" t="str">
        <f t="shared" si="271"/>
        <v>8800</v>
      </c>
      <c r="D232" s="256">
        <f>SUM($F232:K232)</f>
        <v>129.16</v>
      </c>
      <c r="E232" s="257">
        <f t="shared" si="265"/>
        <v>3.7603623223806754E-4</v>
      </c>
      <c r="F232" s="258">
        <f>'Div 9 history'!B232</f>
        <v>0</v>
      </c>
      <c r="G232" s="258">
        <f>'Div 9 history'!C232</f>
        <v>0</v>
      </c>
      <c r="H232" s="258">
        <f>'Div 9 history'!D232</f>
        <v>129.16</v>
      </c>
      <c r="I232" s="258">
        <f>'Div 9 history'!E232</f>
        <v>0</v>
      </c>
      <c r="J232" s="258">
        <f>'Div 9 history'!F232</f>
        <v>0</v>
      </c>
      <c r="K232" s="258">
        <f>'Div 9 history'!G232</f>
        <v>0</v>
      </c>
      <c r="L232" s="256">
        <f t="shared" si="272"/>
        <v>33.471789749047389</v>
      </c>
      <c r="M232" s="256">
        <f t="shared" si="272"/>
        <v>34.374276706418748</v>
      </c>
      <c r="N232" s="256">
        <f t="shared" si="272"/>
        <v>33.571439350590474</v>
      </c>
      <c r="O232" s="256">
        <f t="shared" si="272"/>
        <v>35.7893010483306</v>
      </c>
      <c r="P232" s="256">
        <f t="shared" si="272"/>
        <v>36.300334287942128</v>
      </c>
      <c r="Q232" s="256">
        <f t="shared" si="272"/>
        <v>34.049005365532821</v>
      </c>
      <c r="R232" s="256">
        <f t="shared" si="275"/>
        <v>10.562402759726297</v>
      </c>
      <c r="S232" s="256">
        <f t="shared" si="275"/>
        <v>25.833414648305713</v>
      </c>
      <c r="T232" s="256">
        <f t="shared" si="275"/>
        <v>25.387477040856893</v>
      </c>
      <c r="U232" s="256">
        <f t="shared" si="275"/>
        <v>22.186938659220655</v>
      </c>
      <c r="V232" s="256">
        <f t="shared" si="276"/>
        <v>23.0816078233238</v>
      </c>
      <c r="W232" s="256">
        <f t="shared" si="276"/>
        <v>22.108159068566785</v>
      </c>
      <c r="X232" s="256">
        <f t="shared" si="276"/>
        <v>33.471789749047389</v>
      </c>
      <c r="Y232" s="256">
        <f t="shared" si="276"/>
        <v>34.374276706418748</v>
      </c>
      <c r="Z232" s="256">
        <f t="shared" si="276"/>
        <v>33.571439350590474</v>
      </c>
      <c r="AA232" s="256">
        <f t="shared" si="276"/>
        <v>35.7893010483306</v>
      </c>
      <c r="AB232" s="256">
        <f t="shared" si="276"/>
        <v>36.300334287942128</v>
      </c>
      <c r="AC232" s="256">
        <f t="shared" si="276"/>
        <v>34.049005365532821</v>
      </c>
      <c r="AD232" s="256">
        <f t="shared" si="276"/>
        <v>10.562402759726297</v>
      </c>
      <c r="AE232" s="256">
        <f t="shared" si="276"/>
        <v>25.833414648305713</v>
      </c>
      <c r="AF232" s="256">
        <f t="shared" si="276"/>
        <v>25.387477040856893</v>
      </c>
      <c r="AH232" s="264">
        <f t="shared" si="266"/>
        <v>336.71614650786216</v>
      </c>
      <c r="AI232" s="264">
        <f t="shared" si="267"/>
        <v>336.71614650786228</v>
      </c>
      <c r="AJ232" s="264">
        <f t="shared" si="268"/>
        <v>0</v>
      </c>
      <c r="AN232" s="264">
        <f t="shared" si="269"/>
        <v>0</v>
      </c>
    </row>
    <row r="233" spans="1:40">
      <c r="A233" s="145" t="s">
        <v>627</v>
      </c>
      <c r="B233" s="125" t="str">
        <f t="shared" si="270"/>
        <v>8560-04302</v>
      </c>
      <c r="C233" s="255" t="str">
        <f t="shared" si="271"/>
        <v>8560</v>
      </c>
      <c r="D233" s="256">
        <f>SUM($F233:K233)</f>
        <v>4608.59</v>
      </c>
      <c r="E233" s="257">
        <f t="shared" si="265"/>
        <v>1.3417442083694919E-2</v>
      </c>
      <c r="F233" s="258">
        <f>'Div 9 history'!B233</f>
        <v>1504.7</v>
      </c>
      <c r="G233" s="258">
        <f>'Div 9 history'!C233</f>
        <v>686.11</v>
      </c>
      <c r="H233" s="258">
        <f>'Div 9 history'!D233</f>
        <v>1878.89</v>
      </c>
      <c r="I233" s="258">
        <f>'Div 9 history'!E233</f>
        <v>0</v>
      </c>
      <c r="J233" s="258">
        <f>'Div 9 history'!F233</f>
        <v>0</v>
      </c>
      <c r="K233" s="258">
        <f>'Div 9 history'!G233</f>
        <v>538.89</v>
      </c>
      <c r="L233" s="256">
        <f t="shared" si="272"/>
        <v>1194.315233195744</v>
      </c>
      <c r="M233" s="256">
        <f t="shared" si="272"/>
        <v>1226.5170941966119</v>
      </c>
      <c r="N233" s="256">
        <f t="shared" si="272"/>
        <v>1197.8708553479232</v>
      </c>
      <c r="O233" s="256">
        <f t="shared" si="272"/>
        <v>1277.0069287575559</v>
      </c>
      <c r="P233" s="256">
        <f t="shared" si="272"/>
        <v>1295.2412325492971</v>
      </c>
      <c r="Q233" s="256">
        <f t="shared" si="272"/>
        <v>1214.9110067942158</v>
      </c>
      <c r="R233" s="256">
        <f t="shared" si="275"/>
        <v>376.87971302606854</v>
      </c>
      <c r="S233" s="256">
        <f t="shared" si="275"/>
        <v>921.76847641712004</v>
      </c>
      <c r="T233" s="256">
        <f t="shared" si="275"/>
        <v>905.85686602448652</v>
      </c>
      <c r="U233" s="256">
        <f t="shared" si="275"/>
        <v>791.65766208963862</v>
      </c>
      <c r="V233" s="256">
        <f t="shared" si="276"/>
        <v>823.58057446958685</v>
      </c>
      <c r="W233" s="256">
        <f t="shared" si="276"/>
        <v>788.84670797310469</v>
      </c>
      <c r="X233" s="256">
        <f t="shared" si="276"/>
        <v>1194.315233195744</v>
      </c>
      <c r="Y233" s="256">
        <f t="shared" si="276"/>
        <v>1226.5170941966119</v>
      </c>
      <c r="Z233" s="256">
        <f t="shared" si="276"/>
        <v>1197.8708553479232</v>
      </c>
      <c r="AA233" s="256">
        <f t="shared" si="276"/>
        <v>1277.0069287575559</v>
      </c>
      <c r="AB233" s="256">
        <f t="shared" si="276"/>
        <v>1295.2412325492971</v>
      </c>
      <c r="AC233" s="256">
        <f t="shared" si="276"/>
        <v>1214.9110067942158</v>
      </c>
      <c r="AD233" s="256">
        <f t="shared" si="276"/>
        <v>376.87971302606854</v>
      </c>
      <c r="AE233" s="256">
        <f t="shared" si="276"/>
        <v>921.76847641712004</v>
      </c>
      <c r="AF233" s="256">
        <f t="shared" si="276"/>
        <v>905.85686602448652</v>
      </c>
      <c r="AH233" s="264">
        <f t="shared" si="266"/>
        <v>12014.452350841348</v>
      </c>
      <c r="AI233" s="264">
        <f t="shared" si="267"/>
        <v>12014.452350841357</v>
      </c>
      <c r="AJ233" s="264">
        <f t="shared" si="268"/>
        <v>0</v>
      </c>
      <c r="AN233" s="264">
        <f t="shared" si="269"/>
        <v>0</v>
      </c>
    </row>
    <row r="234" spans="1:40">
      <c r="A234" s="145" t="s">
        <v>1000</v>
      </c>
      <c r="B234" s="125" t="str">
        <f t="shared" si="270"/>
        <v>8570-04302</v>
      </c>
      <c r="C234" s="255" t="str">
        <f t="shared" si="271"/>
        <v>8570</v>
      </c>
      <c r="D234" s="256">
        <f>SUM($F234:K234)</f>
        <v>0</v>
      </c>
      <c r="E234" s="257">
        <f t="shared" si="265"/>
        <v>0</v>
      </c>
      <c r="F234" s="258">
        <f>'Div 9 history'!B234</f>
        <v>0</v>
      </c>
      <c r="G234" s="258">
        <f>'Div 9 history'!C234</f>
        <v>0</v>
      </c>
      <c r="H234" s="258">
        <f>'Div 9 history'!D234</f>
        <v>0</v>
      </c>
      <c r="I234" s="258">
        <f>'Div 9 history'!E234</f>
        <v>0</v>
      </c>
      <c r="J234" s="258">
        <f>'Div 9 history'!F234</f>
        <v>0</v>
      </c>
      <c r="K234" s="258">
        <f>'Div 9 history'!G234</f>
        <v>0</v>
      </c>
      <c r="L234" s="256">
        <f t="shared" si="272"/>
        <v>0</v>
      </c>
      <c r="M234" s="256">
        <f t="shared" si="272"/>
        <v>0</v>
      </c>
      <c r="N234" s="256">
        <f t="shared" si="272"/>
        <v>0</v>
      </c>
      <c r="O234" s="256">
        <f t="shared" si="272"/>
        <v>0</v>
      </c>
      <c r="P234" s="256">
        <f t="shared" si="272"/>
        <v>0</v>
      </c>
      <c r="Q234" s="256">
        <f t="shared" si="272"/>
        <v>0</v>
      </c>
      <c r="R234" s="256">
        <f t="shared" si="275"/>
        <v>0</v>
      </c>
      <c r="S234" s="256">
        <f t="shared" si="275"/>
        <v>0</v>
      </c>
      <c r="T234" s="256">
        <f t="shared" si="275"/>
        <v>0</v>
      </c>
      <c r="U234" s="256">
        <f t="shared" si="275"/>
        <v>0</v>
      </c>
      <c r="V234" s="256">
        <f t="shared" si="276"/>
        <v>0</v>
      </c>
      <c r="W234" s="256">
        <f t="shared" si="276"/>
        <v>0</v>
      </c>
      <c r="X234" s="256">
        <f t="shared" si="276"/>
        <v>0</v>
      </c>
      <c r="Y234" s="256">
        <f t="shared" si="276"/>
        <v>0</v>
      </c>
      <c r="Z234" s="256">
        <f t="shared" si="276"/>
        <v>0</v>
      </c>
      <c r="AA234" s="256">
        <f t="shared" si="276"/>
        <v>0</v>
      </c>
      <c r="AB234" s="256">
        <f t="shared" si="276"/>
        <v>0</v>
      </c>
      <c r="AC234" s="256">
        <f t="shared" si="276"/>
        <v>0</v>
      </c>
      <c r="AD234" s="256">
        <f t="shared" si="276"/>
        <v>0</v>
      </c>
      <c r="AE234" s="256">
        <f t="shared" si="276"/>
        <v>0</v>
      </c>
      <c r="AF234" s="256">
        <f t="shared" si="276"/>
        <v>0</v>
      </c>
      <c r="AH234" s="264">
        <f t="shared" si="266"/>
        <v>0</v>
      </c>
      <c r="AI234" s="264">
        <f t="shared" si="267"/>
        <v>0</v>
      </c>
      <c r="AJ234" s="264">
        <f t="shared" si="268"/>
        <v>0</v>
      </c>
      <c r="AN234" s="264">
        <f t="shared" si="269"/>
        <v>0</v>
      </c>
    </row>
    <row r="235" spans="1:40">
      <c r="A235" s="145" t="s">
        <v>438</v>
      </c>
      <c r="B235" s="125" t="str">
        <f t="shared" si="270"/>
        <v>8700-04302</v>
      </c>
      <c r="C235" s="255" t="str">
        <f t="shared" si="271"/>
        <v>8700</v>
      </c>
      <c r="D235" s="256">
        <f>SUM($F235:K235)</f>
        <v>87.14</v>
      </c>
      <c r="E235" s="257">
        <f t="shared" si="265"/>
        <v>2.5369926662453709E-4</v>
      </c>
      <c r="F235" s="258">
        <f>'Div 9 history'!B235</f>
        <v>0</v>
      </c>
      <c r="G235" s="258">
        <f>'Div 9 history'!C235</f>
        <v>82.2</v>
      </c>
      <c r="H235" s="258">
        <f>'Div 9 history'!D235</f>
        <v>4.9399999999999995</v>
      </c>
      <c r="I235" s="258">
        <f>'Div 9 history'!E235</f>
        <v>0</v>
      </c>
      <c r="J235" s="258">
        <f>'Div 9 history'!F235</f>
        <v>0</v>
      </c>
      <c r="K235" s="258">
        <f>'Div 9 history'!G235</f>
        <v>0</v>
      </c>
      <c r="L235" s="256">
        <f t="shared" si="272"/>
        <v>22.582314638680625</v>
      </c>
      <c r="M235" s="256">
        <f t="shared" si="272"/>
        <v>23.191192878579514</v>
      </c>
      <c r="N235" s="256">
        <f t="shared" si="272"/>
        <v>22.649544944336128</v>
      </c>
      <c r="O235" s="256">
        <f t="shared" si="272"/>
        <v>24.145863218887648</v>
      </c>
      <c r="P235" s="256">
        <f t="shared" si="272"/>
        <v>24.490640522230393</v>
      </c>
      <c r="Q235" s="256">
        <f t="shared" si="272"/>
        <v>22.97174301294929</v>
      </c>
      <c r="R235" s="256">
        <f t="shared" ref="R235:AA244" si="277">$E235*R$251</f>
        <v>7.126105423370622</v>
      </c>
      <c r="S235" s="256">
        <f t="shared" si="277"/>
        <v>17.428954416641066</v>
      </c>
      <c r="T235" s="256">
        <f t="shared" si="277"/>
        <v>17.128094993343684</v>
      </c>
      <c r="U235" s="256">
        <f t="shared" si="277"/>
        <v>14.968797110285601</v>
      </c>
      <c r="V235" s="256">
        <f t="shared" si="277"/>
        <v>15.572400942431374</v>
      </c>
      <c r="W235" s="256">
        <f t="shared" si="277"/>
        <v>14.915647113927763</v>
      </c>
      <c r="X235" s="256">
        <f t="shared" si="277"/>
        <v>22.582314638680625</v>
      </c>
      <c r="Y235" s="256">
        <f t="shared" si="277"/>
        <v>23.191192878579514</v>
      </c>
      <c r="Z235" s="256">
        <f t="shared" si="277"/>
        <v>22.649544944336128</v>
      </c>
      <c r="AA235" s="256">
        <f t="shared" si="277"/>
        <v>24.145863218887648</v>
      </c>
      <c r="AB235" s="256">
        <f t="shared" si="276"/>
        <v>24.490640522230393</v>
      </c>
      <c r="AC235" s="256">
        <f t="shared" si="276"/>
        <v>22.97174301294929</v>
      </c>
      <c r="AD235" s="256">
        <f t="shared" si="276"/>
        <v>7.126105423370622</v>
      </c>
      <c r="AE235" s="256">
        <f t="shared" si="276"/>
        <v>17.428954416641066</v>
      </c>
      <c r="AF235" s="256">
        <f t="shared" si="276"/>
        <v>17.128094993343684</v>
      </c>
      <c r="AH235" s="264">
        <f t="shared" si="266"/>
        <v>227.17129921566362</v>
      </c>
      <c r="AI235" s="264">
        <f t="shared" si="267"/>
        <v>227.17129921566374</v>
      </c>
      <c r="AJ235" s="264">
        <f t="shared" si="268"/>
        <v>0</v>
      </c>
      <c r="AN235" s="264">
        <f t="shared" si="269"/>
        <v>0</v>
      </c>
    </row>
    <row r="236" spans="1:40">
      <c r="A236" s="145" t="s">
        <v>633</v>
      </c>
      <c r="B236" s="125" t="str">
        <f t="shared" si="270"/>
        <v>8750-04307</v>
      </c>
      <c r="C236" s="255" t="str">
        <f t="shared" si="271"/>
        <v>8750</v>
      </c>
      <c r="D236" s="256">
        <f>SUM($F236:K236)</f>
        <v>-324.25</v>
      </c>
      <c r="E236" s="257">
        <f t="shared" si="265"/>
        <v>-9.4402096859084398E-4</v>
      </c>
      <c r="F236" s="258">
        <f>'Div 9 history'!B236</f>
        <v>-324.25</v>
      </c>
      <c r="G236" s="258">
        <f>'Div 9 history'!C236</f>
        <v>0</v>
      </c>
      <c r="H236" s="258">
        <f>'Div 9 history'!D236</f>
        <v>0</v>
      </c>
      <c r="I236" s="258">
        <f>'Div 9 history'!E236</f>
        <v>0</v>
      </c>
      <c r="J236" s="258">
        <f>'Div 9 history'!F236</f>
        <v>0</v>
      </c>
      <c r="K236" s="258">
        <f>'Div 9 history'!G236</f>
        <v>0</v>
      </c>
      <c r="L236" s="256">
        <f t="shared" si="272"/>
        <v>-84.029326619143816</v>
      </c>
      <c r="M236" s="256">
        <f t="shared" si="272"/>
        <v>-86.294976943761853</v>
      </c>
      <c r="N236" s="256">
        <f t="shared" si="272"/>
        <v>-84.279492175820394</v>
      </c>
      <c r="O236" s="256">
        <f t="shared" si="272"/>
        <v>-89.847327848569194</v>
      </c>
      <c r="P236" s="256">
        <f t="shared" si="272"/>
        <v>-91.130252344884155</v>
      </c>
      <c r="Q236" s="256">
        <f t="shared" si="272"/>
        <v>-85.478398805930766</v>
      </c>
      <c r="R236" s="256">
        <f t="shared" si="277"/>
        <v>-26.516406742344778</v>
      </c>
      <c r="S236" s="256">
        <f t="shared" si="277"/>
        <v>-64.853551406883923</v>
      </c>
      <c r="T236" s="256">
        <f t="shared" si="277"/>
        <v>-63.73404638044169</v>
      </c>
      <c r="U236" s="256">
        <f t="shared" si="277"/>
        <v>-55.699247911522903</v>
      </c>
      <c r="V236" s="256">
        <f t="shared" si="276"/>
        <v>-57.945272040203953</v>
      </c>
      <c r="W236" s="256">
        <f t="shared" si="276"/>
        <v>-55.501475518603129</v>
      </c>
      <c r="X236" s="256">
        <f t="shared" si="276"/>
        <v>-84.029326619143816</v>
      </c>
      <c r="Y236" s="256">
        <f t="shared" si="276"/>
        <v>-86.294976943761853</v>
      </c>
      <c r="Z236" s="256">
        <f t="shared" si="276"/>
        <v>-84.279492175820394</v>
      </c>
      <c r="AA236" s="256">
        <f t="shared" si="276"/>
        <v>-89.847327848569194</v>
      </c>
      <c r="AB236" s="256">
        <f t="shared" si="276"/>
        <v>-91.130252344884155</v>
      </c>
      <c r="AC236" s="256">
        <f t="shared" si="276"/>
        <v>-85.478398805930766</v>
      </c>
      <c r="AD236" s="256">
        <f t="shared" si="276"/>
        <v>-26.516406742344778</v>
      </c>
      <c r="AE236" s="256">
        <f t="shared" si="276"/>
        <v>-64.853551406883923</v>
      </c>
      <c r="AF236" s="256">
        <f t="shared" si="276"/>
        <v>-63.73404638044169</v>
      </c>
      <c r="AH236" s="264">
        <f t="shared" si="266"/>
        <v>-845.30977473811026</v>
      </c>
      <c r="AI236" s="264">
        <f t="shared" si="267"/>
        <v>-845.30977473811049</v>
      </c>
      <c r="AJ236" s="264">
        <f t="shared" si="268"/>
        <v>0</v>
      </c>
      <c r="AN236" s="264">
        <f t="shared" si="269"/>
        <v>0</v>
      </c>
    </row>
    <row r="237" spans="1:40">
      <c r="A237" s="145" t="s">
        <v>634</v>
      </c>
      <c r="B237" s="125" t="str">
        <f t="shared" si="270"/>
        <v>8780-04307</v>
      </c>
      <c r="C237" s="255" t="str">
        <f t="shared" si="271"/>
        <v>8780</v>
      </c>
      <c r="D237" s="256">
        <f>SUM($F237:K237)</f>
        <v>-208.10000000000002</v>
      </c>
      <c r="E237" s="257">
        <f t="shared" si="265"/>
        <v>-6.0586203103702287E-4</v>
      </c>
      <c r="F237" s="258">
        <f>'Div 9 history'!B237</f>
        <v>0</v>
      </c>
      <c r="G237" s="258">
        <f>'Div 9 history'!C237</f>
        <v>-92.43</v>
      </c>
      <c r="H237" s="258">
        <f>'Div 9 history'!D237</f>
        <v>-115.67</v>
      </c>
      <c r="I237" s="258">
        <f>'Div 9 history'!E237</f>
        <v>0</v>
      </c>
      <c r="J237" s="258">
        <f>'Div 9 history'!F237</f>
        <v>0</v>
      </c>
      <c r="K237" s="258">
        <f>'Div 9 history'!G237</f>
        <v>0</v>
      </c>
      <c r="L237" s="256">
        <f t="shared" si="272"/>
        <v>-53.929075927351832</v>
      </c>
      <c r="M237" s="256">
        <f t="shared" si="272"/>
        <v>-55.383144801840686</v>
      </c>
      <c r="N237" s="256">
        <f t="shared" si="272"/>
        <v>-54.089629365576641</v>
      </c>
      <c r="O237" s="256">
        <f t="shared" si="272"/>
        <v>-57.663003624633006</v>
      </c>
      <c r="P237" s="256">
        <f t="shared" si="272"/>
        <v>-58.486370124812318</v>
      </c>
      <c r="Q237" s="256">
        <f t="shared" si="272"/>
        <v>-54.859074144993663</v>
      </c>
      <c r="R237" s="256">
        <f t="shared" si="277"/>
        <v>-17.017931358772397</v>
      </c>
      <c r="S237" s="256">
        <f t="shared" si="277"/>
        <v>-41.622279252960823</v>
      </c>
      <c r="T237" s="256">
        <f t="shared" si="277"/>
        <v>-40.903793528974305</v>
      </c>
      <c r="U237" s="256">
        <f t="shared" si="277"/>
        <v>-35.747150317310464</v>
      </c>
      <c r="V237" s="256">
        <f t="shared" si="276"/>
        <v>-37.188623320174081</v>
      </c>
      <c r="W237" s="256">
        <f t="shared" si="276"/>
        <v>-35.620222221808213</v>
      </c>
      <c r="X237" s="256">
        <f t="shared" si="276"/>
        <v>-53.929075927351832</v>
      </c>
      <c r="Y237" s="256">
        <f t="shared" si="276"/>
        <v>-55.383144801840686</v>
      </c>
      <c r="Z237" s="256">
        <f t="shared" si="276"/>
        <v>-54.089629365576641</v>
      </c>
      <c r="AA237" s="256">
        <f t="shared" si="276"/>
        <v>-57.663003624633006</v>
      </c>
      <c r="AB237" s="256">
        <f t="shared" si="276"/>
        <v>-58.486370124812318</v>
      </c>
      <c r="AC237" s="256">
        <f t="shared" si="276"/>
        <v>-54.859074144993663</v>
      </c>
      <c r="AD237" s="256">
        <f t="shared" si="276"/>
        <v>-17.017931358772397</v>
      </c>
      <c r="AE237" s="256">
        <f t="shared" si="276"/>
        <v>-41.622279252960823</v>
      </c>
      <c r="AF237" s="256">
        <f t="shared" si="276"/>
        <v>-40.903793528974305</v>
      </c>
      <c r="AH237" s="264">
        <f t="shared" si="266"/>
        <v>-542.5102979892082</v>
      </c>
      <c r="AI237" s="264">
        <f t="shared" si="267"/>
        <v>-542.51029798920842</v>
      </c>
      <c r="AJ237" s="264">
        <f t="shared" si="268"/>
        <v>0</v>
      </c>
      <c r="AN237" s="264">
        <f t="shared" si="269"/>
        <v>0</v>
      </c>
    </row>
    <row r="238" spans="1:40">
      <c r="A238" s="145" t="s">
        <v>630</v>
      </c>
      <c r="B238" s="125" t="str">
        <f t="shared" si="270"/>
        <v>8800-04307</v>
      </c>
      <c r="C238" s="255" t="str">
        <f t="shared" si="271"/>
        <v>8800</v>
      </c>
      <c r="D238" s="256">
        <f>SUM($F238:K238)</f>
        <v>-126.58</v>
      </c>
      <c r="E238" s="257">
        <f t="shared" si="265"/>
        <v>-3.6852482406855521E-4</v>
      </c>
      <c r="F238" s="258">
        <f>'Div 9 history'!B238</f>
        <v>0</v>
      </c>
      <c r="G238" s="258">
        <f>'Div 9 history'!C238</f>
        <v>0</v>
      </c>
      <c r="H238" s="258">
        <f>'Div 9 history'!D238</f>
        <v>-126.58</v>
      </c>
      <c r="I238" s="258">
        <f>'Div 9 history'!E238</f>
        <v>0</v>
      </c>
      <c r="J238" s="258">
        <f>'Div 9 history'!F238</f>
        <v>0</v>
      </c>
      <c r="K238" s="258">
        <f>'Div 9 history'!G238</f>
        <v>0</v>
      </c>
      <c r="L238" s="256">
        <f t="shared" si="272"/>
        <v>-32.80318323346561</v>
      </c>
      <c r="M238" s="256">
        <f t="shared" si="272"/>
        <v>-33.687642811230141</v>
      </c>
      <c r="N238" s="256">
        <f t="shared" si="272"/>
        <v>-32.900842311843782</v>
      </c>
      <c r="O238" s="256">
        <f t="shared" si="272"/>
        <v>-35.074401724200115</v>
      </c>
      <c r="P238" s="256">
        <f t="shared" si="272"/>
        <v>-35.575226960109283</v>
      </c>
      <c r="Q238" s="256">
        <f t="shared" si="272"/>
        <v>-33.36886883841084</v>
      </c>
      <c r="R238" s="256">
        <f t="shared" si="277"/>
        <v>-10.351416393048581</v>
      </c>
      <c r="S238" s="256">
        <f t="shared" si="277"/>
        <v>-25.31738639038818</v>
      </c>
      <c r="T238" s="256">
        <f t="shared" si="277"/>
        <v>-24.880356486773504</v>
      </c>
      <c r="U238" s="256">
        <f t="shared" si="277"/>
        <v>-21.743749577920028</v>
      </c>
      <c r="V238" s="256">
        <f t="shared" si="276"/>
        <v>-22.620547524592187</v>
      </c>
      <c r="W238" s="256">
        <f t="shared" si="276"/>
        <v>-21.666543627277669</v>
      </c>
      <c r="X238" s="256">
        <f t="shared" si="276"/>
        <v>-32.80318323346561</v>
      </c>
      <c r="Y238" s="256">
        <f t="shared" si="276"/>
        <v>-33.687642811230141</v>
      </c>
      <c r="Z238" s="256">
        <f t="shared" si="276"/>
        <v>-32.900842311843782</v>
      </c>
      <c r="AA238" s="256">
        <f t="shared" si="276"/>
        <v>-35.074401724200115</v>
      </c>
      <c r="AB238" s="256">
        <f t="shared" si="276"/>
        <v>-35.575226960109283</v>
      </c>
      <c r="AC238" s="256">
        <f t="shared" si="276"/>
        <v>-33.36886883841084</v>
      </c>
      <c r="AD238" s="256">
        <f t="shared" si="276"/>
        <v>-10.351416393048581</v>
      </c>
      <c r="AE238" s="256">
        <f t="shared" si="276"/>
        <v>-25.31738639038818</v>
      </c>
      <c r="AF238" s="256">
        <f t="shared" si="276"/>
        <v>-24.880356486773504</v>
      </c>
      <c r="AH238" s="264">
        <f t="shared" si="266"/>
        <v>-329.99016587925973</v>
      </c>
      <c r="AI238" s="264">
        <f t="shared" si="267"/>
        <v>-329.99016587925996</v>
      </c>
      <c r="AJ238" s="264">
        <f t="shared" si="268"/>
        <v>0</v>
      </c>
      <c r="AN238" s="264">
        <f t="shared" si="269"/>
        <v>0</v>
      </c>
    </row>
    <row r="239" spans="1:40">
      <c r="A239" s="145" t="s">
        <v>632</v>
      </c>
      <c r="B239" s="125" t="str">
        <f t="shared" si="270"/>
        <v>8560-04307</v>
      </c>
      <c r="C239" s="255" t="str">
        <f t="shared" si="271"/>
        <v>8560</v>
      </c>
      <c r="D239" s="256">
        <f>SUM($F239:K239)</f>
        <v>-4516.42</v>
      </c>
      <c r="E239" s="257">
        <f t="shared" si="265"/>
        <v>-1.3149098482538349E-2</v>
      </c>
      <c r="F239" s="258">
        <f>'Div 9 history'!B239</f>
        <v>-1474.61</v>
      </c>
      <c r="G239" s="258">
        <f>'Div 9 history'!C239</f>
        <v>-672.39</v>
      </c>
      <c r="H239" s="258">
        <f>'Div 9 history'!D239</f>
        <v>-1841.31</v>
      </c>
      <c r="I239" s="258">
        <f>'Div 9 history'!E239</f>
        <v>0</v>
      </c>
      <c r="J239" s="258">
        <f>'Div 9 history'!F239</f>
        <v>0</v>
      </c>
      <c r="K239" s="258">
        <f>'Div 9 history'!G239</f>
        <v>-528.11</v>
      </c>
      <c r="L239" s="256">
        <f t="shared" si="272"/>
        <v>-1170.4293950014912</v>
      </c>
      <c r="M239" s="256">
        <f t="shared" si="272"/>
        <v>-1201.9872313595833</v>
      </c>
      <c r="N239" s="256">
        <f t="shared" si="272"/>
        <v>-1173.9139060993639</v>
      </c>
      <c r="O239" s="256">
        <f t="shared" si="272"/>
        <v>-1251.4672889493752</v>
      </c>
      <c r="P239" s="256">
        <f t="shared" si="272"/>
        <v>-1269.3369137871448</v>
      </c>
      <c r="Q239" s="256">
        <f t="shared" si="272"/>
        <v>-1190.6132611721875</v>
      </c>
      <c r="R239" s="256">
        <f t="shared" si="277"/>
        <v>-369.3422659653379</v>
      </c>
      <c r="S239" s="256">
        <f t="shared" si="277"/>
        <v>-903.3334669084926</v>
      </c>
      <c r="T239" s="256">
        <f t="shared" si="277"/>
        <v>-887.74008250903466</v>
      </c>
      <c r="U239" s="256">
        <f t="shared" si="277"/>
        <v>-775.82481804953056</v>
      </c>
      <c r="V239" s="256">
        <f t="shared" si="276"/>
        <v>-807.10928465017105</v>
      </c>
      <c r="W239" s="256">
        <f t="shared" si="276"/>
        <v>-773.07008191743887</v>
      </c>
      <c r="X239" s="256">
        <f t="shared" si="276"/>
        <v>-1170.4293950014912</v>
      </c>
      <c r="Y239" s="256">
        <f t="shared" si="276"/>
        <v>-1201.9872313595833</v>
      </c>
      <c r="Z239" s="256">
        <f t="shared" si="276"/>
        <v>-1173.9139060993639</v>
      </c>
      <c r="AA239" s="256">
        <f t="shared" si="276"/>
        <v>-1251.4672889493752</v>
      </c>
      <c r="AB239" s="256">
        <f t="shared" si="276"/>
        <v>-1269.3369137871448</v>
      </c>
      <c r="AC239" s="256">
        <f t="shared" si="276"/>
        <v>-1190.6132611721875</v>
      </c>
      <c r="AD239" s="256">
        <f t="shared" si="276"/>
        <v>-369.3422659653379</v>
      </c>
      <c r="AE239" s="256">
        <f t="shared" si="276"/>
        <v>-903.3334669084926</v>
      </c>
      <c r="AF239" s="256">
        <f t="shared" si="276"/>
        <v>-887.74008250903466</v>
      </c>
      <c r="AH239" s="264">
        <f t="shared" si="266"/>
        <v>-11774.167996369146</v>
      </c>
      <c r="AI239" s="264">
        <f t="shared" si="267"/>
        <v>-11774.167996369153</v>
      </c>
      <c r="AJ239" s="264">
        <f t="shared" si="268"/>
        <v>0</v>
      </c>
      <c r="AN239" s="264">
        <f t="shared" si="269"/>
        <v>0</v>
      </c>
    </row>
    <row r="240" spans="1:40">
      <c r="A240" s="145" t="s">
        <v>1001</v>
      </c>
      <c r="B240" s="125" t="str">
        <f t="shared" si="270"/>
        <v>8570-04307</v>
      </c>
      <c r="C240" s="255" t="str">
        <f t="shared" si="271"/>
        <v>8570</v>
      </c>
      <c r="D240" s="256">
        <f>SUM($F240:K240)</f>
        <v>0</v>
      </c>
      <c r="E240" s="257">
        <f t="shared" si="265"/>
        <v>0</v>
      </c>
      <c r="F240" s="258">
        <f>'Div 9 history'!B240</f>
        <v>0</v>
      </c>
      <c r="G240" s="258">
        <f>'Div 9 history'!C240</f>
        <v>0</v>
      </c>
      <c r="H240" s="258">
        <f>'Div 9 history'!D240</f>
        <v>0</v>
      </c>
      <c r="I240" s="258">
        <f>'Div 9 history'!E240</f>
        <v>0</v>
      </c>
      <c r="J240" s="258">
        <f>'Div 9 history'!F240</f>
        <v>0</v>
      </c>
      <c r="K240" s="258">
        <f>'Div 9 history'!G240</f>
        <v>0</v>
      </c>
      <c r="L240" s="256">
        <f t="shared" si="272"/>
        <v>0</v>
      </c>
      <c r="M240" s="256">
        <f t="shared" si="272"/>
        <v>0</v>
      </c>
      <c r="N240" s="256">
        <f t="shared" si="272"/>
        <v>0</v>
      </c>
      <c r="O240" s="256">
        <f t="shared" si="272"/>
        <v>0</v>
      </c>
      <c r="P240" s="256">
        <f t="shared" si="272"/>
        <v>0</v>
      </c>
      <c r="Q240" s="256">
        <f t="shared" si="272"/>
        <v>0</v>
      </c>
      <c r="R240" s="256">
        <f t="shared" si="277"/>
        <v>0</v>
      </c>
      <c r="S240" s="256">
        <f t="shared" si="277"/>
        <v>0</v>
      </c>
      <c r="T240" s="256">
        <f t="shared" si="277"/>
        <v>0</v>
      </c>
      <c r="U240" s="256">
        <f t="shared" si="277"/>
        <v>0</v>
      </c>
      <c r="V240" s="256">
        <f t="shared" si="276"/>
        <v>0</v>
      </c>
      <c r="W240" s="256">
        <f t="shared" si="276"/>
        <v>0</v>
      </c>
      <c r="X240" s="256">
        <f t="shared" si="276"/>
        <v>0</v>
      </c>
      <c r="Y240" s="256">
        <f t="shared" si="276"/>
        <v>0</v>
      </c>
      <c r="Z240" s="256">
        <f t="shared" si="276"/>
        <v>0</v>
      </c>
      <c r="AA240" s="256">
        <f t="shared" si="276"/>
        <v>0</v>
      </c>
      <c r="AB240" s="256">
        <f t="shared" si="276"/>
        <v>0</v>
      </c>
      <c r="AC240" s="256">
        <f t="shared" si="276"/>
        <v>0</v>
      </c>
      <c r="AD240" s="256">
        <f t="shared" si="276"/>
        <v>0</v>
      </c>
      <c r="AE240" s="256">
        <f t="shared" si="276"/>
        <v>0</v>
      </c>
      <c r="AF240" s="256">
        <f t="shared" si="276"/>
        <v>0</v>
      </c>
      <c r="AH240" s="264">
        <f t="shared" si="266"/>
        <v>0</v>
      </c>
      <c r="AI240" s="264">
        <f t="shared" si="267"/>
        <v>0</v>
      </c>
      <c r="AJ240" s="264">
        <f t="shared" si="268"/>
        <v>0</v>
      </c>
      <c r="AN240" s="264">
        <f t="shared" si="269"/>
        <v>0</v>
      </c>
    </row>
    <row r="241" spans="1:40">
      <c r="A241" s="145" t="s">
        <v>443</v>
      </c>
      <c r="B241" s="125" t="str">
        <f t="shared" si="270"/>
        <v>8700-04307</v>
      </c>
      <c r="C241" s="255" t="str">
        <f t="shared" si="271"/>
        <v>8700</v>
      </c>
      <c r="D241" s="256">
        <f>SUM($F241:K241)</f>
        <v>-85.4</v>
      </c>
      <c r="E241" s="257">
        <f t="shared" si="265"/>
        <v>-2.4863343320788921E-4</v>
      </c>
      <c r="F241" s="258">
        <f>'Div 9 history'!B241</f>
        <v>0</v>
      </c>
      <c r="G241" s="258">
        <f>'Div 9 history'!C241</f>
        <v>-80.56</v>
      </c>
      <c r="H241" s="258">
        <f>'Div 9 history'!D241</f>
        <v>-4.84</v>
      </c>
      <c r="I241" s="258">
        <f>'Div 9 history'!E241</f>
        <v>0</v>
      </c>
      <c r="J241" s="258">
        <f>'Div 9 history'!F241</f>
        <v>0</v>
      </c>
      <c r="K241" s="258">
        <f>'Div 9 history'!G241</f>
        <v>0</v>
      </c>
      <c r="L241" s="256">
        <f t="shared" si="272"/>
        <v>-22.131393965381289</v>
      </c>
      <c r="M241" s="256">
        <f t="shared" si="272"/>
        <v>-22.728114205080221</v>
      </c>
      <c r="N241" s="256">
        <f t="shared" si="272"/>
        <v>-22.197281825181378</v>
      </c>
      <c r="O241" s="256">
        <f t="shared" si="272"/>
        <v>-23.663721814241509</v>
      </c>
      <c r="P241" s="256">
        <f t="shared" si="272"/>
        <v>-24.001614649971032</v>
      </c>
      <c r="Q241" s="256">
        <f t="shared" si="272"/>
        <v>-22.513046285355397</v>
      </c>
      <c r="R241" s="256">
        <f t="shared" si="277"/>
        <v>-6.9838122923554176</v>
      </c>
      <c r="S241" s="256">
        <f t="shared" si="277"/>
        <v>-17.080935358975751</v>
      </c>
      <c r="T241" s="256">
        <f t="shared" si="277"/>
        <v>-16.786083456868838</v>
      </c>
      <c r="U241" s="256">
        <f t="shared" si="277"/>
        <v>-14.669902148478199</v>
      </c>
      <c r="V241" s="256">
        <f t="shared" si="276"/>
        <v>-15.261453299100749</v>
      </c>
      <c r="W241" s="256">
        <f t="shared" si="276"/>
        <v>-14.617813444221149</v>
      </c>
      <c r="X241" s="256">
        <f t="shared" si="276"/>
        <v>-22.131393965381289</v>
      </c>
      <c r="Y241" s="256">
        <f t="shared" si="276"/>
        <v>-22.728114205080221</v>
      </c>
      <c r="Z241" s="256">
        <f t="shared" si="276"/>
        <v>-22.197281825181378</v>
      </c>
      <c r="AA241" s="256">
        <f t="shared" si="276"/>
        <v>-23.663721814241509</v>
      </c>
      <c r="AB241" s="256">
        <f t="shared" si="276"/>
        <v>-24.001614649971032</v>
      </c>
      <c r="AC241" s="256">
        <f t="shared" si="276"/>
        <v>-22.513046285355397</v>
      </c>
      <c r="AD241" s="256">
        <f t="shared" si="276"/>
        <v>-6.9838122923554176</v>
      </c>
      <c r="AE241" s="256">
        <f t="shared" si="276"/>
        <v>-17.080935358975751</v>
      </c>
      <c r="AF241" s="256">
        <f t="shared" si="276"/>
        <v>-16.786083456868838</v>
      </c>
      <c r="AH241" s="264">
        <f t="shared" si="266"/>
        <v>-222.63517274521084</v>
      </c>
      <c r="AI241" s="264">
        <f t="shared" si="267"/>
        <v>-222.63517274521092</v>
      </c>
      <c r="AJ241" s="264">
        <f t="shared" si="268"/>
        <v>0</v>
      </c>
      <c r="AN241" s="264">
        <f t="shared" si="269"/>
        <v>0</v>
      </c>
    </row>
    <row r="242" spans="1:40">
      <c r="A242" s="145" t="s">
        <v>441</v>
      </c>
      <c r="B242" s="125" t="str">
        <f t="shared" si="270"/>
        <v>8810-04307</v>
      </c>
      <c r="C242" s="255" t="str">
        <f t="shared" si="271"/>
        <v>8810</v>
      </c>
      <c r="D242" s="256">
        <f>SUM($F242:K242)</f>
        <v>-103015.98999999999</v>
      </c>
      <c r="E242" s="257">
        <f t="shared" si="265"/>
        <v>-0.29992060033969065</v>
      </c>
      <c r="F242" s="258">
        <f>'Div 9 history'!B242</f>
        <v>-16762.18</v>
      </c>
      <c r="G242" s="258">
        <f>'Div 9 history'!C242</f>
        <v>-16762.21</v>
      </c>
      <c r="H242" s="258">
        <f>'Div 9 history'!D242</f>
        <v>-16762.150000000001</v>
      </c>
      <c r="I242" s="258">
        <f>'Div 9 history'!E242</f>
        <v>-20853.099999999999</v>
      </c>
      <c r="J242" s="258">
        <f>'Div 9 history'!F242</f>
        <v>-15938.15</v>
      </c>
      <c r="K242" s="258">
        <f>'Div 9 history'!G242</f>
        <v>-15938.2</v>
      </c>
      <c r="L242" s="256">
        <f t="shared" si="272"/>
        <v>-26696.574466320595</v>
      </c>
      <c r="M242" s="256">
        <f t="shared" si="272"/>
        <v>-27416.383907135852</v>
      </c>
      <c r="N242" s="256">
        <f t="shared" si="272"/>
        <v>-26776.053425410613</v>
      </c>
      <c r="O242" s="256">
        <f t="shared" si="272"/>
        <v>-28544.985126214109</v>
      </c>
      <c r="P242" s="256">
        <f t="shared" si="272"/>
        <v>-28952.57722207575</v>
      </c>
      <c r="Q242" s="256">
        <f t="shared" si="272"/>
        <v>-27156.952587842021</v>
      </c>
      <c r="R242" s="256">
        <f t="shared" si="277"/>
        <v>-8424.4067596154891</v>
      </c>
      <c r="S242" s="256">
        <f t="shared" si="277"/>
        <v>-20604.326301298504</v>
      </c>
      <c r="T242" s="256">
        <f t="shared" si="277"/>
        <v>-20248.653460561658</v>
      </c>
      <c r="U242" s="256">
        <f t="shared" si="277"/>
        <v>-17695.954250920477</v>
      </c>
      <c r="V242" s="256">
        <f t="shared" si="276"/>
        <v>-18409.52834245468</v>
      </c>
      <c r="W242" s="256">
        <f t="shared" si="276"/>
        <v>-17633.120885149314</v>
      </c>
      <c r="X242" s="256">
        <f t="shared" si="276"/>
        <v>-26696.574466320595</v>
      </c>
      <c r="Y242" s="256">
        <f t="shared" si="276"/>
        <v>-27416.383907135852</v>
      </c>
      <c r="Z242" s="256">
        <f t="shared" si="276"/>
        <v>-26776.053425410613</v>
      </c>
      <c r="AA242" s="256">
        <f t="shared" si="276"/>
        <v>-28544.985126214109</v>
      </c>
      <c r="AB242" s="256">
        <f t="shared" si="276"/>
        <v>-28952.57722207575</v>
      </c>
      <c r="AC242" s="256">
        <f t="shared" si="276"/>
        <v>-27156.952587842021</v>
      </c>
      <c r="AD242" s="256">
        <f t="shared" si="276"/>
        <v>-8424.4067596154891</v>
      </c>
      <c r="AE242" s="256">
        <f t="shared" si="276"/>
        <v>-20604.326301298504</v>
      </c>
      <c r="AF242" s="256">
        <f t="shared" si="276"/>
        <v>-20248.653460561658</v>
      </c>
      <c r="AH242" s="264">
        <f t="shared" si="266"/>
        <v>-268559.51673499891</v>
      </c>
      <c r="AI242" s="264">
        <f t="shared" si="267"/>
        <v>-268559.51673499908</v>
      </c>
      <c r="AJ242" s="264">
        <f t="shared" si="268"/>
        <v>0</v>
      </c>
      <c r="AN242" s="264">
        <f t="shared" si="269"/>
        <v>0</v>
      </c>
    </row>
    <row r="243" spans="1:40">
      <c r="A243" s="145" t="s">
        <v>1002</v>
      </c>
      <c r="B243" s="125" t="str">
        <f t="shared" si="270"/>
        <v>8930-04307</v>
      </c>
      <c r="C243" s="255" t="str">
        <f t="shared" si="271"/>
        <v>8930</v>
      </c>
      <c r="D243" s="256">
        <f>SUM($F243:K243)</f>
        <v>0</v>
      </c>
      <c r="E243" s="257">
        <f t="shared" si="265"/>
        <v>0</v>
      </c>
      <c r="F243" s="258">
        <f>'Div 9 history'!B243</f>
        <v>0</v>
      </c>
      <c r="G243" s="258">
        <f>'Div 9 history'!C243</f>
        <v>0</v>
      </c>
      <c r="H243" s="258">
        <f>'Div 9 history'!D243</f>
        <v>0</v>
      </c>
      <c r="I243" s="258">
        <f>'Div 9 history'!E243</f>
        <v>0</v>
      </c>
      <c r="J243" s="258">
        <f>'Div 9 history'!F243</f>
        <v>0</v>
      </c>
      <c r="K243" s="258">
        <f>'Div 9 history'!G243</f>
        <v>0</v>
      </c>
      <c r="L243" s="256">
        <f t="shared" si="272"/>
        <v>0</v>
      </c>
      <c r="M243" s="256">
        <f t="shared" si="272"/>
        <v>0</v>
      </c>
      <c r="N243" s="256">
        <f t="shared" si="272"/>
        <v>0</v>
      </c>
      <c r="O243" s="256">
        <f t="shared" si="272"/>
        <v>0</v>
      </c>
      <c r="P243" s="256">
        <f t="shared" si="272"/>
        <v>0</v>
      </c>
      <c r="Q243" s="256">
        <f t="shared" si="272"/>
        <v>0</v>
      </c>
      <c r="R243" s="256">
        <f t="shared" si="277"/>
        <v>0</v>
      </c>
      <c r="S243" s="256">
        <f t="shared" si="277"/>
        <v>0</v>
      </c>
      <c r="T243" s="256">
        <f t="shared" si="277"/>
        <v>0</v>
      </c>
      <c r="U243" s="256">
        <f t="shared" si="277"/>
        <v>0</v>
      </c>
      <c r="V243" s="256">
        <f t="shared" si="276"/>
        <v>0</v>
      </c>
      <c r="W243" s="256">
        <f t="shared" si="276"/>
        <v>0</v>
      </c>
      <c r="X243" s="256">
        <f t="shared" si="276"/>
        <v>0</v>
      </c>
      <c r="Y243" s="256">
        <f t="shared" si="276"/>
        <v>0</v>
      </c>
      <c r="Z243" s="256">
        <f t="shared" si="276"/>
        <v>0</v>
      </c>
      <c r="AA243" s="256">
        <f t="shared" si="276"/>
        <v>0</v>
      </c>
      <c r="AB243" s="256">
        <f t="shared" si="276"/>
        <v>0</v>
      </c>
      <c r="AC243" s="256">
        <f t="shared" si="276"/>
        <v>0</v>
      </c>
      <c r="AD243" s="256">
        <f t="shared" si="276"/>
        <v>0</v>
      </c>
      <c r="AE243" s="256">
        <f t="shared" si="276"/>
        <v>0</v>
      </c>
      <c r="AF243" s="256">
        <f t="shared" si="276"/>
        <v>0</v>
      </c>
      <c r="AH243" s="264">
        <f t="shared" si="266"/>
        <v>0</v>
      </c>
      <c r="AI243" s="264">
        <f t="shared" si="267"/>
        <v>0</v>
      </c>
      <c r="AJ243" s="264">
        <f t="shared" si="268"/>
        <v>0</v>
      </c>
      <c r="AN243" s="264">
        <f t="shared" si="269"/>
        <v>0</v>
      </c>
    </row>
    <row r="244" spans="1:40">
      <c r="A244" s="145" t="s">
        <v>631</v>
      </c>
      <c r="B244" s="125" t="str">
        <f t="shared" si="270"/>
        <v>9030-04307</v>
      </c>
      <c r="C244" s="255" t="str">
        <f t="shared" si="271"/>
        <v>9030</v>
      </c>
      <c r="D244" s="256">
        <f>SUM($F244:K244)</f>
        <v>-1295.3800000000001</v>
      </c>
      <c r="E244" s="257">
        <f t="shared" si="265"/>
        <v>-3.7713674087685662E-3</v>
      </c>
      <c r="F244" s="258">
        <f>'Div 9 history'!B244</f>
        <v>0</v>
      </c>
      <c r="G244" s="258">
        <f>'Div 9 history'!C244</f>
        <v>-1295.3800000000001</v>
      </c>
      <c r="H244" s="258">
        <f>'Div 9 history'!D244</f>
        <v>0</v>
      </c>
      <c r="I244" s="258">
        <f>'Div 9 history'!E244</f>
        <v>0</v>
      </c>
      <c r="J244" s="258">
        <f>'Div 9 history'!F244</f>
        <v>0</v>
      </c>
      <c r="K244" s="258">
        <f>'Div 9 history'!G244</f>
        <v>0</v>
      </c>
      <c r="L244" s="256">
        <f t="shared" si="272"/>
        <v>-335.6974837807449</v>
      </c>
      <c r="M244" s="256">
        <f t="shared" si="272"/>
        <v>-344.74876556178947</v>
      </c>
      <c r="N244" s="256">
        <f t="shared" si="272"/>
        <v>-336.69689614406855</v>
      </c>
      <c r="O244" s="256">
        <f t="shared" si="272"/>
        <v>-358.94042112098555</v>
      </c>
      <c r="P244" s="256">
        <f t="shared" si="272"/>
        <v>-364.06570942950202</v>
      </c>
      <c r="Q244" s="256">
        <f t="shared" si="272"/>
        <v>-341.48653275320464</v>
      </c>
      <c r="R244" s="256">
        <f t="shared" si="277"/>
        <v>-105.93314715774427</v>
      </c>
      <c r="S244" s="256">
        <f t="shared" si="277"/>
        <v>-259.09018788419218</v>
      </c>
      <c r="T244" s="256">
        <f t="shared" si="277"/>
        <v>-254.61776098780746</v>
      </c>
      <c r="U244" s="256">
        <f t="shared" si="277"/>
        <v>-222.51871012992612</v>
      </c>
      <c r="V244" s="256">
        <f t="shared" si="276"/>
        <v>-231.49158518254248</v>
      </c>
      <c r="W244" s="256">
        <f t="shared" si="276"/>
        <v>-221.72860865778915</v>
      </c>
      <c r="X244" s="256">
        <f t="shared" si="276"/>
        <v>-335.6974837807449</v>
      </c>
      <c r="Y244" s="256">
        <f t="shared" si="276"/>
        <v>-344.74876556178947</v>
      </c>
      <c r="Z244" s="256">
        <f t="shared" si="276"/>
        <v>-336.69689614406855</v>
      </c>
      <c r="AA244" s="256">
        <f t="shared" si="276"/>
        <v>-358.94042112098555</v>
      </c>
      <c r="AB244" s="256">
        <f t="shared" si="276"/>
        <v>-364.06570942950202</v>
      </c>
      <c r="AC244" s="256">
        <f t="shared" si="276"/>
        <v>-341.48653275320464</v>
      </c>
      <c r="AD244" s="256">
        <f t="shared" si="276"/>
        <v>-105.93314715774427</v>
      </c>
      <c r="AE244" s="256">
        <f t="shared" si="276"/>
        <v>-259.09018788419218</v>
      </c>
      <c r="AF244" s="256">
        <f t="shared" si="276"/>
        <v>-254.61776098780746</v>
      </c>
      <c r="AH244" s="264">
        <f t="shared" si="266"/>
        <v>-3377.0158087902951</v>
      </c>
      <c r="AI244" s="264">
        <f t="shared" si="267"/>
        <v>-3377.0158087902973</v>
      </c>
      <c r="AJ244" s="264">
        <f t="shared" si="268"/>
        <v>0</v>
      </c>
      <c r="AN244" s="264">
        <f t="shared" si="269"/>
        <v>0</v>
      </c>
    </row>
    <row r="245" spans="1:40">
      <c r="A245" s="145" t="s">
        <v>1003</v>
      </c>
      <c r="B245" s="125" t="str">
        <f t="shared" si="270"/>
        <v>8711-04307</v>
      </c>
      <c r="C245" s="255" t="str">
        <f t="shared" si="271"/>
        <v>8711</v>
      </c>
      <c r="D245" s="256">
        <f>SUM($F245:K245)</f>
        <v>0</v>
      </c>
      <c r="E245" s="257">
        <f t="shared" si="265"/>
        <v>0</v>
      </c>
      <c r="F245" s="258">
        <f>'Div 9 history'!B245</f>
        <v>0</v>
      </c>
      <c r="G245" s="258">
        <f>'Div 9 history'!C245</f>
        <v>0</v>
      </c>
      <c r="H245" s="258">
        <f>'Div 9 history'!D245</f>
        <v>0</v>
      </c>
      <c r="I245" s="258">
        <f>'Div 9 history'!E245</f>
        <v>0</v>
      </c>
      <c r="J245" s="258">
        <f>'Div 9 history'!F245</f>
        <v>0</v>
      </c>
      <c r="K245" s="258">
        <f>'Div 9 history'!G245</f>
        <v>0</v>
      </c>
      <c r="L245" s="256">
        <f t="shared" si="272"/>
        <v>0</v>
      </c>
      <c r="M245" s="256">
        <f t="shared" si="272"/>
        <v>0</v>
      </c>
      <c r="N245" s="256">
        <f t="shared" si="272"/>
        <v>0</v>
      </c>
      <c r="O245" s="256">
        <f t="shared" si="272"/>
        <v>0</v>
      </c>
      <c r="P245" s="256">
        <f t="shared" si="272"/>
        <v>0</v>
      </c>
      <c r="Q245" s="256">
        <f t="shared" si="272"/>
        <v>0</v>
      </c>
      <c r="R245" s="256">
        <f t="shared" si="272"/>
        <v>0</v>
      </c>
      <c r="S245" s="256">
        <f t="shared" si="272"/>
        <v>0</v>
      </c>
      <c r="T245" s="256">
        <f t="shared" si="272"/>
        <v>0</v>
      </c>
      <c r="U245" s="256">
        <f t="shared" ref="U245:AF250" si="278">$E245*U$251</f>
        <v>0</v>
      </c>
      <c r="V245" s="256">
        <f t="shared" si="278"/>
        <v>0</v>
      </c>
      <c r="W245" s="256">
        <f t="shared" si="278"/>
        <v>0</v>
      </c>
      <c r="X245" s="256">
        <f t="shared" si="278"/>
        <v>0</v>
      </c>
      <c r="Y245" s="256">
        <f t="shared" si="278"/>
        <v>0</v>
      </c>
      <c r="Z245" s="256">
        <f t="shared" si="278"/>
        <v>0</v>
      </c>
      <c r="AA245" s="256">
        <f t="shared" si="278"/>
        <v>0</v>
      </c>
      <c r="AB245" s="256">
        <f t="shared" si="278"/>
        <v>0</v>
      </c>
      <c r="AC245" s="256">
        <f t="shared" si="278"/>
        <v>0</v>
      </c>
      <c r="AD245" s="256">
        <f t="shared" si="278"/>
        <v>0</v>
      </c>
      <c r="AE245" s="256">
        <f t="shared" si="278"/>
        <v>0</v>
      </c>
      <c r="AF245" s="256">
        <f t="shared" si="278"/>
        <v>0</v>
      </c>
      <c r="AH245" s="264">
        <f t="shared" si="266"/>
        <v>0</v>
      </c>
      <c r="AI245" s="264">
        <f t="shared" si="267"/>
        <v>0</v>
      </c>
      <c r="AJ245" s="264">
        <f t="shared" si="268"/>
        <v>0</v>
      </c>
      <c r="AN245" s="264">
        <f t="shared" si="269"/>
        <v>0</v>
      </c>
    </row>
    <row r="246" spans="1:40">
      <c r="A246" s="145" t="s">
        <v>435</v>
      </c>
      <c r="B246" s="125" t="str">
        <f t="shared" si="270"/>
        <v>8740-04307</v>
      </c>
      <c r="C246" s="255" t="str">
        <f t="shared" si="271"/>
        <v>8740</v>
      </c>
      <c r="D246" s="256">
        <f>SUM($F246:K246)</f>
        <v>-358849.48</v>
      </c>
      <c r="E246" s="257">
        <f t="shared" si="265"/>
        <v>-1.0447538432935102</v>
      </c>
      <c r="F246" s="258">
        <f>'Div 9 history'!B246</f>
        <v>-64320.31</v>
      </c>
      <c r="G246" s="258">
        <f>'Div 9 history'!C246</f>
        <v>-55001.280000000006</v>
      </c>
      <c r="H246" s="258">
        <f>'Div 9 history'!D246</f>
        <v>-51297.69</v>
      </c>
      <c r="I246" s="258">
        <f>'Div 9 history'!E246</f>
        <v>-56479.059999999983</v>
      </c>
      <c r="J246" s="258">
        <f>'Div 9 history'!F246</f>
        <v>-44259.30000000001</v>
      </c>
      <c r="K246" s="258">
        <f>'Div 9 history'!G246</f>
        <v>-87491.839999999997</v>
      </c>
      <c r="L246" s="256">
        <f t="shared" si="272"/>
        <v>-92995.775364779998</v>
      </c>
      <c r="M246" s="256">
        <f t="shared" si="272"/>
        <v>-95503.184588684424</v>
      </c>
      <c r="N246" s="256">
        <f t="shared" si="272"/>
        <v>-93272.635133252785</v>
      </c>
      <c r="O246" s="256">
        <f t="shared" si="272"/>
        <v>-99434.593300997905</v>
      </c>
      <c r="P246" s="256">
        <f t="shared" si="272"/>
        <v>-100854.41377403379</v>
      </c>
      <c r="Q246" s="256">
        <f t="shared" si="272"/>
        <v>-94599.472514235546</v>
      </c>
      <c r="R246" s="256">
        <f t="shared" si="272"/>
        <v>-29345.87130596428</v>
      </c>
      <c r="S246" s="256">
        <f t="shared" si="272"/>
        <v>-71773.826363958564</v>
      </c>
      <c r="T246" s="256">
        <f t="shared" si="272"/>
        <v>-70534.863228735179</v>
      </c>
      <c r="U246" s="256">
        <f t="shared" si="278"/>
        <v>-61642.702080003328</v>
      </c>
      <c r="V246" s="256">
        <f t="shared" si="278"/>
        <v>-64128.390871505711</v>
      </c>
      <c r="W246" s="256">
        <f t="shared" si="278"/>
        <v>-61423.826149833345</v>
      </c>
      <c r="X246" s="256">
        <f t="shared" si="278"/>
        <v>-92995.775364779998</v>
      </c>
      <c r="Y246" s="256">
        <f t="shared" si="278"/>
        <v>-95503.184588684424</v>
      </c>
      <c r="Z246" s="256">
        <f t="shared" si="278"/>
        <v>-93272.635133252785</v>
      </c>
      <c r="AA246" s="256">
        <f t="shared" si="278"/>
        <v>-99434.593300997905</v>
      </c>
      <c r="AB246" s="256">
        <f t="shared" si="278"/>
        <v>-100854.41377403379</v>
      </c>
      <c r="AC246" s="256">
        <f t="shared" si="278"/>
        <v>-94599.472514235546</v>
      </c>
      <c r="AD246" s="256">
        <f t="shared" si="278"/>
        <v>-29345.87130596428</v>
      </c>
      <c r="AE246" s="256">
        <f t="shared" si="278"/>
        <v>-71773.826363958564</v>
      </c>
      <c r="AF246" s="256">
        <f t="shared" si="278"/>
        <v>-70534.863228735179</v>
      </c>
      <c r="AH246" s="264">
        <f t="shared" si="266"/>
        <v>-935509.55467598443</v>
      </c>
      <c r="AI246" s="264">
        <f t="shared" si="267"/>
        <v>-935509.55467598478</v>
      </c>
      <c r="AJ246" s="264">
        <f t="shared" si="268"/>
        <v>0</v>
      </c>
      <c r="AN246" s="264">
        <f t="shared" si="269"/>
        <v>0</v>
      </c>
    </row>
    <row r="247" spans="1:40">
      <c r="A247" s="145" t="s">
        <v>446</v>
      </c>
      <c r="B247" s="125" t="str">
        <f t="shared" si="270"/>
        <v>8810-04309</v>
      </c>
      <c r="C247" s="255" t="str">
        <f t="shared" si="271"/>
        <v>8810</v>
      </c>
      <c r="D247" s="256">
        <f>SUM($F247:K247)</f>
        <v>10742.07</v>
      </c>
      <c r="E247" s="257">
        <f t="shared" si="265"/>
        <v>3.1274446649408316E-2</v>
      </c>
      <c r="F247" s="258">
        <f>'Div 9 history'!B247</f>
        <v>0</v>
      </c>
      <c r="G247" s="258">
        <f>'Div 9 history'!C247</f>
        <v>0</v>
      </c>
      <c r="H247" s="258">
        <f>'Div 9 history'!D247</f>
        <v>0</v>
      </c>
      <c r="I247" s="258">
        <f>'Div 9 history'!E247</f>
        <v>10742.07</v>
      </c>
      <c r="J247" s="258">
        <f>'Div 9 history'!F247</f>
        <v>0</v>
      </c>
      <c r="K247" s="258">
        <f>'Div 9 history'!G247</f>
        <v>0</v>
      </c>
      <c r="L247" s="256">
        <f t="shared" si="272"/>
        <v>2783.8054235796644</v>
      </c>
      <c r="M247" s="256">
        <f t="shared" si="272"/>
        <v>2858.8640955382443</v>
      </c>
      <c r="N247" s="256">
        <f t="shared" si="272"/>
        <v>2792.0931519417577</v>
      </c>
      <c r="O247" s="256">
        <f t="shared" si="272"/>
        <v>2976.5498382799678</v>
      </c>
      <c r="P247" s="256">
        <f t="shared" si="272"/>
        <v>3019.0518112765139</v>
      </c>
      <c r="Q247" s="256">
        <f t="shared" si="272"/>
        <v>2831.8116991865063</v>
      </c>
      <c r="R247" s="256">
        <f t="shared" si="272"/>
        <v>878.4613643014327</v>
      </c>
      <c r="S247" s="256">
        <f t="shared" si="272"/>
        <v>2148.5316544682978</v>
      </c>
      <c r="T247" s="256">
        <f t="shared" si="272"/>
        <v>2111.4436009312299</v>
      </c>
      <c r="U247" s="256">
        <f t="shared" si="278"/>
        <v>1845.2589668864543</v>
      </c>
      <c r="V247" s="256">
        <f t="shared" si="278"/>
        <v>1919.6674430991939</v>
      </c>
      <c r="W247" s="256">
        <f t="shared" si="278"/>
        <v>1838.7069703134034</v>
      </c>
      <c r="X247" s="256">
        <f t="shared" si="278"/>
        <v>2783.8054235796644</v>
      </c>
      <c r="Y247" s="256">
        <f t="shared" si="278"/>
        <v>2858.8640955382443</v>
      </c>
      <c r="Z247" s="256">
        <f t="shared" si="278"/>
        <v>2792.0931519417577</v>
      </c>
      <c r="AA247" s="256">
        <f t="shared" si="278"/>
        <v>2976.5498382799678</v>
      </c>
      <c r="AB247" s="256">
        <f t="shared" si="278"/>
        <v>3019.0518112765139</v>
      </c>
      <c r="AC247" s="256">
        <f t="shared" si="278"/>
        <v>2831.8116991865063</v>
      </c>
      <c r="AD247" s="256">
        <f t="shared" si="278"/>
        <v>878.4613643014327</v>
      </c>
      <c r="AE247" s="256">
        <f t="shared" si="278"/>
        <v>2148.5316544682978</v>
      </c>
      <c r="AF247" s="256">
        <f t="shared" si="278"/>
        <v>2111.4436009312299</v>
      </c>
      <c r="AH247" s="264">
        <f t="shared" si="266"/>
        <v>28004.246019802653</v>
      </c>
      <c r="AI247" s="264">
        <f t="shared" si="267"/>
        <v>28004.246019802667</v>
      </c>
      <c r="AJ247" s="264">
        <f t="shared" si="268"/>
        <v>0</v>
      </c>
      <c r="AN247" s="264">
        <f t="shared" si="269"/>
        <v>0</v>
      </c>
    </row>
    <row r="248" spans="1:40">
      <c r="A248" s="145" t="s">
        <v>635</v>
      </c>
      <c r="B248" s="125" t="str">
        <f t="shared" si="270"/>
        <v>8740-04309</v>
      </c>
      <c r="C248" s="255" t="str">
        <f t="shared" si="271"/>
        <v>8740</v>
      </c>
      <c r="D248" s="256">
        <f>SUM($F248:K248)</f>
        <v>16885.48</v>
      </c>
      <c r="E248" s="257">
        <f t="shared" si="265"/>
        <v>4.916036140237879E-2</v>
      </c>
      <c r="F248" s="258">
        <f>'Div 9 history'!B248</f>
        <v>0</v>
      </c>
      <c r="G248" s="258">
        <f>'Div 9 history'!C248</f>
        <v>0</v>
      </c>
      <c r="H248" s="258">
        <f>'Div 9 history'!D248</f>
        <v>7471.1200000000008</v>
      </c>
      <c r="I248" s="258">
        <f>'Div 9 history'!E248</f>
        <v>1007.39</v>
      </c>
      <c r="J248" s="258">
        <f>'Div 9 history'!F248</f>
        <v>4992.42</v>
      </c>
      <c r="K248" s="258">
        <f>'Div 9 history'!G248</f>
        <v>3414.55</v>
      </c>
      <c r="L248" s="256">
        <f t="shared" si="272"/>
        <v>4375.8689715991377</v>
      </c>
      <c r="M248" s="256">
        <f t="shared" si="272"/>
        <v>4493.8538389648465</v>
      </c>
      <c r="N248" s="256">
        <f t="shared" si="272"/>
        <v>4388.8964673707678</v>
      </c>
      <c r="O248" s="256">
        <f t="shared" si="272"/>
        <v>4678.844278921998</v>
      </c>
      <c r="P248" s="256">
        <f t="shared" si="272"/>
        <v>4745.6532100678314</v>
      </c>
      <c r="Q248" s="256">
        <f t="shared" si="272"/>
        <v>4451.3301263517897</v>
      </c>
      <c r="R248" s="256">
        <f t="shared" si="272"/>
        <v>1380.8550677555215</v>
      </c>
      <c r="S248" s="256">
        <f t="shared" si="272"/>
        <v>3377.2809412796</v>
      </c>
      <c r="T248" s="256">
        <f t="shared" si="272"/>
        <v>3318.982160296131</v>
      </c>
      <c r="U248" s="256">
        <f t="shared" si="278"/>
        <v>2900.5660343101363</v>
      </c>
      <c r="V248" s="256">
        <f t="shared" si="278"/>
        <v>3017.5288577622914</v>
      </c>
      <c r="W248" s="256">
        <f t="shared" si="278"/>
        <v>2890.2669385963382</v>
      </c>
      <c r="X248" s="256">
        <f t="shared" si="278"/>
        <v>4375.8689715991377</v>
      </c>
      <c r="Y248" s="256">
        <f t="shared" si="278"/>
        <v>4493.8538389648465</v>
      </c>
      <c r="Z248" s="256">
        <f t="shared" si="278"/>
        <v>4388.8964673707678</v>
      </c>
      <c r="AA248" s="256">
        <f t="shared" si="278"/>
        <v>4678.844278921998</v>
      </c>
      <c r="AB248" s="256">
        <f t="shared" si="278"/>
        <v>4745.6532100678314</v>
      </c>
      <c r="AC248" s="256">
        <f t="shared" si="278"/>
        <v>4451.3301263517897</v>
      </c>
      <c r="AD248" s="256">
        <f t="shared" si="278"/>
        <v>1380.8550677555215</v>
      </c>
      <c r="AE248" s="256">
        <f t="shared" si="278"/>
        <v>3377.2809412796</v>
      </c>
      <c r="AF248" s="256">
        <f t="shared" si="278"/>
        <v>3318.982160296131</v>
      </c>
      <c r="AH248" s="264">
        <f t="shared" si="266"/>
        <v>44019.926893276366</v>
      </c>
      <c r="AI248" s="264">
        <f t="shared" si="267"/>
        <v>44019.926893276388</v>
      </c>
      <c r="AJ248" s="264">
        <f t="shared" si="268"/>
        <v>0</v>
      </c>
      <c r="AN248" s="264">
        <f t="shared" si="269"/>
        <v>0</v>
      </c>
    </row>
    <row r="249" spans="1:40">
      <c r="A249" s="145" t="s">
        <v>447</v>
      </c>
      <c r="B249" s="125" t="str">
        <f t="shared" si="270"/>
        <v>8740-04560</v>
      </c>
      <c r="C249" s="255" t="str">
        <f t="shared" si="271"/>
        <v>8740</v>
      </c>
      <c r="D249" s="256">
        <f>SUM($F249:K249)</f>
        <v>-73470.16</v>
      </c>
      <c r="E249" s="257">
        <f t="shared" si="265"/>
        <v>-0.21390091474394538</v>
      </c>
      <c r="F249" s="258">
        <f>'Div 9 history'!B249</f>
        <v>4220.3599999999997</v>
      </c>
      <c r="G249" s="258">
        <f>'Div 9 history'!C249</f>
        <v>0</v>
      </c>
      <c r="H249" s="258">
        <f>'Div 9 history'!D249</f>
        <v>-60077.929999999993</v>
      </c>
      <c r="I249" s="258">
        <f>'Div 9 history'!E249</f>
        <v>-21086.019999999997</v>
      </c>
      <c r="J249" s="258">
        <f>'Div 9 history'!F249</f>
        <v>1722.5</v>
      </c>
      <c r="K249" s="258">
        <f>'Div 9 history'!G249</f>
        <v>1750.93</v>
      </c>
      <c r="L249" s="256">
        <f t="shared" si="272"/>
        <v>-19039.778169316134</v>
      </c>
      <c r="M249" s="256">
        <f t="shared" si="272"/>
        <v>-19553.140364701601</v>
      </c>
      <c r="N249" s="256">
        <f t="shared" si="272"/>
        <v>-19096.46191172328</v>
      </c>
      <c r="O249" s="256">
        <f t="shared" si="272"/>
        <v>-20358.049506883068</v>
      </c>
      <c r="P249" s="256">
        <f t="shared" si="272"/>
        <v>-20648.740850020091</v>
      </c>
      <c r="Q249" s="256">
        <f t="shared" si="272"/>
        <v>-19368.116073448087</v>
      </c>
      <c r="R249" s="256">
        <f t="shared" si="272"/>
        <v>-6008.2178750505782</v>
      </c>
      <c r="S249" s="256">
        <f t="shared" si="272"/>
        <v>-14694.836695241289</v>
      </c>
      <c r="T249" s="256">
        <f t="shared" si="272"/>
        <v>-14441.173739455582</v>
      </c>
      <c r="U249" s="256">
        <f t="shared" si="278"/>
        <v>-12620.609578841184</v>
      </c>
      <c r="V249" s="256">
        <f t="shared" si="278"/>
        <v>-13129.524774209132</v>
      </c>
      <c r="W249" s="256">
        <f t="shared" si="278"/>
        <v>-12575.79733720233</v>
      </c>
      <c r="X249" s="256">
        <f t="shared" si="278"/>
        <v>-19039.778169316134</v>
      </c>
      <c r="Y249" s="256">
        <f t="shared" si="278"/>
        <v>-19553.140364701601</v>
      </c>
      <c r="Z249" s="256">
        <f t="shared" si="278"/>
        <v>-19096.46191172328</v>
      </c>
      <c r="AA249" s="256">
        <f t="shared" si="278"/>
        <v>-20358.049506883068</v>
      </c>
      <c r="AB249" s="256">
        <f t="shared" si="278"/>
        <v>-20648.740850020091</v>
      </c>
      <c r="AC249" s="256">
        <f t="shared" si="278"/>
        <v>-19368.116073448087</v>
      </c>
      <c r="AD249" s="256">
        <f t="shared" si="278"/>
        <v>-6008.2178750505782</v>
      </c>
      <c r="AE249" s="256">
        <f t="shared" si="278"/>
        <v>-14694.836695241289</v>
      </c>
      <c r="AF249" s="256">
        <f t="shared" si="278"/>
        <v>-14441.173739455582</v>
      </c>
      <c r="AH249" s="264">
        <f t="shared" si="266"/>
        <v>-191534.44687609229</v>
      </c>
      <c r="AI249" s="264">
        <f t="shared" si="267"/>
        <v>-191534.44687609235</v>
      </c>
      <c r="AJ249" s="264">
        <f t="shared" si="268"/>
        <v>0</v>
      </c>
      <c r="AN249" s="264">
        <f t="shared" si="269"/>
        <v>0</v>
      </c>
    </row>
    <row r="250" spans="1:40">
      <c r="A250" s="145" t="s">
        <v>448</v>
      </c>
      <c r="B250" s="125" t="str">
        <f t="shared" si="270"/>
        <v>8740-04563</v>
      </c>
      <c r="C250" s="255" t="str">
        <f t="shared" si="271"/>
        <v>8740</v>
      </c>
      <c r="D250" s="256">
        <f>SUM($F250:K250)</f>
        <v>-148256.41999999998</v>
      </c>
      <c r="E250" s="257">
        <f t="shared" si="265"/>
        <v>-0.43163352107389652</v>
      </c>
      <c r="F250" s="258">
        <f>'Div 9 history'!B250</f>
        <v>-69683.850000000006</v>
      </c>
      <c r="G250" s="258">
        <f>'Div 9 history'!C250</f>
        <v>0</v>
      </c>
      <c r="H250" s="258">
        <f>'Div 9 history'!D250</f>
        <v>19292.03</v>
      </c>
      <c r="I250" s="258">
        <f>'Div 9 history'!E250</f>
        <v>5767.31</v>
      </c>
      <c r="J250" s="258">
        <f>'Div 9 history'!F250</f>
        <v>-71759.279999999984</v>
      </c>
      <c r="K250" s="258">
        <f>'Div 9 history'!G250</f>
        <v>-31872.630000000005</v>
      </c>
      <c r="L250" s="256">
        <f t="shared" si="272"/>
        <v>-38420.623406522631</v>
      </c>
      <c r="M250" s="256">
        <f t="shared" si="272"/>
        <v>-39456.543857099983</v>
      </c>
      <c r="N250" s="256">
        <f t="shared" si="272"/>
        <v>-38535.00628960722</v>
      </c>
      <c r="O250" s="256">
        <f t="shared" si="272"/>
        <v>-41080.780796901061</v>
      </c>
      <c r="P250" s="256">
        <f t="shared" si="272"/>
        <v>-41667.370752040486</v>
      </c>
      <c r="Q250" s="256">
        <f t="shared" si="272"/>
        <v>-39083.180861371067</v>
      </c>
      <c r="R250" s="256">
        <f t="shared" si="272"/>
        <v>-12124.063330405239</v>
      </c>
      <c r="S250" s="256">
        <f t="shared" si="272"/>
        <v>-29652.907805306317</v>
      </c>
      <c r="T250" s="256">
        <f t="shared" si="272"/>
        <v>-29141.037928999973</v>
      </c>
      <c r="U250" s="256">
        <f t="shared" si="278"/>
        <v>-25467.297122759788</v>
      </c>
      <c r="V250" s="256">
        <f t="shared" si="278"/>
        <v>-26494.243912434024</v>
      </c>
      <c r="W250" s="256">
        <f t="shared" si="278"/>
        <v>-25376.869900094807</v>
      </c>
      <c r="X250" s="256">
        <f t="shared" si="278"/>
        <v>-38420.623406522631</v>
      </c>
      <c r="Y250" s="256">
        <f t="shared" si="278"/>
        <v>-39456.543857099983</v>
      </c>
      <c r="Z250" s="256">
        <f t="shared" si="278"/>
        <v>-38535.00628960722</v>
      </c>
      <c r="AA250" s="256">
        <f t="shared" si="278"/>
        <v>-41080.780796901061</v>
      </c>
      <c r="AB250" s="256">
        <f t="shared" si="278"/>
        <v>-41667.370752040486</v>
      </c>
      <c r="AC250" s="256">
        <f t="shared" si="278"/>
        <v>-39083.180861371067</v>
      </c>
      <c r="AD250" s="256">
        <f t="shared" si="278"/>
        <v>-12124.063330405239</v>
      </c>
      <c r="AE250" s="256">
        <f t="shared" si="278"/>
        <v>-29652.907805306317</v>
      </c>
      <c r="AF250" s="256">
        <f t="shared" si="278"/>
        <v>-29141.037928999973</v>
      </c>
      <c r="AH250" s="264">
        <f t="shared" si="266"/>
        <v>-386499.92596354242</v>
      </c>
      <c r="AI250" s="264">
        <f t="shared" si="267"/>
        <v>-386499.92596354254</v>
      </c>
      <c r="AJ250" s="264">
        <f t="shared" si="268"/>
        <v>0</v>
      </c>
      <c r="AN250" s="264">
        <f t="shared" si="269"/>
        <v>0</v>
      </c>
    </row>
    <row r="251" spans="1:40">
      <c r="A251" s="133" t="s">
        <v>20</v>
      </c>
      <c r="B251" s="171"/>
      <c r="C251" s="182"/>
      <c r="D251" s="259">
        <f>SUM(D199:D250)</f>
        <v>343477.53999999963</v>
      </c>
      <c r="E251" s="260">
        <f>SUM(E199:E250)</f>
        <v>1.0000000000000013</v>
      </c>
      <c r="F251" s="259">
        <f>SUM(F199:F250)</f>
        <v>28088.789999999964</v>
      </c>
      <c r="G251" s="259">
        <f t="shared" ref="G251:K251" si="279">SUM(G199:G250)</f>
        <v>68699.270000000019</v>
      </c>
      <c r="H251" s="259">
        <f t="shared" si="279"/>
        <v>67513.379999999976</v>
      </c>
      <c r="I251" s="259">
        <f t="shared" si="279"/>
        <v>59002.130000000012</v>
      </c>
      <c r="J251" s="259">
        <f t="shared" si="279"/>
        <v>61381.34000000004</v>
      </c>
      <c r="K251" s="259">
        <f t="shared" si="279"/>
        <v>58792.630000000019</v>
      </c>
      <c r="L251" s="276">
        <f>'FY21 OM Budget'!H75</f>
        <v>89012.140000000014</v>
      </c>
      <c r="M251" s="276">
        <f>'FY21 OM Budget'!I75</f>
        <v>91412.140000000014</v>
      </c>
      <c r="N251" s="276">
        <f>'FY21 OM Budget'!J75</f>
        <v>89277.140000000014</v>
      </c>
      <c r="O251" s="276">
        <f>'FY21 OM Budget'!K75</f>
        <v>95175.140000000014</v>
      </c>
      <c r="P251" s="276">
        <f>'FY21 OM Budget'!L75</f>
        <v>96534.140000000014</v>
      </c>
      <c r="Q251" s="276">
        <f>'FY21 OM Budget'!M75</f>
        <v>90547.140000000014</v>
      </c>
      <c r="R251" s="263">
        <f t="shared" ref="R251" si="280">F251*(1+R$4)</f>
        <v>28088.789999999964</v>
      </c>
      <c r="S251" s="263">
        <f t="shared" ref="S251" si="281">G251*(1+S$4)</f>
        <v>68699.270000000019</v>
      </c>
      <c r="T251" s="263">
        <f t="shared" ref="T251" si="282">H251*(1+T$4)</f>
        <v>67513.379999999976</v>
      </c>
      <c r="U251" s="263">
        <f t="shared" ref="U251" si="283">I251*(1+U$4)</f>
        <v>59002.130000000012</v>
      </c>
      <c r="V251" s="263">
        <f t="shared" ref="V251" si="284">J251*(1+V$4)</f>
        <v>61381.34000000004</v>
      </c>
      <c r="W251" s="263">
        <f t="shared" ref="W251" si="285">K251*(1+W$4)</f>
        <v>58792.630000000019</v>
      </c>
      <c r="X251" s="263">
        <f t="shared" ref="X251" si="286">L251*(1+X$4)</f>
        <v>89012.140000000014</v>
      </c>
      <c r="Y251" s="263">
        <f t="shared" ref="Y251" si="287">M251*(1+Y$4)</f>
        <v>91412.140000000014</v>
      </c>
      <c r="Z251" s="263">
        <f t="shared" ref="Z251" si="288">N251*(1+Z$4)</f>
        <v>89277.140000000014</v>
      </c>
      <c r="AA251" s="263">
        <f t="shared" ref="AA251" si="289">O251*(1+AA$4)</f>
        <v>95175.140000000014</v>
      </c>
      <c r="AB251" s="263">
        <f t="shared" ref="AB251" si="290">P251*(1+AB$4)</f>
        <v>96534.140000000014</v>
      </c>
      <c r="AC251" s="263">
        <f t="shared" ref="AC251" si="291">Q251*(1+AC$4)</f>
        <v>90547.140000000014</v>
      </c>
      <c r="AD251" s="263">
        <f t="shared" ref="AD251" si="292">R251*(1+AD$4)</f>
        <v>28088.789999999964</v>
      </c>
      <c r="AE251" s="263">
        <f t="shared" ref="AE251" si="293">S251*(1+AE$4)</f>
        <v>68699.270000000019</v>
      </c>
      <c r="AF251" s="263">
        <f t="shared" ref="AF251" si="294">T251*(1+AF$4)</f>
        <v>67513.379999999976</v>
      </c>
      <c r="AH251" s="264">
        <f t="shared" si="266"/>
        <v>895435.38</v>
      </c>
      <c r="AI251" s="264">
        <f t="shared" si="267"/>
        <v>895435.38000000012</v>
      </c>
      <c r="AJ251" s="264">
        <f t="shared" si="268"/>
        <v>0</v>
      </c>
      <c r="AN251" s="88"/>
    </row>
    <row r="252" spans="1:40">
      <c r="A252" s="145"/>
      <c r="B252" s="171"/>
      <c r="C252" s="182"/>
      <c r="D252" s="256">
        <f>D251-SUM(F251:K251)</f>
        <v>0</v>
      </c>
      <c r="F252" s="256">
        <f>F251-'Div 9 history'!B251</f>
        <v>0</v>
      </c>
      <c r="G252" s="256">
        <f>G251-'Div 9 history'!C251</f>
        <v>0</v>
      </c>
      <c r="H252" s="256">
        <f>H251-'Div 9 history'!D251</f>
        <v>0</v>
      </c>
      <c r="I252" s="256">
        <f>I251-'Div 9 history'!E251</f>
        <v>0</v>
      </c>
      <c r="J252" s="256">
        <f>J251-'Div 9 history'!F251</f>
        <v>0</v>
      </c>
      <c r="K252" s="256">
        <f>K251-'Div 9 history'!G251</f>
        <v>0</v>
      </c>
      <c r="L252" s="256">
        <f t="shared" ref="L252:U252" si="295">L251-SUM(L199:L250)</f>
        <v>0</v>
      </c>
      <c r="M252" s="256">
        <f t="shared" ref="M252" si="296">M251-SUM(M199:M250)</f>
        <v>-1.7462298274040222E-10</v>
      </c>
      <c r="N252" s="256">
        <f t="shared" ref="N252" si="297">N251-SUM(N199:N250)</f>
        <v>0</v>
      </c>
      <c r="O252" s="256">
        <f t="shared" ref="O252" si="298">O251-SUM(O199:O250)</f>
        <v>0</v>
      </c>
      <c r="P252" s="256">
        <f t="shared" ref="P252" si="299">P251-SUM(P199:P250)</f>
        <v>0</v>
      </c>
      <c r="Q252" s="256">
        <f t="shared" ref="Q252" si="300">Q251-SUM(Q199:Q250)</f>
        <v>0</v>
      </c>
      <c r="R252" s="256">
        <f t="shared" ref="R252" si="301">R251-SUM(R199:R250)</f>
        <v>0</v>
      </c>
      <c r="S252" s="256">
        <f t="shared" ref="S252" si="302">S251-SUM(S199:S250)</f>
        <v>0</v>
      </c>
      <c r="T252" s="256">
        <f t="shared" ref="T252" si="303">T251-SUM(T199:T250)</f>
        <v>0</v>
      </c>
      <c r="U252" s="256">
        <f t="shared" si="295"/>
        <v>0</v>
      </c>
      <c r="V252" s="256">
        <f t="shared" ref="V252" si="304">V251-SUM(V199:V250)</f>
        <v>0</v>
      </c>
      <c r="W252" s="256">
        <f t="shared" ref="W252" si="305">W251-SUM(W199:W250)</f>
        <v>-5.8207660913467407E-11</v>
      </c>
      <c r="X252" s="256">
        <f t="shared" ref="X252" si="306">X251-SUM(X199:X250)</f>
        <v>0</v>
      </c>
      <c r="Y252" s="256">
        <f t="shared" ref="Y252" si="307">Y251-SUM(Y199:Y250)</f>
        <v>-1.7462298274040222E-10</v>
      </c>
      <c r="Z252" s="256">
        <f t="shared" ref="Z252" si="308">Z251-SUM(Z199:Z250)</f>
        <v>0</v>
      </c>
      <c r="AA252" s="256">
        <f t="shared" ref="AA252" si="309">AA251-SUM(AA199:AA250)</f>
        <v>0</v>
      </c>
      <c r="AB252" s="256">
        <f t="shared" ref="AB252" si="310">AB251-SUM(AB199:AB250)</f>
        <v>0</v>
      </c>
      <c r="AC252" s="256">
        <f t="shared" ref="AC252" si="311">AC251-SUM(AC199:AC250)</f>
        <v>0</v>
      </c>
      <c r="AD252" s="256">
        <f t="shared" ref="AD252" si="312">AD251-SUM(AD199:AD250)</f>
        <v>0</v>
      </c>
      <c r="AE252" s="256">
        <f t="shared" ref="AE252" si="313">AE251-SUM(AE199:AE250)</f>
        <v>0</v>
      </c>
      <c r="AF252" s="256">
        <f t="shared" ref="AF252" si="314">AF251-SUM(AF199:AF250)</f>
        <v>0</v>
      </c>
    </row>
    <row r="253" spans="1:40">
      <c r="A253" s="145" t="s">
        <v>1004</v>
      </c>
      <c r="B253" s="125" t="str">
        <f t="shared" si="201"/>
        <v>8810-02001</v>
      </c>
      <c r="C253" s="255" t="str">
        <f t="shared" ref="C253" si="315">LEFT(B253,4)</f>
        <v>8810</v>
      </c>
      <c r="D253" s="256">
        <f>SUM($F253:K253)</f>
        <v>0</v>
      </c>
      <c r="E253" s="257">
        <f>D253/$D$321</f>
        <v>0</v>
      </c>
      <c r="F253" s="258">
        <f>'Div 9 history'!B253</f>
        <v>0</v>
      </c>
      <c r="G253" s="258">
        <f>'Div 9 history'!C253</f>
        <v>0</v>
      </c>
      <c r="H253" s="258">
        <f>'Div 9 history'!D253</f>
        <v>0</v>
      </c>
      <c r="I253" s="258">
        <f>'Div 9 history'!E253</f>
        <v>0</v>
      </c>
      <c r="J253" s="258">
        <f>'Div 9 history'!F253</f>
        <v>0</v>
      </c>
      <c r="K253" s="258">
        <f>'Div 9 history'!G253</f>
        <v>0</v>
      </c>
      <c r="L253" s="256">
        <f t="shared" ref="L253:AA268" si="316">$E253*L$321</f>
        <v>0</v>
      </c>
      <c r="M253" s="256">
        <f t="shared" si="316"/>
        <v>0</v>
      </c>
      <c r="N253" s="256">
        <f t="shared" si="316"/>
        <v>0</v>
      </c>
      <c r="O253" s="256">
        <f t="shared" si="316"/>
        <v>0</v>
      </c>
      <c r="P253" s="256">
        <f t="shared" si="316"/>
        <v>0</v>
      </c>
      <c r="Q253" s="256">
        <f t="shared" si="316"/>
        <v>0</v>
      </c>
      <c r="R253" s="256">
        <f t="shared" si="316"/>
        <v>0</v>
      </c>
      <c r="S253" s="256">
        <f t="shared" si="316"/>
        <v>0</v>
      </c>
      <c r="T253" s="256">
        <f t="shared" si="316"/>
        <v>0</v>
      </c>
      <c r="U253" s="256">
        <f t="shared" si="316"/>
        <v>0</v>
      </c>
      <c r="V253" s="256">
        <f t="shared" si="316"/>
        <v>0</v>
      </c>
      <c r="W253" s="256">
        <f t="shared" si="316"/>
        <v>0</v>
      </c>
      <c r="X253" s="256">
        <f t="shared" si="316"/>
        <v>0</v>
      </c>
      <c r="Y253" s="256">
        <f t="shared" si="316"/>
        <v>0</v>
      </c>
      <c r="Z253" s="256">
        <f t="shared" si="316"/>
        <v>0</v>
      </c>
      <c r="AA253" s="256">
        <f t="shared" si="316"/>
        <v>0</v>
      </c>
      <c r="AB253" s="256">
        <f t="shared" ref="V253:AF268" si="317">$E253*AB$321</f>
        <v>0</v>
      </c>
      <c r="AC253" s="256">
        <f t="shared" si="317"/>
        <v>0</v>
      </c>
      <c r="AD253" s="256">
        <f t="shared" si="317"/>
        <v>0</v>
      </c>
      <c r="AE253" s="256">
        <f t="shared" si="317"/>
        <v>0</v>
      </c>
      <c r="AF253" s="256">
        <f t="shared" si="317"/>
        <v>0</v>
      </c>
      <c r="AH253" s="264">
        <f t="shared" ref="AH253" si="318">SUM(F253:Q253)</f>
        <v>0</v>
      </c>
      <c r="AI253" s="264">
        <f t="shared" ref="AI253" si="319">SUM(U253:AF253)</f>
        <v>0</v>
      </c>
      <c r="AJ253" s="264">
        <f t="shared" ref="AJ253" si="320">AI253-AH253</f>
        <v>0</v>
      </c>
      <c r="AN253" s="264">
        <f t="shared" ref="AN253" si="321">AJ253</f>
        <v>0</v>
      </c>
    </row>
    <row r="254" spans="1:40">
      <c r="A254" s="145" t="s">
        <v>1005</v>
      </c>
      <c r="B254" s="125" t="str">
        <f t="shared" ref="B254:B317" si="322">RIGHT(A254,10)</f>
        <v>9090-02001</v>
      </c>
      <c r="C254" s="255" t="str">
        <f t="shared" ref="C254:C317" si="323">LEFT(B254,4)</f>
        <v>9090</v>
      </c>
      <c r="D254" s="256">
        <f>SUM($F254:K254)</f>
        <v>499.26</v>
      </c>
      <c r="E254" s="257">
        <f t="shared" ref="E254:E317" si="324">D254/$D$321</f>
        <v>1.3988863322618699E-3</v>
      </c>
      <c r="F254" s="258">
        <f>'Div 9 history'!B254</f>
        <v>0</v>
      </c>
      <c r="G254" s="258">
        <f>'Div 9 history'!C254</f>
        <v>0</v>
      </c>
      <c r="H254" s="258">
        <f>'Div 9 history'!D254</f>
        <v>0</v>
      </c>
      <c r="I254" s="258">
        <f>'Div 9 history'!E254</f>
        <v>0</v>
      </c>
      <c r="J254" s="258">
        <f>'Div 9 history'!F254</f>
        <v>0</v>
      </c>
      <c r="K254" s="258">
        <f>'Div 9 history'!G254</f>
        <v>499.26</v>
      </c>
      <c r="L254" s="256">
        <f t="shared" si="316"/>
        <v>85.672946889419634</v>
      </c>
      <c r="M254" s="256">
        <f t="shared" si="316"/>
        <v>73.341777859394583</v>
      </c>
      <c r="N254" s="256">
        <f t="shared" si="316"/>
        <v>96.502425430624911</v>
      </c>
      <c r="O254" s="256">
        <f t="shared" si="316"/>
        <v>98.392600642777154</v>
      </c>
      <c r="P254" s="256">
        <f t="shared" si="316"/>
        <v>91.007250195917209</v>
      </c>
      <c r="Q254" s="256">
        <f t="shared" si="316"/>
        <v>162.23756301425905</v>
      </c>
      <c r="R254" s="256">
        <f t="shared" si="316"/>
        <v>88.013241756703806</v>
      </c>
      <c r="S254" s="256">
        <f t="shared" si="316"/>
        <v>53.396582433774739</v>
      </c>
      <c r="T254" s="256">
        <f t="shared" si="316"/>
        <v>69.403968789530694</v>
      </c>
      <c r="U254" s="256">
        <f t="shared" si="316"/>
        <v>89.713042527898509</v>
      </c>
      <c r="V254" s="256">
        <f t="shared" si="317"/>
        <v>76.651067300173196</v>
      </c>
      <c r="W254" s="256">
        <f t="shared" si="317"/>
        <v>122.08209719191913</v>
      </c>
      <c r="X254" s="256">
        <f t="shared" si="317"/>
        <v>85.672946889419634</v>
      </c>
      <c r="Y254" s="256">
        <f t="shared" si="317"/>
        <v>73.341777859394583</v>
      </c>
      <c r="Z254" s="256">
        <f t="shared" si="317"/>
        <v>96.502425430624911</v>
      </c>
      <c r="AA254" s="256">
        <f t="shared" si="317"/>
        <v>98.392600642777154</v>
      </c>
      <c r="AB254" s="256">
        <f t="shared" si="317"/>
        <v>91.007250195917209</v>
      </c>
      <c r="AC254" s="256">
        <f t="shared" si="317"/>
        <v>162.23756301425905</v>
      </c>
      <c r="AD254" s="256">
        <f t="shared" si="317"/>
        <v>88.013241756703806</v>
      </c>
      <c r="AE254" s="256">
        <f t="shared" si="317"/>
        <v>53.396582433774739</v>
      </c>
      <c r="AF254" s="256">
        <f t="shared" si="317"/>
        <v>69.403968789530694</v>
      </c>
      <c r="AH254" s="264">
        <f t="shared" ref="AH254:AH317" si="325">SUM(F254:Q254)</f>
        <v>1106.4145640323927</v>
      </c>
      <c r="AI254" s="264">
        <f t="shared" ref="AI254:AI317" si="326">SUM(U254:AF254)</f>
        <v>1106.4145640323925</v>
      </c>
      <c r="AJ254" s="264">
        <f t="shared" ref="AJ254:AJ317" si="327">AI254-AH254</f>
        <v>0</v>
      </c>
      <c r="AN254" s="264">
        <f t="shared" ref="AN254:AN317" si="328">AJ254</f>
        <v>0</v>
      </c>
    </row>
    <row r="255" spans="1:40">
      <c r="A255" s="145" t="s">
        <v>1006</v>
      </c>
      <c r="B255" s="125" t="str">
        <f t="shared" si="322"/>
        <v>9260-02001</v>
      </c>
      <c r="C255" s="255" t="str">
        <f t="shared" si="323"/>
        <v>9260</v>
      </c>
      <c r="D255" s="256">
        <f>SUM($F255:K255)</f>
        <v>0</v>
      </c>
      <c r="E255" s="257">
        <f t="shared" si="324"/>
        <v>0</v>
      </c>
      <c r="F255" s="258">
        <f>'Div 9 history'!B255</f>
        <v>0</v>
      </c>
      <c r="G255" s="258">
        <f>'Div 9 history'!C255</f>
        <v>0</v>
      </c>
      <c r="H255" s="258">
        <f>'Div 9 history'!D255</f>
        <v>0</v>
      </c>
      <c r="I255" s="258">
        <f>'Div 9 history'!E255</f>
        <v>0</v>
      </c>
      <c r="J255" s="258">
        <f>'Div 9 history'!F255</f>
        <v>0</v>
      </c>
      <c r="K255" s="258">
        <f>'Div 9 history'!G255</f>
        <v>0</v>
      </c>
      <c r="L255" s="256">
        <f t="shared" si="316"/>
        <v>0</v>
      </c>
      <c r="M255" s="256">
        <f t="shared" si="316"/>
        <v>0</v>
      </c>
      <c r="N255" s="256">
        <f t="shared" si="316"/>
        <v>0</v>
      </c>
      <c r="O255" s="256">
        <f t="shared" si="316"/>
        <v>0</v>
      </c>
      <c r="P255" s="256">
        <f t="shared" si="316"/>
        <v>0</v>
      </c>
      <c r="Q255" s="256">
        <f t="shared" si="316"/>
        <v>0</v>
      </c>
      <c r="R255" s="256">
        <f t="shared" si="316"/>
        <v>0</v>
      </c>
      <c r="S255" s="256">
        <f t="shared" si="316"/>
        <v>0</v>
      </c>
      <c r="T255" s="256">
        <f t="shared" si="316"/>
        <v>0</v>
      </c>
      <c r="U255" s="256">
        <f t="shared" si="316"/>
        <v>0</v>
      </c>
      <c r="V255" s="256">
        <f t="shared" si="317"/>
        <v>0</v>
      </c>
      <c r="W255" s="256">
        <f t="shared" si="317"/>
        <v>0</v>
      </c>
      <c r="X255" s="256">
        <f t="shared" si="317"/>
        <v>0</v>
      </c>
      <c r="Y255" s="256">
        <f t="shared" si="317"/>
        <v>0</v>
      </c>
      <c r="Z255" s="256">
        <f t="shared" si="317"/>
        <v>0</v>
      </c>
      <c r="AA255" s="256">
        <f t="shared" si="317"/>
        <v>0</v>
      </c>
      <c r="AB255" s="256">
        <f t="shared" si="317"/>
        <v>0</v>
      </c>
      <c r="AC255" s="256">
        <f t="shared" si="317"/>
        <v>0</v>
      </c>
      <c r="AD255" s="256">
        <f t="shared" si="317"/>
        <v>0</v>
      </c>
      <c r="AE255" s="256">
        <f t="shared" si="317"/>
        <v>0</v>
      </c>
      <c r="AF255" s="256">
        <f t="shared" si="317"/>
        <v>0</v>
      </c>
      <c r="AH255" s="264">
        <f t="shared" si="325"/>
        <v>0</v>
      </c>
      <c r="AI255" s="264">
        <f t="shared" si="326"/>
        <v>0</v>
      </c>
      <c r="AJ255" s="264">
        <f t="shared" si="327"/>
        <v>0</v>
      </c>
      <c r="AN255" s="264">
        <f t="shared" si="328"/>
        <v>0</v>
      </c>
    </row>
    <row r="256" spans="1:40">
      <c r="A256" s="145" t="s">
        <v>1007</v>
      </c>
      <c r="B256" s="125" t="str">
        <f t="shared" si="322"/>
        <v>8160-02001</v>
      </c>
      <c r="C256" s="255" t="str">
        <f t="shared" si="323"/>
        <v>8160</v>
      </c>
      <c r="D256" s="256">
        <f>SUM($F256:K256)</f>
        <v>6720.59</v>
      </c>
      <c r="E256" s="257">
        <f t="shared" si="324"/>
        <v>1.8830552208740539E-2</v>
      </c>
      <c r="F256" s="258">
        <f>'Div 9 history'!B256</f>
        <v>0</v>
      </c>
      <c r="G256" s="258">
        <f>'Div 9 history'!C256</f>
        <v>0</v>
      </c>
      <c r="H256" s="258">
        <f>'Div 9 history'!D256</f>
        <v>0</v>
      </c>
      <c r="I256" s="258">
        <f>'Div 9 history'!E256</f>
        <v>6720.59</v>
      </c>
      <c r="J256" s="258">
        <f>'Div 9 history'!F256</f>
        <v>0</v>
      </c>
      <c r="K256" s="258">
        <f>'Div 9 history'!G256</f>
        <v>0</v>
      </c>
      <c r="L256" s="256">
        <f t="shared" si="316"/>
        <v>1153.2523136953987</v>
      </c>
      <c r="M256" s="256">
        <f t="shared" si="316"/>
        <v>987.26118428087307</v>
      </c>
      <c r="N256" s="256">
        <f t="shared" si="316"/>
        <v>1299.0290336193639</v>
      </c>
      <c r="O256" s="256">
        <f t="shared" si="316"/>
        <v>1324.472875763814</v>
      </c>
      <c r="P256" s="256">
        <f t="shared" si="316"/>
        <v>1225.0579169053788</v>
      </c>
      <c r="Q256" s="256">
        <f t="shared" si="316"/>
        <v>2183.8964539879012</v>
      </c>
      <c r="R256" s="256">
        <f t="shared" si="316"/>
        <v>1184.7552626240558</v>
      </c>
      <c r="S256" s="256">
        <f t="shared" si="316"/>
        <v>718.77686563834914</v>
      </c>
      <c r="T256" s="256">
        <f t="shared" si="316"/>
        <v>934.25393303535668</v>
      </c>
      <c r="U256" s="256">
        <f t="shared" si="316"/>
        <v>1207.6364549184182</v>
      </c>
      <c r="V256" s="256">
        <f t="shared" si="317"/>
        <v>1031.807868419002</v>
      </c>
      <c r="W256" s="256">
        <f t="shared" si="317"/>
        <v>1643.3596153648198</v>
      </c>
      <c r="X256" s="256">
        <f t="shared" si="317"/>
        <v>1153.2523136953987</v>
      </c>
      <c r="Y256" s="256">
        <f t="shared" si="317"/>
        <v>987.26118428087307</v>
      </c>
      <c r="Z256" s="256">
        <f t="shared" si="317"/>
        <v>1299.0290336193639</v>
      </c>
      <c r="AA256" s="256">
        <f t="shared" si="317"/>
        <v>1324.472875763814</v>
      </c>
      <c r="AB256" s="256">
        <f t="shared" si="317"/>
        <v>1225.0579169053788</v>
      </c>
      <c r="AC256" s="256">
        <f t="shared" si="317"/>
        <v>2183.8964539879012</v>
      </c>
      <c r="AD256" s="256">
        <f t="shared" si="317"/>
        <v>1184.7552626240558</v>
      </c>
      <c r="AE256" s="256">
        <f t="shared" si="317"/>
        <v>718.77686563834914</v>
      </c>
      <c r="AF256" s="256">
        <f t="shared" si="317"/>
        <v>934.25393303535668</v>
      </c>
      <c r="AH256" s="264">
        <f t="shared" si="325"/>
        <v>14893.559778252729</v>
      </c>
      <c r="AI256" s="264">
        <f t="shared" si="326"/>
        <v>14893.559778252731</v>
      </c>
      <c r="AJ256" s="264">
        <f t="shared" si="327"/>
        <v>0</v>
      </c>
      <c r="AN256" s="264">
        <f t="shared" si="328"/>
        <v>0</v>
      </c>
    </row>
    <row r="257" spans="1:40">
      <c r="A257" s="145" t="s">
        <v>1008</v>
      </c>
      <c r="B257" s="125" t="str">
        <f t="shared" si="322"/>
        <v>8560-02001</v>
      </c>
      <c r="C257" s="255" t="str">
        <f t="shared" si="323"/>
        <v>8560</v>
      </c>
      <c r="D257" s="256">
        <f>SUM($F257:K257)</f>
        <v>0</v>
      </c>
      <c r="E257" s="257">
        <f t="shared" si="324"/>
        <v>0</v>
      </c>
      <c r="F257" s="258">
        <f>'Div 9 history'!B257</f>
        <v>0</v>
      </c>
      <c r="G257" s="258">
        <f>'Div 9 history'!C257</f>
        <v>0</v>
      </c>
      <c r="H257" s="258">
        <f>'Div 9 history'!D257</f>
        <v>0</v>
      </c>
      <c r="I257" s="258">
        <f>'Div 9 history'!E257</f>
        <v>0</v>
      </c>
      <c r="J257" s="258">
        <f>'Div 9 history'!F257</f>
        <v>0</v>
      </c>
      <c r="K257" s="258">
        <f>'Div 9 history'!G257</f>
        <v>0</v>
      </c>
      <c r="L257" s="256">
        <f t="shared" si="316"/>
        <v>0</v>
      </c>
      <c r="M257" s="256">
        <f t="shared" si="316"/>
        <v>0</v>
      </c>
      <c r="N257" s="256">
        <f t="shared" si="316"/>
        <v>0</v>
      </c>
      <c r="O257" s="256">
        <f t="shared" si="316"/>
        <v>0</v>
      </c>
      <c r="P257" s="256">
        <f t="shared" si="316"/>
        <v>0</v>
      </c>
      <c r="Q257" s="256">
        <f t="shared" si="316"/>
        <v>0</v>
      </c>
      <c r="R257" s="256">
        <f t="shared" si="316"/>
        <v>0</v>
      </c>
      <c r="S257" s="256">
        <f t="shared" si="316"/>
        <v>0</v>
      </c>
      <c r="T257" s="256">
        <f t="shared" si="316"/>
        <v>0</v>
      </c>
      <c r="U257" s="256">
        <f t="shared" si="316"/>
        <v>0</v>
      </c>
      <c r="V257" s="256">
        <f t="shared" si="317"/>
        <v>0</v>
      </c>
      <c r="W257" s="256">
        <f t="shared" si="317"/>
        <v>0</v>
      </c>
      <c r="X257" s="256">
        <f t="shared" si="317"/>
        <v>0</v>
      </c>
      <c r="Y257" s="256">
        <f t="shared" si="317"/>
        <v>0</v>
      </c>
      <c r="Z257" s="256">
        <f t="shared" si="317"/>
        <v>0</v>
      </c>
      <c r="AA257" s="256">
        <f t="shared" si="317"/>
        <v>0</v>
      </c>
      <c r="AB257" s="256">
        <f t="shared" si="317"/>
        <v>0</v>
      </c>
      <c r="AC257" s="256">
        <f t="shared" si="317"/>
        <v>0</v>
      </c>
      <c r="AD257" s="256">
        <f t="shared" si="317"/>
        <v>0</v>
      </c>
      <c r="AE257" s="256">
        <f t="shared" si="317"/>
        <v>0</v>
      </c>
      <c r="AF257" s="256">
        <f t="shared" si="317"/>
        <v>0</v>
      </c>
      <c r="AH257" s="264">
        <f t="shared" si="325"/>
        <v>0</v>
      </c>
      <c r="AI257" s="264">
        <f t="shared" si="326"/>
        <v>0</v>
      </c>
      <c r="AJ257" s="264">
        <f t="shared" si="327"/>
        <v>0</v>
      </c>
      <c r="AN257" s="264">
        <f t="shared" si="328"/>
        <v>0</v>
      </c>
    </row>
    <row r="258" spans="1:40">
      <c r="A258" s="145" t="s">
        <v>636</v>
      </c>
      <c r="B258" s="125" t="str">
        <f t="shared" si="322"/>
        <v>8570-02001</v>
      </c>
      <c r="C258" s="255" t="str">
        <f t="shared" si="323"/>
        <v>8570</v>
      </c>
      <c r="D258" s="256">
        <f>SUM($F258:K258)</f>
        <v>366</v>
      </c>
      <c r="E258" s="257">
        <f t="shared" si="324"/>
        <v>1.0255025389733694E-3</v>
      </c>
      <c r="F258" s="258">
        <f>'Div 9 history'!B258</f>
        <v>0</v>
      </c>
      <c r="G258" s="258">
        <f>'Div 9 history'!C258</f>
        <v>366</v>
      </c>
      <c r="H258" s="258">
        <f>'Div 9 history'!D258</f>
        <v>0</v>
      </c>
      <c r="I258" s="258">
        <f>'Div 9 history'!E258</f>
        <v>0</v>
      </c>
      <c r="J258" s="258">
        <f>'Div 9 history'!F258</f>
        <v>0</v>
      </c>
      <c r="K258" s="258">
        <f>'Div 9 history'!G258</f>
        <v>0</v>
      </c>
      <c r="L258" s="256">
        <f t="shared" si="316"/>
        <v>62.805549336072566</v>
      </c>
      <c r="M258" s="256">
        <f t="shared" si="316"/>
        <v>53.765754710047702</v>
      </c>
      <c r="N258" s="256">
        <f t="shared" si="316"/>
        <v>70.744477241534909</v>
      </c>
      <c r="O258" s="256">
        <f t="shared" si="316"/>
        <v>72.130136272195728</v>
      </c>
      <c r="P258" s="256">
        <f t="shared" si="316"/>
        <v>66.71604689281277</v>
      </c>
      <c r="Q258" s="256">
        <f t="shared" si="316"/>
        <v>118.93391832555946</v>
      </c>
      <c r="R258" s="256">
        <f t="shared" si="316"/>
        <v>64.521184318698857</v>
      </c>
      <c r="S258" s="256">
        <f t="shared" si="316"/>
        <v>39.144231804593907</v>
      </c>
      <c r="T258" s="256">
        <f t="shared" si="316"/>
        <v>50.87900608293922</v>
      </c>
      <c r="U258" s="256">
        <f t="shared" si="316"/>
        <v>65.767282708830777</v>
      </c>
      <c r="V258" s="256">
        <f t="shared" si="317"/>
        <v>56.19174504639544</v>
      </c>
      <c r="W258" s="256">
        <f t="shared" si="317"/>
        <v>89.496550038541841</v>
      </c>
      <c r="X258" s="256">
        <f t="shared" si="317"/>
        <v>62.805549336072566</v>
      </c>
      <c r="Y258" s="256">
        <f t="shared" si="317"/>
        <v>53.765754710047702</v>
      </c>
      <c r="Z258" s="256">
        <f t="shared" si="317"/>
        <v>70.744477241534909</v>
      </c>
      <c r="AA258" s="256">
        <f t="shared" si="317"/>
        <v>72.130136272195728</v>
      </c>
      <c r="AB258" s="256">
        <f t="shared" si="317"/>
        <v>66.71604689281277</v>
      </c>
      <c r="AC258" s="256">
        <f t="shared" si="317"/>
        <v>118.93391832555946</v>
      </c>
      <c r="AD258" s="256">
        <f t="shared" si="317"/>
        <v>64.521184318698857</v>
      </c>
      <c r="AE258" s="256">
        <f t="shared" si="317"/>
        <v>39.144231804593907</v>
      </c>
      <c r="AF258" s="256">
        <f t="shared" si="317"/>
        <v>50.87900608293922</v>
      </c>
      <c r="AH258" s="264">
        <f t="shared" si="325"/>
        <v>811.09588277822309</v>
      </c>
      <c r="AI258" s="264">
        <f t="shared" si="326"/>
        <v>811.0958827782232</v>
      </c>
      <c r="AJ258" s="264">
        <f t="shared" si="327"/>
        <v>0</v>
      </c>
      <c r="AN258" s="264">
        <f t="shared" si="328"/>
        <v>0</v>
      </c>
    </row>
    <row r="259" spans="1:40">
      <c r="A259" s="145" t="s">
        <v>452</v>
      </c>
      <c r="B259" s="125" t="str">
        <f t="shared" si="322"/>
        <v>8700-02001</v>
      </c>
      <c r="C259" s="255" t="str">
        <f t="shared" si="323"/>
        <v>8700</v>
      </c>
      <c r="D259" s="256">
        <f>SUM($F259:K259)</f>
        <v>15335.550000000001</v>
      </c>
      <c r="E259" s="257">
        <f t="shared" si="324"/>
        <v>4.2968976670909986E-2</v>
      </c>
      <c r="F259" s="258">
        <f>'Div 9 history'!B259</f>
        <v>262.62</v>
      </c>
      <c r="G259" s="258">
        <f>'Div 9 history'!C259</f>
        <v>294.05</v>
      </c>
      <c r="H259" s="258">
        <f>'Div 9 history'!D259</f>
        <v>1256.98</v>
      </c>
      <c r="I259" s="258">
        <f>'Div 9 history'!E259</f>
        <v>2359</v>
      </c>
      <c r="J259" s="258">
        <f>'Div 9 history'!F259</f>
        <v>123.34</v>
      </c>
      <c r="K259" s="258">
        <f>'Div 9 history'!G259</f>
        <v>11039.560000000001</v>
      </c>
      <c r="L259" s="256">
        <f t="shared" si="316"/>
        <v>2631.5782571606765</v>
      </c>
      <c r="M259" s="256">
        <f t="shared" si="316"/>
        <v>2252.8071574963719</v>
      </c>
      <c r="N259" s="256">
        <f t="shared" si="316"/>
        <v>2964.2225900585263</v>
      </c>
      <c r="O259" s="256">
        <f t="shared" si="316"/>
        <v>3022.2822713362598</v>
      </c>
      <c r="P259" s="256">
        <f t="shared" si="316"/>
        <v>2795.4297074510241</v>
      </c>
      <c r="Q259" s="256">
        <f t="shared" si="316"/>
        <v>4983.3799212500917</v>
      </c>
      <c r="R259" s="256">
        <f t="shared" si="316"/>
        <v>2703.4640660618093</v>
      </c>
      <c r="S259" s="256">
        <f t="shared" si="316"/>
        <v>1640.1593553304374</v>
      </c>
      <c r="T259" s="256">
        <f t="shared" si="316"/>
        <v>2131.8512069268268</v>
      </c>
      <c r="U259" s="256">
        <f t="shared" si="316"/>
        <v>2755.6760993043981</v>
      </c>
      <c r="V259" s="256">
        <f t="shared" si="317"/>
        <v>2354.4571468476765</v>
      </c>
      <c r="W259" s="256">
        <f t="shared" si="317"/>
        <v>3749.9421255288535</v>
      </c>
      <c r="X259" s="256">
        <f t="shared" si="317"/>
        <v>2631.5782571606765</v>
      </c>
      <c r="Y259" s="256">
        <f t="shared" si="317"/>
        <v>2252.8071574963719</v>
      </c>
      <c r="Z259" s="256">
        <f t="shared" si="317"/>
        <v>2964.2225900585263</v>
      </c>
      <c r="AA259" s="256">
        <f t="shared" si="317"/>
        <v>3022.2822713362598</v>
      </c>
      <c r="AB259" s="256">
        <f t="shared" si="317"/>
        <v>2795.4297074510241</v>
      </c>
      <c r="AC259" s="256">
        <f t="shared" si="317"/>
        <v>4983.3799212500917</v>
      </c>
      <c r="AD259" s="256">
        <f t="shared" si="317"/>
        <v>2703.4640660618093</v>
      </c>
      <c r="AE259" s="256">
        <f t="shared" si="317"/>
        <v>1640.1593553304374</v>
      </c>
      <c r="AF259" s="256">
        <f t="shared" si="317"/>
        <v>2131.8512069268268</v>
      </c>
      <c r="AH259" s="264">
        <f t="shared" si="325"/>
        <v>33985.249904752949</v>
      </c>
      <c r="AI259" s="264">
        <f t="shared" si="326"/>
        <v>33985.249904752949</v>
      </c>
      <c r="AJ259" s="264">
        <f t="shared" si="327"/>
        <v>0</v>
      </c>
      <c r="AN259" s="264">
        <f t="shared" si="328"/>
        <v>0</v>
      </c>
    </row>
    <row r="260" spans="1:40">
      <c r="A260" s="145" t="s">
        <v>437</v>
      </c>
      <c r="B260" s="125" t="str">
        <f t="shared" si="322"/>
        <v>8711-02001</v>
      </c>
      <c r="C260" s="255" t="str">
        <f t="shared" si="323"/>
        <v>8711</v>
      </c>
      <c r="D260" s="256">
        <f>SUM($F260:K260)</f>
        <v>46288.1</v>
      </c>
      <c r="E260" s="257">
        <f t="shared" si="324"/>
        <v>0.12969553025752245</v>
      </c>
      <c r="F260" s="258">
        <f>'Div 9 history'!B260</f>
        <v>9332.3799999999992</v>
      </c>
      <c r="G260" s="258">
        <f>'Div 9 history'!C260</f>
        <v>0</v>
      </c>
      <c r="H260" s="258">
        <f>'Div 9 history'!D260</f>
        <v>3404.54</v>
      </c>
      <c r="I260" s="258">
        <f>'Div 9 history'!E260</f>
        <v>5018.3500000000004</v>
      </c>
      <c r="J260" s="258">
        <f>'Div 9 history'!F260</f>
        <v>3482.5</v>
      </c>
      <c r="K260" s="258">
        <f>'Div 9 history'!G260</f>
        <v>25050.33</v>
      </c>
      <c r="L260" s="256">
        <f t="shared" si="316"/>
        <v>7943.031552522023</v>
      </c>
      <c r="M260" s="256">
        <f t="shared" si="316"/>
        <v>6799.7667502572649</v>
      </c>
      <c r="N260" s="256">
        <f t="shared" si="316"/>
        <v>8947.0695000106334</v>
      </c>
      <c r="O260" s="256">
        <f t="shared" si="316"/>
        <v>9122.3141004945974</v>
      </c>
      <c r="P260" s="256">
        <f t="shared" si="316"/>
        <v>8437.5930332765201</v>
      </c>
      <c r="Q260" s="256">
        <f t="shared" si="316"/>
        <v>15041.598647118384</v>
      </c>
      <c r="R260" s="256">
        <f t="shared" si="316"/>
        <v>8160.0082837769523</v>
      </c>
      <c r="S260" s="256">
        <f t="shared" si="316"/>
        <v>4950.5795524432324</v>
      </c>
      <c r="T260" s="256">
        <f t="shared" si="316"/>
        <v>6434.6790204035487</v>
      </c>
      <c r="U260" s="256">
        <f t="shared" si="316"/>
        <v>8317.6026195481681</v>
      </c>
      <c r="V260" s="256">
        <f t="shared" si="317"/>
        <v>7106.5822783662752</v>
      </c>
      <c r="W260" s="256">
        <f t="shared" si="317"/>
        <v>11318.648245461827</v>
      </c>
      <c r="X260" s="256">
        <f t="shared" si="317"/>
        <v>7943.031552522023</v>
      </c>
      <c r="Y260" s="256">
        <f t="shared" si="317"/>
        <v>6799.7667502572649</v>
      </c>
      <c r="Z260" s="256">
        <f t="shared" si="317"/>
        <v>8947.0695000106334</v>
      </c>
      <c r="AA260" s="256">
        <f t="shared" si="317"/>
        <v>9122.3141004945974</v>
      </c>
      <c r="AB260" s="256">
        <f t="shared" si="317"/>
        <v>8437.5930332765201</v>
      </c>
      <c r="AC260" s="256">
        <f t="shared" si="317"/>
        <v>15041.598647118384</v>
      </c>
      <c r="AD260" s="256">
        <f t="shared" si="317"/>
        <v>8160.0082837769523</v>
      </c>
      <c r="AE260" s="256">
        <f t="shared" si="317"/>
        <v>4950.5795524432324</v>
      </c>
      <c r="AF260" s="256">
        <f t="shared" si="317"/>
        <v>6434.6790204035487</v>
      </c>
      <c r="AH260" s="264">
        <f t="shared" si="325"/>
        <v>102579.47358367943</v>
      </c>
      <c r="AI260" s="264">
        <f t="shared" si="326"/>
        <v>102579.47358367944</v>
      </c>
      <c r="AJ260" s="264">
        <f t="shared" si="327"/>
        <v>0</v>
      </c>
      <c r="AN260" s="264">
        <f t="shared" si="328"/>
        <v>0</v>
      </c>
    </row>
    <row r="261" spans="1:40">
      <c r="A261" s="145" t="s">
        <v>637</v>
      </c>
      <c r="B261" s="125" t="str">
        <f t="shared" si="322"/>
        <v>8740-02001</v>
      </c>
      <c r="C261" s="255" t="str">
        <f t="shared" si="323"/>
        <v>8740</v>
      </c>
      <c r="D261" s="256">
        <f>SUM($F261:K261)</f>
        <v>89104.42</v>
      </c>
      <c r="E261" s="257">
        <f t="shared" si="324"/>
        <v>0.24966341241461604</v>
      </c>
      <c r="F261" s="258">
        <f>'Div 9 history'!B261</f>
        <v>25217.64</v>
      </c>
      <c r="G261" s="258">
        <f>'Div 9 history'!C261</f>
        <v>11417.76</v>
      </c>
      <c r="H261" s="258">
        <f>'Div 9 history'!D261</f>
        <v>16608.32</v>
      </c>
      <c r="I261" s="258">
        <f>'Div 9 history'!E261</f>
        <v>17264.53</v>
      </c>
      <c r="J261" s="258">
        <f>'Div 9 history'!F261</f>
        <v>11887.19</v>
      </c>
      <c r="K261" s="258">
        <f>'Div 9 history'!G261</f>
        <v>6708.9800000000014</v>
      </c>
      <c r="L261" s="256">
        <f t="shared" si="316"/>
        <v>15290.306137628771</v>
      </c>
      <c r="M261" s="256">
        <f t="shared" si="316"/>
        <v>13089.525653828056</v>
      </c>
      <c r="N261" s="256">
        <f t="shared" si="316"/>
        <v>17223.075444836522</v>
      </c>
      <c r="O261" s="256">
        <f t="shared" si="316"/>
        <v>17560.420647691153</v>
      </c>
      <c r="P261" s="256">
        <f t="shared" si="316"/>
        <v>16242.335145018807</v>
      </c>
      <c r="Q261" s="256">
        <f t="shared" si="316"/>
        <v>28955.021340782368</v>
      </c>
      <c r="R261" s="256">
        <f t="shared" si="316"/>
        <v>15707.985536696056</v>
      </c>
      <c r="S261" s="256">
        <f t="shared" si="316"/>
        <v>9529.8471893275764</v>
      </c>
      <c r="T261" s="256">
        <f t="shared" si="316"/>
        <v>12386.733134417407</v>
      </c>
      <c r="U261" s="256">
        <f t="shared" si="316"/>
        <v>16011.354045755177</v>
      </c>
      <c r="V261" s="256">
        <f t="shared" si="317"/>
        <v>13680.144402040816</v>
      </c>
      <c r="W261" s="256">
        <f t="shared" si="317"/>
        <v>21788.355691762972</v>
      </c>
      <c r="X261" s="256">
        <f t="shared" si="317"/>
        <v>15290.306137628771</v>
      </c>
      <c r="Y261" s="256">
        <f t="shared" si="317"/>
        <v>13089.525653828056</v>
      </c>
      <c r="Z261" s="256">
        <f t="shared" si="317"/>
        <v>17223.075444836522</v>
      </c>
      <c r="AA261" s="256">
        <f t="shared" si="317"/>
        <v>17560.420647691153</v>
      </c>
      <c r="AB261" s="256">
        <f t="shared" si="317"/>
        <v>16242.335145018807</v>
      </c>
      <c r="AC261" s="256">
        <f t="shared" si="317"/>
        <v>28955.021340782368</v>
      </c>
      <c r="AD261" s="256">
        <f t="shared" si="317"/>
        <v>15707.985536696056</v>
      </c>
      <c r="AE261" s="256">
        <f t="shared" si="317"/>
        <v>9529.8471893275764</v>
      </c>
      <c r="AF261" s="256">
        <f t="shared" si="317"/>
        <v>12386.733134417407</v>
      </c>
      <c r="AH261" s="264">
        <f t="shared" si="325"/>
        <v>197465.10436978569</v>
      </c>
      <c r="AI261" s="264">
        <f t="shared" si="326"/>
        <v>197465.10436978569</v>
      </c>
      <c r="AJ261" s="264">
        <f t="shared" si="327"/>
        <v>0</v>
      </c>
      <c r="AN261" s="264">
        <f t="shared" si="328"/>
        <v>0</v>
      </c>
    </row>
    <row r="262" spans="1:40">
      <c r="A262" s="145" t="s">
        <v>638</v>
      </c>
      <c r="B262" s="125" t="str">
        <f t="shared" si="322"/>
        <v>8750-02001</v>
      </c>
      <c r="C262" s="255" t="str">
        <f t="shared" si="323"/>
        <v>8750</v>
      </c>
      <c r="D262" s="256">
        <f>SUM($F262:K262)</f>
        <v>25166.55</v>
      </c>
      <c r="E262" s="257">
        <f t="shared" si="324"/>
        <v>7.0514647328415975E-2</v>
      </c>
      <c r="F262" s="258">
        <f>'Div 9 history'!B262</f>
        <v>3252.91</v>
      </c>
      <c r="G262" s="258">
        <f>'Div 9 history'!C262</f>
        <v>4838.84</v>
      </c>
      <c r="H262" s="258">
        <f>'Div 9 history'!D262</f>
        <v>173.02</v>
      </c>
      <c r="I262" s="258">
        <f>'Div 9 history'!E262</f>
        <v>5058.9399999999996</v>
      </c>
      <c r="J262" s="258">
        <f>'Div 9 history'!F262</f>
        <v>700.22</v>
      </c>
      <c r="K262" s="258">
        <f>'Div 9 history'!G262</f>
        <v>11142.62</v>
      </c>
      <c r="L262" s="256">
        <f t="shared" si="316"/>
        <v>4318.5764962943631</v>
      </c>
      <c r="M262" s="256">
        <f t="shared" si="316"/>
        <v>3696.9905852408497</v>
      </c>
      <c r="N262" s="256">
        <f t="shared" si="316"/>
        <v>4864.4656385872959</v>
      </c>
      <c r="O262" s="256">
        <f t="shared" si="316"/>
        <v>4959.745030057451</v>
      </c>
      <c r="P262" s="256">
        <f t="shared" si="316"/>
        <v>4587.4664752194449</v>
      </c>
      <c r="Q262" s="256">
        <f t="shared" si="316"/>
        <v>8178.0229569292569</v>
      </c>
      <c r="R262" s="256">
        <f t="shared" si="316"/>
        <v>4436.545385835384</v>
      </c>
      <c r="S262" s="256">
        <f t="shared" si="316"/>
        <v>2691.5990899505537</v>
      </c>
      <c r="T262" s="256">
        <f t="shared" si="316"/>
        <v>3498.4946735972512</v>
      </c>
      <c r="U262" s="256">
        <f t="shared" si="316"/>
        <v>4522.2284389506149</v>
      </c>
      <c r="V262" s="256">
        <f t="shared" si="317"/>
        <v>3863.8042658397899</v>
      </c>
      <c r="W262" s="256">
        <f t="shared" si="317"/>
        <v>6153.8781458264075</v>
      </c>
      <c r="X262" s="256">
        <f t="shared" si="317"/>
        <v>4318.5764962943631</v>
      </c>
      <c r="Y262" s="256">
        <f t="shared" si="317"/>
        <v>3696.9905852408497</v>
      </c>
      <c r="Z262" s="256">
        <f t="shared" si="317"/>
        <v>4864.4656385872959</v>
      </c>
      <c r="AA262" s="256">
        <f t="shared" si="317"/>
        <v>4959.745030057451</v>
      </c>
      <c r="AB262" s="256">
        <f t="shared" si="317"/>
        <v>4587.4664752194449</v>
      </c>
      <c r="AC262" s="256">
        <f t="shared" si="317"/>
        <v>8178.0229569292569</v>
      </c>
      <c r="AD262" s="256">
        <f t="shared" si="317"/>
        <v>4436.545385835384</v>
      </c>
      <c r="AE262" s="256">
        <f t="shared" si="317"/>
        <v>2691.5990899505537</v>
      </c>
      <c r="AF262" s="256">
        <f t="shared" si="317"/>
        <v>3498.4946735972512</v>
      </c>
      <c r="AH262" s="264">
        <f t="shared" si="325"/>
        <v>55771.817182328654</v>
      </c>
      <c r="AI262" s="264">
        <f t="shared" si="326"/>
        <v>55771.817182328661</v>
      </c>
      <c r="AJ262" s="264">
        <f t="shared" si="327"/>
        <v>0</v>
      </c>
      <c r="AN262" s="264">
        <f t="shared" si="328"/>
        <v>0</v>
      </c>
    </row>
    <row r="263" spans="1:40">
      <c r="A263" s="145" t="s">
        <v>1009</v>
      </c>
      <c r="B263" s="125" t="str">
        <f t="shared" si="322"/>
        <v>9090-02004</v>
      </c>
      <c r="C263" s="255" t="str">
        <f t="shared" si="323"/>
        <v>9090</v>
      </c>
      <c r="D263" s="256">
        <f>SUM($F263:K263)</f>
        <v>24.96</v>
      </c>
      <c r="E263" s="257">
        <f t="shared" si="324"/>
        <v>6.9935910854577324E-5</v>
      </c>
      <c r="F263" s="258">
        <f>'Div 9 history'!B263</f>
        <v>0</v>
      </c>
      <c r="G263" s="258">
        <f>'Div 9 history'!C263</f>
        <v>0</v>
      </c>
      <c r="H263" s="258">
        <f>'Div 9 history'!D263</f>
        <v>0</v>
      </c>
      <c r="I263" s="258">
        <f>'Div 9 history'!E263</f>
        <v>0</v>
      </c>
      <c r="J263" s="258">
        <f>'Div 9 history'!F263</f>
        <v>0</v>
      </c>
      <c r="K263" s="258">
        <f>'Div 9 history'!G263</f>
        <v>24.96</v>
      </c>
      <c r="L263" s="256">
        <f t="shared" si="316"/>
        <v>4.2831325448862598</v>
      </c>
      <c r="M263" s="256">
        <f t="shared" si="316"/>
        <v>3.6666481900622698</v>
      </c>
      <c r="N263" s="256">
        <f t="shared" si="316"/>
        <v>4.8245413987669714</v>
      </c>
      <c r="O263" s="256">
        <f t="shared" si="316"/>
        <v>4.9190388015136755</v>
      </c>
      <c r="P263" s="256">
        <f t="shared" si="316"/>
        <v>4.549815656952477</v>
      </c>
      <c r="Q263" s="256">
        <f t="shared" si="316"/>
        <v>8.1109032825299572</v>
      </c>
      <c r="R263" s="256">
        <f t="shared" si="316"/>
        <v>4.4001332256686432</v>
      </c>
      <c r="S263" s="256">
        <f t="shared" si="316"/>
        <v>2.6695082673296828</v>
      </c>
      <c r="T263" s="256">
        <f t="shared" si="316"/>
        <v>3.4697813984430681</v>
      </c>
      <c r="U263" s="256">
        <f t="shared" si="316"/>
        <v>4.4851130503071479</v>
      </c>
      <c r="V263" s="256">
        <f t="shared" si="317"/>
        <v>3.832092776934509</v>
      </c>
      <c r="W263" s="256">
        <f t="shared" si="317"/>
        <v>6.1033712813169521</v>
      </c>
      <c r="X263" s="256">
        <f t="shared" si="317"/>
        <v>4.2831325448862598</v>
      </c>
      <c r="Y263" s="256">
        <f t="shared" si="317"/>
        <v>3.6666481900622698</v>
      </c>
      <c r="Z263" s="256">
        <f t="shared" si="317"/>
        <v>4.8245413987669714</v>
      </c>
      <c r="AA263" s="256">
        <f t="shared" si="317"/>
        <v>4.9190388015136755</v>
      </c>
      <c r="AB263" s="256">
        <f t="shared" si="317"/>
        <v>4.549815656952477</v>
      </c>
      <c r="AC263" s="256">
        <f t="shared" si="317"/>
        <v>8.1109032825299572</v>
      </c>
      <c r="AD263" s="256">
        <f t="shared" si="317"/>
        <v>4.4001332256686432</v>
      </c>
      <c r="AE263" s="256">
        <f t="shared" si="317"/>
        <v>2.6695082673296828</v>
      </c>
      <c r="AF263" s="256">
        <f t="shared" si="317"/>
        <v>3.4697813984430681</v>
      </c>
      <c r="AH263" s="264">
        <f t="shared" si="325"/>
        <v>55.314079874711624</v>
      </c>
      <c r="AI263" s="264">
        <f t="shared" si="326"/>
        <v>55.314079874711609</v>
      </c>
      <c r="AJ263" s="264">
        <f t="shared" si="327"/>
        <v>0</v>
      </c>
      <c r="AN263" s="264">
        <f t="shared" si="328"/>
        <v>0</v>
      </c>
    </row>
    <row r="264" spans="1:40">
      <c r="A264" s="145" t="s">
        <v>1010</v>
      </c>
      <c r="B264" s="125" t="str">
        <f t="shared" si="322"/>
        <v>9260-02004</v>
      </c>
      <c r="C264" s="255" t="str">
        <f t="shared" si="323"/>
        <v>9260</v>
      </c>
      <c r="D264" s="256">
        <f>SUM($F264:K264)</f>
        <v>0</v>
      </c>
      <c r="E264" s="257">
        <f t="shared" si="324"/>
        <v>0</v>
      </c>
      <c r="F264" s="258">
        <f>'Div 9 history'!B264</f>
        <v>0</v>
      </c>
      <c r="G264" s="258">
        <f>'Div 9 history'!C264</f>
        <v>0</v>
      </c>
      <c r="H264" s="258">
        <f>'Div 9 history'!D264</f>
        <v>0</v>
      </c>
      <c r="I264" s="258">
        <f>'Div 9 history'!E264</f>
        <v>0</v>
      </c>
      <c r="J264" s="258">
        <f>'Div 9 history'!F264</f>
        <v>0</v>
      </c>
      <c r="K264" s="258">
        <f>'Div 9 history'!G264</f>
        <v>0</v>
      </c>
      <c r="L264" s="256">
        <f t="shared" si="316"/>
        <v>0</v>
      </c>
      <c r="M264" s="256">
        <f t="shared" si="316"/>
        <v>0</v>
      </c>
      <c r="N264" s="256">
        <f t="shared" si="316"/>
        <v>0</v>
      </c>
      <c r="O264" s="256">
        <f t="shared" si="316"/>
        <v>0</v>
      </c>
      <c r="P264" s="256">
        <f t="shared" si="316"/>
        <v>0</v>
      </c>
      <c r="Q264" s="256">
        <f t="shared" si="316"/>
        <v>0</v>
      </c>
      <c r="R264" s="256">
        <f t="shared" si="316"/>
        <v>0</v>
      </c>
      <c r="S264" s="256">
        <f t="shared" si="316"/>
        <v>0</v>
      </c>
      <c r="T264" s="256">
        <f t="shared" si="316"/>
        <v>0</v>
      </c>
      <c r="U264" s="256">
        <f t="shared" si="316"/>
        <v>0</v>
      </c>
      <c r="V264" s="256">
        <f t="shared" si="317"/>
        <v>0</v>
      </c>
      <c r="W264" s="256">
        <f t="shared" si="317"/>
        <v>0</v>
      </c>
      <c r="X264" s="256">
        <f t="shared" si="317"/>
        <v>0</v>
      </c>
      <c r="Y264" s="256">
        <f t="shared" si="317"/>
        <v>0</v>
      </c>
      <c r="Z264" s="256">
        <f t="shared" si="317"/>
        <v>0</v>
      </c>
      <c r="AA264" s="256">
        <f t="shared" si="317"/>
        <v>0</v>
      </c>
      <c r="AB264" s="256">
        <f t="shared" si="317"/>
        <v>0</v>
      </c>
      <c r="AC264" s="256">
        <f t="shared" si="317"/>
        <v>0</v>
      </c>
      <c r="AD264" s="256">
        <f t="shared" si="317"/>
        <v>0</v>
      </c>
      <c r="AE264" s="256">
        <f t="shared" si="317"/>
        <v>0</v>
      </c>
      <c r="AF264" s="256">
        <f t="shared" si="317"/>
        <v>0</v>
      </c>
      <c r="AH264" s="264">
        <f t="shared" si="325"/>
        <v>0</v>
      </c>
      <c r="AI264" s="264">
        <f t="shared" si="326"/>
        <v>0</v>
      </c>
      <c r="AJ264" s="264">
        <f t="shared" si="327"/>
        <v>0</v>
      </c>
      <c r="AN264" s="264">
        <f t="shared" si="328"/>
        <v>0</v>
      </c>
    </row>
    <row r="265" spans="1:40">
      <c r="A265" s="145" t="s">
        <v>1011</v>
      </c>
      <c r="B265" s="125" t="str">
        <f t="shared" si="322"/>
        <v>8160-02004</v>
      </c>
      <c r="C265" s="255" t="str">
        <f t="shared" si="323"/>
        <v>8160</v>
      </c>
      <c r="D265" s="256">
        <f>SUM($F265:K265)</f>
        <v>268.82</v>
      </c>
      <c r="E265" s="257">
        <f t="shared" si="324"/>
        <v>7.5321200143940205E-4</v>
      </c>
      <c r="F265" s="258">
        <f>'Div 9 history'!B265</f>
        <v>0</v>
      </c>
      <c r="G265" s="258">
        <f>'Div 9 history'!C265</f>
        <v>0</v>
      </c>
      <c r="H265" s="258">
        <f>'Div 9 history'!D265</f>
        <v>0</v>
      </c>
      <c r="I265" s="258">
        <f>'Div 9 history'!E265</f>
        <v>268.82</v>
      </c>
      <c r="J265" s="258">
        <f>'Div 9 history'!F265</f>
        <v>0</v>
      </c>
      <c r="K265" s="258">
        <f>'Div 9 history'!G265</f>
        <v>0</v>
      </c>
      <c r="L265" s="256">
        <f t="shared" si="316"/>
        <v>46.129474788314276</v>
      </c>
      <c r="M265" s="256">
        <f t="shared" si="316"/>
        <v>39.489918527745964</v>
      </c>
      <c r="N265" s="256">
        <f t="shared" si="316"/>
        <v>51.960465497457413</v>
      </c>
      <c r="O265" s="256">
        <f t="shared" si="316"/>
        <v>52.978205553802333</v>
      </c>
      <c r="P265" s="256">
        <f t="shared" si="316"/>
        <v>49.00166045280308</v>
      </c>
      <c r="Q265" s="256">
        <f t="shared" si="316"/>
        <v>87.354688317696429</v>
      </c>
      <c r="R265" s="256">
        <f t="shared" si="316"/>
        <v>47.389575870362364</v>
      </c>
      <c r="S265" s="256">
        <f t="shared" si="316"/>
        <v>28.750689600303097</v>
      </c>
      <c r="T265" s="256">
        <f t="shared" si="316"/>
        <v>37.369656872174104</v>
      </c>
      <c r="U265" s="256">
        <f t="shared" si="316"/>
        <v>48.304811305431386</v>
      </c>
      <c r="V265" s="256">
        <f t="shared" si="317"/>
        <v>41.271762031071098</v>
      </c>
      <c r="W265" s="256">
        <f t="shared" si="317"/>
        <v>65.733504320657971</v>
      </c>
      <c r="X265" s="256">
        <f t="shared" si="317"/>
        <v>46.129474788314276</v>
      </c>
      <c r="Y265" s="256">
        <f t="shared" si="317"/>
        <v>39.489918527745964</v>
      </c>
      <c r="Z265" s="256">
        <f t="shared" si="317"/>
        <v>51.960465497457413</v>
      </c>
      <c r="AA265" s="256">
        <f t="shared" si="317"/>
        <v>52.978205553802333</v>
      </c>
      <c r="AB265" s="256">
        <f t="shared" si="317"/>
        <v>49.00166045280308</v>
      </c>
      <c r="AC265" s="256">
        <f t="shared" si="317"/>
        <v>87.354688317696429</v>
      </c>
      <c r="AD265" s="256">
        <f t="shared" si="317"/>
        <v>47.389575870362364</v>
      </c>
      <c r="AE265" s="256">
        <f t="shared" si="317"/>
        <v>28.750689600303097</v>
      </c>
      <c r="AF265" s="256">
        <f t="shared" si="317"/>
        <v>37.369656872174104</v>
      </c>
      <c r="AH265" s="264">
        <f t="shared" si="325"/>
        <v>595.7344131378195</v>
      </c>
      <c r="AI265" s="264">
        <f t="shared" si="326"/>
        <v>595.7344131378195</v>
      </c>
      <c r="AJ265" s="264">
        <f t="shared" si="327"/>
        <v>0</v>
      </c>
      <c r="AN265" s="264">
        <f t="shared" si="328"/>
        <v>0</v>
      </c>
    </row>
    <row r="266" spans="1:40">
      <c r="A266" s="145" t="s">
        <v>1012</v>
      </c>
      <c r="B266" s="125" t="str">
        <f t="shared" si="322"/>
        <v>8560-02004</v>
      </c>
      <c r="C266" s="255" t="str">
        <f t="shared" si="323"/>
        <v>8560</v>
      </c>
      <c r="D266" s="256">
        <f>SUM($F266:K266)</f>
        <v>0</v>
      </c>
      <c r="E266" s="257">
        <f t="shared" si="324"/>
        <v>0</v>
      </c>
      <c r="F266" s="258">
        <f>'Div 9 history'!B266</f>
        <v>0</v>
      </c>
      <c r="G266" s="258">
        <f>'Div 9 history'!C266</f>
        <v>0</v>
      </c>
      <c r="H266" s="258">
        <f>'Div 9 history'!D266</f>
        <v>0</v>
      </c>
      <c r="I266" s="258">
        <f>'Div 9 history'!E266</f>
        <v>0</v>
      </c>
      <c r="J266" s="258">
        <f>'Div 9 history'!F266</f>
        <v>0</v>
      </c>
      <c r="K266" s="258">
        <f>'Div 9 history'!G266</f>
        <v>0</v>
      </c>
      <c r="L266" s="256">
        <f t="shared" si="316"/>
        <v>0</v>
      </c>
      <c r="M266" s="256">
        <f t="shared" si="316"/>
        <v>0</v>
      </c>
      <c r="N266" s="256">
        <f t="shared" si="316"/>
        <v>0</v>
      </c>
      <c r="O266" s="256">
        <f t="shared" si="316"/>
        <v>0</v>
      </c>
      <c r="P266" s="256">
        <f t="shared" si="316"/>
        <v>0</v>
      </c>
      <c r="Q266" s="256">
        <f t="shared" si="316"/>
        <v>0</v>
      </c>
      <c r="R266" s="256">
        <f t="shared" si="316"/>
        <v>0</v>
      </c>
      <c r="S266" s="256">
        <f t="shared" si="316"/>
        <v>0</v>
      </c>
      <c r="T266" s="256">
        <f t="shared" si="316"/>
        <v>0</v>
      </c>
      <c r="U266" s="256">
        <f t="shared" si="316"/>
        <v>0</v>
      </c>
      <c r="V266" s="256">
        <f t="shared" si="317"/>
        <v>0</v>
      </c>
      <c r="W266" s="256">
        <f t="shared" si="317"/>
        <v>0</v>
      </c>
      <c r="X266" s="256">
        <f t="shared" si="317"/>
        <v>0</v>
      </c>
      <c r="Y266" s="256">
        <f t="shared" si="317"/>
        <v>0</v>
      </c>
      <c r="Z266" s="256">
        <f t="shared" si="317"/>
        <v>0</v>
      </c>
      <c r="AA266" s="256">
        <f t="shared" si="317"/>
        <v>0</v>
      </c>
      <c r="AB266" s="256">
        <f t="shared" si="317"/>
        <v>0</v>
      </c>
      <c r="AC266" s="256">
        <f t="shared" si="317"/>
        <v>0</v>
      </c>
      <c r="AD266" s="256">
        <f t="shared" si="317"/>
        <v>0</v>
      </c>
      <c r="AE266" s="256">
        <f t="shared" si="317"/>
        <v>0</v>
      </c>
      <c r="AF266" s="256">
        <f t="shared" si="317"/>
        <v>0</v>
      </c>
      <c r="AH266" s="264">
        <f t="shared" si="325"/>
        <v>0</v>
      </c>
      <c r="AI266" s="264">
        <f t="shared" si="326"/>
        <v>0</v>
      </c>
      <c r="AJ266" s="264">
        <f t="shared" si="327"/>
        <v>0</v>
      </c>
      <c r="AN266" s="264">
        <f t="shared" si="328"/>
        <v>0</v>
      </c>
    </row>
    <row r="267" spans="1:40">
      <c r="A267" s="145" t="s">
        <v>639</v>
      </c>
      <c r="B267" s="125" t="str">
        <f t="shared" si="322"/>
        <v>8570-02004</v>
      </c>
      <c r="C267" s="255" t="str">
        <f t="shared" si="323"/>
        <v>8570</v>
      </c>
      <c r="D267" s="256">
        <f>SUM($F267:K267)</f>
        <v>14.64</v>
      </c>
      <c r="E267" s="257">
        <f t="shared" si="324"/>
        <v>4.1020101558934775E-5</v>
      </c>
      <c r="F267" s="258">
        <f>'Div 9 history'!B267</f>
        <v>0</v>
      </c>
      <c r="G267" s="258">
        <f>'Div 9 history'!C267</f>
        <v>14.64</v>
      </c>
      <c r="H267" s="258">
        <f>'Div 9 history'!D267</f>
        <v>0</v>
      </c>
      <c r="I267" s="258">
        <f>'Div 9 history'!E267</f>
        <v>0</v>
      </c>
      <c r="J267" s="258">
        <f>'Div 9 history'!F267</f>
        <v>0</v>
      </c>
      <c r="K267" s="258">
        <f>'Div 9 history'!G267</f>
        <v>0</v>
      </c>
      <c r="L267" s="256">
        <f t="shared" si="316"/>
        <v>2.5122219734429025</v>
      </c>
      <c r="M267" s="256">
        <f t="shared" si="316"/>
        <v>2.1506301884019083</v>
      </c>
      <c r="N267" s="256">
        <f t="shared" si="316"/>
        <v>2.8297790896613964</v>
      </c>
      <c r="O267" s="256">
        <f t="shared" si="316"/>
        <v>2.8852054508878289</v>
      </c>
      <c r="P267" s="256">
        <f t="shared" si="316"/>
        <v>2.6686418757125105</v>
      </c>
      <c r="Q267" s="256">
        <f t="shared" si="316"/>
        <v>4.7573567330223785</v>
      </c>
      <c r="R267" s="256">
        <f t="shared" si="316"/>
        <v>2.5808473727479542</v>
      </c>
      <c r="S267" s="256">
        <f t="shared" si="316"/>
        <v>1.5657692721837564</v>
      </c>
      <c r="T267" s="256">
        <f t="shared" si="316"/>
        <v>2.0351602433175691</v>
      </c>
      <c r="U267" s="256">
        <f t="shared" si="316"/>
        <v>2.6306913083532311</v>
      </c>
      <c r="V267" s="256">
        <f t="shared" si="317"/>
        <v>2.2476698018558174</v>
      </c>
      <c r="W267" s="256">
        <f t="shared" si="317"/>
        <v>3.5798620015416738</v>
      </c>
      <c r="X267" s="256">
        <f t="shared" si="317"/>
        <v>2.5122219734429025</v>
      </c>
      <c r="Y267" s="256">
        <f t="shared" si="317"/>
        <v>2.1506301884019083</v>
      </c>
      <c r="Z267" s="256">
        <f t="shared" si="317"/>
        <v>2.8297790896613964</v>
      </c>
      <c r="AA267" s="256">
        <f t="shared" si="317"/>
        <v>2.8852054508878289</v>
      </c>
      <c r="AB267" s="256">
        <f t="shared" si="317"/>
        <v>2.6686418757125105</v>
      </c>
      <c r="AC267" s="256">
        <f t="shared" si="317"/>
        <v>4.7573567330223785</v>
      </c>
      <c r="AD267" s="256">
        <f t="shared" si="317"/>
        <v>2.5808473727479542</v>
      </c>
      <c r="AE267" s="256">
        <f t="shared" si="317"/>
        <v>1.5657692721837564</v>
      </c>
      <c r="AF267" s="256">
        <f t="shared" si="317"/>
        <v>2.0351602433175691</v>
      </c>
      <c r="AH267" s="264">
        <f t="shared" si="325"/>
        <v>32.443835311128922</v>
      </c>
      <c r="AI267" s="264">
        <f t="shared" si="326"/>
        <v>32.443835311128929</v>
      </c>
      <c r="AJ267" s="264">
        <f t="shared" si="327"/>
        <v>0</v>
      </c>
      <c r="AN267" s="264">
        <f t="shared" si="328"/>
        <v>0</v>
      </c>
    </row>
    <row r="268" spans="1:40">
      <c r="A268" s="145" t="s">
        <v>453</v>
      </c>
      <c r="B268" s="125" t="str">
        <f t="shared" si="322"/>
        <v>8700-02004</v>
      </c>
      <c r="C268" s="255" t="str">
        <f t="shared" si="323"/>
        <v>8700</v>
      </c>
      <c r="D268" s="256">
        <f>SUM($F268:K268)</f>
        <v>723.81</v>
      </c>
      <c r="E268" s="257">
        <f t="shared" si="324"/>
        <v>2.0280573571975803E-3</v>
      </c>
      <c r="F268" s="258">
        <f>'Div 9 history'!B268</f>
        <v>10.5</v>
      </c>
      <c r="G268" s="258">
        <f>'Div 9 history'!C268</f>
        <v>11.76</v>
      </c>
      <c r="H268" s="258">
        <f>'Div 9 history'!D268</f>
        <v>50.28</v>
      </c>
      <c r="I268" s="258">
        <f>'Div 9 history'!E268</f>
        <v>94.36</v>
      </c>
      <c r="J268" s="258">
        <f>'Div 9 history'!F268</f>
        <v>4.93</v>
      </c>
      <c r="K268" s="258">
        <f>'Div 9 history'!G268</f>
        <v>551.98</v>
      </c>
      <c r="L268" s="256">
        <f t="shared" si="316"/>
        <v>124.2056958058543</v>
      </c>
      <c r="M268" s="256">
        <f t="shared" si="316"/>
        <v>106.32839048273121</v>
      </c>
      <c r="N268" s="256">
        <f t="shared" si="316"/>
        <v>139.90590183659938</v>
      </c>
      <c r="O268" s="256">
        <f t="shared" si="316"/>
        <v>142.64621293764475</v>
      </c>
      <c r="P268" s="256">
        <f t="shared" si="316"/>
        <v>131.93918552318797</v>
      </c>
      <c r="Q268" s="256">
        <f t="shared" si="316"/>
        <v>235.20644651153876</v>
      </c>
      <c r="R268" s="256">
        <f t="shared" si="316"/>
        <v>127.59857492272518</v>
      </c>
      <c r="S268" s="256">
        <f t="shared" si="316"/>
        <v>77.41253120897025</v>
      </c>
      <c r="T268" s="256">
        <f t="shared" si="316"/>
        <v>100.6194901445143</v>
      </c>
      <c r="U268" s="256">
        <f t="shared" si="316"/>
        <v>130.0628876980295</v>
      </c>
      <c r="V268" s="256">
        <f t="shared" si="317"/>
        <v>111.12608465035923</v>
      </c>
      <c r="W268" s="256">
        <f t="shared" si="317"/>
        <v>176.99043137540153</v>
      </c>
      <c r="X268" s="256">
        <f t="shared" si="317"/>
        <v>124.2056958058543</v>
      </c>
      <c r="Y268" s="256">
        <f t="shared" si="317"/>
        <v>106.32839048273121</v>
      </c>
      <c r="Z268" s="256">
        <f t="shared" si="317"/>
        <v>139.90590183659938</v>
      </c>
      <c r="AA268" s="256">
        <f t="shared" si="317"/>
        <v>142.64621293764475</v>
      </c>
      <c r="AB268" s="256">
        <f t="shared" si="317"/>
        <v>131.93918552318797</v>
      </c>
      <c r="AC268" s="256">
        <f t="shared" si="317"/>
        <v>235.20644651153876</v>
      </c>
      <c r="AD268" s="256">
        <f t="shared" si="317"/>
        <v>127.59857492272518</v>
      </c>
      <c r="AE268" s="256">
        <f t="shared" si="317"/>
        <v>77.41253120897025</v>
      </c>
      <c r="AF268" s="256">
        <f t="shared" si="317"/>
        <v>100.6194901445143</v>
      </c>
      <c r="AH268" s="264">
        <f t="shared" si="325"/>
        <v>1604.0418330975565</v>
      </c>
      <c r="AI268" s="264">
        <f t="shared" si="326"/>
        <v>1604.0418330975563</v>
      </c>
      <c r="AJ268" s="264">
        <f t="shared" si="327"/>
        <v>0</v>
      </c>
      <c r="AN268" s="264">
        <f t="shared" si="328"/>
        <v>0</v>
      </c>
    </row>
    <row r="269" spans="1:40">
      <c r="A269" s="145" t="s">
        <v>439</v>
      </c>
      <c r="B269" s="125" t="str">
        <f t="shared" si="322"/>
        <v>8711-02004</v>
      </c>
      <c r="C269" s="255" t="str">
        <f t="shared" si="323"/>
        <v>8711</v>
      </c>
      <c r="D269" s="256">
        <f>SUM($F269:K269)</f>
        <v>2102.0299999999997</v>
      </c>
      <c r="E269" s="257">
        <f t="shared" si="324"/>
        <v>5.889718857918556E-3</v>
      </c>
      <c r="F269" s="258">
        <f>'Div 9 history'!B269</f>
        <v>373.3</v>
      </c>
      <c r="G269" s="258">
        <f>'Div 9 history'!C269</f>
        <v>0</v>
      </c>
      <c r="H269" s="258">
        <f>'Div 9 history'!D269</f>
        <v>136.18</v>
      </c>
      <c r="I269" s="258">
        <f>'Div 9 history'!E269</f>
        <v>200.73</v>
      </c>
      <c r="J269" s="258">
        <f>'Div 9 history'!F269</f>
        <v>139.30000000000001</v>
      </c>
      <c r="K269" s="258">
        <f>'Div 9 history'!G269</f>
        <v>1252.52</v>
      </c>
      <c r="L269" s="256">
        <f t="shared" ref="L269:Q320" si="329">$E269*L$321</f>
        <v>360.70805702432949</v>
      </c>
      <c r="M269" s="256">
        <f t="shared" si="329"/>
        <v>308.79024418896603</v>
      </c>
      <c r="N269" s="256">
        <f t="shared" si="329"/>
        <v>406.30331556290605</v>
      </c>
      <c r="O269" s="256">
        <f t="shared" si="329"/>
        <v>414.26150368372561</v>
      </c>
      <c r="P269" s="256">
        <f t="shared" si="329"/>
        <v>383.16702745928745</v>
      </c>
      <c r="Q269" s="256">
        <f t="shared" si="329"/>
        <v>683.06738890129986</v>
      </c>
      <c r="R269" s="256">
        <f t="shared" ref="R269:AA278" si="330">$E269*R$321</f>
        <v>370.56137998206162</v>
      </c>
      <c r="S269" s="256">
        <f t="shared" si="330"/>
        <v>224.81516278746045</v>
      </c>
      <c r="T269" s="256">
        <f t="shared" si="330"/>
        <v>292.21092119267956</v>
      </c>
      <c r="U269" s="256">
        <f t="shared" si="330"/>
        <v>377.71803626350697</v>
      </c>
      <c r="V269" s="256">
        <f t="shared" si="330"/>
        <v>322.72331650238959</v>
      </c>
      <c r="W269" s="256">
        <f t="shared" si="330"/>
        <v>514.00118327190194</v>
      </c>
      <c r="X269" s="256">
        <f t="shared" si="330"/>
        <v>360.70805702432949</v>
      </c>
      <c r="Y269" s="256">
        <f t="shared" si="330"/>
        <v>308.79024418896603</v>
      </c>
      <c r="Z269" s="256">
        <f t="shared" si="330"/>
        <v>406.30331556290605</v>
      </c>
      <c r="AA269" s="256">
        <f t="shared" si="330"/>
        <v>414.26150368372561</v>
      </c>
      <c r="AB269" s="256">
        <f t="shared" ref="V269:AF284" si="331">$E269*AB$321</f>
        <v>383.16702745928745</v>
      </c>
      <c r="AC269" s="256">
        <f t="shared" si="331"/>
        <v>683.06738890129986</v>
      </c>
      <c r="AD269" s="256">
        <f t="shared" si="331"/>
        <v>370.56137998206162</v>
      </c>
      <c r="AE269" s="256">
        <f t="shared" si="331"/>
        <v>224.81516278746045</v>
      </c>
      <c r="AF269" s="256">
        <f t="shared" si="331"/>
        <v>292.21092119267956</v>
      </c>
      <c r="AH269" s="264">
        <f t="shared" si="325"/>
        <v>4658.3275368205141</v>
      </c>
      <c r="AI269" s="264">
        <f t="shared" si="326"/>
        <v>4658.327536820515</v>
      </c>
      <c r="AJ269" s="264">
        <f t="shared" si="327"/>
        <v>0</v>
      </c>
      <c r="AN269" s="264">
        <f t="shared" si="328"/>
        <v>0</v>
      </c>
    </row>
    <row r="270" spans="1:40">
      <c r="A270" s="145" t="s">
        <v>640</v>
      </c>
      <c r="B270" s="125" t="str">
        <f t="shared" si="322"/>
        <v>8740-02004</v>
      </c>
      <c r="C270" s="255" t="str">
        <f t="shared" si="323"/>
        <v>8740</v>
      </c>
      <c r="D270" s="256">
        <f>SUM($F270:K270)</f>
        <v>3631.2299999999996</v>
      </c>
      <c r="E270" s="257">
        <f t="shared" si="324"/>
        <v>1.0174414165563573E-2</v>
      </c>
      <c r="F270" s="258">
        <f>'Div 9 history'!B270</f>
        <v>1008.7</v>
      </c>
      <c r="G270" s="258">
        <f>'Div 9 history'!C270</f>
        <v>456.7</v>
      </c>
      <c r="H270" s="258">
        <f>'Div 9 history'!D270</f>
        <v>664.33</v>
      </c>
      <c r="I270" s="258">
        <f>'Div 9 history'!E270</f>
        <v>690.57999999999993</v>
      </c>
      <c r="J270" s="258">
        <f>'Div 9 history'!F270</f>
        <v>475.47</v>
      </c>
      <c r="K270" s="258">
        <f>'Div 9 history'!G270</f>
        <v>335.45000000000005</v>
      </c>
      <c r="L270" s="256">
        <f t="shared" si="329"/>
        <v>623.11856534324249</v>
      </c>
      <c r="M270" s="256">
        <f t="shared" si="329"/>
        <v>533.43120621794128</v>
      </c>
      <c r="N270" s="256">
        <f t="shared" si="329"/>
        <v>701.88379260595298</v>
      </c>
      <c r="O270" s="256">
        <f t="shared" si="329"/>
        <v>715.63146102646238</v>
      </c>
      <c r="P270" s="256">
        <f t="shared" si="329"/>
        <v>661.91615016007779</v>
      </c>
      <c r="Q270" s="256">
        <f t="shared" si="329"/>
        <v>1179.9901973806591</v>
      </c>
      <c r="R270" s="256">
        <f t="shared" si="330"/>
        <v>640.14005500980556</v>
      </c>
      <c r="S270" s="256">
        <f t="shared" si="330"/>
        <v>388.36532474261071</v>
      </c>
      <c r="T270" s="256">
        <f t="shared" si="330"/>
        <v>504.79063731844639</v>
      </c>
      <c r="U270" s="256">
        <f t="shared" si="330"/>
        <v>652.50308740652338</v>
      </c>
      <c r="V270" s="256">
        <f t="shared" si="331"/>
        <v>557.50041083284839</v>
      </c>
      <c r="W270" s="256">
        <f t="shared" si="331"/>
        <v>887.93048468976576</v>
      </c>
      <c r="X270" s="256">
        <f t="shared" si="331"/>
        <v>623.11856534324249</v>
      </c>
      <c r="Y270" s="256">
        <f t="shared" si="331"/>
        <v>533.43120621794128</v>
      </c>
      <c r="Z270" s="256">
        <f t="shared" si="331"/>
        <v>701.88379260595298</v>
      </c>
      <c r="AA270" s="256">
        <f t="shared" si="331"/>
        <v>715.63146102646238</v>
      </c>
      <c r="AB270" s="256">
        <f t="shared" si="331"/>
        <v>661.91615016007779</v>
      </c>
      <c r="AC270" s="256">
        <f t="shared" si="331"/>
        <v>1179.9901973806591</v>
      </c>
      <c r="AD270" s="256">
        <f t="shared" si="331"/>
        <v>640.14005500980556</v>
      </c>
      <c r="AE270" s="256">
        <f t="shared" si="331"/>
        <v>388.36532474261071</v>
      </c>
      <c r="AF270" s="256">
        <f t="shared" si="331"/>
        <v>504.79063731844639</v>
      </c>
      <c r="AH270" s="264">
        <f t="shared" si="325"/>
        <v>8047.2013727343356</v>
      </c>
      <c r="AI270" s="264">
        <f t="shared" si="326"/>
        <v>8047.2013727343365</v>
      </c>
      <c r="AJ270" s="264">
        <f t="shared" si="327"/>
        <v>0</v>
      </c>
      <c r="AN270" s="264">
        <f t="shared" si="328"/>
        <v>0</v>
      </c>
    </row>
    <row r="271" spans="1:40">
      <c r="A271" s="145" t="s">
        <v>641</v>
      </c>
      <c r="B271" s="125" t="str">
        <f t="shared" si="322"/>
        <v>8750-02004</v>
      </c>
      <c r="C271" s="255" t="str">
        <f t="shared" si="323"/>
        <v>8750</v>
      </c>
      <c r="D271" s="256">
        <f>SUM($F271:K271)</f>
        <v>1118.0900000000001</v>
      </c>
      <c r="E271" s="257">
        <f t="shared" si="324"/>
        <v>3.1327981797834282E-3</v>
      </c>
      <c r="F271" s="258">
        <f>'Div 9 history'!B271</f>
        <v>130.12</v>
      </c>
      <c r="G271" s="258">
        <f>'Div 9 history'!C271</f>
        <v>193.55</v>
      </c>
      <c r="H271" s="258">
        <f>'Div 9 history'!D271</f>
        <v>6.92</v>
      </c>
      <c r="I271" s="258">
        <f>'Div 9 history'!E271</f>
        <v>202.36</v>
      </c>
      <c r="J271" s="258">
        <f>'Div 9 history'!F271</f>
        <v>28.01</v>
      </c>
      <c r="K271" s="258">
        <f>'Div 9 history'!G271</f>
        <v>557.13</v>
      </c>
      <c r="L271" s="256">
        <f t="shared" si="329"/>
        <v>191.86408922723874</v>
      </c>
      <c r="M271" s="256">
        <f t="shared" si="329"/>
        <v>164.24850460042964</v>
      </c>
      <c r="N271" s="256">
        <f t="shared" si="329"/>
        <v>216.11664633603218</v>
      </c>
      <c r="O271" s="256">
        <f t="shared" si="329"/>
        <v>220.34968323655553</v>
      </c>
      <c r="P271" s="256">
        <f t="shared" si="329"/>
        <v>203.81023188629791</v>
      </c>
      <c r="Q271" s="256">
        <f t="shared" si="329"/>
        <v>363.33012224214423</v>
      </c>
      <c r="R271" s="256">
        <f t="shared" si="330"/>
        <v>197.10516659807107</v>
      </c>
      <c r="S271" s="256">
        <f t="shared" si="330"/>
        <v>119.58135010491368</v>
      </c>
      <c r="T271" s="256">
        <f t="shared" si="330"/>
        <v>155.42980303626646</v>
      </c>
      <c r="U271" s="256">
        <f t="shared" si="330"/>
        <v>200.91186099430769</v>
      </c>
      <c r="V271" s="256">
        <f t="shared" si="331"/>
        <v>171.65963994241608</v>
      </c>
      <c r="W271" s="256">
        <f t="shared" si="331"/>
        <v>273.40217932402533</v>
      </c>
      <c r="X271" s="256">
        <f t="shared" si="331"/>
        <v>191.86408922723874</v>
      </c>
      <c r="Y271" s="256">
        <f t="shared" si="331"/>
        <v>164.24850460042964</v>
      </c>
      <c r="Z271" s="256">
        <f t="shared" si="331"/>
        <v>216.11664633603218</v>
      </c>
      <c r="AA271" s="256">
        <f t="shared" si="331"/>
        <v>220.34968323655553</v>
      </c>
      <c r="AB271" s="256">
        <f t="shared" si="331"/>
        <v>203.81023188629791</v>
      </c>
      <c r="AC271" s="256">
        <f t="shared" si="331"/>
        <v>363.33012224214423</v>
      </c>
      <c r="AD271" s="256">
        <f t="shared" si="331"/>
        <v>197.10516659807107</v>
      </c>
      <c r="AE271" s="256">
        <f t="shared" si="331"/>
        <v>119.58135010491368</v>
      </c>
      <c r="AF271" s="256">
        <f t="shared" si="331"/>
        <v>155.42980303626646</v>
      </c>
      <c r="AH271" s="264">
        <f t="shared" si="325"/>
        <v>2477.8092775286982</v>
      </c>
      <c r="AI271" s="264">
        <f t="shared" si="326"/>
        <v>2477.8092775286987</v>
      </c>
      <c r="AJ271" s="264">
        <f t="shared" si="327"/>
        <v>0</v>
      </c>
      <c r="AN271" s="264">
        <f t="shared" si="328"/>
        <v>0</v>
      </c>
    </row>
    <row r="272" spans="1:40">
      <c r="A272" s="145" t="s">
        <v>1013</v>
      </c>
      <c r="B272" s="125" t="str">
        <f t="shared" si="322"/>
        <v>8810-02004</v>
      </c>
      <c r="C272" s="255" t="str">
        <f t="shared" si="323"/>
        <v>8810</v>
      </c>
      <c r="D272" s="256">
        <f>SUM($F272:K272)</f>
        <v>0</v>
      </c>
      <c r="E272" s="257">
        <f t="shared" si="324"/>
        <v>0</v>
      </c>
      <c r="F272" s="258">
        <f>'Div 9 history'!B272</f>
        <v>0</v>
      </c>
      <c r="G272" s="258">
        <f>'Div 9 history'!C272</f>
        <v>0</v>
      </c>
      <c r="H272" s="258">
        <f>'Div 9 history'!D272</f>
        <v>0</v>
      </c>
      <c r="I272" s="258">
        <f>'Div 9 history'!E272</f>
        <v>0</v>
      </c>
      <c r="J272" s="258">
        <f>'Div 9 history'!F272</f>
        <v>0</v>
      </c>
      <c r="K272" s="258">
        <f>'Div 9 history'!G272</f>
        <v>0</v>
      </c>
      <c r="L272" s="256">
        <f t="shared" si="329"/>
        <v>0</v>
      </c>
      <c r="M272" s="256">
        <f t="shared" si="329"/>
        <v>0</v>
      </c>
      <c r="N272" s="256">
        <f t="shared" si="329"/>
        <v>0</v>
      </c>
      <c r="O272" s="256">
        <f t="shared" si="329"/>
        <v>0</v>
      </c>
      <c r="P272" s="256">
        <f t="shared" si="329"/>
        <v>0</v>
      </c>
      <c r="Q272" s="256">
        <f t="shared" si="329"/>
        <v>0</v>
      </c>
      <c r="R272" s="256">
        <f t="shared" si="330"/>
        <v>0</v>
      </c>
      <c r="S272" s="256">
        <f t="shared" si="330"/>
        <v>0</v>
      </c>
      <c r="T272" s="256">
        <f t="shared" si="330"/>
        <v>0</v>
      </c>
      <c r="U272" s="256">
        <f t="shared" si="330"/>
        <v>0</v>
      </c>
      <c r="V272" s="256">
        <f t="shared" si="331"/>
        <v>0</v>
      </c>
      <c r="W272" s="256">
        <f t="shared" si="331"/>
        <v>0</v>
      </c>
      <c r="X272" s="256">
        <f t="shared" si="331"/>
        <v>0</v>
      </c>
      <c r="Y272" s="256">
        <f t="shared" si="331"/>
        <v>0</v>
      </c>
      <c r="Z272" s="256">
        <f t="shared" si="331"/>
        <v>0</v>
      </c>
      <c r="AA272" s="256">
        <f t="shared" si="331"/>
        <v>0</v>
      </c>
      <c r="AB272" s="256">
        <f t="shared" si="331"/>
        <v>0</v>
      </c>
      <c r="AC272" s="256">
        <f t="shared" si="331"/>
        <v>0</v>
      </c>
      <c r="AD272" s="256">
        <f t="shared" si="331"/>
        <v>0</v>
      </c>
      <c r="AE272" s="256">
        <f t="shared" si="331"/>
        <v>0</v>
      </c>
      <c r="AF272" s="256">
        <f t="shared" si="331"/>
        <v>0</v>
      </c>
      <c r="AH272" s="264">
        <f t="shared" si="325"/>
        <v>0</v>
      </c>
      <c r="AI272" s="264">
        <f t="shared" si="326"/>
        <v>0</v>
      </c>
      <c r="AJ272" s="264">
        <f t="shared" si="327"/>
        <v>0</v>
      </c>
      <c r="AN272" s="264">
        <f t="shared" si="328"/>
        <v>0</v>
      </c>
    </row>
    <row r="273" spans="1:40">
      <c r="A273" s="145" t="s">
        <v>440</v>
      </c>
      <c r="B273" s="125" t="str">
        <f t="shared" si="322"/>
        <v>8711-02005</v>
      </c>
      <c r="C273" s="255" t="str">
        <f t="shared" si="323"/>
        <v>8711</v>
      </c>
      <c r="D273" s="256">
        <f>SUM($F273:K273)</f>
        <v>151.04</v>
      </c>
      <c r="E273" s="257">
        <f t="shared" si="324"/>
        <v>4.2320192209436533E-4</v>
      </c>
      <c r="F273" s="258">
        <f>'Div 9 history'!B273</f>
        <v>0</v>
      </c>
      <c r="G273" s="258">
        <f>'Div 9 history'!C273</f>
        <v>0</v>
      </c>
      <c r="H273" s="258">
        <f>'Div 9 history'!D273</f>
        <v>50.8</v>
      </c>
      <c r="I273" s="258">
        <f>'Div 9 history'!E273</f>
        <v>0</v>
      </c>
      <c r="J273" s="258">
        <f>'Div 9 history'!F273</f>
        <v>52.16</v>
      </c>
      <c r="K273" s="258">
        <f>'Div 9 history'!G273</f>
        <v>48.08</v>
      </c>
      <c r="L273" s="256">
        <f t="shared" si="329"/>
        <v>25.91844309213224</v>
      </c>
      <c r="M273" s="256">
        <f t="shared" si="329"/>
        <v>22.187922380889631</v>
      </c>
      <c r="N273" s="256">
        <f t="shared" si="329"/>
        <v>29.194660772025774</v>
      </c>
      <c r="O273" s="256">
        <f t="shared" si="329"/>
        <v>29.766491209159678</v>
      </c>
      <c r="P273" s="256">
        <f t="shared" si="329"/>
        <v>27.532217821558579</v>
      </c>
      <c r="Q273" s="256">
        <f t="shared" si="329"/>
        <v>49.081363453258199</v>
      </c>
      <c r="R273" s="256">
        <f t="shared" si="330"/>
        <v>26.626447211738459</v>
      </c>
      <c r="S273" s="256">
        <f t="shared" si="330"/>
        <v>16.153947463841156</v>
      </c>
      <c r="T273" s="256">
        <f t="shared" si="330"/>
        <v>20.996625898270874</v>
      </c>
      <c r="U273" s="256">
        <f t="shared" si="330"/>
        <v>27.140684099294536</v>
      </c>
      <c r="V273" s="256">
        <f t="shared" si="331"/>
        <v>23.189074239911385</v>
      </c>
      <c r="W273" s="256">
        <f t="shared" si="331"/>
        <v>36.933221086943604</v>
      </c>
      <c r="X273" s="256">
        <f t="shared" si="331"/>
        <v>25.91844309213224</v>
      </c>
      <c r="Y273" s="256">
        <f t="shared" si="331"/>
        <v>22.187922380889631</v>
      </c>
      <c r="Z273" s="256">
        <f t="shared" si="331"/>
        <v>29.194660772025774</v>
      </c>
      <c r="AA273" s="256">
        <f t="shared" si="331"/>
        <v>29.766491209159678</v>
      </c>
      <c r="AB273" s="256">
        <f t="shared" si="331"/>
        <v>27.532217821558579</v>
      </c>
      <c r="AC273" s="256">
        <f t="shared" si="331"/>
        <v>49.081363453258199</v>
      </c>
      <c r="AD273" s="256">
        <f t="shared" si="331"/>
        <v>26.626447211738459</v>
      </c>
      <c r="AE273" s="256">
        <f t="shared" si="331"/>
        <v>16.153947463841156</v>
      </c>
      <c r="AF273" s="256">
        <f t="shared" si="331"/>
        <v>20.996625898270874</v>
      </c>
      <c r="AH273" s="264">
        <f t="shared" si="325"/>
        <v>334.72109872902405</v>
      </c>
      <c r="AI273" s="264">
        <f t="shared" si="326"/>
        <v>334.72109872902411</v>
      </c>
      <c r="AJ273" s="264">
        <f t="shared" si="327"/>
        <v>0</v>
      </c>
      <c r="AN273" s="264">
        <f t="shared" si="328"/>
        <v>0</v>
      </c>
    </row>
    <row r="274" spans="1:40">
      <c r="A274" s="145" t="s">
        <v>442</v>
      </c>
      <c r="B274" s="125" t="str">
        <f t="shared" si="322"/>
        <v>8740-02005</v>
      </c>
      <c r="C274" s="255" t="str">
        <f t="shared" si="323"/>
        <v>8740</v>
      </c>
      <c r="D274" s="256">
        <f>SUM($F274:K274)</f>
        <v>72282.87</v>
      </c>
      <c r="E274" s="257">
        <f t="shared" si="324"/>
        <v>0.20253078335869396</v>
      </c>
      <c r="F274" s="258">
        <f>'Div 9 history'!B274</f>
        <v>9273.5999999999985</v>
      </c>
      <c r="G274" s="258">
        <f>'Div 9 history'!C274</f>
        <v>6331.3200000000006</v>
      </c>
      <c r="H274" s="258">
        <f>'Div 9 history'!D274</f>
        <v>9556.66</v>
      </c>
      <c r="I274" s="258">
        <f>'Div 9 history'!E274</f>
        <v>12206.320000000002</v>
      </c>
      <c r="J274" s="258">
        <f>'Div 9 history'!F274</f>
        <v>18790.830000000002</v>
      </c>
      <c r="K274" s="258">
        <f>'Div 9 history'!G274</f>
        <v>16124.14</v>
      </c>
      <c r="L274" s="256">
        <f t="shared" si="329"/>
        <v>12403.730486169177</v>
      </c>
      <c r="M274" s="256">
        <f t="shared" si="329"/>
        <v>10618.423656170125</v>
      </c>
      <c r="N274" s="256">
        <f t="shared" si="329"/>
        <v>13971.622545540509</v>
      </c>
      <c r="O274" s="256">
        <f t="shared" si="329"/>
        <v>14245.282140014775</v>
      </c>
      <c r="P274" s="256">
        <f t="shared" si="329"/>
        <v>13176.030995811718</v>
      </c>
      <c r="Q274" s="256">
        <f t="shared" si="329"/>
        <v>23488.756712888066</v>
      </c>
      <c r="R274" s="256">
        <f t="shared" si="330"/>
        <v>12742.558410804775</v>
      </c>
      <c r="S274" s="256">
        <f t="shared" si="330"/>
        <v>7730.757974812368</v>
      </c>
      <c r="T274" s="256">
        <f t="shared" si="330"/>
        <v>10048.307602246734</v>
      </c>
      <c r="U274" s="256">
        <f t="shared" si="330"/>
        <v>12988.655590971755</v>
      </c>
      <c r="V274" s="256">
        <f t="shared" si="331"/>
        <v>11097.542629130452</v>
      </c>
      <c r="W274" s="256">
        <f t="shared" si="331"/>
        <v>17675.047792033922</v>
      </c>
      <c r="X274" s="256">
        <f t="shared" si="331"/>
        <v>12403.730486169177</v>
      </c>
      <c r="Y274" s="256">
        <f t="shared" si="331"/>
        <v>10618.423656170125</v>
      </c>
      <c r="Z274" s="256">
        <f t="shared" si="331"/>
        <v>13971.622545540509</v>
      </c>
      <c r="AA274" s="256">
        <f t="shared" si="331"/>
        <v>14245.282140014775</v>
      </c>
      <c r="AB274" s="256">
        <f t="shared" si="331"/>
        <v>13176.030995811718</v>
      </c>
      <c r="AC274" s="256">
        <f t="shared" si="331"/>
        <v>23488.756712888066</v>
      </c>
      <c r="AD274" s="256">
        <f t="shared" si="331"/>
        <v>12742.558410804775</v>
      </c>
      <c r="AE274" s="256">
        <f t="shared" si="331"/>
        <v>7730.757974812368</v>
      </c>
      <c r="AF274" s="256">
        <f t="shared" si="331"/>
        <v>10048.307602246734</v>
      </c>
      <c r="AH274" s="264">
        <f t="shared" si="325"/>
        <v>160186.71653659438</v>
      </c>
      <c r="AI274" s="264">
        <f t="shared" si="326"/>
        <v>160186.71653659435</v>
      </c>
      <c r="AJ274" s="264">
        <f t="shared" si="327"/>
        <v>0</v>
      </c>
      <c r="AN274" s="264">
        <f t="shared" si="328"/>
        <v>0</v>
      </c>
    </row>
    <row r="275" spans="1:40">
      <c r="A275" s="145" t="s">
        <v>444</v>
      </c>
      <c r="B275" s="125" t="str">
        <f t="shared" si="322"/>
        <v>8750-02005</v>
      </c>
      <c r="C275" s="255" t="str">
        <f t="shared" si="323"/>
        <v>8750</v>
      </c>
      <c r="D275" s="256">
        <f>SUM($F275:K275)</f>
        <v>11662.57</v>
      </c>
      <c r="E275" s="257">
        <f t="shared" si="324"/>
        <v>3.2677582365996306E-2</v>
      </c>
      <c r="F275" s="258">
        <f>'Div 9 history'!B275</f>
        <v>3929.58</v>
      </c>
      <c r="G275" s="258">
        <f>'Div 9 history'!C275</f>
        <v>564.79999999999995</v>
      </c>
      <c r="H275" s="258">
        <f>'Div 9 history'!D275</f>
        <v>4753.2</v>
      </c>
      <c r="I275" s="258">
        <f>'Div 9 history'!E275</f>
        <v>984.39</v>
      </c>
      <c r="J275" s="258">
        <f>'Div 9 history'!F275</f>
        <v>331.77</v>
      </c>
      <c r="K275" s="258">
        <f>'Div 9 history'!G275</f>
        <v>1098.83</v>
      </c>
      <c r="L275" s="256">
        <f t="shared" si="329"/>
        <v>2001.2953975967207</v>
      </c>
      <c r="M275" s="256">
        <f t="shared" si="329"/>
        <v>1713.242835816287</v>
      </c>
      <c r="N275" s="256">
        <f t="shared" si="329"/>
        <v>2254.2689014830812</v>
      </c>
      <c r="O275" s="256">
        <f t="shared" si="329"/>
        <v>2298.4228507760154</v>
      </c>
      <c r="P275" s="256">
        <f t="shared" si="329"/>
        <v>2125.9031885538561</v>
      </c>
      <c r="Q275" s="256">
        <f t="shared" si="329"/>
        <v>3789.8228083227323</v>
      </c>
      <c r="R275" s="256">
        <f t="shared" si="330"/>
        <v>2055.9640125675619</v>
      </c>
      <c r="S275" s="256">
        <f t="shared" si="330"/>
        <v>1247.3288074243244</v>
      </c>
      <c r="T275" s="256">
        <f t="shared" si="330"/>
        <v>1621.2567485593017</v>
      </c>
      <c r="U275" s="256">
        <f t="shared" si="330"/>
        <v>2095.6708696763071</v>
      </c>
      <c r="V275" s="256">
        <f t="shared" si="331"/>
        <v>1790.5468853162297</v>
      </c>
      <c r="W275" s="256">
        <f t="shared" si="331"/>
        <v>2851.8026764562755</v>
      </c>
      <c r="X275" s="256">
        <f t="shared" si="331"/>
        <v>2001.2953975967207</v>
      </c>
      <c r="Y275" s="256">
        <f t="shared" si="331"/>
        <v>1713.242835816287</v>
      </c>
      <c r="Z275" s="256">
        <f t="shared" si="331"/>
        <v>2254.2689014830812</v>
      </c>
      <c r="AA275" s="256">
        <f t="shared" si="331"/>
        <v>2298.4228507760154</v>
      </c>
      <c r="AB275" s="256">
        <f t="shared" si="331"/>
        <v>2125.9031885538561</v>
      </c>
      <c r="AC275" s="256">
        <f t="shared" si="331"/>
        <v>3789.8228083227323</v>
      </c>
      <c r="AD275" s="256">
        <f t="shared" si="331"/>
        <v>2055.9640125675619</v>
      </c>
      <c r="AE275" s="256">
        <f t="shared" si="331"/>
        <v>1247.3288074243244</v>
      </c>
      <c r="AF275" s="256">
        <f t="shared" si="331"/>
        <v>1621.2567485593017</v>
      </c>
      <c r="AH275" s="264">
        <f t="shared" si="325"/>
        <v>25845.525982548694</v>
      </c>
      <c r="AI275" s="264">
        <f t="shared" si="326"/>
        <v>25845.525982548697</v>
      </c>
      <c r="AJ275" s="264">
        <f t="shared" si="327"/>
        <v>0</v>
      </c>
      <c r="AN275" s="264">
        <f t="shared" si="328"/>
        <v>0</v>
      </c>
    </row>
    <row r="276" spans="1:40">
      <c r="A276" s="145" t="s">
        <v>445</v>
      </c>
      <c r="B276" s="125" t="str">
        <f t="shared" si="322"/>
        <v>8760-02005</v>
      </c>
      <c r="C276" s="255" t="str">
        <f t="shared" si="323"/>
        <v>8760</v>
      </c>
      <c r="D276" s="256">
        <f>SUM($F276:K276)</f>
        <v>795.33</v>
      </c>
      <c r="E276" s="257">
        <f t="shared" si="324"/>
        <v>2.2284506402231964E-3</v>
      </c>
      <c r="F276" s="258">
        <f>'Div 9 history'!B276</f>
        <v>0</v>
      </c>
      <c r="G276" s="258">
        <f>'Div 9 history'!C276</f>
        <v>0</v>
      </c>
      <c r="H276" s="258">
        <f>'Div 9 history'!D276</f>
        <v>61.8</v>
      </c>
      <c r="I276" s="258">
        <f>'Div 9 history'!E276</f>
        <v>0</v>
      </c>
      <c r="J276" s="258">
        <f>'Div 9 history'!F276</f>
        <v>733.53000000000009</v>
      </c>
      <c r="K276" s="258">
        <f>'Div 9 history'!G276</f>
        <v>0</v>
      </c>
      <c r="L276" s="256">
        <f t="shared" si="329"/>
        <v>136.47851790562456</v>
      </c>
      <c r="M276" s="256">
        <f t="shared" si="329"/>
        <v>116.83474779656351</v>
      </c>
      <c r="N276" s="256">
        <f t="shared" si="329"/>
        <v>153.73006853691246</v>
      </c>
      <c r="O276" s="256">
        <f t="shared" si="329"/>
        <v>156.74115104198202</v>
      </c>
      <c r="P276" s="256">
        <f t="shared" si="329"/>
        <v>144.97615730945566</v>
      </c>
      <c r="Q276" s="256">
        <f t="shared" si="329"/>
        <v>258.44730399417267</v>
      </c>
      <c r="R276" s="256">
        <f t="shared" si="330"/>
        <v>140.20664897319881</v>
      </c>
      <c r="S276" s="256">
        <f t="shared" si="330"/>
        <v>85.061699128818773</v>
      </c>
      <c r="T276" s="256">
        <f t="shared" si="330"/>
        <v>110.56174838236079</v>
      </c>
      <c r="U276" s="256">
        <f t="shared" si="330"/>
        <v>142.91446163064037</v>
      </c>
      <c r="V276" s="256">
        <f t="shared" si="331"/>
        <v>122.10650433811389</v>
      </c>
      <c r="W276" s="256">
        <f t="shared" si="331"/>
        <v>194.47893754686746</v>
      </c>
      <c r="X276" s="256">
        <f t="shared" si="331"/>
        <v>136.47851790562456</v>
      </c>
      <c r="Y276" s="256">
        <f t="shared" si="331"/>
        <v>116.83474779656351</v>
      </c>
      <c r="Z276" s="256">
        <f t="shared" si="331"/>
        <v>153.73006853691246</v>
      </c>
      <c r="AA276" s="256">
        <f t="shared" si="331"/>
        <v>156.74115104198202</v>
      </c>
      <c r="AB276" s="256">
        <f t="shared" si="331"/>
        <v>144.97615730945566</v>
      </c>
      <c r="AC276" s="256">
        <f t="shared" si="331"/>
        <v>258.44730399417267</v>
      </c>
      <c r="AD276" s="256">
        <f t="shared" si="331"/>
        <v>140.20664897319881</v>
      </c>
      <c r="AE276" s="256">
        <f t="shared" si="331"/>
        <v>85.061699128818773</v>
      </c>
      <c r="AF276" s="256">
        <f t="shared" si="331"/>
        <v>110.56174838236079</v>
      </c>
      <c r="AH276" s="264">
        <f t="shared" si="325"/>
        <v>1762.5379465847109</v>
      </c>
      <c r="AI276" s="264">
        <f t="shared" si="326"/>
        <v>1762.5379465847109</v>
      </c>
      <c r="AJ276" s="264">
        <f t="shared" si="327"/>
        <v>0</v>
      </c>
      <c r="AN276" s="264">
        <f t="shared" si="328"/>
        <v>0</v>
      </c>
    </row>
    <row r="277" spans="1:40">
      <c r="A277" s="145" t="s">
        <v>642</v>
      </c>
      <c r="B277" s="125" t="str">
        <f t="shared" si="322"/>
        <v>8780-02005</v>
      </c>
      <c r="C277" s="255" t="str">
        <f t="shared" si="323"/>
        <v>8780</v>
      </c>
      <c r="D277" s="256">
        <f>SUM($F277:K277)</f>
        <v>8226.9500000000007</v>
      </c>
      <c r="E277" s="257">
        <f t="shared" si="324"/>
        <v>2.3051251674882409E-2</v>
      </c>
      <c r="F277" s="258">
        <f>'Div 9 history'!B277</f>
        <v>753.94</v>
      </c>
      <c r="G277" s="258">
        <f>'Div 9 history'!C277</f>
        <v>1879.8400000000001</v>
      </c>
      <c r="H277" s="258">
        <f>'Div 9 history'!D277</f>
        <v>1479.3300000000002</v>
      </c>
      <c r="I277" s="258">
        <f>'Div 9 history'!E277</f>
        <v>333.47999999999996</v>
      </c>
      <c r="J277" s="258">
        <f>'Div 9 history'!F277</f>
        <v>2117.7800000000002</v>
      </c>
      <c r="K277" s="258">
        <f>'Div 9 history'!G277</f>
        <v>1662.58</v>
      </c>
      <c r="L277" s="256">
        <f t="shared" si="329"/>
        <v>1411.7434811759622</v>
      </c>
      <c r="M277" s="256">
        <f t="shared" si="329"/>
        <v>1208.5469281743906</v>
      </c>
      <c r="N277" s="256">
        <f t="shared" si="329"/>
        <v>1590.1947460170645</v>
      </c>
      <c r="O277" s="256">
        <f t="shared" si="329"/>
        <v>1621.3415972801656</v>
      </c>
      <c r="P277" s="256">
        <f t="shared" si="329"/>
        <v>1499.6436666252075</v>
      </c>
      <c r="Q277" s="256">
        <f t="shared" si="329"/>
        <v>2673.3972660340478</v>
      </c>
      <c r="R277" s="256">
        <f t="shared" si="330"/>
        <v>1450.3075336904906</v>
      </c>
      <c r="S277" s="256">
        <f t="shared" si="330"/>
        <v>879.88425640656794</v>
      </c>
      <c r="T277" s="256">
        <f t="shared" si="330"/>
        <v>1143.6585767596634</v>
      </c>
      <c r="U277" s="256">
        <f t="shared" si="330"/>
        <v>1478.3173401131567</v>
      </c>
      <c r="V277" s="256">
        <f t="shared" si="331"/>
        <v>1263.0783522115928</v>
      </c>
      <c r="W277" s="256">
        <f t="shared" si="331"/>
        <v>2011.7039408185296</v>
      </c>
      <c r="X277" s="256">
        <f t="shared" si="331"/>
        <v>1411.7434811759622</v>
      </c>
      <c r="Y277" s="256">
        <f t="shared" si="331"/>
        <v>1208.5469281743906</v>
      </c>
      <c r="Z277" s="256">
        <f t="shared" si="331"/>
        <v>1590.1947460170645</v>
      </c>
      <c r="AA277" s="256">
        <f t="shared" si="331"/>
        <v>1621.3415972801656</v>
      </c>
      <c r="AB277" s="256">
        <f t="shared" si="331"/>
        <v>1499.6436666252075</v>
      </c>
      <c r="AC277" s="256">
        <f t="shared" si="331"/>
        <v>2673.3972660340478</v>
      </c>
      <c r="AD277" s="256">
        <f t="shared" si="331"/>
        <v>1450.3075336904906</v>
      </c>
      <c r="AE277" s="256">
        <f t="shared" si="331"/>
        <v>879.88425640656794</v>
      </c>
      <c r="AF277" s="256">
        <f t="shared" si="331"/>
        <v>1143.6585767596634</v>
      </c>
      <c r="AH277" s="264">
        <f t="shared" si="325"/>
        <v>18231.81768530684</v>
      </c>
      <c r="AI277" s="264">
        <f t="shared" si="326"/>
        <v>18231.81768530684</v>
      </c>
      <c r="AJ277" s="264">
        <f t="shared" si="327"/>
        <v>0</v>
      </c>
      <c r="AN277" s="264">
        <f t="shared" si="328"/>
        <v>0</v>
      </c>
    </row>
    <row r="278" spans="1:40">
      <c r="A278" s="145" t="s">
        <v>643</v>
      </c>
      <c r="B278" s="125" t="str">
        <f t="shared" si="322"/>
        <v>8790-02005</v>
      </c>
      <c r="C278" s="255" t="str">
        <f t="shared" si="323"/>
        <v>8790</v>
      </c>
      <c r="D278" s="256">
        <f>SUM($F278:K278)</f>
        <v>0</v>
      </c>
      <c r="E278" s="257">
        <f t="shared" si="324"/>
        <v>0</v>
      </c>
      <c r="F278" s="258">
        <f>'Div 9 history'!B278</f>
        <v>0</v>
      </c>
      <c r="G278" s="258">
        <f>'Div 9 history'!C278</f>
        <v>0</v>
      </c>
      <c r="H278" s="258">
        <f>'Div 9 history'!D278</f>
        <v>0</v>
      </c>
      <c r="I278" s="258">
        <f>'Div 9 history'!E278</f>
        <v>0</v>
      </c>
      <c r="J278" s="258">
        <f>'Div 9 history'!F278</f>
        <v>0</v>
      </c>
      <c r="K278" s="258">
        <f>'Div 9 history'!G278</f>
        <v>0</v>
      </c>
      <c r="L278" s="256">
        <f t="shared" si="329"/>
        <v>0</v>
      </c>
      <c r="M278" s="256">
        <f t="shared" si="329"/>
        <v>0</v>
      </c>
      <c r="N278" s="256">
        <f t="shared" si="329"/>
        <v>0</v>
      </c>
      <c r="O278" s="256">
        <f t="shared" si="329"/>
        <v>0</v>
      </c>
      <c r="P278" s="256">
        <f t="shared" si="329"/>
        <v>0</v>
      </c>
      <c r="Q278" s="256">
        <f t="shared" si="329"/>
        <v>0</v>
      </c>
      <c r="R278" s="256">
        <f t="shared" si="330"/>
        <v>0</v>
      </c>
      <c r="S278" s="256">
        <f t="shared" si="330"/>
        <v>0</v>
      </c>
      <c r="T278" s="256">
        <f t="shared" si="330"/>
        <v>0</v>
      </c>
      <c r="U278" s="256">
        <f t="shared" si="330"/>
        <v>0</v>
      </c>
      <c r="V278" s="256">
        <f t="shared" si="331"/>
        <v>0</v>
      </c>
      <c r="W278" s="256">
        <f t="shared" si="331"/>
        <v>0</v>
      </c>
      <c r="X278" s="256">
        <f t="shared" si="331"/>
        <v>0</v>
      </c>
      <c r="Y278" s="256">
        <f t="shared" si="331"/>
        <v>0</v>
      </c>
      <c r="Z278" s="256">
        <f t="shared" si="331"/>
        <v>0</v>
      </c>
      <c r="AA278" s="256">
        <f t="shared" si="331"/>
        <v>0</v>
      </c>
      <c r="AB278" s="256">
        <f t="shared" si="331"/>
        <v>0</v>
      </c>
      <c r="AC278" s="256">
        <f t="shared" si="331"/>
        <v>0</v>
      </c>
      <c r="AD278" s="256">
        <f t="shared" si="331"/>
        <v>0</v>
      </c>
      <c r="AE278" s="256">
        <f t="shared" si="331"/>
        <v>0</v>
      </c>
      <c r="AF278" s="256">
        <f t="shared" si="331"/>
        <v>0</v>
      </c>
      <c r="AH278" s="264">
        <f t="shared" si="325"/>
        <v>0</v>
      </c>
      <c r="AI278" s="264">
        <f t="shared" si="326"/>
        <v>0</v>
      </c>
      <c r="AJ278" s="264">
        <f t="shared" si="327"/>
        <v>0</v>
      </c>
      <c r="AN278" s="264">
        <f t="shared" si="328"/>
        <v>0</v>
      </c>
    </row>
    <row r="279" spans="1:40">
      <c r="A279" s="145" t="s">
        <v>644</v>
      </c>
      <c r="B279" s="125" t="str">
        <f t="shared" si="322"/>
        <v>8800-02005</v>
      </c>
      <c r="C279" s="255" t="str">
        <f t="shared" si="323"/>
        <v>8800</v>
      </c>
      <c r="D279" s="256">
        <f>SUM($F279:K279)</f>
        <v>4.71</v>
      </c>
      <c r="E279" s="257">
        <f t="shared" si="324"/>
        <v>1.3197040870394999E-5</v>
      </c>
      <c r="F279" s="258">
        <f>'Div 9 history'!B279</f>
        <v>0</v>
      </c>
      <c r="G279" s="258">
        <f>'Div 9 history'!C279</f>
        <v>0</v>
      </c>
      <c r="H279" s="258">
        <f>'Div 9 history'!D279</f>
        <v>0</v>
      </c>
      <c r="I279" s="258">
        <f>'Div 9 history'!E279</f>
        <v>0</v>
      </c>
      <c r="J279" s="258">
        <f>'Div 9 history'!F279</f>
        <v>0</v>
      </c>
      <c r="K279" s="258">
        <f>'Div 9 history'!G279</f>
        <v>4.71</v>
      </c>
      <c r="L279" s="256">
        <f t="shared" si="329"/>
        <v>0.80823534801339281</v>
      </c>
      <c r="M279" s="256">
        <f t="shared" si="329"/>
        <v>0.69190356471126957</v>
      </c>
      <c r="N279" s="256">
        <f t="shared" si="329"/>
        <v>0.91040023991155572</v>
      </c>
      <c r="O279" s="256">
        <f t="shared" si="329"/>
        <v>0.92823208153563341</v>
      </c>
      <c r="P279" s="256">
        <f t="shared" si="329"/>
        <v>0.85855896411242649</v>
      </c>
      <c r="Q279" s="256">
        <f t="shared" si="329"/>
        <v>1.5305430473043307</v>
      </c>
      <c r="R279" s="256">
        <f t="shared" ref="R279:AA288" si="332">$E279*R$321</f>
        <v>0.83031360147833766</v>
      </c>
      <c r="S279" s="256">
        <f t="shared" si="332"/>
        <v>0.50374134371485602</v>
      </c>
      <c r="T279" s="256">
        <f t="shared" si="332"/>
        <v>0.65475442254274241</v>
      </c>
      <c r="U279" s="256">
        <f t="shared" si="332"/>
        <v>0.84634945781036319</v>
      </c>
      <c r="V279" s="256">
        <f t="shared" si="332"/>
        <v>0.72312327641672813</v>
      </c>
      <c r="W279" s="256">
        <f t="shared" si="332"/>
        <v>1.1517178980369729</v>
      </c>
      <c r="X279" s="256">
        <f t="shared" si="332"/>
        <v>0.80823534801339281</v>
      </c>
      <c r="Y279" s="256">
        <f t="shared" si="332"/>
        <v>0.69190356471126957</v>
      </c>
      <c r="Z279" s="256">
        <f t="shared" si="332"/>
        <v>0.91040023991155572</v>
      </c>
      <c r="AA279" s="256">
        <f t="shared" si="332"/>
        <v>0.92823208153563341</v>
      </c>
      <c r="AB279" s="256">
        <f t="shared" si="331"/>
        <v>0.85855896411242649</v>
      </c>
      <c r="AC279" s="256">
        <f t="shared" si="331"/>
        <v>1.5305430473043307</v>
      </c>
      <c r="AD279" s="256">
        <f t="shared" si="331"/>
        <v>0.83031360147833766</v>
      </c>
      <c r="AE279" s="256">
        <f t="shared" si="331"/>
        <v>0.50374134371485602</v>
      </c>
      <c r="AF279" s="256">
        <f t="shared" si="331"/>
        <v>0.65475442254274241</v>
      </c>
      <c r="AH279" s="264">
        <f t="shared" si="325"/>
        <v>10.437873245588609</v>
      </c>
      <c r="AI279" s="264">
        <f t="shared" si="326"/>
        <v>10.437873245588609</v>
      </c>
      <c r="AJ279" s="264">
        <f t="shared" si="327"/>
        <v>0</v>
      </c>
      <c r="AN279" s="264">
        <f t="shared" si="328"/>
        <v>0</v>
      </c>
    </row>
    <row r="280" spans="1:40">
      <c r="A280" s="145" t="s">
        <v>645</v>
      </c>
      <c r="B280" s="125" t="str">
        <f t="shared" si="322"/>
        <v>8810-02005</v>
      </c>
      <c r="C280" s="255" t="str">
        <f t="shared" si="323"/>
        <v>8810</v>
      </c>
      <c r="D280" s="256">
        <f>SUM($F280:K280)</f>
        <v>0</v>
      </c>
      <c r="E280" s="257">
        <f t="shared" si="324"/>
        <v>0</v>
      </c>
      <c r="F280" s="258">
        <f>'Div 9 history'!B280</f>
        <v>0</v>
      </c>
      <c r="G280" s="258">
        <f>'Div 9 history'!C280</f>
        <v>0</v>
      </c>
      <c r="H280" s="258">
        <f>'Div 9 history'!D280</f>
        <v>0</v>
      </c>
      <c r="I280" s="258">
        <f>'Div 9 history'!E280</f>
        <v>0</v>
      </c>
      <c r="J280" s="258">
        <f>'Div 9 history'!F280</f>
        <v>0</v>
      </c>
      <c r="K280" s="258">
        <f>'Div 9 history'!G280</f>
        <v>0</v>
      </c>
      <c r="L280" s="256">
        <f t="shared" si="329"/>
        <v>0</v>
      </c>
      <c r="M280" s="256">
        <f t="shared" si="329"/>
        <v>0</v>
      </c>
      <c r="N280" s="256">
        <f t="shared" si="329"/>
        <v>0</v>
      </c>
      <c r="O280" s="256">
        <f t="shared" si="329"/>
        <v>0</v>
      </c>
      <c r="P280" s="256">
        <f t="shared" si="329"/>
        <v>0</v>
      </c>
      <c r="Q280" s="256">
        <f t="shared" si="329"/>
        <v>0</v>
      </c>
      <c r="R280" s="256">
        <f t="shared" si="332"/>
        <v>0</v>
      </c>
      <c r="S280" s="256">
        <f t="shared" si="332"/>
        <v>0</v>
      </c>
      <c r="T280" s="256">
        <f t="shared" si="332"/>
        <v>0</v>
      </c>
      <c r="U280" s="256">
        <f t="shared" si="332"/>
        <v>0</v>
      </c>
      <c r="V280" s="256">
        <f t="shared" si="331"/>
        <v>0</v>
      </c>
      <c r="W280" s="256">
        <f t="shared" si="331"/>
        <v>0</v>
      </c>
      <c r="X280" s="256">
        <f t="shared" si="331"/>
        <v>0</v>
      </c>
      <c r="Y280" s="256">
        <f t="shared" si="331"/>
        <v>0</v>
      </c>
      <c r="Z280" s="256">
        <f t="shared" si="331"/>
        <v>0</v>
      </c>
      <c r="AA280" s="256">
        <f t="shared" si="331"/>
        <v>0</v>
      </c>
      <c r="AB280" s="256">
        <f t="shared" si="331"/>
        <v>0</v>
      </c>
      <c r="AC280" s="256">
        <f t="shared" si="331"/>
        <v>0</v>
      </c>
      <c r="AD280" s="256">
        <f t="shared" si="331"/>
        <v>0</v>
      </c>
      <c r="AE280" s="256">
        <f t="shared" si="331"/>
        <v>0</v>
      </c>
      <c r="AF280" s="256">
        <f t="shared" si="331"/>
        <v>0</v>
      </c>
      <c r="AH280" s="264">
        <f t="shared" si="325"/>
        <v>0</v>
      </c>
      <c r="AI280" s="264">
        <f t="shared" si="326"/>
        <v>0</v>
      </c>
      <c r="AJ280" s="264">
        <f t="shared" si="327"/>
        <v>0</v>
      </c>
      <c r="AN280" s="264">
        <f t="shared" si="328"/>
        <v>0</v>
      </c>
    </row>
    <row r="281" spans="1:40">
      <c r="A281" s="145" t="s">
        <v>1014</v>
      </c>
      <c r="B281" s="125" t="str">
        <f t="shared" si="322"/>
        <v>8870-02005</v>
      </c>
      <c r="C281" s="255" t="str">
        <f t="shared" si="323"/>
        <v>8870</v>
      </c>
      <c r="D281" s="256">
        <f>SUM($F281:K281)</f>
        <v>942.82</v>
      </c>
      <c r="E281" s="257">
        <f t="shared" si="324"/>
        <v>2.6417057480734212E-3</v>
      </c>
      <c r="F281" s="258">
        <f>'Div 9 history'!B281</f>
        <v>0</v>
      </c>
      <c r="G281" s="258">
        <f>'Div 9 history'!C281</f>
        <v>0</v>
      </c>
      <c r="H281" s="258">
        <f>'Div 9 history'!D281</f>
        <v>0</v>
      </c>
      <c r="I281" s="258">
        <f>'Div 9 history'!E281</f>
        <v>942.82</v>
      </c>
      <c r="J281" s="258">
        <f>'Div 9 history'!F281</f>
        <v>0</v>
      </c>
      <c r="K281" s="258">
        <f>'Div 9 history'!G281</f>
        <v>0</v>
      </c>
      <c r="L281" s="256">
        <f t="shared" si="329"/>
        <v>161.78778148916922</v>
      </c>
      <c r="M281" s="256">
        <f t="shared" si="329"/>
        <v>138.50117173695949</v>
      </c>
      <c r="N281" s="256">
        <f t="shared" si="329"/>
        <v>182.23854653787964</v>
      </c>
      <c r="O281" s="256">
        <f t="shared" si="329"/>
        <v>185.80801934467644</v>
      </c>
      <c r="P281" s="256">
        <f t="shared" si="329"/>
        <v>171.8612659330102</v>
      </c>
      <c r="Q281" s="256">
        <f t="shared" si="329"/>
        <v>306.37507343088515</v>
      </c>
      <c r="R281" s="256">
        <f t="shared" si="332"/>
        <v>166.20727595452365</v>
      </c>
      <c r="S281" s="256">
        <f t="shared" si="332"/>
        <v>100.83596893444599</v>
      </c>
      <c r="T281" s="256">
        <f t="shared" si="332"/>
        <v>131.06487572436274</v>
      </c>
      <c r="U281" s="256">
        <f t="shared" si="332"/>
        <v>169.41723902606512</v>
      </c>
      <c r="V281" s="256">
        <f t="shared" si="331"/>
        <v>144.75054935694686</v>
      </c>
      <c r="W281" s="256">
        <f t="shared" si="331"/>
        <v>230.54409100365581</v>
      </c>
      <c r="X281" s="256">
        <f t="shared" si="331"/>
        <v>161.78778148916922</v>
      </c>
      <c r="Y281" s="256">
        <f t="shared" si="331"/>
        <v>138.50117173695949</v>
      </c>
      <c r="Z281" s="256">
        <f t="shared" si="331"/>
        <v>182.23854653787964</v>
      </c>
      <c r="AA281" s="256">
        <f t="shared" si="331"/>
        <v>185.80801934467644</v>
      </c>
      <c r="AB281" s="256">
        <f t="shared" si="331"/>
        <v>171.8612659330102</v>
      </c>
      <c r="AC281" s="256">
        <f t="shared" si="331"/>
        <v>306.37507343088515</v>
      </c>
      <c r="AD281" s="256">
        <f t="shared" si="331"/>
        <v>166.20727595452365</v>
      </c>
      <c r="AE281" s="256">
        <f t="shared" si="331"/>
        <v>100.83596893444599</v>
      </c>
      <c r="AF281" s="256">
        <f t="shared" si="331"/>
        <v>131.06487572436274</v>
      </c>
      <c r="AH281" s="264">
        <f t="shared" si="325"/>
        <v>2089.3918584725802</v>
      </c>
      <c r="AI281" s="264">
        <f t="shared" si="326"/>
        <v>2089.3918584725802</v>
      </c>
      <c r="AJ281" s="264">
        <f t="shared" si="327"/>
        <v>0</v>
      </c>
      <c r="AN281" s="264">
        <f t="shared" si="328"/>
        <v>0</v>
      </c>
    </row>
    <row r="282" spans="1:40">
      <c r="A282" s="145" t="s">
        <v>646</v>
      </c>
      <c r="B282" s="125" t="str">
        <f t="shared" si="322"/>
        <v>8890-02005</v>
      </c>
      <c r="C282" s="255" t="str">
        <f t="shared" si="323"/>
        <v>8890</v>
      </c>
      <c r="D282" s="256">
        <f>SUM($F282:K282)</f>
        <v>12476.480000000001</v>
      </c>
      <c r="E282" s="257">
        <f t="shared" si="324"/>
        <v>3.4958092670629687E-2</v>
      </c>
      <c r="F282" s="258">
        <f>'Div 9 history'!B282</f>
        <v>1538.23</v>
      </c>
      <c r="G282" s="258">
        <f>'Div 9 history'!C282</f>
        <v>1539.0900000000001</v>
      </c>
      <c r="H282" s="258">
        <f>'Div 9 history'!D282</f>
        <v>2676.37</v>
      </c>
      <c r="I282" s="258">
        <f>'Div 9 history'!E282</f>
        <v>1239.4900000000002</v>
      </c>
      <c r="J282" s="258">
        <f>'Div 9 history'!F282</f>
        <v>3167.36</v>
      </c>
      <c r="K282" s="258">
        <f>'Div 9 history'!G282</f>
        <v>2315.94</v>
      </c>
      <c r="L282" s="256">
        <f t="shared" si="329"/>
        <v>2140.9622409303897</v>
      </c>
      <c r="M282" s="256">
        <f t="shared" si="329"/>
        <v>1832.8070036197159</v>
      </c>
      <c r="N282" s="256">
        <f t="shared" si="329"/>
        <v>2411.59031534007</v>
      </c>
      <c r="O282" s="256">
        <f t="shared" si="329"/>
        <v>2458.8256901566247</v>
      </c>
      <c r="P282" s="256">
        <f t="shared" si="329"/>
        <v>2274.2661878066688</v>
      </c>
      <c r="Q282" s="256">
        <f t="shared" si="329"/>
        <v>4054.3077959302632</v>
      </c>
      <c r="R282" s="256">
        <f t="shared" si="332"/>
        <v>2199.4460812255738</v>
      </c>
      <c r="S282" s="256">
        <f t="shared" si="332"/>
        <v>1334.3776645502182</v>
      </c>
      <c r="T282" s="256">
        <f t="shared" si="332"/>
        <v>1734.4013710756001</v>
      </c>
      <c r="U282" s="256">
        <f t="shared" si="332"/>
        <v>2241.924009210582</v>
      </c>
      <c r="V282" s="256">
        <f t="shared" si="331"/>
        <v>1915.5059651269178</v>
      </c>
      <c r="W282" s="256">
        <f t="shared" si="331"/>
        <v>3050.8249088111111</v>
      </c>
      <c r="X282" s="256">
        <f t="shared" si="331"/>
        <v>2140.9622409303897</v>
      </c>
      <c r="Y282" s="256">
        <f t="shared" si="331"/>
        <v>1832.8070036197159</v>
      </c>
      <c r="Z282" s="256">
        <f t="shared" si="331"/>
        <v>2411.59031534007</v>
      </c>
      <c r="AA282" s="256">
        <f t="shared" si="331"/>
        <v>2458.8256901566247</v>
      </c>
      <c r="AB282" s="256">
        <f t="shared" si="331"/>
        <v>2274.2661878066688</v>
      </c>
      <c r="AC282" s="256">
        <f t="shared" si="331"/>
        <v>4054.3077959302632</v>
      </c>
      <c r="AD282" s="256">
        <f t="shared" si="331"/>
        <v>2199.4460812255738</v>
      </c>
      <c r="AE282" s="256">
        <f t="shared" si="331"/>
        <v>1334.3776645502182</v>
      </c>
      <c r="AF282" s="256">
        <f t="shared" si="331"/>
        <v>1734.4013710756001</v>
      </c>
      <c r="AH282" s="264">
        <f t="shared" si="325"/>
        <v>27649.239233783734</v>
      </c>
      <c r="AI282" s="264">
        <f t="shared" si="326"/>
        <v>27649.239233783741</v>
      </c>
      <c r="AJ282" s="264">
        <f t="shared" si="327"/>
        <v>0</v>
      </c>
      <c r="AN282" s="264">
        <f t="shared" si="328"/>
        <v>0</v>
      </c>
    </row>
    <row r="283" spans="1:40">
      <c r="A283" s="145" t="s">
        <v>1015</v>
      </c>
      <c r="B283" s="125" t="str">
        <f t="shared" si="322"/>
        <v>8900-02005</v>
      </c>
      <c r="C283" s="255" t="str">
        <f t="shared" si="323"/>
        <v>8900</v>
      </c>
      <c r="D283" s="256">
        <f>SUM($F283:K283)</f>
        <v>0</v>
      </c>
      <c r="E283" s="257">
        <f t="shared" si="324"/>
        <v>0</v>
      </c>
      <c r="F283" s="258">
        <f>'Div 9 history'!B283</f>
        <v>0</v>
      </c>
      <c r="G283" s="258">
        <f>'Div 9 history'!C283</f>
        <v>0</v>
      </c>
      <c r="H283" s="258">
        <f>'Div 9 history'!D283</f>
        <v>0</v>
      </c>
      <c r="I283" s="258">
        <f>'Div 9 history'!E283</f>
        <v>0</v>
      </c>
      <c r="J283" s="258">
        <f>'Div 9 history'!F283</f>
        <v>0</v>
      </c>
      <c r="K283" s="258">
        <f>'Div 9 history'!G283</f>
        <v>0</v>
      </c>
      <c r="L283" s="256">
        <f t="shared" si="329"/>
        <v>0</v>
      </c>
      <c r="M283" s="256">
        <f t="shared" si="329"/>
        <v>0</v>
      </c>
      <c r="N283" s="256">
        <f t="shared" si="329"/>
        <v>0</v>
      </c>
      <c r="O283" s="256">
        <f t="shared" si="329"/>
        <v>0</v>
      </c>
      <c r="P283" s="256">
        <f t="shared" si="329"/>
        <v>0</v>
      </c>
      <c r="Q283" s="256">
        <f t="shared" si="329"/>
        <v>0</v>
      </c>
      <c r="R283" s="256">
        <f t="shared" si="332"/>
        <v>0</v>
      </c>
      <c r="S283" s="256">
        <f t="shared" si="332"/>
        <v>0</v>
      </c>
      <c r="T283" s="256">
        <f t="shared" si="332"/>
        <v>0</v>
      </c>
      <c r="U283" s="256">
        <f t="shared" si="332"/>
        <v>0</v>
      </c>
      <c r="V283" s="256">
        <f t="shared" si="331"/>
        <v>0</v>
      </c>
      <c r="W283" s="256">
        <f t="shared" si="331"/>
        <v>0</v>
      </c>
      <c r="X283" s="256">
        <f t="shared" si="331"/>
        <v>0</v>
      </c>
      <c r="Y283" s="256">
        <f t="shared" si="331"/>
        <v>0</v>
      </c>
      <c r="Z283" s="256">
        <f t="shared" si="331"/>
        <v>0</v>
      </c>
      <c r="AA283" s="256">
        <f t="shared" si="331"/>
        <v>0</v>
      </c>
      <c r="AB283" s="256">
        <f t="shared" si="331"/>
        <v>0</v>
      </c>
      <c r="AC283" s="256">
        <f t="shared" si="331"/>
        <v>0</v>
      </c>
      <c r="AD283" s="256">
        <f t="shared" si="331"/>
        <v>0</v>
      </c>
      <c r="AE283" s="256">
        <f t="shared" si="331"/>
        <v>0</v>
      </c>
      <c r="AF283" s="256">
        <f t="shared" si="331"/>
        <v>0</v>
      </c>
      <c r="AH283" s="264">
        <f t="shared" si="325"/>
        <v>0</v>
      </c>
      <c r="AI283" s="264">
        <f t="shared" si="326"/>
        <v>0</v>
      </c>
      <c r="AJ283" s="264">
        <f t="shared" si="327"/>
        <v>0</v>
      </c>
      <c r="AN283" s="264">
        <f t="shared" si="328"/>
        <v>0</v>
      </c>
    </row>
    <row r="284" spans="1:40">
      <c r="A284" s="145" t="s">
        <v>1016</v>
      </c>
      <c r="B284" s="125" t="str">
        <f t="shared" si="322"/>
        <v>8910-02005</v>
      </c>
      <c r="C284" s="255" t="str">
        <f t="shared" si="323"/>
        <v>8910</v>
      </c>
      <c r="D284" s="256">
        <f>SUM($F284:K284)</f>
        <v>0</v>
      </c>
      <c r="E284" s="257">
        <f t="shared" si="324"/>
        <v>0</v>
      </c>
      <c r="F284" s="258">
        <f>'Div 9 history'!B284</f>
        <v>0</v>
      </c>
      <c r="G284" s="258">
        <f>'Div 9 history'!C284</f>
        <v>0</v>
      </c>
      <c r="H284" s="258">
        <f>'Div 9 history'!D284</f>
        <v>0</v>
      </c>
      <c r="I284" s="258">
        <f>'Div 9 history'!E284</f>
        <v>0</v>
      </c>
      <c r="J284" s="258">
        <f>'Div 9 history'!F284</f>
        <v>0</v>
      </c>
      <c r="K284" s="258">
        <f>'Div 9 history'!G284</f>
        <v>0</v>
      </c>
      <c r="L284" s="256">
        <f t="shared" si="329"/>
        <v>0</v>
      </c>
      <c r="M284" s="256">
        <f t="shared" si="329"/>
        <v>0</v>
      </c>
      <c r="N284" s="256">
        <f t="shared" si="329"/>
        <v>0</v>
      </c>
      <c r="O284" s="256">
        <f t="shared" si="329"/>
        <v>0</v>
      </c>
      <c r="P284" s="256">
        <f t="shared" si="329"/>
        <v>0</v>
      </c>
      <c r="Q284" s="256">
        <f t="shared" si="329"/>
        <v>0</v>
      </c>
      <c r="R284" s="256">
        <f t="shared" si="332"/>
        <v>0</v>
      </c>
      <c r="S284" s="256">
        <f t="shared" si="332"/>
        <v>0</v>
      </c>
      <c r="T284" s="256">
        <f t="shared" si="332"/>
        <v>0</v>
      </c>
      <c r="U284" s="256">
        <f t="shared" si="332"/>
        <v>0</v>
      </c>
      <c r="V284" s="256">
        <f t="shared" si="331"/>
        <v>0</v>
      </c>
      <c r="W284" s="256">
        <f t="shared" si="331"/>
        <v>0</v>
      </c>
      <c r="X284" s="256">
        <f t="shared" si="331"/>
        <v>0</v>
      </c>
      <c r="Y284" s="256">
        <f t="shared" si="331"/>
        <v>0</v>
      </c>
      <c r="Z284" s="256">
        <f t="shared" si="331"/>
        <v>0</v>
      </c>
      <c r="AA284" s="256">
        <f t="shared" si="331"/>
        <v>0</v>
      </c>
      <c r="AB284" s="256">
        <f t="shared" si="331"/>
        <v>0</v>
      </c>
      <c r="AC284" s="256">
        <f t="shared" si="331"/>
        <v>0</v>
      </c>
      <c r="AD284" s="256">
        <f t="shared" si="331"/>
        <v>0</v>
      </c>
      <c r="AE284" s="256">
        <f t="shared" si="331"/>
        <v>0</v>
      </c>
      <c r="AF284" s="256">
        <f t="shared" si="331"/>
        <v>0</v>
      </c>
      <c r="AH284" s="264">
        <f t="shared" si="325"/>
        <v>0</v>
      </c>
      <c r="AI284" s="264">
        <f t="shared" si="326"/>
        <v>0</v>
      </c>
      <c r="AJ284" s="264">
        <f t="shared" si="327"/>
        <v>0</v>
      </c>
      <c r="AN284" s="264">
        <f t="shared" si="328"/>
        <v>0</v>
      </c>
    </row>
    <row r="285" spans="1:40">
      <c r="A285" s="145" t="s">
        <v>1017</v>
      </c>
      <c r="B285" s="125" t="str">
        <f t="shared" si="322"/>
        <v>8920-02005</v>
      </c>
      <c r="C285" s="255" t="str">
        <f t="shared" si="323"/>
        <v>8920</v>
      </c>
      <c r="D285" s="256">
        <f>SUM($F285:K285)</f>
        <v>25.99</v>
      </c>
      <c r="E285" s="257">
        <f t="shared" si="324"/>
        <v>7.2821887945130793E-5</v>
      </c>
      <c r="F285" s="258">
        <f>'Div 9 history'!B285</f>
        <v>0</v>
      </c>
      <c r="G285" s="258">
        <f>'Div 9 history'!C285</f>
        <v>0</v>
      </c>
      <c r="H285" s="258">
        <f>'Div 9 history'!D285</f>
        <v>0</v>
      </c>
      <c r="I285" s="258">
        <f>'Div 9 history'!E285</f>
        <v>25.99</v>
      </c>
      <c r="J285" s="258">
        <f>'Div 9 history'!F285</f>
        <v>0</v>
      </c>
      <c r="K285" s="258">
        <f>'Div 9 history'!G285</f>
        <v>0</v>
      </c>
      <c r="L285" s="256">
        <f t="shared" si="329"/>
        <v>4.4598804023074479</v>
      </c>
      <c r="M285" s="256">
        <f t="shared" si="329"/>
        <v>3.8179561882899997</v>
      </c>
      <c r="N285" s="256">
        <f t="shared" si="329"/>
        <v>5.0236310478346784</v>
      </c>
      <c r="O285" s="256">
        <f t="shared" si="329"/>
        <v>5.1220279828261388</v>
      </c>
      <c r="P285" s="256">
        <f t="shared" si="329"/>
        <v>4.7375684665142179</v>
      </c>
      <c r="Q285" s="256">
        <f t="shared" si="329"/>
        <v>8.4456080253587178</v>
      </c>
      <c r="R285" s="256">
        <f t="shared" si="332"/>
        <v>4.5817092361830145</v>
      </c>
      <c r="S285" s="256">
        <f t="shared" si="332"/>
        <v>2.7796682639382393</v>
      </c>
      <c r="T285" s="256">
        <f t="shared" si="332"/>
        <v>3.6129654865999736</v>
      </c>
      <c r="U285" s="256">
        <f t="shared" si="332"/>
        <v>4.6701958404440216</v>
      </c>
      <c r="V285" s="256">
        <f t="shared" ref="V285:AF298" si="333">$E285*V$321</f>
        <v>3.9902280157262773</v>
      </c>
      <c r="W285" s="256">
        <f t="shared" si="333"/>
        <v>6.3552331571084766</v>
      </c>
      <c r="X285" s="256">
        <f t="shared" si="333"/>
        <v>4.4598804023074479</v>
      </c>
      <c r="Y285" s="256">
        <f t="shared" si="333"/>
        <v>3.8179561882899997</v>
      </c>
      <c r="Z285" s="256">
        <f t="shared" si="333"/>
        <v>5.0236310478346784</v>
      </c>
      <c r="AA285" s="256">
        <f t="shared" si="333"/>
        <v>5.1220279828261388</v>
      </c>
      <c r="AB285" s="256">
        <f t="shared" si="333"/>
        <v>4.7375684665142179</v>
      </c>
      <c r="AC285" s="256">
        <f t="shared" si="333"/>
        <v>8.4456080253587178</v>
      </c>
      <c r="AD285" s="256">
        <f t="shared" si="333"/>
        <v>4.5817092361830145</v>
      </c>
      <c r="AE285" s="256">
        <f t="shared" si="333"/>
        <v>2.7796682639382393</v>
      </c>
      <c r="AF285" s="256">
        <f t="shared" si="333"/>
        <v>3.6129654865999736</v>
      </c>
      <c r="AH285" s="264">
        <f t="shared" si="325"/>
        <v>57.596672113131199</v>
      </c>
      <c r="AI285" s="264">
        <f t="shared" si="326"/>
        <v>57.596672113131213</v>
      </c>
      <c r="AJ285" s="264">
        <f t="shared" si="327"/>
        <v>0</v>
      </c>
      <c r="AN285" s="264">
        <f t="shared" si="328"/>
        <v>0</v>
      </c>
    </row>
    <row r="286" spans="1:40">
      <c r="A286" s="145" t="s">
        <v>1018</v>
      </c>
      <c r="B286" s="125" t="str">
        <f t="shared" si="322"/>
        <v>8930-02005</v>
      </c>
      <c r="C286" s="255" t="str">
        <f t="shared" si="323"/>
        <v>8930</v>
      </c>
      <c r="D286" s="256">
        <f>SUM($F286:K286)</f>
        <v>0</v>
      </c>
      <c r="E286" s="257">
        <f t="shared" si="324"/>
        <v>0</v>
      </c>
      <c r="F286" s="258">
        <f>'Div 9 history'!B286</f>
        <v>0</v>
      </c>
      <c r="G286" s="258">
        <f>'Div 9 history'!C286</f>
        <v>0</v>
      </c>
      <c r="H286" s="258">
        <f>'Div 9 history'!D286</f>
        <v>0</v>
      </c>
      <c r="I286" s="258">
        <f>'Div 9 history'!E286</f>
        <v>0</v>
      </c>
      <c r="J286" s="258">
        <f>'Div 9 history'!F286</f>
        <v>0</v>
      </c>
      <c r="K286" s="258">
        <f>'Div 9 history'!G286</f>
        <v>0</v>
      </c>
      <c r="L286" s="256">
        <f t="shared" si="329"/>
        <v>0</v>
      </c>
      <c r="M286" s="256">
        <f t="shared" si="329"/>
        <v>0</v>
      </c>
      <c r="N286" s="256">
        <f t="shared" si="329"/>
        <v>0</v>
      </c>
      <c r="O286" s="256">
        <f t="shared" si="329"/>
        <v>0</v>
      </c>
      <c r="P286" s="256">
        <f t="shared" si="329"/>
        <v>0</v>
      </c>
      <c r="Q286" s="256">
        <f t="shared" si="329"/>
        <v>0</v>
      </c>
      <c r="R286" s="256">
        <f t="shared" si="332"/>
        <v>0</v>
      </c>
      <c r="S286" s="256">
        <f t="shared" si="332"/>
        <v>0</v>
      </c>
      <c r="T286" s="256">
        <f t="shared" si="332"/>
        <v>0</v>
      </c>
      <c r="U286" s="256">
        <f t="shared" si="332"/>
        <v>0</v>
      </c>
      <c r="V286" s="256">
        <f t="shared" si="333"/>
        <v>0</v>
      </c>
      <c r="W286" s="256">
        <f t="shared" si="333"/>
        <v>0</v>
      </c>
      <c r="X286" s="256">
        <f t="shared" si="333"/>
        <v>0</v>
      </c>
      <c r="Y286" s="256">
        <f t="shared" si="333"/>
        <v>0</v>
      </c>
      <c r="Z286" s="256">
        <f t="shared" si="333"/>
        <v>0</v>
      </c>
      <c r="AA286" s="256">
        <f t="shared" si="333"/>
        <v>0</v>
      </c>
      <c r="AB286" s="256">
        <f t="shared" si="333"/>
        <v>0</v>
      </c>
      <c r="AC286" s="256">
        <f t="shared" si="333"/>
        <v>0</v>
      </c>
      <c r="AD286" s="256">
        <f t="shared" si="333"/>
        <v>0</v>
      </c>
      <c r="AE286" s="256">
        <f t="shared" si="333"/>
        <v>0</v>
      </c>
      <c r="AF286" s="256">
        <f t="shared" si="333"/>
        <v>0</v>
      </c>
      <c r="AH286" s="264">
        <f t="shared" si="325"/>
        <v>0</v>
      </c>
      <c r="AI286" s="264">
        <f t="shared" si="326"/>
        <v>0</v>
      </c>
      <c r="AJ286" s="264">
        <f t="shared" si="327"/>
        <v>0</v>
      </c>
      <c r="AN286" s="264">
        <f t="shared" si="328"/>
        <v>0</v>
      </c>
    </row>
    <row r="287" spans="1:40">
      <c r="A287" s="145" t="s">
        <v>647</v>
      </c>
      <c r="B287" s="125" t="str">
        <f t="shared" si="322"/>
        <v>8940-02005</v>
      </c>
      <c r="C287" s="255" t="str">
        <f t="shared" si="323"/>
        <v>8940</v>
      </c>
      <c r="D287" s="256">
        <f>SUM($F287:K287)</f>
        <v>411.98999999999995</v>
      </c>
      <c r="E287" s="257">
        <f t="shared" si="324"/>
        <v>1.1543628170263345E-3</v>
      </c>
      <c r="F287" s="258">
        <f>'Div 9 history'!B287</f>
        <v>178.42</v>
      </c>
      <c r="G287" s="258">
        <f>'Div 9 history'!C287</f>
        <v>0</v>
      </c>
      <c r="H287" s="258">
        <f>'Div 9 history'!D287</f>
        <v>12.75</v>
      </c>
      <c r="I287" s="258">
        <f>'Div 9 history'!E287</f>
        <v>199.63</v>
      </c>
      <c r="J287" s="258">
        <f>'Div 9 history'!F287</f>
        <v>0</v>
      </c>
      <c r="K287" s="258">
        <f>'Div 9 history'!G287</f>
        <v>21.19</v>
      </c>
      <c r="L287" s="256">
        <f t="shared" si="329"/>
        <v>70.697426969859379</v>
      </c>
      <c r="M287" s="256">
        <f t="shared" si="329"/>
        <v>60.521730281400416</v>
      </c>
      <c r="N287" s="256">
        <f t="shared" si="329"/>
        <v>79.633926717868761</v>
      </c>
      <c r="O287" s="256">
        <f t="shared" si="329"/>
        <v>81.193701756234745</v>
      </c>
      <c r="P287" s="256">
        <f t="shared" si="329"/>
        <v>75.099300981885051</v>
      </c>
      <c r="Q287" s="256">
        <f t="shared" si="329"/>
        <v>133.87864757089409</v>
      </c>
      <c r="R287" s="256">
        <f t="shared" si="332"/>
        <v>72.628641331859953</v>
      </c>
      <c r="S287" s="256">
        <f t="shared" si="332"/>
        <v>44.06292912889247</v>
      </c>
      <c r="T287" s="256">
        <f t="shared" si="332"/>
        <v>57.272245125983957</v>
      </c>
      <c r="U287" s="256">
        <f t="shared" si="332"/>
        <v>74.031319134456808</v>
      </c>
      <c r="V287" s="256">
        <f t="shared" si="333"/>
        <v>63.252560223126935</v>
      </c>
      <c r="W287" s="256">
        <f t="shared" si="333"/>
        <v>100.74230505567992</v>
      </c>
      <c r="X287" s="256">
        <f t="shared" si="333"/>
        <v>70.697426969859379</v>
      </c>
      <c r="Y287" s="256">
        <f t="shared" si="333"/>
        <v>60.521730281400416</v>
      </c>
      <c r="Z287" s="256">
        <f t="shared" si="333"/>
        <v>79.633926717868761</v>
      </c>
      <c r="AA287" s="256">
        <f t="shared" si="333"/>
        <v>81.193701756234745</v>
      </c>
      <c r="AB287" s="256">
        <f t="shared" si="333"/>
        <v>75.099300981885051</v>
      </c>
      <c r="AC287" s="256">
        <f t="shared" si="333"/>
        <v>133.87864757089409</v>
      </c>
      <c r="AD287" s="256">
        <f t="shared" si="333"/>
        <v>72.628641331859953</v>
      </c>
      <c r="AE287" s="256">
        <f t="shared" si="333"/>
        <v>44.06292912889247</v>
      </c>
      <c r="AF287" s="256">
        <f t="shared" si="333"/>
        <v>57.272245125983957</v>
      </c>
      <c r="AH287" s="264">
        <f t="shared" si="325"/>
        <v>913.01473427814244</v>
      </c>
      <c r="AI287" s="264">
        <f t="shared" si="326"/>
        <v>913.01473427814267</v>
      </c>
      <c r="AJ287" s="264">
        <f t="shared" si="327"/>
        <v>0</v>
      </c>
      <c r="AN287" s="264">
        <f t="shared" si="328"/>
        <v>0</v>
      </c>
    </row>
    <row r="288" spans="1:40">
      <c r="A288" s="145" t="s">
        <v>648</v>
      </c>
      <c r="B288" s="125" t="str">
        <f t="shared" si="322"/>
        <v>9020-02005</v>
      </c>
      <c r="C288" s="255" t="str">
        <f t="shared" si="323"/>
        <v>9020</v>
      </c>
      <c r="D288" s="256">
        <f>SUM($F288:K288)</f>
        <v>31.68</v>
      </c>
      <c r="E288" s="257">
        <f t="shared" si="324"/>
        <v>8.8764809930809682E-5</v>
      </c>
      <c r="F288" s="258">
        <f>'Div 9 history'!B288</f>
        <v>0</v>
      </c>
      <c r="G288" s="258">
        <f>'Div 9 history'!C288</f>
        <v>22.42</v>
      </c>
      <c r="H288" s="258">
        <f>'Div 9 history'!D288</f>
        <v>0</v>
      </c>
      <c r="I288" s="258">
        <f>'Div 9 history'!E288</f>
        <v>9.26</v>
      </c>
      <c r="J288" s="258">
        <f>'Div 9 history'!F288</f>
        <v>0</v>
      </c>
      <c r="K288" s="258">
        <f>'Div 9 history'!G288</f>
        <v>0</v>
      </c>
      <c r="L288" s="256">
        <f t="shared" si="329"/>
        <v>5.4362836146633304</v>
      </c>
      <c r="M288" s="256">
        <f t="shared" si="329"/>
        <v>4.6538227027713424</v>
      </c>
      <c r="N288" s="256">
        <f t="shared" si="329"/>
        <v>6.1234563907426942</v>
      </c>
      <c r="O288" s="256">
        <f t="shared" si="329"/>
        <v>6.2433954019212035</v>
      </c>
      <c r="P288" s="256">
        <f t="shared" si="329"/>
        <v>5.7747660261319904</v>
      </c>
      <c r="Q288" s="256">
        <f t="shared" si="329"/>
        <v>10.294608012441868</v>
      </c>
      <c r="R288" s="256">
        <f t="shared" si="332"/>
        <v>5.5847844787332788</v>
      </c>
      <c r="S288" s="256">
        <f t="shared" si="332"/>
        <v>3.3882220316107516</v>
      </c>
      <c r="T288" s="256">
        <f t="shared" si="332"/>
        <v>4.4039533134085103</v>
      </c>
      <c r="U288" s="256">
        <f t="shared" si="332"/>
        <v>5.6926434869283034</v>
      </c>
      <c r="V288" s="256">
        <f t="shared" si="333"/>
        <v>4.8638100630322612</v>
      </c>
      <c r="W288" s="256">
        <f t="shared" si="333"/>
        <v>7.7465866262869012</v>
      </c>
      <c r="X288" s="256">
        <f t="shared" si="333"/>
        <v>5.4362836146633304</v>
      </c>
      <c r="Y288" s="256">
        <f t="shared" si="333"/>
        <v>4.6538227027713424</v>
      </c>
      <c r="Z288" s="256">
        <f t="shared" si="333"/>
        <v>6.1234563907426942</v>
      </c>
      <c r="AA288" s="256">
        <f t="shared" si="333"/>
        <v>6.2433954019212035</v>
      </c>
      <c r="AB288" s="256">
        <f t="shared" si="333"/>
        <v>5.7747660261319904</v>
      </c>
      <c r="AC288" s="256">
        <f t="shared" si="333"/>
        <v>10.294608012441868</v>
      </c>
      <c r="AD288" s="256">
        <f t="shared" si="333"/>
        <v>5.5847844787332788</v>
      </c>
      <c r="AE288" s="256">
        <f t="shared" si="333"/>
        <v>3.3882220316107516</v>
      </c>
      <c r="AF288" s="256">
        <f t="shared" si="333"/>
        <v>4.4039533134085103</v>
      </c>
      <c r="AH288" s="264">
        <f t="shared" si="325"/>
        <v>70.206332148672431</v>
      </c>
      <c r="AI288" s="264">
        <f t="shared" si="326"/>
        <v>70.206332148672431</v>
      </c>
      <c r="AJ288" s="264">
        <f t="shared" si="327"/>
        <v>0</v>
      </c>
      <c r="AN288" s="264">
        <f t="shared" si="328"/>
        <v>0</v>
      </c>
    </row>
    <row r="289" spans="1:40">
      <c r="A289" s="145" t="s">
        <v>649</v>
      </c>
      <c r="B289" s="125" t="str">
        <f t="shared" si="322"/>
        <v>9030-02005</v>
      </c>
      <c r="C289" s="255" t="str">
        <f t="shared" si="323"/>
        <v>9030</v>
      </c>
      <c r="D289" s="256">
        <f>SUM($F289:K289)</f>
        <v>775.81000000000006</v>
      </c>
      <c r="E289" s="257">
        <f t="shared" si="324"/>
        <v>2.17375717147795E-3</v>
      </c>
      <c r="F289" s="258">
        <f>'Div 9 history'!B289</f>
        <v>0</v>
      </c>
      <c r="G289" s="258">
        <f>'Div 9 history'!C289</f>
        <v>701.7</v>
      </c>
      <c r="H289" s="258">
        <f>'Div 9 history'!D289</f>
        <v>0</v>
      </c>
      <c r="I289" s="258">
        <f>'Div 9 history'!E289</f>
        <v>42.32</v>
      </c>
      <c r="J289" s="258">
        <f>'Div 9 history'!F289</f>
        <v>31.79</v>
      </c>
      <c r="K289" s="258">
        <f>'Div 9 history'!G289</f>
        <v>0</v>
      </c>
      <c r="L289" s="256">
        <f t="shared" si="329"/>
        <v>133.1288886077007</v>
      </c>
      <c r="M289" s="256">
        <f t="shared" si="329"/>
        <v>113.96724087869428</v>
      </c>
      <c r="N289" s="256">
        <f t="shared" si="329"/>
        <v>149.95702975069727</v>
      </c>
      <c r="O289" s="256">
        <f t="shared" si="329"/>
        <v>152.89421044079828</v>
      </c>
      <c r="P289" s="256">
        <f t="shared" si="329"/>
        <v>141.417968141839</v>
      </c>
      <c r="Q289" s="256">
        <f t="shared" si="329"/>
        <v>252.10416168347621</v>
      </c>
      <c r="R289" s="256">
        <f t="shared" ref="R289:AA298" si="334">$E289*R$321</f>
        <v>136.76551914286819</v>
      </c>
      <c r="S289" s="256">
        <f t="shared" si="334"/>
        <v>82.974006765907106</v>
      </c>
      <c r="T289" s="256">
        <f t="shared" si="334"/>
        <v>107.84820139127071</v>
      </c>
      <c r="U289" s="256">
        <f t="shared" si="334"/>
        <v>139.40687321950273</v>
      </c>
      <c r="V289" s="256">
        <f t="shared" si="334"/>
        <v>119.10961126897281</v>
      </c>
      <c r="W289" s="256">
        <f t="shared" si="334"/>
        <v>189.70578821147856</v>
      </c>
      <c r="X289" s="256">
        <f t="shared" si="334"/>
        <v>133.1288886077007</v>
      </c>
      <c r="Y289" s="256">
        <f t="shared" si="334"/>
        <v>113.96724087869428</v>
      </c>
      <c r="Z289" s="256">
        <f t="shared" si="334"/>
        <v>149.95702975069727</v>
      </c>
      <c r="AA289" s="256">
        <f t="shared" si="334"/>
        <v>152.89421044079828</v>
      </c>
      <c r="AB289" s="256">
        <f t="shared" si="333"/>
        <v>141.417968141839</v>
      </c>
      <c r="AC289" s="256">
        <f t="shared" si="333"/>
        <v>252.10416168347621</v>
      </c>
      <c r="AD289" s="256">
        <f t="shared" si="333"/>
        <v>136.76551914286819</v>
      </c>
      <c r="AE289" s="256">
        <f t="shared" si="333"/>
        <v>82.974006765907106</v>
      </c>
      <c r="AF289" s="256">
        <f t="shared" si="333"/>
        <v>107.84820139127071</v>
      </c>
      <c r="AH289" s="264">
        <f t="shared" si="325"/>
        <v>1719.2794995032059</v>
      </c>
      <c r="AI289" s="264">
        <f t="shared" si="326"/>
        <v>1719.2794995032059</v>
      </c>
      <c r="AJ289" s="264">
        <f t="shared" si="327"/>
        <v>0</v>
      </c>
      <c r="AN289" s="264">
        <f t="shared" si="328"/>
        <v>0</v>
      </c>
    </row>
    <row r="290" spans="1:40">
      <c r="A290" s="145" t="s">
        <v>456</v>
      </c>
      <c r="B290" s="125" t="str">
        <f t="shared" si="322"/>
        <v>9110-02005</v>
      </c>
      <c r="C290" s="255" t="str">
        <f t="shared" si="323"/>
        <v>9110</v>
      </c>
      <c r="D290" s="256">
        <f>SUM($F290:K290)</f>
        <v>0</v>
      </c>
      <c r="E290" s="257">
        <f t="shared" si="324"/>
        <v>0</v>
      </c>
      <c r="F290" s="258">
        <f>'Div 9 history'!B290</f>
        <v>0</v>
      </c>
      <c r="G290" s="258">
        <f>'Div 9 history'!C290</f>
        <v>0</v>
      </c>
      <c r="H290" s="258">
        <f>'Div 9 history'!D290</f>
        <v>0</v>
      </c>
      <c r="I290" s="258">
        <f>'Div 9 history'!E290</f>
        <v>0</v>
      </c>
      <c r="J290" s="258">
        <f>'Div 9 history'!F290</f>
        <v>0</v>
      </c>
      <c r="K290" s="258">
        <f>'Div 9 history'!G290</f>
        <v>0</v>
      </c>
      <c r="L290" s="256">
        <f t="shared" si="329"/>
        <v>0</v>
      </c>
      <c r="M290" s="256">
        <f t="shared" si="329"/>
        <v>0</v>
      </c>
      <c r="N290" s="256">
        <f t="shared" si="329"/>
        <v>0</v>
      </c>
      <c r="O290" s="256">
        <f t="shared" si="329"/>
        <v>0</v>
      </c>
      <c r="P290" s="256">
        <f t="shared" si="329"/>
        <v>0</v>
      </c>
      <c r="Q290" s="256">
        <f t="shared" si="329"/>
        <v>0</v>
      </c>
      <c r="R290" s="256">
        <f t="shared" si="334"/>
        <v>0</v>
      </c>
      <c r="S290" s="256">
        <f t="shared" si="334"/>
        <v>0</v>
      </c>
      <c r="T290" s="256">
        <f t="shared" si="334"/>
        <v>0</v>
      </c>
      <c r="U290" s="256">
        <f t="shared" si="334"/>
        <v>0</v>
      </c>
      <c r="V290" s="256">
        <f t="shared" si="333"/>
        <v>0</v>
      </c>
      <c r="W290" s="256">
        <f t="shared" si="333"/>
        <v>0</v>
      </c>
      <c r="X290" s="256">
        <f t="shared" si="333"/>
        <v>0</v>
      </c>
      <c r="Y290" s="256">
        <f t="shared" si="333"/>
        <v>0</v>
      </c>
      <c r="Z290" s="256">
        <f t="shared" si="333"/>
        <v>0</v>
      </c>
      <c r="AA290" s="256">
        <f t="shared" si="333"/>
        <v>0</v>
      </c>
      <c r="AB290" s="256">
        <f t="shared" si="333"/>
        <v>0</v>
      </c>
      <c r="AC290" s="256">
        <f t="shared" si="333"/>
        <v>0</v>
      </c>
      <c r="AD290" s="256">
        <f t="shared" si="333"/>
        <v>0</v>
      </c>
      <c r="AE290" s="256">
        <f t="shared" si="333"/>
        <v>0</v>
      </c>
      <c r="AF290" s="256">
        <f t="shared" si="333"/>
        <v>0</v>
      </c>
      <c r="AH290" s="264">
        <f t="shared" si="325"/>
        <v>0</v>
      </c>
      <c r="AI290" s="264">
        <f t="shared" si="326"/>
        <v>0</v>
      </c>
      <c r="AJ290" s="264">
        <f t="shared" si="327"/>
        <v>0</v>
      </c>
      <c r="AN290" s="264">
        <f t="shared" si="328"/>
        <v>0</v>
      </c>
    </row>
    <row r="291" spans="1:40">
      <c r="A291" s="145" t="s">
        <v>650</v>
      </c>
      <c r="B291" s="125" t="str">
        <f t="shared" si="322"/>
        <v>9260-02005</v>
      </c>
      <c r="C291" s="255" t="str">
        <f t="shared" si="323"/>
        <v>9260</v>
      </c>
      <c r="D291" s="256">
        <f>SUM($F291:K291)</f>
        <v>0</v>
      </c>
      <c r="E291" s="257">
        <f t="shared" si="324"/>
        <v>0</v>
      </c>
      <c r="F291" s="258">
        <f>'Div 9 history'!B291</f>
        <v>0</v>
      </c>
      <c r="G291" s="258">
        <f>'Div 9 history'!C291</f>
        <v>0</v>
      </c>
      <c r="H291" s="258">
        <f>'Div 9 history'!D291</f>
        <v>0</v>
      </c>
      <c r="I291" s="258">
        <f>'Div 9 history'!E291</f>
        <v>0</v>
      </c>
      <c r="J291" s="258">
        <f>'Div 9 history'!F291</f>
        <v>0</v>
      </c>
      <c r="K291" s="258">
        <f>'Div 9 history'!G291</f>
        <v>0</v>
      </c>
      <c r="L291" s="256">
        <f t="shared" si="329"/>
        <v>0</v>
      </c>
      <c r="M291" s="256">
        <f t="shared" si="329"/>
        <v>0</v>
      </c>
      <c r="N291" s="256">
        <f t="shared" si="329"/>
        <v>0</v>
      </c>
      <c r="O291" s="256">
        <f t="shared" si="329"/>
        <v>0</v>
      </c>
      <c r="P291" s="256">
        <f t="shared" si="329"/>
        <v>0</v>
      </c>
      <c r="Q291" s="256">
        <f t="shared" si="329"/>
        <v>0</v>
      </c>
      <c r="R291" s="256">
        <f t="shared" si="334"/>
        <v>0</v>
      </c>
      <c r="S291" s="256">
        <f t="shared" si="334"/>
        <v>0</v>
      </c>
      <c r="T291" s="256">
        <f t="shared" si="334"/>
        <v>0</v>
      </c>
      <c r="U291" s="256">
        <f t="shared" si="334"/>
        <v>0</v>
      </c>
      <c r="V291" s="256">
        <f t="shared" si="333"/>
        <v>0</v>
      </c>
      <c r="W291" s="256">
        <f t="shared" si="333"/>
        <v>0</v>
      </c>
      <c r="X291" s="256">
        <f t="shared" si="333"/>
        <v>0</v>
      </c>
      <c r="Y291" s="256">
        <f t="shared" si="333"/>
        <v>0</v>
      </c>
      <c r="Z291" s="256">
        <f t="shared" si="333"/>
        <v>0</v>
      </c>
      <c r="AA291" s="256">
        <f t="shared" si="333"/>
        <v>0</v>
      </c>
      <c r="AB291" s="256">
        <f t="shared" si="333"/>
        <v>0</v>
      </c>
      <c r="AC291" s="256">
        <f t="shared" si="333"/>
        <v>0</v>
      </c>
      <c r="AD291" s="256">
        <f t="shared" si="333"/>
        <v>0</v>
      </c>
      <c r="AE291" s="256">
        <f t="shared" si="333"/>
        <v>0</v>
      </c>
      <c r="AF291" s="256">
        <f t="shared" si="333"/>
        <v>0</v>
      </c>
      <c r="AH291" s="264">
        <f t="shared" si="325"/>
        <v>0</v>
      </c>
      <c r="AI291" s="264">
        <f t="shared" si="326"/>
        <v>0</v>
      </c>
      <c r="AJ291" s="264">
        <f t="shared" si="327"/>
        <v>0</v>
      </c>
      <c r="AN291" s="264">
        <f t="shared" si="328"/>
        <v>0</v>
      </c>
    </row>
    <row r="292" spans="1:40">
      <c r="A292" s="145" t="s">
        <v>1019</v>
      </c>
      <c r="B292" s="125" t="str">
        <f t="shared" si="322"/>
        <v>8140-02005</v>
      </c>
      <c r="C292" s="255" t="str">
        <f t="shared" si="323"/>
        <v>8140</v>
      </c>
      <c r="D292" s="256">
        <f>SUM($F292:K292)</f>
        <v>294.57</v>
      </c>
      <c r="E292" s="257">
        <f t="shared" si="324"/>
        <v>8.2536142870323886E-4</v>
      </c>
      <c r="F292" s="258">
        <f>'Div 9 history'!B292</f>
        <v>0</v>
      </c>
      <c r="G292" s="258">
        <f>'Div 9 history'!C292</f>
        <v>0</v>
      </c>
      <c r="H292" s="258">
        <f>'Div 9 history'!D292</f>
        <v>0</v>
      </c>
      <c r="I292" s="258">
        <f>'Div 9 history'!E292</f>
        <v>0</v>
      </c>
      <c r="J292" s="258">
        <f>'Div 9 history'!F292</f>
        <v>294.57</v>
      </c>
      <c r="K292" s="258">
        <f>'Div 9 history'!G292</f>
        <v>0</v>
      </c>
      <c r="L292" s="256">
        <f t="shared" si="329"/>
        <v>50.548171223843973</v>
      </c>
      <c r="M292" s="256">
        <f t="shared" si="329"/>
        <v>43.272618483439217</v>
      </c>
      <c r="N292" s="256">
        <f t="shared" si="329"/>
        <v>56.937706724150104</v>
      </c>
      <c r="O292" s="256">
        <f t="shared" si="329"/>
        <v>58.052935086613921</v>
      </c>
      <c r="P292" s="256">
        <f t="shared" si="329"/>
        <v>53.695480691846605</v>
      </c>
      <c r="Q292" s="256">
        <f t="shared" si="329"/>
        <v>95.722306888415446</v>
      </c>
      <c r="R292" s="256">
        <f t="shared" si="334"/>
        <v>51.928976133221646</v>
      </c>
      <c r="S292" s="256">
        <f t="shared" si="334"/>
        <v>31.504689515517015</v>
      </c>
      <c r="T292" s="256">
        <f t="shared" si="334"/>
        <v>40.949259076096737</v>
      </c>
      <c r="U292" s="256">
        <f t="shared" si="334"/>
        <v>52.931881058853229</v>
      </c>
      <c r="V292" s="256">
        <f t="shared" si="333"/>
        <v>45.225143000865316</v>
      </c>
      <c r="W292" s="256">
        <f t="shared" si="333"/>
        <v>72.030051215446093</v>
      </c>
      <c r="X292" s="256">
        <f t="shared" si="333"/>
        <v>50.548171223843973</v>
      </c>
      <c r="Y292" s="256">
        <f t="shared" si="333"/>
        <v>43.272618483439217</v>
      </c>
      <c r="Z292" s="256">
        <f t="shared" si="333"/>
        <v>56.937706724150104</v>
      </c>
      <c r="AA292" s="256">
        <f t="shared" si="333"/>
        <v>58.052935086613921</v>
      </c>
      <c r="AB292" s="256">
        <f t="shared" si="333"/>
        <v>53.695480691846605</v>
      </c>
      <c r="AC292" s="256">
        <f t="shared" si="333"/>
        <v>95.722306888415446</v>
      </c>
      <c r="AD292" s="256">
        <f t="shared" si="333"/>
        <v>51.928976133221646</v>
      </c>
      <c r="AE292" s="256">
        <f t="shared" si="333"/>
        <v>31.504689515517015</v>
      </c>
      <c r="AF292" s="256">
        <f t="shared" si="333"/>
        <v>40.949259076096737</v>
      </c>
      <c r="AH292" s="264">
        <f t="shared" si="325"/>
        <v>652.79921909830921</v>
      </c>
      <c r="AI292" s="264">
        <f t="shared" si="326"/>
        <v>652.79921909830932</v>
      </c>
      <c r="AJ292" s="264">
        <f t="shared" si="327"/>
        <v>0</v>
      </c>
      <c r="AN292" s="264">
        <f t="shared" si="328"/>
        <v>0</v>
      </c>
    </row>
    <row r="293" spans="1:40">
      <c r="A293" s="145" t="s">
        <v>651</v>
      </c>
      <c r="B293" s="125" t="str">
        <f t="shared" si="322"/>
        <v>8160-02005</v>
      </c>
      <c r="C293" s="255" t="str">
        <f t="shared" si="323"/>
        <v>8160</v>
      </c>
      <c r="D293" s="256">
        <f>SUM($F293:K293)</f>
        <v>7641.47</v>
      </c>
      <c r="E293" s="257">
        <f t="shared" si="324"/>
        <v>2.1410783842865665E-2</v>
      </c>
      <c r="F293" s="258">
        <f>'Div 9 history'!B293</f>
        <v>127.2</v>
      </c>
      <c r="G293" s="258">
        <f>'Div 9 history'!C293</f>
        <v>769.37</v>
      </c>
      <c r="H293" s="258">
        <f>'Div 9 history'!D293</f>
        <v>437.38</v>
      </c>
      <c r="I293" s="258">
        <f>'Div 9 history'!E293</f>
        <v>2121.6</v>
      </c>
      <c r="J293" s="258">
        <f>'Div 9 history'!F293</f>
        <v>2578.64</v>
      </c>
      <c r="K293" s="258">
        <f>'Div 9 history'!G293</f>
        <v>1607.28</v>
      </c>
      <c r="L293" s="256">
        <f t="shared" si="329"/>
        <v>1311.275194221635</v>
      </c>
      <c r="M293" s="256">
        <f t="shared" si="329"/>
        <v>1122.5393487546128</v>
      </c>
      <c r="N293" s="256">
        <f t="shared" si="329"/>
        <v>1477.0267773411797</v>
      </c>
      <c r="O293" s="256">
        <f t="shared" si="329"/>
        <v>1505.9570284696599</v>
      </c>
      <c r="P293" s="256">
        <f t="shared" si="329"/>
        <v>1392.9198657104425</v>
      </c>
      <c r="Q293" s="256">
        <f t="shared" si="329"/>
        <v>2483.1419914404723</v>
      </c>
      <c r="R293" s="256">
        <f t="shared" si="334"/>
        <v>1347.0947932672343</v>
      </c>
      <c r="S293" s="256">
        <f t="shared" si="334"/>
        <v>817.26631969357982</v>
      </c>
      <c r="T293" s="256">
        <f t="shared" si="334"/>
        <v>1062.2688486682994</v>
      </c>
      <c r="U293" s="256">
        <f t="shared" si="334"/>
        <v>1373.1112508225385</v>
      </c>
      <c r="V293" s="256">
        <f t="shared" si="333"/>
        <v>1173.1899836603263</v>
      </c>
      <c r="W293" s="256">
        <f t="shared" si="333"/>
        <v>1868.538803888023</v>
      </c>
      <c r="X293" s="256">
        <f t="shared" si="333"/>
        <v>1311.275194221635</v>
      </c>
      <c r="Y293" s="256">
        <f t="shared" si="333"/>
        <v>1122.5393487546128</v>
      </c>
      <c r="Z293" s="256">
        <f t="shared" si="333"/>
        <v>1477.0267773411797</v>
      </c>
      <c r="AA293" s="256">
        <f t="shared" si="333"/>
        <v>1505.9570284696599</v>
      </c>
      <c r="AB293" s="256">
        <f t="shared" si="333"/>
        <v>1392.9198657104425</v>
      </c>
      <c r="AC293" s="256">
        <f t="shared" si="333"/>
        <v>2483.1419914404723</v>
      </c>
      <c r="AD293" s="256">
        <f t="shared" si="333"/>
        <v>1347.0947932672343</v>
      </c>
      <c r="AE293" s="256">
        <f t="shared" si="333"/>
        <v>817.26631969357982</v>
      </c>
      <c r="AF293" s="256">
        <f t="shared" si="333"/>
        <v>1062.2688486682994</v>
      </c>
      <c r="AH293" s="264">
        <f t="shared" si="325"/>
        <v>16934.330205938004</v>
      </c>
      <c r="AI293" s="264">
        <f t="shared" si="326"/>
        <v>16934.330205938004</v>
      </c>
      <c r="AJ293" s="264">
        <f t="shared" si="327"/>
        <v>0</v>
      </c>
      <c r="AN293" s="264">
        <f t="shared" si="328"/>
        <v>0</v>
      </c>
    </row>
    <row r="294" spans="1:40">
      <c r="A294" s="145" t="s">
        <v>652</v>
      </c>
      <c r="B294" s="125" t="str">
        <f t="shared" si="322"/>
        <v>8170-02005</v>
      </c>
      <c r="C294" s="255" t="str">
        <f t="shared" si="323"/>
        <v>8170</v>
      </c>
      <c r="D294" s="256">
        <f>SUM($F294:K294)</f>
        <v>5150.5199999999995</v>
      </c>
      <c r="E294" s="257">
        <f t="shared" si="324"/>
        <v>1.4431342450910158E-2</v>
      </c>
      <c r="F294" s="258">
        <f>'Div 9 history'!B294</f>
        <v>769.46</v>
      </c>
      <c r="G294" s="258">
        <f>'Div 9 history'!C294</f>
        <v>254.4</v>
      </c>
      <c r="H294" s="258">
        <f>'Div 9 history'!D294</f>
        <v>232.26</v>
      </c>
      <c r="I294" s="258">
        <f>'Div 9 history'!E294</f>
        <v>948.25</v>
      </c>
      <c r="J294" s="258">
        <f>'Div 9 history'!F294</f>
        <v>2329.58</v>
      </c>
      <c r="K294" s="258">
        <f>'Div 9 history'!G294</f>
        <v>616.57000000000005</v>
      </c>
      <c r="L294" s="256">
        <f t="shared" si="329"/>
        <v>883.82851903395738</v>
      </c>
      <c r="M294" s="256">
        <f t="shared" si="329"/>
        <v>756.61637964260888</v>
      </c>
      <c r="N294" s="256">
        <f t="shared" si="329"/>
        <v>995.54875661767846</v>
      </c>
      <c r="O294" s="256">
        <f t="shared" si="329"/>
        <v>1015.0483865373483</v>
      </c>
      <c r="P294" s="256">
        <f t="shared" si="329"/>
        <v>938.85883563489062</v>
      </c>
      <c r="Q294" s="256">
        <f t="shared" si="329"/>
        <v>1673.6926912955203</v>
      </c>
      <c r="R294" s="256">
        <f t="shared" si="334"/>
        <v>907.97172201405681</v>
      </c>
      <c r="S294" s="256">
        <f t="shared" si="334"/>
        <v>550.85559779835239</v>
      </c>
      <c r="T294" s="256">
        <f t="shared" si="334"/>
        <v>715.99272789699478</v>
      </c>
      <c r="U294" s="256">
        <f t="shared" si="334"/>
        <v>925.50739053958205</v>
      </c>
      <c r="V294" s="256">
        <f t="shared" si="333"/>
        <v>790.75602922502901</v>
      </c>
      <c r="W294" s="256">
        <f t="shared" si="333"/>
        <v>1259.4365325259848</v>
      </c>
      <c r="X294" s="256">
        <f t="shared" si="333"/>
        <v>883.82851903395738</v>
      </c>
      <c r="Y294" s="256">
        <f t="shared" si="333"/>
        <v>756.61637964260888</v>
      </c>
      <c r="Z294" s="256">
        <f t="shared" si="333"/>
        <v>995.54875661767846</v>
      </c>
      <c r="AA294" s="256">
        <f t="shared" si="333"/>
        <v>1015.0483865373483</v>
      </c>
      <c r="AB294" s="256">
        <f t="shared" si="333"/>
        <v>938.85883563489062</v>
      </c>
      <c r="AC294" s="256">
        <f t="shared" si="333"/>
        <v>1673.6926912955203</v>
      </c>
      <c r="AD294" s="256">
        <f t="shared" si="333"/>
        <v>907.97172201405681</v>
      </c>
      <c r="AE294" s="256">
        <f t="shared" si="333"/>
        <v>550.85559779835239</v>
      </c>
      <c r="AF294" s="256">
        <f t="shared" si="333"/>
        <v>715.99272789699478</v>
      </c>
      <c r="AH294" s="264">
        <f t="shared" si="325"/>
        <v>11414.113568762003</v>
      </c>
      <c r="AI294" s="264">
        <f t="shared" si="326"/>
        <v>11414.113568762004</v>
      </c>
      <c r="AJ294" s="264">
        <f t="shared" si="327"/>
        <v>0</v>
      </c>
      <c r="AN294" s="264">
        <f t="shared" si="328"/>
        <v>0</v>
      </c>
    </row>
    <row r="295" spans="1:40">
      <c r="A295" s="145" t="s">
        <v>653</v>
      </c>
      <c r="B295" s="125" t="str">
        <f t="shared" si="322"/>
        <v>8180-02005</v>
      </c>
      <c r="C295" s="255" t="str">
        <f t="shared" si="323"/>
        <v>8180</v>
      </c>
      <c r="D295" s="256">
        <f>SUM($F295:K295)</f>
        <v>6289.2</v>
      </c>
      <c r="E295" s="257">
        <f t="shared" si="324"/>
        <v>1.7621832153309602E-2</v>
      </c>
      <c r="F295" s="258">
        <f>'Div 9 history'!B295</f>
        <v>589.04</v>
      </c>
      <c r="G295" s="258">
        <f>'Div 9 history'!C295</f>
        <v>588.11</v>
      </c>
      <c r="H295" s="258">
        <f>'Div 9 history'!D295</f>
        <v>1790.59</v>
      </c>
      <c r="I295" s="258">
        <f>'Div 9 history'!E295</f>
        <v>2525.83</v>
      </c>
      <c r="J295" s="258">
        <f>'Div 9 history'!F295</f>
        <v>737.33</v>
      </c>
      <c r="K295" s="258">
        <f>'Div 9 history'!G295</f>
        <v>58.3</v>
      </c>
      <c r="L295" s="256">
        <f t="shared" si="329"/>
        <v>1079.2258494110042</v>
      </c>
      <c r="M295" s="256">
        <f t="shared" si="329"/>
        <v>923.88957519790165</v>
      </c>
      <c r="N295" s="256">
        <f t="shared" si="329"/>
        <v>1215.6452630258507</v>
      </c>
      <c r="O295" s="256">
        <f t="shared" si="329"/>
        <v>1239.4558826314026</v>
      </c>
      <c r="P295" s="256">
        <f t="shared" si="329"/>
        <v>1146.4223008696119</v>
      </c>
      <c r="Q295" s="256">
        <f t="shared" si="329"/>
        <v>2043.7136588336298</v>
      </c>
      <c r="R295" s="256">
        <f t="shared" si="334"/>
        <v>1108.7066459485268</v>
      </c>
      <c r="S295" s="256">
        <f t="shared" si="334"/>
        <v>672.63907832090706</v>
      </c>
      <c r="T295" s="256">
        <f t="shared" si="334"/>
        <v>874.28482255962115</v>
      </c>
      <c r="U295" s="256">
        <f t="shared" si="334"/>
        <v>1130.1191104163347</v>
      </c>
      <c r="V295" s="256">
        <f t="shared" si="333"/>
        <v>965.57683864969999</v>
      </c>
      <c r="W295" s="256">
        <f t="shared" si="333"/>
        <v>1537.8735041049108</v>
      </c>
      <c r="X295" s="256">
        <f t="shared" si="333"/>
        <v>1079.2258494110042</v>
      </c>
      <c r="Y295" s="256">
        <f t="shared" si="333"/>
        <v>923.88957519790165</v>
      </c>
      <c r="Z295" s="256">
        <f t="shared" si="333"/>
        <v>1215.6452630258507</v>
      </c>
      <c r="AA295" s="256">
        <f t="shared" si="333"/>
        <v>1239.4558826314026</v>
      </c>
      <c r="AB295" s="256">
        <f t="shared" si="333"/>
        <v>1146.4223008696119</v>
      </c>
      <c r="AC295" s="256">
        <f t="shared" si="333"/>
        <v>2043.7136588336298</v>
      </c>
      <c r="AD295" s="256">
        <f t="shared" si="333"/>
        <v>1108.7066459485268</v>
      </c>
      <c r="AE295" s="256">
        <f t="shared" si="333"/>
        <v>672.63907832090706</v>
      </c>
      <c r="AF295" s="256">
        <f t="shared" si="333"/>
        <v>874.28482255962115</v>
      </c>
      <c r="AH295" s="264">
        <f t="shared" si="325"/>
        <v>13937.552529969398</v>
      </c>
      <c r="AI295" s="264">
        <f t="shared" si="326"/>
        <v>13937.5525299694</v>
      </c>
      <c r="AJ295" s="264">
        <f t="shared" si="327"/>
        <v>0</v>
      </c>
      <c r="AN295" s="264">
        <f t="shared" si="328"/>
        <v>0</v>
      </c>
    </row>
    <row r="296" spans="1:40">
      <c r="A296" s="145" t="s">
        <v>654</v>
      </c>
      <c r="B296" s="125" t="str">
        <f t="shared" si="322"/>
        <v>8200-02005</v>
      </c>
      <c r="C296" s="255" t="str">
        <f t="shared" si="323"/>
        <v>8200</v>
      </c>
      <c r="D296" s="256">
        <f>SUM($F296:K296)</f>
        <v>1623.17</v>
      </c>
      <c r="E296" s="257">
        <f t="shared" si="324"/>
        <v>4.5479916835666776E-3</v>
      </c>
      <c r="F296" s="258">
        <f>'Div 9 history'!B296</f>
        <v>0</v>
      </c>
      <c r="G296" s="258">
        <f>'Div 9 history'!C296</f>
        <v>474.74</v>
      </c>
      <c r="H296" s="258">
        <f>'Div 9 history'!D296</f>
        <v>95.37</v>
      </c>
      <c r="I296" s="258">
        <f>'Div 9 history'!E296</f>
        <v>0</v>
      </c>
      <c r="J296" s="258">
        <f>'Div 9 history'!F296</f>
        <v>182.26</v>
      </c>
      <c r="K296" s="258">
        <f>'Div 9 history'!G296</f>
        <v>870.8</v>
      </c>
      <c r="L296" s="256">
        <f t="shared" si="329"/>
        <v>278.53574731101884</v>
      </c>
      <c r="M296" s="256">
        <f t="shared" si="329"/>
        <v>238.44524610029544</v>
      </c>
      <c r="N296" s="256">
        <f t="shared" si="329"/>
        <v>313.7440249293503</v>
      </c>
      <c r="O296" s="256">
        <f t="shared" si="329"/>
        <v>319.88927129218558</v>
      </c>
      <c r="P296" s="256">
        <f t="shared" si="329"/>
        <v>295.87837659837948</v>
      </c>
      <c r="Q296" s="256">
        <f t="shared" si="329"/>
        <v>527.45892953141629</v>
      </c>
      <c r="R296" s="256">
        <f t="shared" si="334"/>
        <v>286.14440095787546</v>
      </c>
      <c r="S296" s="256">
        <f t="shared" si="334"/>
        <v>173.60038999525327</v>
      </c>
      <c r="T296" s="256">
        <f t="shared" si="334"/>
        <v>225.64283143072257</v>
      </c>
      <c r="U296" s="256">
        <f t="shared" si="334"/>
        <v>291.67071113249415</v>
      </c>
      <c r="V296" s="256">
        <f t="shared" si="333"/>
        <v>249.20424810644178</v>
      </c>
      <c r="W296" s="256">
        <f t="shared" si="333"/>
        <v>396.90741837721305</v>
      </c>
      <c r="X296" s="256">
        <f t="shared" si="333"/>
        <v>278.53574731101884</v>
      </c>
      <c r="Y296" s="256">
        <f t="shared" si="333"/>
        <v>238.44524610029544</v>
      </c>
      <c r="Z296" s="256">
        <f t="shared" si="333"/>
        <v>313.7440249293503</v>
      </c>
      <c r="AA296" s="256">
        <f t="shared" si="333"/>
        <v>319.88927129218558</v>
      </c>
      <c r="AB296" s="256">
        <f t="shared" si="333"/>
        <v>295.87837659837948</v>
      </c>
      <c r="AC296" s="256">
        <f t="shared" si="333"/>
        <v>527.45892953141629</v>
      </c>
      <c r="AD296" s="256">
        <f t="shared" si="333"/>
        <v>286.14440095787546</v>
      </c>
      <c r="AE296" s="256">
        <f t="shared" si="333"/>
        <v>173.60038999525327</v>
      </c>
      <c r="AF296" s="256">
        <f t="shared" si="333"/>
        <v>225.64283143072257</v>
      </c>
      <c r="AH296" s="264">
        <f t="shared" si="325"/>
        <v>3597.1215957626464</v>
      </c>
      <c r="AI296" s="264">
        <f t="shared" si="326"/>
        <v>3597.1215957626464</v>
      </c>
      <c r="AJ296" s="264">
        <f t="shared" si="327"/>
        <v>0</v>
      </c>
      <c r="AN296" s="264">
        <f t="shared" si="328"/>
        <v>0</v>
      </c>
    </row>
    <row r="297" spans="1:40">
      <c r="A297" s="145" t="s">
        <v>655</v>
      </c>
      <c r="B297" s="125" t="str">
        <f t="shared" si="322"/>
        <v>8210-02005</v>
      </c>
      <c r="C297" s="255" t="str">
        <f t="shared" si="323"/>
        <v>8210</v>
      </c>
      <c r="D297" s="256">
        <f>SUM($F297:K297)</f>
        <v>69.81</v>
      </c>
      <c r="E297" s="257">
        <f t="shared" si="324"/>
        <v>1.9560200067139595E-4</v>
      </c>
      <c r="F297" s="258">
        <f>'Div 9 history'!B297</f>
        <v>0</v>
      </c>
      <c r="G297" s="258">
        <f>'Div 9 history'!C297</f>
        <v>0</v>
      </c>
      <c r="H297" s="258">
        <f>'Div 9 history'!D297</f>
        <v>55.76</v>
      </c>
      <c r="I297" s="258">
        <f>'Div 9 history'!E297</f>
        <v>0</v>
      </c>
      <c r="J297" s="258">
        <f>'Div 9 history'!F297</f>
        <v>0</v>
      </c>
      <c r="K297" s="258">
        <f>'Div 9 history'!G297</f>
        <v>14.05</v>
      </c>
      <c r="L297" s="256">
        <f t="shared" si="329"/>
        <v>11.979386336478759</v>
      </c>
      <c r="M297" s="256">
        <f t="shared" si="329"/>
        <v>10.255156656580411</v>
      </c>
      <c r="N297" s="256">
        <f t="shared" si="329"/>
        <v>13.493639224676372</v>
      </c>
      <c r="O297" s="256">
        <f t="shared" si="329"/>
        <v>13.757936647983561</v>
      </c>
      <c r="P297" s="256">
        <f t="shared" si="329"/>
        <v>12.725265665538959</v>
      </c>
      <c r="Q297" s="256">
        <f t="shared" si="329"/>
        <v>22.685182618325975</v>
      </c>
      <c r="R297" s="256">
        <f t="shared" si="334"/>
        <v>12.306622615541988</v>
      </c>
      <c r="S297" s="256">
        <f t="shared" si="334"/>
        <v>7.4662809351877071</v>
      </c>
      <c r="T297" s="256">
        <f t="shared" si="334"/>
        <v>9.7045448487704569</v>
      </c>
      <c r="U297" s="256">
        <f t="shared" si="334"/>
        <v>12.544300562577805</v>
      </c>
      <c r="V297" s="256">
        <f t="shared" si="333"/>
        <v>10.717884485488705</v>
      </c>
      <c r="W297" s="256">
        <f t="shared" si="333"/>
        <v>17.070366552433349</v>
      </c>
      <c r="X297" s="256">
        <f t="shared" si="333"/>
        <v>11.979386336478759</v>
      </c>
      <c r="Y297" s="256">
        <f t="shared" si="333"/>
        <v>10.255156656580411</v>
      </c>
      <c r="Z297" s="256">
        <f t="shared" si="333"/>
        <v>13.493639224676372</v>
      </c>
      <c r="AA297" s="256">
        <f t="shared" si="333"/>
        <v>13.757936647983561</v>
      </c>
      <c r="AB297" s="256">
        <f t="shared" si="333"/>
        <v>12.725265665538959</v>
      </c>
      <c r="AC297" s="256">
        <f t="shared" si="333"/>
        <v>22.685182618325975</v>
      </c>
      <c r="AD297" s="256">
        <f t="shared" si="333"/>
        <v>12.306622615541988</v>
      </c>
      <c r="AE297" s="256">
        <f t="shared" si="333"/>
        <v>7.4662809351877071</v>
      </c>
      <c r="AF297" s="256">
        <f t="shared" si="333"/>
        <v>9.7045448487704569</v>
      </c>
      <c r="AH297" s="264">
        <f t="shared" si="325"/>
        <v>154.70656714958403</v>
      </c>
      <c r="AI297" s="264">
        <f t="shared" si="326"/>
        <v>154.70656714958406</v>
      </c>
      <c r="AJ297" s="264">
        <f t="shared" si="327"/>
        <v>0</v>
      </c>
      <c r="AN297" s="264">
        <f t="shared" si="328"/>
        <v>0</v>
      </c>
    </row>
    <row r="298" spans="1:40">
      <c r="A298" s="145" t="s">
        <v>1020</v>
      </c>
      <c r="B298" s="125" t="str">
        <f t="shared" si="322"/>
        <v>8310-02005</v>
      </c>
      <c r="C298" s="255" t="str">
        <f t="shared" si="323"/>
        <v>8310</v>
      </c>
      <c r="D298" s="256">
        <f>SUM($F298:K298)</f>
        <v>250.08</v>
      </c>
      <c r="E298" s="257">
        <f t="shared" si="324"/>
        <v>7.0070402990836129E-4</v>
      </c>
      <c r="F298" s="258">
        <f>'Div 9 history'!B298</f>
        <v>0</v>
      </c>
      <c r="G298" s="258">
        <f>'Div 9 history'!C298</f>
        <v>0</v>
      </c>
      <c r="H298" s="258">
        <f>'Div 9 history'!D298</f>
        <v>0</v>
      </c>
      <c r="I298" s="258">
        <f>'Div 9 history'!E298</f>
        <v>0</v>
      </c>
      <c r="J298" s="258">
        <f>'Div 9 history'!F298</f>
        <v>0</v>
      </c>
      <c r="K298" s="258">
        <f>'Div 9 history'!G298</f>
        <v>250.08</v>
      </c>
      <c r="L298" s="256">
        <f t="shared" si="329"/>
        <v>42.91369338241811</v>
      </c>
      <c r="M298" s="256">
        <f t="shared" si="329"/>
        <v>36.736994365816201</v>
      </c>
      <c r="N298" s="256">
        <f t="shared" si="329"/>
        <v>48.338193629953693</v>
      </c>
      <c r="O298" s="256">
        <f t="shared" si="329"/>
        <v>49.284984915165865</v>
      </c>
      <c r="P298" s="256">
        <f t="shared" si="329"/>
        <v>45.585653024466168</v>
      </c>
      <c r="Q298" s="256">
        <f t="shared" si="329"/>
        <v>81.265011734578991</v>
      </c>
      <c r="R298" s="256">
        <f t="shared" si="334"/>
        <v>44.085950203333908</v>
      </c>
      <c r="S298" s="256">
        <f t="shared" si="334"/>
        <v>26.746419370745478</v>
      </c>
      <c r="T298" s="256">
        <f t="shared" si="334"/>
        <v>34.764540549785359</v>
      </c>
      <c r="U298" s="256">
        <f t="shared" si="334"/>
        <v>44.937382677115849</v>
      </c>
      <c r="V298" s="256">
        <f t="shared" si="333"/>
        <v>38.394621861209217</v>
      </c>
      <c r="W298" s="256">
        <f t="shared" si="333"/>
        <v>61.151085337810237</v>
      </c>
      <c r="X298" s="256">
        <f t="shared" si="333"/>
        <v>42.91369338241811</v>
      </c>
      <c r="Y298" s="256">
        <f t="shared" si="333"/>
        <v>36.736994365816201</v>
      </c>
      <c r="Z298" s="256">
        <f t="shared" si="333"/>
        <v>48.338193629953693</v>
      </c>
      <c r="AA298" s="256">
        <f t="shared" si="333"/>
        <v>49.284984915165865</v>
      </c>
      <c r="AB298" s="256">
        <f t="shared" si="333"/>
        <v>45.585653024466168</v>
      </c>
      <c r="AC298" s="256">
        <f t="shared" si="333"/>
        <v>81.265011734578991</v>
      </c>
      <c r="AD298" s="256">
        <f t="shared" si="333"/>
        <v>44.085950203333908</v>
      </c>
      <c r="AE298" s="256">
        <f t="shared" si="333"/>
        <v>26.746419370745478</v>
      </c>
      <c r="AF298" s="256">
        <f t="shared" si="333"/>
        <v>34.764540549785359</v>
      </c>
      <c r="AH298" s="264">
        <f t="shared" si="325"/>
        <v>554.20453105239903</v>
      </c>
      <c r="AI298" s="264">
        <f t="shared" si="326"/>
        <v>554.20453105239903</v>
      </c>
      <c r="AJ298" s="264">
        <f t="shared" si="327"/>
        <v>0</v>
      </c>
      <c r="AN298" s="264">
        <f t="shared" si="328"/>
        <v>0</v>
      </c>
    </row>
    <row r="299" spans="1:40">
      <c r="A299" s="145" t="s">
        <v>1021</v>
      </c>
      <c r="B299" s="125" t="str">
        <f t="shared" si="322"/>
        <v>8340-02005</v>
      </c>
      <c r="C299" s="255" t="str">
        <f t="shared" si="323"/>
        <v>8340</v>
      </c>
      <c r="D299" s="256">
        <f>SUM($F299:K299)</f>
        <v>0</v>
      </c>
      <c r="E299" s="257">
        <f t="shared" si="324"/>
        <v>0</v>
      </c>
      <c r="F299" s="258">
        <f>'Div 9 history'!B299</f>
        <v>0</v>
      </c>
      <c r="G299" s="258">
        <f>'Div 9 history'!C299</f>
        <v>0</v>
      </c>
      <c r="H299" s="258">
        <f>'Div 9 history'!D299</f>
        <v>0</v>
      </c>
      <c r="I299" s="258">
        <f>'Div 9 history'!E299</f>
        <v>0</v>
      </c>
      <c r="J299" s="258">
        <f>'Div 9 history'!F299</f>
        <v>0</v>
      </c>
      <c r="K299" s="258">
        <f>'Div 9 history'!G299</f>
        <v>0</v>
      </c>
      <c r="L299" s="256">
        <f t="shared" si="329"/>
        <v>0</v>
      </c>
      <c r="M299" s="256">
        <f t="shared" si="329"/>
        <v>0</v>
      </c>
      <c r="N299" s="256">
        <f t="shared" si="329"/>
        <v>0</v>
      </c>
      <c r="O299" s="256">
        <f t="shared" si="329"/>
        <v>0</v>
      </c>
      <c r="P299" s="256">
        <f t="shared" si="329"/>
        <v>0</v>
      </c>
      <c r="Q299" s="256">
        <f t="shared" si="329"/>
        <v>0</v>
      </c>
      <c r="R299" s="256">
        <f t="shared" ref="R299:T314" si="335">$E299*R$321</f>
        <v>0</v>
      </c>
      <c r="S299" s="256">
        <f t="shared" si="335"/>
        <v>0</v>
      </c>
      <c r="T299" s="256">
        <f t="shared" si="335"/>
        <v>0</v>
      </c>
      <c r="U299" s="256">
        <f t="shared" ref="U299:AF320" si="336">$E299*U$321</f>
        <v>0</v>
      </c>
      <c r="V299" s="256">
        <f t="shared" si="336"/>
        <v>0</v>
      </c>
      <c r="W299" s="256">
        <f t="shared" si="336"/>
        <v>0</v>
      </c>
      <c r="X299" s="256">
        <f t="shared" si="336"/>
        <v>0</v>
      </c>
      <c r="Y299" s="256">
        <f t="shared" si="336"/>
        <v>0</v>
      </c>
      <c r="Z299" s="256">
        <f t="shared" si="336"/>
        <v>0</v>
      </c>
      <c r="AA299" s="256">
        <f t="shared" si="336"/>
        <v>0</v>
      </c>
      <c r="AB299" s="256">
        <f t="shared" si="336"/>
        <v>0</v>
      </c>
      <c r="AC299" s="256">
        <f t="shared" si="336"/>
        <v>0</v>
      </c>
      <c r="AD299" s="256">
        <f t="shared" si="336"/>
        <v>0</v>
      </c>
      <c r="AE299" s="256">
        <f t="shared" si="336"/>
        <v>0</v>
      </c>
      <c r="AF299" s="256">
        <f t="shared" si="336"/>
        <v>0</v>
      </c>
      <c r="AH299" s="264">
        <f t="shared" si="325"/>
        <v>0</v>
      </c>
      <c r="AI299" s="264">
        <f t="shared" si="326"/>
        <v>0</v>
      </c>
      <c r="AJ299" s="264">
        <f t="shared" si="327"/>
        <v>0</v>
      </c>
      <c r="AN299" s="264">
        <f t="shared" si="328"/>
        <v>0</v>
      </c>
    </row>
    <row r="300" spans="1:40">
      <c r="A300" s="145" t="s">
        <v>1022</v>
      </c>
      <c r="B300" s="125" t="str">
        <f t="shared" si="322"/>
        <v>8410-02005</v>
      </c>
      <c r="C300" s="255" t="str">
        <f t="shared" si="323"/>
        <v>8410</v>
      </c>
      <c r="D300" s="256">
        <f>SUM($F300:K300)</f>
        <v>0</v>
      </c>
      <c r="E300" s="257">
        <f t="shared" si="324"/>
        <v>0</v>
      </c>
      <c r="F300" s="258">
        <f>'Div 9 history'!B300</f>
        <v>0</v>
      </c>
      <c r="G300" s="258">
        <f>'Div 9 history'!C300</f>
        <v>0</v>
      </c>
      <c r="H300" s="258">
        <f>'Div 9 history'!D300</f>
        <v>0</v>
      </c>
      <c r="I300" s="258">
        <f>'Div 9 history'!E300</f>
        <v>0</v>
      </c>
      <c r="J300" s="258">
        <f>'Div 9 history'!F300</f>
        <v>0</v>
      </c>
      <c r="K300" s="258">
        <f>'Div 9 history'!G300</f>
        <v>0</v>
      </c>
      <c r="L300" s="256">
        <f t="shared" si="329"/>
        <v>0</v>
      </c>
      <c r="M300" s="256">
        <f t="shared" si="329"/>
        <v>0</v>
      </c>
      <c r="N300" s="256">
        <f t="shared" si="329"/>
        <v>0</v>
      </c>
      <c r="O300" s="256">
        <f t="shared" si="329"/>
        <v>0</v>
      </c>
      <c r="P300" s="256">
        <f t="shared" si="329"/>
        <v>0</v>
      </c>
      <c r="Q300" s="256">
        <f t="shared" si="329"/>
        <v>0</v>
      </c>
      <c r="R300" s="256">
        <f t="shared" si="335"/>
        <v>0</v>
      </c>
      <c r="S300" s="256">
        <f t="shared" si="335"/>
        <v>0</v>
      </c>
      <c r="T300" s="256">
        <f t="shared" si="335"/>
        <v>0</v>
      </c>
      <c r="U300" s="256">
        <f t="shared" si="336"/>
        <v>0</v>
      </c>
      <c r="V300" s="256">
        <f t="shared" si="336"/>
        <v>0</v>
      </c>
      <c r="W300" s="256">
        <f t="shared" si="336"/>
        <v>0</v>
      </c>
      <c r="X300" s="256">
        <f t="shared" si="336"/>
        <v>0</v>
      </c>
      <c r="Y300" s="256">
        <f t="shared" si="336"/>
        <v>0</v>
      </c>
      <c r="Z300" s="256">
        <f t="shared" si="336"/>
        <v>0</v>
      </c>
      <c r="AA300" s="256">
        <f t="shared" si="336"/>
        <v>0</v>
      </c>
      <c r="AB300" s="256">
        <f t="shared" si="336"/>
        <v>0</v>
      </c>
      <c r="AC300" s="256">
        <f t="shared" si="336"/>
        <v>0</v>
      </c>
      <c r="AD300" s="256">
        <f t="shared" si="336"/>
        <v>0</v>
      </c>
      <c r="AE300" s="256">
        <f t="shared" si="336"/>
        <v>0</v>
      </c>
      <c r="AF300" s="256">
        <f t="shared" si="336"/>
        <v>0</v>
      </c>
      <c r="AH300" s="264">
        <f t="shared" si="325"/>
        <v>0</v>
      </c>
      <c r="AI300" s="264">
        <f t="shared" si="326"/>
        <v>0</v>
      </c>
      <c r="AJ300" s="264">
        <f t="shared" si="327"/>
        <v>0</v>
      </c>
      <c r="AN300" s="264">
        <f t="shared" si="328"/>
        <v>0</v>
      </c>
    </row>
    <row r="301" spans="1:40">
      <c r="A301" s="145" t="s">
        <v>457</v>
      </c>
      <c r="B301" s="125" t="str">
        <f t="shared" si="322"/>
        <v>8560-02005</v>
      </c>
      <c r="C301" s="255" t="str">
        <f t="shared" si="323"/>
        <v>8560</v>
      </c>
      <c r="D301" s="256">
        <f>SUM($F301:K301)</f>
        <v>4719.99</v>
      </c>
      <c r="E301" s="257">
        <f t="shared" si="324"/>
        <v>1.3225032046253863E-2</v>
      </c>
      <c r="F301" s="258">
        <f>'Div 9 history'!B301</f>
        <v>1073.75</v>
      </c>
      <c r="G301" s="258">
        <f>'Div 9 history'!C301</f>
        <v>1098.5</v>
      </c>
      <c r="H301" s="258">
        <f>'Div 9 history'!D301</f>
        <v>490.56</v>
      </c>
      <c r="I301" s="258">
        <f>'Div 9 history'!E301</f>
        <v>318.68</v>
      </c>
      <c r="J301" s="258">
        <f>'Div 9 history'!F301</f>
        <v>638.91</v>
      </c>
      <c r="K301" s="258">
        <f>'Div 9 history'!G301</f>
        <v>1099.5899999999999</v>
      </c>
      <c r="L301" s="256">
        <f t="shared" si="329"/>
        <v>809.94963063051682</v>
      </c>
      <c r="M301" s="256">
        <f t="shared" si="329"/>
        <v>693.37110539310947</v>
      </c>
      <c r="N301" s="256">
        <f t="shared" si="329"/>
        <v>912.3312162165912</v>
      </c>
      <c r="O301" s="256">
        <f t="shared" si="329"/>
        <v>930.2008795174894</v>
      </c>
      <c r="P301" s="256">
        <f t="shared" si="329"/>
        <v>860.37998408089436</v>
      </c>
      <c r="Q301" s="256">
        <f t="shared" si="329"/>
        <v>1533.7893583537088</v>
      </c>
      <c r="R301" s="256">
        <f t="shared" si="335"/>
        <v>832.07471249293837</v>
      </c>
      <c r="S301" s="256">
        <f t="shared" si="335"/>
        <v>504.809788730506</v>
      </c>
      <c r="T301" s="256">
        <f t="shared" si="335"/>
        <v>656.1431691841866</v>
      </c>
      <c r="U301" s="256">
        <f t="shared" si="336"/>
        <v>848.14458118266168</v>
      </c>
      <c r="V301" s="256">
        <f t="shared" si="336"/>
        <v>724.65703470365031</v>
      </c>
      <c r="W301" s="256">
        <f t="shared" si="336"/>
        <v>1154.1607137060578</v>
      </c>
      <c r="X301" s="256">
        <f t="shared" si="336"/>
        <v>809.94963063051682</v>
      </c>
      <c r="Y301" s="256">
        <f t="shared" si="336"/>
        <v>693.37110539310947</v>
      </c>
      <c r="Z301" s="256">
        <f t="shared" si="336"/>
        <v>912.3312162165912</v>
      </c>
      <c r="AA301" s="256">
        <f t="shared" si="336"/>
        <v>930.2008795174894</v>
      </c>
      <c r="AB301" s="256">
        <f t="shared" si="336"/>
        <v>860.37998408089436</v>
      </c>
      <c r="AC301" s="256">
        <f t="shared" si="336"/>
        <v>1533.7893583537088</v>
      </c>
      <c r="AD301" s="256">
        <f t="shared" si="336"/>
        <v>832.07471249293837</v>
      </c>
      <c r="AE301" s="256">
        <f t="shared" si="336"/>
        <v>504.809788730506</v>
      </c>
      <c r="AF301" s="256">
        <f t="shared" si="336"/>
        <v>656.1431691841866</v>
      </c>
      <c r="AH301" s="264">
        <f t="shared" si="325"/>
        <v>10460.01217419231</v>
      </c>
      <c r="AI301" s="264">
        <f t="shared" si="326"/>
        <v>10460.01217419231</v>
      </c>
      <c r="AJ301" s="264">
        <f t="shared" si="327"/>
        <v>0</v>
      </c>
      <c r="AN301" s="264">
        <f t="shared" si="328"/>
        <v>0</v>
      </c>
    </row>
    <row r="302" spans="1:40">
      <c r="A302" s="145" t="s">
        <v>656</v>
      </c>
      <c r="B302" s="125" t="str">
        <f t="shared" si="322"/>
        <v>8570-02005</v>
      </c>
      <c r="C302" s="255" t="str">
        <f t="shared" si="323"/>
        <v>8570</v>
      </c>
      <c r="D302" s="256">
        <f>SUM($F302:K302)</f>
        <v>722.39</v>
      </c>
      <c r="E302" s="257">
        <f t="shared" si="324"/>
        <v>2.0240786314999243E-3</v>
      </c>
      <c r="F302" s="258">
        <f>'Div 9 history'!B302</f>
        <v>0</v>
      </c>
      <c r="G302" s="258">
        <f>'Div 9 history'!C302</f>
        <v>722.39</v>
      </c>
      <c r="H302" s="258">
        <f>'Div 9 history'!D302</f>
        <v>0</v>
      </c>
      <c r="I302" s="258">
        <f>'Div 9 history'!E302</f>
        <v>0</v>
      </c>
      <c r="J302" s="258">
        <f>'Div 9 history'!F302</f>
        <v>0</v>
      </c>
      <c r="K302" s="258">
        <f>'Div 9 history'!G302</f>
        <v>0</v>
      </c>
      <c r="L302" s="256">
        <f t="shared" si="329"/>
        <v>123.96202400241928</v>
      </c>
      <c r="M302" s="256">
        <f t="shared" si="329"/>
        <v>106.11979110653377</v>
      </c>
      <c r="N302" s="256">
        <f t="shared" si="329"/>
        <v>139.63142872817596</v>
      </c>
      <c r="O302" s="256">
        <f t="shared" si="329"/>
        <v>142.36636377505866</v>
      </c>
      <c r="P302" s="256">
        <f t="shared" si="329"/>
        <v>131.68034184398638</v>
      </c>
      <c r="Q302" s="256">
        <f t="shared" si="329"/>
        <v>234.7450089049205</v>
      </c>
      <c r="R302" s="256">
        <f t="shared" si="335"/>
        <v>127.34824683055975</v>
      </c>
      <c r="S302" s="256">
        <f t="shared" si="335"/>
        <v>77.260660145684682</v>
      </c>
      <c r="T302" s="256">
        <f t="shared" si="335"/>
        <v>100.42209072200673</v>
      </c>
      <c r="U302" s="256">
        <f t="shared" si="336"/>
        <v>129.80772501648158</v>
      </c>
      <c r="V302" s="256">
        <f t="shared" si="336"/>
        <v>110.90807296192787</v>
      </c>
      <c r="W302" s="256">
        <f t="shared" si="336"/>
        <v>176.64320432333946</v>
      </c>
      <c r="X302" s="256">
        <f t="shared" si="336"/>
        <v>123.96202400241928</v>
      </c>
      <c r="Y302" s="256">
        <f t="shared" si="336"/>
        <v>106.11979110653377</v>
      </c>
      <c r="Z302" s="256">
        <f t="shared" si="336"/>
        <v>139.63142872817596</v>
      </c>
      <c r="AA302" s="256">
        <f t="shared" si="336"/>
        <v>142.36636377505866</v>
      </c>
      <c r="AB302" s="256">
        <f t="shared" si="336"/>
        <v>131.68034184398638</v>
      </c>
      <c r="AC302" s="256">
        <f t="shared" si="336"/>
        <v>234.7450089049205</v>
      </c>
      <c r="AD302" s="256">
        <f t="shared" si="336"/>
        <v>127.34824683055975</v>
      </c>
      <c r="AE302" s="256">
        <f t="shared" si="336"/>
        <v>77.260660145684682</v>
      </c>
      <c r="AF302" s="256">
        <f t="shared" si="336"/>
        <v>100.42209072200673</v>
      </c>
      <c r="AH302" s="264">
        <f t="shared" si="325"/>
        <v>1600.8949583610945</v>
      </c>
      <c r="AI302" s="264">
        <f t="shared" si="326"/>
        <v>1600.8949583610943</v>
      </c>
      <c r="AJ302" s="264">
        <f t="shared" si="327"/>
        <v>0</v>
      </c>
      <c r="AN302" s="264">
        <f t="shared" si="328"/>
        <v>0</v>
      </c>
    </row>
    <row r="303" spans="1:40">
      <c r="A303" s="145" t="s">
        <v>1023</v>
      </c>
      <c r="B303" s="125" t="str">
        <f t="shared" si="322"/>
        <v>8670-02005</v>
      </c>
      <c r="C303" s="255" t="str">
        <f t="shared" si="323"/>
        <v>8670</v>
      </c>
      <c r="D303" s="256">
        <f>SUM($F303:K303)</f>
        <v>0</v>
      </c>
      <c r="E303" s="257">
        <f t="shared" si="324"/>
        <v>0</v>
      </c>
      <c r="F303" s="258">
        <f>'Div 9 history'!B303</f>
        <v>0</v>
      </c>
      <c r="G303" s="258">
        <f>'Div 9 history'!C303</f>
        <v>0</v>
      </c>
      <c r="H303" s="258">
        <f>'Div 9 history'!D303</f>
        <v>0</v>
      </c>
      <c r="I303" s="258">
        <f>'Div 9 history'!E303</f>
        <v>0</v>
      </c>
      <c r="J303" s="258">
        <f>'Div 9 history'!F303</f>
        <v>0</v>
      </c>
      <c r="K303" s="258">
        <f>'Div 9 history'!G303</f>
        <v>0</v>
      </c>
      <c r="L303" s="256">
        <f t="shared" si="329"/>
        <v>0</v>
      </c>
      <c r="M303" s="256">
        <f t="shared" si="329"/>
        <v>0</v>
      </c>
      <c r="N303" s="256">
        <f t="shared" si="329"/>
        <v>0</v>
      </c>
      <c r="O303" s="256">
        <f t="shared" si="329"/>
        <v>0</v>
      </c>
      <c r="P303" s="256">
        <f t="shared" si="329"/>
        <v>0</v>
      </c>
      <c r="Q303" s="256">
        <f t="shared" si="329"/>
        <v>0</v>
      </c>
      <c r="R303" s="256">
        <f t="shared" si="335"/>
        <v>0</v>
      </c>
      <c r="S303" s="256">
        <f t="shared" si="335"/>
        <v>0</v>
      </c>
      <c r="T303" s="256">
        <f t="shared" si="335"/>
        <v>0</v>
      </c>
      <c r="U303" s="256">
        <f t="shared" si="336"/>
        <v>0</v>
      </c>
      <c r="V303" s="256">
        <f t="shared" si="336"/>
        <v>0</v>
      </c>
      <c r="W303" s="256">
        <f t="shared" si="336"/>
        <v>0</v>
      </c>
      <c r="X303" s="256">
        <f t="shared" si="336"/>
        <v>0</v>
      </c>
      <c r="Y303" s="256">
        <f t="shared" si="336"/>
        <v>0</v>
      </c>
      <c r="Z303" s="256">
        <f t="shared" si="336"/>
        <v>0</v>
      </c>
      <c r="AA303" s="256">
        <f t="shared" si="336"/>
        <v>0</v>
      </c>
      <c r="AB303" s="256">
        <f t="shared" si="336"/>
        <v>0</v>
      </c>
      <c r="AC303" s="256">
        <f t="shared" si="336"/>
        <v>0</v>
      </c>
      <c r="AD303" s="256">
        <f t="shared" si="336"/>
        <v>0</v>
      </c>
      <c r="AE303" s="256">
        <f t="shared" si="336"/>
        <v>0</v>
      </c>
      <c r="AF303" s="256">
        <f t="shared" si="336"/>
        <v>0</v>
      </c>
      <c r="AH303" s="264">
        <f t="shared" si="325"/>
        <v>0</v>
      </c>
      <c r="AI303" s="264">
        <f t="shared" si="326"/>
        <v>0</v>
      </c>
      <c r="AJ303" s="264">
        <f t="shared" si="327"/>
        <v>0</v>
      </c>
      <c r="AN303" s="264">
        <f t="shared" si="328"/>
        <v>0</v>
      </c>
    </row>
    <row r="304" spans="1:40">
      <c r="A304" s="145" t="s">
        <v>449</v>
      </c>
      <c r="B304" s="125" t="str">
        <f t="shared" si="322"/>
        <v>8700-02005</v>
      </c>
      <c r="C304" s="255" t="str">
        <f t="shared" si="323"/>
        <v>8700</v>
      </c>
      <c r="D304" s="256">
        <f>SUM($F304:K304)</f>
        <v>9049</v>
      </c>
      <c r="E304" s="257">
        <f t="shared" si="324"/>
        <v>2.5354569604289671E-2</v>
      </c>
      <c r="F304" s="258">
        <f>'Div 9 history'!B304</f>
        <v>1358.71</v>
      </c>
      <c r="G304" s="258">
        <f>'Div 9 history'!C304</f>
        <v>1728.24</v>
      </c>
      <c r="H304" s="258">
        <f>'Div 9 history'!D304</f>
        <v>1795.2800000000002</v>
      </c>
      <c r="I304" s="258">
        <f>'Div 9 history'!E304</f>
        <v>928.13000000000011</v>
      </c>
      <c r="J304" s="258">
        <f>'Div 9 history'!F304</f>
        <v>1141.6999999999998</v>
      </c>
      <c r="K304" s="258">
        <f>'Div 9 history'!G304</f>
        <v>2096.94</v>
      </c>
      <c r="L304" s="256">
        <f t="shared" si="329"/>
        <v>1552.8071473828431</v>
      </c>
      <c r="M304" s="256">
        <f t="shared" si="329"/>
        <v>1329.3068698667259</v>
      </c>
      <c r="N304" s="256">
        <f t="shared" si="329"/>
        <v>1749.089547974452</v>
      </c>
      <c r="O304" s="256">
        <f t="shared" si="329"/>
        <v>1783.3486424237681</v>
      </c>
      <c r="P304" s="256">
        <f t="shared" si="329"/>
        <v>1649.4904599264007</v>
      </c>
      <c r="Q304" s="256">
        <f t="shared" si="329"/>
        <v>2940.527395978108</v>
      </c>
      <c r="R304" s="256">
        <f t="shared" si="335"/>
        <v>1595.224581693732</v>
      </c>
      <c r="S304" s="256">
        <f t="shared" si="335"/>
        <v>967.80369836002808</v>
      </c>
      <c r="T304" s="256">
        <f t="shared" si="335"/>
        <v>1257.9347706134345</v>
      </c>
      <c r="U304" s="256">
        <f t="shared" si="336"/>
        <v>1626.0331727656003</v>
      </c>
      <c r="V304" s="256">
        <f t="shared" si="336"/>
        <v>1389.2871609968097</v>
      </c>
      <c r="W304" s="256">
        <f t="shared" si="336"/>
        <v>2212.7166155703967</v>
      </c>
      <c r="X304" s="256">
        <f t="shared" si="336"/>
        <v>1552.8071473828431</v>
      </c>
      <c r="Y304" s="256">
        <f t="shared" si="336"/>
        <v>1329.3068698667259</v>
      </c>
      <c r="Z304" s="256">
        <f t="shared" si="336"/>
        <v>1749.089547974452</v>
      </c>
      <c r="AA304" s="256">
        <f t="shared" si="336"/>
        <v>1783.3486424237681</v>
      </c>
      <c r="AB304" s="256">
        <f t="shared" si="336"/>
        <v>1649.4904599264007</v>
      </c>
      <c r="AC304" s="256">
        <f t="shared" si="336"/>
        <v>2940.527395978108</v>
      </c>
      <c r="AD304" s="256">
        <f t="shared" si="336"/>
        <v>1595.224581693732</v>
      </c>
      <c r="AE304" s="256">
        <f t="shared" si="336"/>
        <v>967.80369836002808</v>
      </c>
      <c r="AF304" s="256">
        <f t="shared" si="336"/>
        <v>1257.9347706134345</v>
      </c>
      <c r="AH304" s="264">
        <f t="shared" si="325"/>
        <v>20053.570063552299</v>
      </c>
      <c r="AI304" s="264">
        <f t="shared" si="326"/>
        <v>20053.570063552303</v>
      </c>
      <c r="AJ304" s="264">
        <f t="shared" si="327"/>
        <v>0</v>
      </c>
      <c r="AN304" s="264">
        <f t="shared" si="328"/>
        <v>0</v>
      </c>
    </row>
    <row r="305" spans="1:40">
      <c r="A305" s="145" t="s">
        <v>1024</v>
      </c>
      <c r="B305" s="125" t="str">
        <f t="shared" si="322"/>
        <v>8700-02006</v>
      </c>
      <c r="C305" s="255" t="str">
        <f t="shared" si="323"/>
        <v>8700</v>
      </c>
      <c r="D305" s="256">
        <f>SUM($F305:K305)</f>
        <v>0</v>
      </c>
      <c r="E305" s="257">
        <f t="shared" si="324"/>
        <v>0</v>
      </c>
      <c r="F305" s="258">
        <f>'Div 9 history'!B305</f>
        <v>0</v>
      </c>
      <c r="G305" s="258">
        <f>'Div 9 history'!C305</f>
        <v>0</v>
      </c>
      <c r="H305" s="258">
        <f>'Div 9 history'!D305</f>
        <v>0</v>
      </c>
      <c r="I305" s="258">
        <f>'Div 9 history'!E305</f>
        <v>0</v>
      </c>
      <c r="J305" s="258">
        <f>'Div 9 history'!F305</f>
        <v>0</v>
      </c>
      <c r="K305" s="258">
        <f>'Div 9 history'!G305</f>
        <v>0</v>
      </c>
      <c r="L305" s="256">
        <f t="shared" si="329"/>
        <v>0</v>
      </c>
      <c r="M305" s="256">
        <f t="shared" si="329"/>
        <v>0</v>
      </c>
      <c r="N305" s="256">
        <f t="shared" si="329"/>
        <v>0</v>
      </c>
      <c r="O305" s="256">
        <f t="shared" si="329"/>
        <v>0</v>
      </c>
      <c r="P305" s="256">
        <f t="shared" si="329"/>
        <v>0</v>
      </c>
      <c r="Q305" s="256">
        <f t="shared" si="329"/>
        <v>0</v>
      </c>
      <c r="R305" s="256">
        <f t="shared" si="335"/>
        <v>0</v>
      </c>
      <c r="S305" s="256">
        <f t="shared" si="335"/>
        <v>0</v>
      </c>
      <c r="T305" s="256">
        <f t="shared" si="335"/>
        <v>0</v>
      </c>
      <c r="U305" s="256">
        <f t="shared" si="336"/>
        <v>0</v>
      </c>
      <c r="V305" s="256">
        <f t="shared" si="336"/>
        <v>0</v>
      </c>
      <c r="W305" s="256">
        <f t="shared" si="336"/>
        <v>0</v>
      </c>
      <c r="X305" s="256">
        <f t="shared" si="336"/>
        <v>0</v>
      </c>
      <c r="Y305" s="256">
        <f t="shared" si="336"/>
        <v>0</v>
      </c>
      <c r="Z305" s="256">
        <f t="shared" si="336"/>
        <v>0</v>
      </c>
      <c r="AA305" s="256">
        <f t="shared" si="336"/>
        <v>0</v>
      </c>
      <c r="AB305" s="256">
        <f t="shared" si="336"/>
        <v>0</v>
      </c>
      <c r="AC305" s="256">
        <f t="shared" si="336"/>
        <v>0</v>
      </c>
      <c r="AD305" s="256">
        <f t="shared" si="336"/>
        <v>0</v>
      </c>
      <c r="AE305" s="256">
        <f t="shared" si="336"/>
        <v>0</v>
      </c>
      <c r="AF305" s="256">
        <f t="shared" si="336"/>
        <v>0</v>
      </c>
      <c r="AH305" s="264">
        <f t="shared" si="325"/>
        <v>0</v>
      </c>
      <c r="AI305" s="264">
        <f t="shared" si="326"/>
        <v>0</v>
      </c>
      <c r="AJ305" s="264">
        <f t="shared" si="327"/>
        <v>0</v>
      </c>
      <c r="AN305" s="264">
        <f t="shared" si="328"/>
        <v>0</v>
      </c>
    </row>
    <row r="306" spans="1:40">
      <c r="A306" s="145" t="s">
        <v>1025</v>
      </c>
      <c r="B306" s="125" t="str">
        <f t="shared" si="322"/>
        <v>8780-02006</v>
      </c>
      <c r="C306" s="255" t="str">
        <f t="shared" si="323"/>
        <v>8780</v>
      </c>
      <c r="D306" s="256">
        <f>SUM($F306:K306)</f>
        <v>0</v>
      </c>
      <c r="E306" s="257">
        <f t="shared" si="324"/>
        <v>0</v>
      </c>
      <c r="F306" s="258">
        <f>'Div 9 history'!B306</f>
        <v>0</v>
      </c>
      <c r="G306" s="258">
        <f>'Div 9 history'!C306</f>
        <v>0</v>
      </c>
      <c r="H306" s="258">
        <f>'Div 9 history'!D306</f>
        <v>0</v>
      </c>
      <c r="I306" s="258">
        <f>'Div 9 history'!E306</f>
        <v>0</v>
      </c>
      <c r="J306" s="258">
        <f>'Div 9 history'!F306</f>
        <v>0</v>
      </c>
      <c r="K306" s="258">
        <f>'Div 9 history'!G306</f>
        <v>0</v>
      </c>
      <c r="L306" s="256">
        <f t="shared" si="329"/>
        <v>0</v>
      </c>
      <c r="M306" s="256">
        <f t="shared" si="329"/>
        <v>0</v>
      </c>
      <c r="N306" s="256">
        <f t="shared" si="329"/>
        <v>0</v>
      </c>
      <c r="O306" s="256">
        <f t="shared" si="329"/>
        <v>0</v>
      </c>
      <c r="P306" s="256">
        <f t="shared" si="329"/>
        <v>0</v>
      </c>
      <c r="Q306" s="256">
        <f t="shared" si="329"/>
        <v>0</v>
      </c>
      <c r="R306" s="256">
        <f t="shared" si="335"/>
        <v>0</v>
      </c>
      <c r="S306" s="256">
        <f t="shared" si="335"/>
        <v>0</v>
      </c>
      <c r="T306" s="256">
        <f t="shared" si="335"/>
        <v>0</v>
      </c>
      <c r="U306" s="256">
        <f t="shared" si="336"/>
        <v>0</v>
      </c>
      <c r="V306" s="256">
        <f t="shared" si="336"/>
        <v>0</v>
      </c>
      <c r="W306" s="256">
        <f t="shared" si="336"/>
        <v>0</v>
      </c>
      <c r="X306" s="256">
        <f t="shared" si="336"/>
        <v>0</v>
      </c>
      <c r="Y306" s="256">
        <f t="shared" si="336"/>
        <v>0</v>
      </c>
      <c r="Z306" s="256">
        <f t="shared" si="336"/>
        <v>0</v>
      </c>
      <c r="AA306" s="256">
        <f t="shared" si="336"/>
        <v>0</v>
      </c>
      <c r="AB306" s="256">
        <f t="shared" si="336"/>
        <v>0</v>
      </c>
      <c r="AC306" s="256">
        <f t="shared" si="336"/>
        <v>0</v>
      </c>
      <c r="AD306" s="256">
        <f t="shared" si="336"/>
        <v>0</v>
      </c>
      <c r="AE306" s="256">
        <f t="shared" si="336"/>
        <v>0</v>
      </c>
      <c r="AF306" s="256">
        <f t="shared" si="336"/>
        <v>0</v>
      </c>
      <c r="AH306" s="264">
        <f t="shared" si="325"/>
        <v>0</v>
      </c>
      <c r="AI306" s="264">
        <f t="shared" si="326"/>
        <v>0</v>
      </c>
      <c r="AJ306" s="264">
        <f t="shared" si="327"/>
        <v>0</v>
      </c>
      <c r="AN306" s="264">
        <f t="shared" si="328"/>
        <v>0</v>
      </c>
    </row>
    <row r="307" spans="1:40">
      <c r="A307" s="145" t="s">
        <v>1026</v>
      </c>
      <c r="B307" s="125" t="str">
        <f t="shared" si="322"/>
        <v>9110-02006</v>
      </c>
      <c r="C307" s="255" t="str">
        <f t="shared" si="323"/>
        <v>9110</v>
      </c>
      <c r="D307" s="256">
        <f>SUM($F307:K307)</f>
        <v>0</v>
      </c>
      <c r="E307" s="257">
        <f t="shared" si="324"/>
        <v>0</v>
      </c>
      <c r="F307" s="258">
        <f>'Div 9 history'!B307</f>
        <v>0</v>
      </c>
      <c r="G307" s="258">
        <f>'Div 9 history'!C307</f>
        <v>0</v>
      </c>
      <c r="H307" s="258">
        <f>'Div 9 history'!D307</f>
        <v>0</v>
      </c>
      <c r="I307" s="258">
        <f>'Div 9 history'!E307</f>
        <v>0</v>
      </c>
      <c r="J307" s="258">
        <f>'Div 9 history'!F307</f>
        <v>0</v>
      </c>
      <c r="K307" s="258">
        <f>'Div 9 history'!G307</f>
        <v>0</v>
      </c>
      <c r="L307" s="256">
        <f t="shared" si="329"/>
        <v>0</v>
      </c>
      <c r="M307" s="256">
        <f t="shared" si="329"/>
        <v>0</v>
      </c>
      <c r="N307" s="256">
        <f t="shared" si="329"/>
        <v>0</v>
      </c>
      <c r="O307" s="256">
        <f t="shared" si="329"/>
        <v>0</v>
      </c>
      <c r="P307" s="256">
        <f t="shared" si="329"/>
        <v>0</v>
      </c>
      <c r="Q307" s="256">
        <f t="shared" si="329"/>
        <v>0</v>
      </c>
      <c r="R307" s="256">
        <f t="shared" si="335"/>
        <v>0</v>
      </c>
      <c r="S307" s="256">
        <f t="shared" si="335"/>
        <v>0</v>
      </c>
      <c r="T307" s="256">
        <f t="shared" si="335"/>
        <v>0</v>
      </c>
      <c r="U307" s="256">
        <f t="shared" si="336"/>
        <v>0</v>
      </c>
      <c r="V307" s="256">
        <f t="shared" si="336"/>
        <v>0</v>
      </c>
      <c r="W307" s="256">
        <f t="shared" si="336"/>
        <v>0</v>
      </c>
      <c r="X307" s="256">
        <f t="shared" si="336"/>
        <v>0</v>
      </c>
      <c r="Y307" s="256">
        <f t="shared" si="336"/>
        <v>0</v>
      </c>
      <c r="Z307" s="256">
        <f t="shared" si="336"/>
        <v>0</v>
      </c>
      <c r="AA307" s="256">
        <f t="shared" si="336"/>
        <v>0</v>
      </c>
      <c r="AB307" s="256">
        <f t="shared" si="336"/>
        <v>0</v>
      </c>
      <c r="AC307" s="256">
        <f t="shared" si="336"/>
        <v>0</v>
      </c>
      <c r="AD307" s="256">
        <f t="shared" si="336"/>
        <v>0</v>
      </c>
      <c r="AE307" s="256">
        <f t="shared" si="336"/>
        <v>0</v>
      </c>
      <c r="AF307" s="256">
        <f t="shared" si="336"/>
        <v>0</v>
      </c>
      <c r="AH307" s="264">
        <f t="shared" si="325"/>
        <v>0</v>
      </c>
      <c r="AI307" s="264">
        <f t="shared" si="326"/>
        <v>0</v>
      </c>
      <c r="AJ307" s="264">
        <f t="shared" si="327"/>
        <v>0</v>
      </c>
      <c r="AN307" s="264">
        <f t="shared" si="328"/>
        <v>0</v>
      </c>
    </row>
    <row r="308" spans="1:40">
      <c r="A308" s="145" t="s">
        <v>657</v>
      </c>
      <c r="B308" s="125" t="str">
        <f t="shared" si="322"/>
        <v>8700-04306</v>
      </c>
      <c r="C308" s="255" t="str">
        <f t="shared" si="323"/>
        <v>8700</v>
      </c>
      <c r="D308" s="256">
        <f>SUM($F308:K308)</f>
        <v>158.87</v>
      </c>
      <c r="E308" s="257">
        <f t="shared" si="324"/>
        <v>4.451409518215825E-4</v>
      </c>
      <c r="F308" s="258">
        <f>'Div 9 history'!B308</f>
        <v>0</v>
      </c>
      <c r="G308" s="258">
        <f>'Div 9 history'!C308</f>
        <v>0</v>
      </c>
      <c r="H308" s="258">
        <f>'Div 9 history'!D308</f>
        <v>0</v>
      </c>
      <c r="I308" s="258">
        <f>'Div 9 history'!E308</f>
        <v>0</v>
      </c>
      <c r="J308" s="258">
        <f>'Div 9 history'!F308</f>
        <v>0</v>
      </c>
      <c r="K308" s="258">
        <f>'Div 9 history'!G308</f>
        <v>158.87</v>
      </c>
      <c r="L308" s="256">
        <f t="shared" si="329"/>
        <v>27.262070008256416</v>
      </c>
      <c r="M308" s="256">
        <f t="shared" si="329"/>
        <v>23.338156969358685</v>
      </c>
      <c r="N308" s="256">
        <f t="shared" si="329"/>
        <v>30.708128686783201</v>
      </c>
      <c r="O308" s="256">
        <f t="shared" si="329"/>
        <v>31.309603140884519</v>
      </c>
      <c r="P308" s="256">
        <f t="shared" si="329"/>
        <v>28.959503742790066</v>
      </c>
      <c r="Q308" s="256">
        <f t="shared" si="329"/>
        <v>51.625769410878775</v>
      </c>
      <c r="R308" s="256">
        <f t="shared" si="335"/>
        <v>28.006777466425376</v>
      </c>
      <c r="S308" s="256">
        <f t="shared" si="335"/>
        <v>16.991377340972225</v>
      </c>
      <c r="T308" s="256">
        <f t="shared" si="335"/>
        <v>22.085102995619</v>
      </c>
      <c r="U308" s="256">
        <f t="shared" si="336"/>
        <v>28.547672688393291</v>
      </c>
      <c r="V308" s="256">
        <f t="shared" si="336"/>
        <v>24.39120911344493</v>
      </c>
      <c r="W308" s="256">
        <f t="shared" si="336"/>
        <v>38.847860395145197</v>
      </c>
      <c r="X308" s="256">
        <f t="shared" si="336"/>
        <v>27.262070008256416</v>
      </c>
      <c r="Y308" s="256">
        <f t="shared" si="336"/>
        <v>23.338156969358685</v>
      </c>
      <c r="Z308" s="256">
        <f t="shared" si="336"/>
        <v>30.708128686783201</v>
      </c>
      <c r="AA308" s="256">
        <f t="shared" si="336"/>
        <v>31.309603140884519</v>
      </c>
      <c r="AB308" s="256">
        <f t="shared" si="336"/>
        <v>28.959503742790066</v>
      </c>
      <c r="AC308" s="256">
        <f t="shared" si="336"/>
        <v>51.625769410878775</v>
      </c>
      <c r="AD308" s="256">
        <f t="shared" si="336"/>
        <v>28.006777466425376</v>
      </c>
      <c r="AE308" s="256">
        <f t="shared" si="336"/>
        <v>16.991377340972225</v>
      </c>
      <c r="AF308" s="256">
        <f t="shared" si="336"/>
        <v>22.085102995619</v>
      </c>
      <c r="AH308" s="264">
        <f t="shared" si="325"/>
        <v>352.07323195895162</v>
      </c>
      <c r="AI308" s="264">
        <f t="shared" si="326"/>
        <v>352.07323195895174</v>
      </c>
      <c r="AJ308" s="264">
        <f t="shared" si="327"/>
        <v>0</v>
      </c>
      <c r="AN308" s="264">
        <f t="shared" si="328"/>
        <v>0</v>
      </c>
    </row>
    <row r="309" spans="1:40">
      <c r="A309" s="145" t="s">
        <v>454</v>
      </c>
      <c r="B309" s="125" t="str">
        <f t="shared" si="322"/>
        <v>8700-05010</v>
      </c>
      <c r="C309" s="255" t="str">
        <f t="shared" si="323"/>
        <v>8700</v>
      </c>
      <c r="D309" s="256">
        <f>SUM($F309:K309)</f>
        <v>11030.55</v>
      </c>
      <c r="E309" s="257">
        <f t="shared" si="324"/>
        <v>3.0906713200198631E-2</v>
      </c>
      <c r="F309" s="258">
        <f>'Div 9 history'!B309</f>
        <v>1830.1599999999999</v>
      </c>
      <c r="G309" s="258">
        <f>'Div 9 history'!C309</f>
        <v>1236.7800000000002</v>
      </c>
      <c r="H309" s="258">
        <f>'Div 9 history'!D309</f>
        <v>2276.92</v>
      </c>
      <c r="I309" s="258">
        <f>'Div 9 history'!E309</f>
        <v>1969.75</v>
      </c>
      <c r="J309" s="258">
        <f>'Div 9 history'!F309</f>
        <v>1999.58</v>
      </c>
      <c r="K309" s="258">
        <f>'Div 9 history'!G309</f>
        <v>1717.3599999999997</v>
      </c>
      <c r="L309" s="256">
        <f t="shared" si="329"/>
        <v>1892.840853084741</v>
      </c>
      <c r="M309" s="256">
        <f t="shared" si="329"/>
        <v>1620.3984852921221</v>
      </c>
      <c r="N309" s="256">
        <f t="shared" si="329"/>
        <v>2132.1051733240788</v>
      </c>
      <c r="O309" s="256">
        <f t="shared" si="329"/>
        <v>2173.8663242001871</v>
      </c>
      <c r="P309" s="256">
        <f t="shared" ref="M309:T320" si="337">$E309*P$321</f>
        <v>2010.6958771953982</v>
      </c>
      <c r="Q309" s="256">
        <f t="shared" si="337"/>
        <v>3584.4440786502728</v>
      </c>
      <c r="R309" s="256">
        <f t="shared" si="335"/>
        <v>1944.5468570672776</v>
      </c>
      <c r="S309" s="256">
        <f t="shared" si="335"/>
        <v>1179.7333500878779</v>
      </c>
      <c r="T309" s="256">
        <f t="shared" si="335"/>
        <v>1533.3973239020906</v>
      </c>
      <c r="U309" s="256">
        <f t="shared" si="336"/>
        <v>1982.1019133439706</v>
      </c>
      <c r="V309" s="256">
        <f t="shared" si="336"/>
        <v>1693.5132604413038</v>
      </c>
      <c r="W309" s="256">
        <f t="shared" si="336"/>
        <v>2697.2572951574798</v>
      </c>
      <c r="X309" s="256">
        <f t="shared" si="336"/>
        <v>1892.840853084741</v>
      </c>
      <c r="Y309" s="256">
        <f t="shared" si="336"/>
        <v>1620.3984852921221</v>
      </c>
      <c r="Z309" s="256">
        <f t="shared" si="336"/>
        <v>2132.1051733240788</v>
      </c>
      <c r="AA309" s="256">
        <f t="shared" si="336"/>
        <v>2173.8663242001871</v>
      </c>
      <c r="AB309" s="256">
        <f t="shared" si="336"/>
        <v>2010.6958771953982</v>
      </c>
      <c r="AC309" s="256">
        <f t="shared" si="336"/>
        <v>3584.4440786502728</v>
      </c>
      <c r="AD309" s="256">
        <f t="shared" si="336"/>
        <v>1944.5468570672776</v>
      </c>
      <c r="AE309" s="256">
        <f t="shared" si="336"/>
        <v>1179.7333500878779</v>
      </c>
      <c r="AF309" s="256">
        <f t="shared" si="336"/>
        <v>1533.3973239020906</v>
      </c>
      <c r="AH309" s="264">
        <f t="shared" si="325"/>
        <v>24444.900791746797</v>
      </c>
      <c r="AI309" s="264">
        <f t="shared" si="326"/>
        <v>24444.900791746804</v>
      </c>
      <c r="AJ309" s="264">
        <f t="shared" si="327"/>
        <v>0</v>
      </c>
      <c r="AN309" s="264">
        <f t="shared" si="328"/>
        <v>0</v>
      </c>
    </row>
    <row r="310" spans="1:40">
      <c r="A310" s="145" t="s">
        <v>658</v>
      </c>
      <c r="B310" s="125" t="str">
        <f t="shared" si="322"/>
        <v>8740-05010</v>
      </c>
      <c r="C310" s="255" t="str">
        <f t="shared" si="323"/>
        <v>8740</v>
      </c>
      <c r="D310" s="256">
        <f>SUM($F310:K310)</f>
        <v>6153.33</v>
      </c>
      <c r="E310" s="257">
        <f t="shared" si="324"/>
        <v>1.7241135350112031E-2</v>
      </c>
      <c r="F310" s="258">
        <f>'Div 9 history'!B310</f>
        <v>1347.76</v>
      </c>
      <c r="G310" s="258">
        <f>'Div 9 history'!C310</f>
        <v>2002.0400000000002</v>
      </c>
      <c r="H310" s="258">
        <f>'Div 9 history'!D310</f>
        <v>762.45999999999992</v>
      </c>
      <c r="I310" s="258">
        <f>'Div 9 history'!E310</f>
        <v>782.25</v>
      </c>
      <c r="J310" s="258">
        <f>'Div 9 history'!F310</f>
        <v>981.29</v>
      </c>
      <c r="K310" s="258">
        <f>'Div 9 history'!G310</f>
        <v>277.52999999999997</v>
      </c>
      <c r="L310" s="256">
        <f t="shared" si="329"/>
        <v>1055.9105762189492</v>
      </c>
      <c r="M310" s="256">
        <f t="shared" si="337"/>
        <v>903.93014051906516</v>
      </c>
      <c r="N310" s="256">
        <f t="shared" si="337"/>
        <v>1189.3828255318415</v>
      </c>
      <c r="O310" s="256">
        <f t="shared" si="337"/>
        <v>1212.6790476169128</v>
      </c>
      <c r="P310" s="256">
        <f t="shared" si="337"/>
        <v>1121.6553355927638</v>
      </c>
      <c r="Q310" s="256">
        <f t="shared" si="337"/>
        <v>1999.5618788257236</v>
      </c>
      <c r="R310" s="256">
        <f t="shared" si="335"/>
        <v>1084.7544784256263</v>
      </c>
      <c r="S310" s="256">
        <f t="shared" si="335"/>
        <v>658.10758439934932</v>
      </c>
      <c r="T310" s="256">
        <f t="shared" si="335"/>
        <v>855.39703415391375</v>
      </c>
      <c r="U310" s="256">
        <f t="shared" si="336"/>
        <v>1105.7043544009007</v>
      </c>
      <c r="V310" s="256">
        <f t="shared" si="336"/>
        <v>944.71680477141115</v>
      </c>
      <c r="W310" s="256">
        <f t="shared" si="336"/>
        <v>1504.6497438487997</v>
      </c>
      <c r="X310" s="256">
        <f t="shared" si="336"/>
        <v>1055.9105762189492</v>
      </c>
      <c r="Y310" s="256">
        <f t="shared" si="336"/>
        <v>903.93014051906516</v>
      </c>
      <c r="Z310" s="256">
        <f t="shared" si="336"/>
        <v>1189.3828255318415</v>
      </c>
      <c r="AA310" s="256">
        <f t="shared" si="336"/>
        <v>1212.6790476169128</v>
      </c>
      <c r="AB310" s="256">
        <f t="shared" si="336"/>
        <v>1121.6553355927638</v>
      </c>
      <c r="AC310" s="256">
        <f t="shared" si="336"/>
        <v>1999.5618788257236</v>
      </c>
      <c r="AD310" s="256">
        <f t="shared" si="336"/>
        <v>1084.7544784256263</v>
      </c>
      <c r="AE310" s="256">
        <f t="shared" si="336"/>
        <v>658.10758439934932</v>
      </c>
      <c r="AF310" s="256">
        <f t="shared" si="336"/>
        <v>855.39703415391375</v>
      </c>
      <c r="AH310" s="264">
        <f t="shared" si="325"/>
        <v>13636.449804305257</v>
      </c>
      <c r="AI310" s="264">
        <f t="shared" si="326"/>
        <v>13636.449804305257</v>
      </c>
      <c r="AJ310" s="264">
        <f t="shared" si="327"/>
        <v>0</v>
      </c>
      <c r="AN310" s="264">
        <f t="shared" si="328"/>
        <v>0</v>
      </c>
    </row>
    <row r="311" spans="1:40">
      <c r="A311" s="145" t="s">
        <v>458</v>
      </c>
      <c r="B311" s="125" t="str">
        <f t="shared" si="322"/>
        <v>8750-05010</v>
      </c>
      <c r="C311" s="255" t="str">
        <f t="shared" si="323"/>
        <v>8750</v>
      </c>
      <c r="D311" s="256">
        <f>SUM($F311:K311)</f>
        <v>134.94</v>
      </c>
      <c r="E311" s="257">
        <f t="shared" si="324"/>
        <v>3.7809101805755864E-4</v>
      </c>
      <c r="F311" s="258">
        <f>'Div 9 history'!B311</f>
        <v>21.04</v>
      </c>
      <c r="G311" s="258">
        <f>'Div 9 history'!C311</f>
        <v>62.52</v>
      </c>
      <c r="H311" s="258">
        <f>'Div 9 history'!D311</f>
        <v>0</v>
      </c>
      <c r="I311" s="258">
        <f>'Div 9 history'!E311</f>
        <v>37.61</v>
      </c>
      <c r="J311" s="258">
        <f>'Div 9 history'!F311</f>
        <v>0</v>
      </c>
      <c r="K311" s="258">
        <f>'Div 9 history'!G311</f>
        <v>13.77</v>
      </c>
      <c r="L311" s="256">
        <f t="shared" si="329"/>
        <v>23.155685320791342</v>
      </c>
      <c r="M311" s="256">
        <f t="shared" si="337"/>
        <v>19.822816777524146</v>
      </c>
      <c r="N311" s="256">
        <f t="shared" si="337"/>
        <v>26.082676937083935</v>
      </c>
      <c r="O311" s="256">
        <f t="shared" si="337"/>
        <v>26.593553520683308</v>
      </c>
      <c r="P311" s="256">
        <f t="shared" si="337"/>
        <v>24.59744089539933</v>
      </c>
      <c r="Q311" s="256">
        <f t="shared" si="337"/>
        <v>43.849570871177576</v>
      </c>
      <c r="R311" s="256">
        <f t="shared" si="335"/>
        <v>23.788220251271103</v>
      </c>
      <c r="S311" s="256">
        <f t="shared" si="335"/>
        <v>14.432029070251097</v>
      </c>
      <c r="T311" s="256">
        <f t="shared" si="335"/>
        <v>18.758505685332839</v>
      </c>
      <c r="U311" s="256">
        <f t="shared" si="336"/>
        <v>24.247642428223017</v>
      </c>
      <c r="V311" s="256">
        <f t="shared" si="336"/>
        <v>20.717251575302189</v>
      </c>
      <c r="W311" s="256">
        <f t="shared" si="336"/>
        <v>32.996350989619771</v>
      </c>
      <c r="X311" s="256">
        <f t="shared" si="336"/>
        <v>23.155685320791342</v>
      </c>
      <c r="Y311" s="256">
        <f t="shared" si="336"/>
        <v>19.822816777524146</v>
      </c>
      <c r="Z311" s="256">
        <f t="shared" si="336"/>
        <v>26.082676937083935</v>
      </c>
      <c r="AA311" s="256">
        <f t="shared" si="336"/>
        <v>26.593553520683308</v>
      </c>
      <c r="AB311" s="256">
        <f t="shared" si="336"/>
        <v>24.59744089539933</v>
      </c>
      <c r="AC311" s="256">
        <f t="shared" si="336"/>
        <v>43.849570871177576</v>
      </c>
      <c r="AD311" s="256">
        <f t="shared" si="336"/>
        <v>23.788220251271103</v>
      </c>
      <c r="AE311" s="256">
        <f t="shared" si="336"/>
        <v>14.432029070251097</v>
      </c>
      <c r="AF311" s="256">
        <f t="shared" si="336"/>
        <v>18.758505685332839</v>
      </c>
      <c r="AH311" s="264">
        <f t="shared" si="325"/>
        <v>299.04174432265961</v>
      </c>
      <c r="AI311" s="264">
        <f t="shared" si="326"/>
        <v>299.04174432265967</v>
      </c>
      <c r="AJ311" s="264">
        <f t="shared" si="327"/>
        <v>0</v>
      </c>
      <c r="AN311" s="264">
        <f t="shared" si="328"/>
        <v>0</v>
      </c>
    </row>
    <row r="312" spans="1:40">
      <c r="A312" s="145" t="s">
        <v>659</v>
      </c>
      <c r="B312" s="125" t="str">
        <f t="shared" si="322"/>
        <v>8780-05010</v>
      </c>
      <c r="C312" s="255" t="str">
        <f t="shared" si="323"/>
        <v>8780</v>
      </c>
      <c r="D312" s="256">
        <f>SUM($F312:K312)</f>
        <v>298.53999999999996</v>
      </c>
      <c r="E312" s="257">
        <f t="shared" si="324"/>
        <v>8.3648504913964384E-4</v>
      </c>
      <c r="F312" s="258">
        <f>'Div 9 history'!B312</f>
        <v>0</v>
      </c>
      <c r="G312" s="258">
        <f>'Div 9 history'!C312</f>
        <v>120.29</v>
      </c>
      <c r="H312" s="258">
        <f>'Div 9 history'!D312</f>
        <v>0</v>
      </c>
      <c r="I312" s="258">
        <f>'Div 9 history'!E312</f>
        <v>21.17</v>
      </c>
      <c r="J312" s="258">
        <f>'Div 9 history'!F312</f>
        <v>157.07999999999998</v>
      </c>
      <c r="K312" s="258">
        <f>'Div 9 history'!G312</f>
        <v>0</v>
      </c>
      <c r="L312" s="256">
        <f t="shared" si="329"/>
        <v>51.229422674292621</v>
      </c>
      <c r="M312" s="256">
        <f t="shared" si="337"/>
        <v>43.855815330977158</v>
      </c>
      <c r="N312" s="256">
        <f t="shared" si="337"/>
        <v>57.705071682207183</v>
      </c>
      <c r="O312" s="256">
        <f t="shared" si="337"/>
        <v>58.835330280604666</v>
      </c>
      <c r="P312" s="256">
        <f t="shared" si="337"/>
        <v>54.41914928792437</v>
      </c>
      <c r="Q312" s="256">
        <f t="shared" si="337"/>
        <v>97.012382450580645</v>
      </c>
      <c r="R312" s="256">
        <f t="shared" si="335"/>
        <v>52.628837066951789</v>
      </c>
      <c r="S312" s="256">
        <f t="shared" si="335"/>
        <v>31.929286783998535</v>
      </c>
      <c r="T312" s="256">
        <f t="shared" si="335"/>
        <v>41.501143377051015</v>
      </c>
      <c r="U312" s="256">
        <f t="shared" si="336"/>
        <v>53.645258415011845</v>
      </c>
      <c r="V312" s="256">
        <f t="shared" si="336"/>
        <v>45.834654552324842</v>
      </c>
      <c r="W312" s="256">
        <f t="shared" si="336"/>
        <v>73.000819804661958</v>
      </c>
      <c r="X312" s="256">
        <f t="shared" si="336"/>
        <v>51.229422674292621</v>
      </c>
      <c r="Y312" s="256">
        <f t="shared" si="336"/>
        <v>43.855815330977158</v>
      </c>
      <c r="Z312" s="256">
        <f t="shared" si="336"/>
        <v>57.705071682207183</v>
      </c>
      <c r="AA312" s="256">
        <f t="shared" si="336"/>
        <v>58.835330280604666</v>
      </c>
      <c r="AB312" s="256">
        <f t="shared" si="336"/>
        <v>54.41914928792437</v>
      </c>
      <c r="AC312" s="256">
        <f t="shared" si="336"/>
        <v>97.012382450580645</v>
      </c>
      <c r="AD312" s="256">
        <f t="shared" si="336"/>
        <v>52.628837066951789</v>
      </c>
      <c r="AE312" s="256">
        <f t="shared" si="336"/>
        <v>31.929286783998535</v>
      </c>
      <c r="AF312" s="256">
        <f t="shared" si="336"/>
        <v>41.501143377051015</v>
      </c>
      <c r="AH312" s="264">
        <f t="shared" si="325"/>
        <v>661.59717170658655</v>
      </c>
      <c r="AI312" s="264">
        <f t="shared" si="326"/>
        <v>661.59717170658655</v>
      </c>
      <c r="AJ312" s="264">
        <f t="shared" si="327"/>
        <v>0</v>
      </c>
      <c r="AN312" s="264">
        <f t="shared" si="328"/>
        <v>0</v>
      </c>
    </row>
    <row r="313" spans="1:40">
      <c r="A313" s="145" t="s">
        <v>660</v>
      </c>
      <c r="B313" s="125" t="str">
        <f t="shared" si="322"/>
        <v>8800-05010</v>
      </c>
      <c r="C313" s="255" t="str">
        <f t="shared" si="323"/>
        <v>8800</v>
      </c>
      <c r="D313" s="256">
        <f>SUM($F313:K313)</f>
        <v>247.36</v>
      </c>
      <c r="E313" s="257">
        <f t="shared" si="324"/>
        <v>6.9308280885369586E-4</v>
      </c>
      <c r="F313" s="258">
        <f>'Div 9 history'!B313</f>
        <v>233.36</v>
      </c>
      <c r="G313" s="258">
        <f>'Div 9 history'!C313</f>
        <v>14</v>
      </c>
      <c r="H313" s="258">
        <f>'Div 9 history'!D313</f>
        <v>0</v>
      </c>
      <c r="I313" s="258">
        <f>'Div 9 history'!E313</f>
        <v>0</v>
      </c>
      <c r="J313" s="258">
        <f>'Div 9 history'!F313</f>
        <v>0</v>
      </c>
      <c r="K313" s="258">
        <f>'Div 9 history'!G313</f>
        <v>0</v>
      </c>
      <c r="L313" s="256">
        <f t="shared" si="329"/>
        <v>42.446941758936916</v>
      </c>
      <c r="M313" s="256">
        <f t="shared" si="337"/>
        <v>36.337423729719674</v>
      </c>
      <c r="N313" s="256">
        <f t="shared" si="337"/>
        <v>47.812442323677807</v>
      </c>
      <c r="O313" s="256">
        <f t="shared" si="337"/>
        <v>48.74893581500092</v>
      </c>
      <c r="P313" s="256">
        <f t="shared" si="337"/>
        <v>45.089839779798275</v>
      </c>
      <c r="Q313" s="256">
        <f t="shared" si="337"/>
        <v>80.381131248662271</v>
      </c>
      <c r="R313" s="256">
        <f t="shared" si="335"/>
        <v>43.606448505664893</v>
      </c>
      <c r="S313" s="256">
        <f t="shared" si="335"/>
        <v>26.455511418536474</v>
      </c>
      <c r="T313" s="256">
        <f t="shared" si="335"/>
        <v>34.38642334610887</v>
      </c>
      <c r="U313" s="256">
        <f t="shared" si="336"/>
        <v>44.448620357531098</v>
      </c>
      <c r="V313" s="256">
        <f t="shared" si="336"/>
        <v>37.977022007312506</v>
      </c>
      <c r="W313" s="256">
        <f t="shared" si="336"/>
        <v>60.485974364846214</v>
      </c>
      <c r="X313" s="256">
        <f t="shared" si="336"/>
        <v>42.446941758936916</v>
      </c>
      <c r="Y313" s="256">
        <f t="shared" si="336"/>
        <v>36.337423729719674</v>
      </c>
      <c r="Z313" s="256">
        <f t="shared" si="336"/>
        <v>47.812442323677807</v>
      </c>
      <c r="AA313" s="256">
        <f t="shared" si="336"/>
        <v>48.74893581500092</v>
      </c>
      <c r="AB313" s="256">
        <f t="shared" si="336"/>
        <v>45.089839779798275</v>
      </c>
      <c r="AC313" s="256">
        <f t="shared" si="336"/>
        <v>80.381131248662271</v>
      </c>
      <c r="AD313" s="256">
        <f t="shared" si="336"/>
        <v>43.606448505664893</v>
      </c>
      <c r="AE313" s="256">
        <f t="shared" si="336"/>
        <v>26.455511418536474</v>
      </c>
      <c r="AF313" s="256">
        <f t="shared" si="336"/>
        <v>34.38642334610887</v>
      </c>
      <c r="AH313" s="264">
        <f t="shared" si="325"/>
        <v>548.17671465579588</v>
      </c>
      <c r="AI313" s="264">
        <f t="shared" si="326"/>
        <v>548.17671465579588</v>
      </c>
      <c r="AJ313" s="264">
        <f t="shared" si="327"/>
        <v>0</v>
      </c>
      <c r="AN313" s="264">
        <f t="shared" si="328"/>
        <v>0</v>
      </c>
    </row>
    <row r="314" spans="1:40">
      <c r="A314" s="145" t="s">
        <v>661</v>
      </c>
      <c r="B314" s="125" t="str">
        <f t="shared" si="322"/>
        <v>8810-05010</v>
      </c>
      <c r="C314" s="255" t="str">
        <f t="shared" si="323"/>
        <v>8810</v>
      </c>
      <c r="D314" s="256">
        <f>SUM($F314:K314)</f>
        <v>602.83999999999992</v>
      </c>
      <c r="E314" s="257">
        <f t="shared" si="324"/>
        <v>1.689109154630344E-3</v>
      </c>
      <c r="F314" s="258">
        <f>'Div 9 history'!B314</f>
        <v>0</v>
      </c>
      <c r="G314" s="258">
        <f>'Div 9 history'!C314</f>
        <v>205.54</v>
      </c>
      <c r="H314" s="258">
        <f>'Div 9 history'!D314</f>
        <v>107.37</v>
      </c>
      <c r="I314" s="258">
        <f>'Div 9 history'!E314</f>
        <v>53.28</v>
      </c>
      <c r="J314" s="258">
        <f>'Div 9 history'!F314</f>
        <v>185.13</v>
      </c>
      <c r="K314" s="258">
        <f>'Div 9 history'!G314</f>
        <v>51.52</v>
      </c>
      <c r="L314" s="256">
        <f t="shared" si="329"/>
        <v>103.4472605512513</v>
      </c>
      <c r="M314" s="256">
        <f t="shared" si="337"/>
        <v>88.557780244276373</v>
      </c>
      <c r="N314" s="256">
        <f t="shared" si="337"/>
        <v>116.52349907182213</v>
      </c>
      <c r="O314" s="256">
        <f t="shared" si="337"/>
        <v>118.80582336155864</v>
      </c>
      <c r="P314" s="256">
        <f t="shared" si="337"/>
        <v>109.88825603514546</v>
      </c>
      <c r="Q314" s="256">
        <f t="shared" si="337"/>
        <v>195.89651181251435</v>
      </c>
      <c r="R314" s="256">
        <f t="shared" si="335"/>
        <v>106.27308949367325</v>
      </c>
      <c r="S314" s="256">
        <f t="shared" si="335"/>
        <v>64.474613937380838</v>
      </c>
      <c r="T314" s="256">
        <f t="shared" si="335"/>
        <v>83.803005538358121</v>
      </c>
      <c r="U314" s="256">
        <f t="shared" si="336"/>
        <v>108.32554291855611</v>
      </c>
      <c r="V314" s="256">
        <f t="shared" si="336"/>
        <v>92.553638207019191</v>
      </c>
      <c r="W314" s="256">
        <f t="shared" si="336"/>
        <v>147.41010990501246</v>
      </c>
      <c r="X314" s="256">
        <f t="shared" si="336"/>
        <v>103.4472605512513</v>
      </c>
      <c r="Y314" s="256">
        <f t="shared" si="336"/>
        <v>88.557780244276373</v>
      </c>
      <c r="Z314" s="256">
        <f t="shared" si="336"/>
        <v>116.52349907182213</v>
      </c>
      <c r="AA314" s="256">
        <f t="shared" si="336"/>
        <v>118.80582336155864</v>
      </c>
      <c r="AB314" s="256">
        <f t="shared" si="336"/>
        <v>109.88825603514546</v>
      </c>
      <c r="AC314" s="256">
        <f t="shared" si="336"/>
        <v>195.89651181251435</v>
      </c>
      <c r="AD314" s="256">
        <f t="shared" si="336"/>
        <v>106.27308949367325</v>
      </c>
      <c r="AE314" s="256">
        <f t="shared" si="336"/>
        <v>64.474613937380838</v>
      </c>
      <c r="AF314" s="256">
        <f t="shared" si="336"/>
        <v>83.803005538358121</v>
      </c>
      <c r="AH314" s="264">
        <f t="shared" si="325"/>
        <v>1335.9591310765682</v>
      </c>
      <c r="AI314" s="264">
        <f t="shared" si="326"/>
        <v>1335.9591310765682</v>
      </c>
      <c r="AJ314" s="264">
        <f t="shared" si="327"/>
        <v>0</v>
      </c>
      <c r="AN314" s="264">
        <f t="shared" si="328"/>
        <v>0</v>
      </c>
    </row>
    <row r="315" spans="1:40">
      <c r="A315" s="145" t="s">
        <v>1027</v>
      </c>
      <c r="B315" s="125" t="str">
        <f t="shared" si="322"/>
        <v>8930-05010</v>
      </c>
      <c r="C315" s="255" t="str">
        <f t="shared" si="323"/>
        <v>8930</v>
      </c>
      <c r="D315" s="256">
        <f>SUM($F315:K315)</f>
        <v>0</v>
      </c>
      <c r="E315" s="257">
        <f t="shared" si="324"/>
        <v>0</v>
      </c>
      <c r="F315" s="258">
        <f>'Div 9 history'!B315</f>
        <v>0</v>
      </c>
      <c r="G315" s="258">
        <f>'Div 9 history'!C315</f>
        <v>0</v>
      </c>
      <c r="H315" s="258">
        <f>'Div 9 history'!D315</f>
        <v>0</v>
      </c>
      <c r="I315" s="258">
        <f>'Div 9 history'!E315</f>
        <v>0</v>
      </c>
      <c r="J315" s="258">
        <f>'Div 9 history'!F315</f>
        <v>0</v>
      </c>
      <c r="K315" s="258">
        <f>'Div 9 history'!G315</f>
        <v>0</v>
      </c>
      <c r="L315" s="256">
        <f t="shared" si="329"/>
        <v>0</v>
      </c>
      <c r="M315" s="256">
        <f t="shared" si="337"/>
        <v>0</v>
      </c>
      <c r="N315" s="256">
        <f t="shared" si="337"/>
        <v>0</v>
      </c>
      <c r="O315" s="256">
        <f t="shared" si="337"/>
        <v>0</v>
      </c>
      <c r="P315" s="256">
        <f t="shared" si="337"/>
        <v>0</v>
      </c>
      <c r="Q315" s="256">
        <f t="shared" si="337"/>
        <v>0</v>
      </c>
      <c r="R315" s="256">
        <f t="shared" si="337"/>
        <v>0</v>
      </c>
      <c r="S315" s="256">
        <f t="shared" si="337"/>
        <v>0</v>
      </c>
      <c r="T315" s="256">
        <f t="shared" si="337"/>
        <v>0</v>
      </c>
      <c r="U315" s="256">
        <f t="shared" si="336"/>
        <v>0</v>
      </c>
      <c r="V315" s="256">
        <f t="shared" si="336"/>
        <v>0</v>
      </c>
      <c r="W315" s="256">
        <f t="shared" si="336"/>
        <v>0</v>
      </c>
      <c r="X315" s="256">
        <f t="shared" si="336"/>
        <v>0</v>
      </c>
      <c r="Y315" s="256">
        <f t="shared" si="336"/>
        <v>0</v>
      </c>
      <c r="Z315" s="256">
        <f t="shared" si="336"/>
        <v>0</v>
      </c>
      <c r="AA315" s="256">
        <f t="shared" si="336"/>
        <v>0</v>
      </c>
      <c r="AB315" s="256">
        <f t="shared" si="336"/>
        <v>0</v>
      </c>
      <c r="AC315" s="256">
        <f t="shared" si="336"/>
        <v>0</v>
      </c>
      <c r="AD315" s="256">
        <f t="shared" si="336"/>
        <v>0</v>
      </c>
      <c r="AE315" s="256">
        <f t="shared" si="336"/>
        <v>0</v>
      </c>
      <c r="AF315" s="256">
        <f t="shared" si="336"/>
        <v>0</v>
      </c>
      <c r="AH315" s="264">
        <f t="shared" si="325"/>
        <v>0</v>
      </c>
      <c r="AI315" s="264">
        <f t="shared" si="326"/>
        <v>0</v>
      </c>
      <c r="AJ315" s="264">
        <f t="shared" si="327"/>
        <v>0</v>
      </c>
      <c r="AN315" s="264">
        <f t="shared" si="328"/>
        <v>0</v>
      </c>
    </row>
    <row r="316" spans="1:40">
      <c r="A316" s="145" t="s">
        <v>662</v>
      </c>
      <c r="B316" s="125" t="str">
        <f t="shared" si="322"/>
        <v>9020-05010</v>
      </c>
      <c r="C316" s="255" t="str">
        <f t="shared" si="323"/>
        <v>9020</v>
      </c>
      <c r="D316" s="256">
        <f>SUM($F316:K316)</f>
        <v>77.56</v>
      </c>
      <c r="E316" s="257">
        <f t="shared" si="324"/>
        <v>2.1731687683818179E-4</v>
      </c>
      <c r="F316" s="258">
        <f>'Div 9 history'!B316</f>
        <v>0</v>
      </c>
      <c r="G316" s="258">
        <f>'Div 9 history'!C316</f>
        <v>0</v>
      </c>
      <c r="H316" s="258">
        <f>'Div 9 history'!D316</f>
        <v>77.56</v>
      </c>
      <c r="I316" s="258">
        <f>'Div 9 history'!E316</f>
        <v>0</v>
      </c>
      <c r="J316" s="258">
        <f>'Div 9 history'!F316</f>
        <v>0</v>
      </c>
      <c r="K316" s="258">
        <f>'Div 9 history'!G316</f>
        <v>0</v>
      </c>
      <c r="L316" s="256">
        <f t="shared" si="329"/>
        <v>13.309285263677017</v>
      </c>
      <c r="M316" s="256">
        <f t="shared" si="337"/>
        <v>11.393639167517215</v>
      </c>
      <c r="N316" s="256">
        <f t="shared" si="337"/>
        <v>14.991643865719803</v>
      </c>
      <c r="O316" s="256">
        <f t="shared" si="337"/>
        <v>15.285282429703553</v>
      </c>
      <c r="P316" s="256">
        <f t="shared" si="337"/>
        <v>14.137968844280214</v>
      </c>
      <c r="Q316" s="256">
        <f t="shared" si="337"/>
        <v>25.203592091066646</v>
      </c>
      <c r="R316" s="256">
        <f t="shared" si="337"/>
        <v>13.672849879120994</v>
      </c>
      <c r="S316" s="256">
        <f t="shared" si="337"/>
        <v>8.2951546960773328</v>
      </c>
      <c r="T316" s="256">
        <f t="shared" si="337"/>
        <v>10.781900851892804</v>
      </c>
      <c r="U316" s="256">
        <f t="shared" si="336"/>
        <v>13.936913789335835</v>
      </c>
      <c r="V316" s="256">
        <f t="shared" si="336"/>
        <v>11.907737010378225</v>
      </c>
      <c r="W316" s="256">
        <f t="shared" si="336"/>
        <v>18.965443773194824</v>
      </c>
      <c r="X316" s="256">
        <f t="shared" si="336"/>
        <v>13.309285263677017</v>
      </c>
      <c r="Y316" s="256">
        <f t="shared" si="336"/>
        <v>11.393639167517215</v>
      </c>
      <c r="Z316" s="256">
        <f t="shared" si="336"/>
        <v>14.991643865719803</v>
      </c>
      <c r="AA316" s="256">
        <f t="shared" si="336"/>
        <v>15.285282429703553</v>
      </c>
      <c r="AB316" s="256">
        <f t="shared" si="336"/>
        <v>14.137968844280214</v>
      </c>
      <c r="AC316" s="256">
        <f t="shared" si="336"/>
        <v>25.203592091066646</v>
      </c>
      <c r="AD316" s="256">
        <f t="shared" si="336"/>
        <v>13.672849879120994</v>
      </c>
      <c r="AE316" s="256">
        <f t="shared" si="336"/>
        <v>8.2951546960773328</v>
      </c>
      <c r="AF316" s="256">
        <f t="shared" si="336"/>
        <v>10.781900851892804</v>
      </c>
      <c r="AH316" s="264">
        <f t="shared" si="325"/>
        <v>171.88141166196442</v>
      </c>
      <c r="AI316" s="264">
        <f t="shared" si="326"/>
        <v>171.88141166196448</v>
      </c>
      <c r="AJ316" s="264">
        <f t="shared" si="327"/>
        <v>0</v>
      </c>
      <c r="AN316" s="264">
        <f t="shared" si="328"/>
        <v>0</v>
      </c>
    </row>
    <row r="317" spans="1:40">
      <c r="A317" s="145" t="s">
        <v>459</v>
      </c>
      <c r="B317" s="125" t="str">
        <f t="shared" si="322"/>
        <v>9030-05010</v>
      </c>
      <c r="C317" s="255" t="str">
        <f t="shared" si="323"/>
        <v>9030</v>
      </c>
      <c r="D317" s="256">
        <f>SUM($F317:K317)</f>
        <v>1991.88</v>
      </c>
      <c r="E317" s="257">
        <f t="shared" si="324"/>
        <v>5.5810874243996588E-3</v>
      </c>
      <c r="F317" s="258">
        <f>'Div 9 history'!B317</f>
        <v>304.23</v>
      </c>
      <c r="G317" s="258">
        <f>'Div 9 history'!C317</f>
        <v>261.39</v>
      </c>
      <c r="H317" s="258">
        <f>'Div 9 history'!D317</f>
        <v>600.74</v>
      </c>
      <c r="I317" s="258">
        <f>'Div 9 history'!E317</f>
        <v>513.70000000000005</v>
      </c>
      <c r="J317" s="258">
        <f>'Div 9 history'!F317</f>
        <v>311.82</v>
      </c>
      <c r="K317" s="258">
        <f>'Div 9 history'!G317</f>
        <v>0</v>
      </c>
      <c r="L317" s="256">
        <f t="shared" si="329"/>
        <v>341.80633227195688</v>
      </c>
      <c r="M317" s="256">
        <f t="shared" si="337"/>
        <v>292.60910243674817</v>
      </c>
      <c r="N317" s="256">
        <f t="shared" si="337"/>
        <v>385.01232056794692</v>
      </c>
      <c r="O317" s="256">
        <f t="shared" si="337"/>
        <v>392.55348589579569</v>
      </c>
      <c r="P317" s="256">
        <f t="shared" si="337"/>
        <v>363.08841389304888</v>
      </c>
      <c r="Q317" s="256">
        <f t="shared" si="337"/>
        <v>647.2734787822825</v>
      </c>
      <c r="R317" s="256">
        <f t="shared" si="337"/>
        <v>351.1433241003549</v>
      </c>
      <c r="S317" s="256">
        <f t="shared" si="337"/>
        <v>213.03446023752599</v>
      </c>
      <c r="T317" s="256">
        <f t="shared" si="337"/>
        <v>276.89856458056005</v>
      </c>
      <c r="U317" s="256">
        <f t="shared" si="336"/>
        <v>357.92495924061706</v>
      </c>
      <c r="V317" s="256">
        <f t="shared" si="336"/>
        <v>305.81205771315342</v>
      </c>
      <c r="W317" s="256">
        <f t="shared" si="336"/>
        <v>487.06663412778892</v>
      </c>
      <c r="X317" s="256">
        <f t="shared" si="336"/>
        <v>341.80633227195688</v>
      </c>
      <c r="Y317" s="256">
        <f t="shared" si="336"/>
        <v>292.60910243674817</v>
      </c>
      <c r="Z317" s="256">
        <f t="shared" si="336"/>
        <v>385.01232056794692</v>
      </c>
      <c r="AA317" s="256">
        <f t="shared" si="336"/>
        <v>392.55348589579569</v>
      </c>
      <c r="AB317" s="256">
        <f t="shared" si="336"/>
        <v>363.08841389304888</v>
      </c>
      <c r="AC317" s="256">
        <f t="shared" si="336"/>
        <v>647.2734787822825</v>
      </c>
      <c r="AD317" s="256">
        <f t="shared" si="336"/>
        <v>351.1433241003549</v>
      </c>
      <c r="AE317" s="256">
        <f t="shared" si="336"/>
        <v>213.03446023752599</v>
      </c>
      <c r="AF317" s="256">
        <f t="shared" si="336"/>
        <v>276.89856458056005</v>
      </c>
      <c r="AH317" s="264">
        <f t="shared" si="325"/>
        <v>4414.2231338477795</v>
      </c>
      <c r="AI317" s="264">
        <f t="shared" si="326"/>
        <v>4414.2231338477786</v>
      </c>
      <c r="AJ317" s="264">
        <f t="shared" si="327"/>
        <v>0</v>
      </c>
      <c r="AN317" s="264">
        <f t="shared" si="328"/>
        <v>0</v>
      </c>
    </row>
    <row r="318" spans="1:40">
      <c r="A318" s="145" t="s">
        <v>663</v>
      </c>
      <c r="B318" s="125" t="str">
        <f t="shared" ref="B318:B320" si="338">RIGHT(A318,10)</f>
        <v>9090-05010</v>
      </c>
      <c r="C318" s="255" t="str">
        <f t="shared" ref="C318:C320" si="339">LEFT(B318,4)</f>
        <v>9090</v>
      </c>
      <c r="D318" s="256">
        <f>SUM($F318:K318)</f>
        <v>1179.25</v>
      </c>
      <c r="E318" s="257">
        <f t="shared" ref="E318:E320" si="340">D318/$D$321</f>
        <v>3.3041635767331852E-3</v>
      </c>
      <c r="F318" s="258">
        <f>'Div 9 history'!B318</f>
        <v>0</v>
      </c>
      <c r="G318" s="258">
        <f>'Div 9 history'!C318</f>
        <v>0</v>
      </c>
      <c r="H318" s="258">
        <f>'Div 9 history'!D318</f>
        <v>0</v>
      </c>
      <c r="I318" s="258">
        <f>'Div 9 history'!E318</f>
        <v>0</v>
      </c>
      <c r="J318" s="258">
        <f>'Div 9 history'!F318</f>
        <v>1179.25</v>
      </c>
      <c r="K318" s="258">
        <f>'Div 9 history'!G318</f>
        <v>0</v>
      </c>
      <c r="L318" s="256">
        <f t="shared" si="329"/>
        <v>202.35913676110263</v>
      </c>
      <c r="M318" s="256">
        <f t="shared" si="337"/>
        <v>173.23296787383538</v>
      </c>
      <c r="N318" s="256">
        <f t="shared" si="337"/>
        <v>227.93831909038261</v>
      </c>
      <c r="O318" s="256">
        <f t="shared" si="337"/>
        <v>232.40290491526449</v>
      </c>
      <c r="P318" s="256">
        <f t="shared" si="337"/>
        <v>214.95873852008046</v>
      </c>
      <c r="Q318" s="256">
        <f t="shared" si="337"/>
        <v>383.20443493283057</v>
      </c>
      <c r="R318" s="256">
        <f t="shared" si="337"/>
        <v>207.88690330007</v>
      </c>
      <c r="S318" s="256">
        <f t="shared" si="337"/>
        <v>126.12250097149553</v>
      </c>
      <c r="T318" s="256">
        <f t="shared" si="337"/>
        <v>163.93187957187453</v>
      </c>
      <c r="U318" s="256">
        <f t="shared" si="336"/>
        <v>211.90182550379421</v>
      </c>
      <c r="V318" s="256">
        <f t="shared" si="336"/>
        <v>181.04949548076999</v>
      </c>
      <c r="W318" s="256">
        <f t="shared" si="336"/>
        <v>288.35739517199579</v>
      </c>
      <c r="X318" s="256">
        <f t="shared" si="336"/>
        <v>202.35913676110263</v>
      </c>
      <c r="Y318" s="256">
        <f t="shared" si="336"/>
        <v>173.23296787383538</v>
      </c>
      <c r="Z318" s="256">
        <f t="shared" si="336"/>
        <v>227.93831909038261</v>
      </c>
      <c r="AA318" s="256">
        <f t="shared" si="336"/>
        <v>232.40290491526449</v>
      </c>
      <c r="AB318" s="256">
        <f t="shared" si="336"/>
        <v>214.95873852008046</v>
      </c>
      <c r="AC318" s="256">
        <f t="shared" si="336"/>
        <v>383.20443493283057</v>
      </c>
      <c r="AD318" s="256">
        <f t="shared" si="336"/>
        <v>207.88690330007</v>
      </c>
      <c r="AE318" s="256">
        <f t="shared" si="336"/>
        <v>126.12250097149553</v>
      </c>
      <c r="AF318" s="256">
        <f t="shared" si="336"/>
        <v>163.93187957187453</v>
      </c>
      <c r="AH318" s="264">
        <f t="shared" ref="AH318:AH321" si="341">SUM(F318:Q318)</f>
        <v>2613.3465020934964</v>
      </c>
      <c r="AI318" s="264">
        <f t="shared" ref="AI318:AI321" si="342">SUM(U318:AF318)</f>
        <v>2613.3465020934964</v>
      </c>
      <c r="AJ318" s="264">
        <f t="shared" ref="AJ318:AJ321" si="343">AI318-AH318</f>
        <v>0</v>
      </c>
      <c r="AN318" s="264">
        <f t="shared" ref="AN318:AN320" si="344">AJ318</f>
        <v>0</v>
      </c>
    </row>
    <row r="319" spans="1:40">
      <c r="A319" s="145" t="s">
        <v>450</v>
      </c>
      <c r="B319" s="125" t="str">
        <f t="shared" si="338"/>
        <v>9110-05010</v>
      </c>
      <c r="C319" s="255" t="str">
        <f t="shared" si="339"/>
        <v>9110</v>
      </c>
      <c r="D319" s="256">
        <f>SUM($F319:K319)</f>
        <v>49.55</v>
      </c>
      <c r="E319" s="257">
        <f t="shared" si="340"/>
        <v>1.3883511149215971E-4</v>
      </c>
      <c r="F319" s="258">
        <f>'Div 9 history'!B319</f>
        <v>0</v>
      </c>
      <c r="G319" s="258">
        <f>'Div 9 history'!C319</f>
        <v>0</v>
      </c>
      <c r="H319" s="258">
        <f>'Div 9 history'!D319</f>
        <v>0</v>
      </c>
      <c r="I319" s="258">
        <f>'Div 9 history'!E319</f>
        <v>49.55</v>
      </c>
      <c r="J319" s="258">
        <f>'Div 9 history'!F319</f>
        <v>0</v>
      </c>
      <c r="K319" s="258">
        <f>'Div 9 history'!G319</f>
        <v>0</v>
      </c>
      <c r="L319" s="256">
        <f t="shared" si="329"/>
        <v>8.5027731409901524</v>
      </c>
      <c r="M319" s="256">
        <f t="shared" si="337"/>
        <v>7.278943021537879</v>
      </c>
      <c r="N319" s="256">
        <f t="shared" si="337"/>
        <v>9.5775651566067079</v>
      </c>
      <c r="O319" s="256">
        <f t="shared" si="337"/>
        <v>9.7651591592549138</v>
      </c>
      <c r="P319" s="256">
        <f t="shared" si="337"/>
        <v>9.0321861298876307</v>
      </c>
      <c r="Q319" s="256">
        <f t="shared" si="337"/>
        <v>16.101572822490358</v>
      </c>
      <c r="R319" s="256">
        <f t="shared" si="337"/>
        <v>8.7350401174631926</v>
      </c>
      <c r="S319" s="256">
        <f t="shared" si="337"/>
        <v>5.2994444970426997</v>
      </c>
      <c r="T319" s="256">
        <f t="shared" si="337"/>
        <v>6.8881277360919082</v>
      </c>
      <c r="U319" s="256">
        <f t="shared" si="336"/>
        <v>8.9037400497884285</v>
      </c>
      <c r="V319" s="256">
        <f t="shared" si="336"/>
        <v>7.6073796913904213</v>
      </c>
      <c r="W319" s="256">
        <f t="shared" si="336"/>
        <v>12.116267908223357</v>
      </c>
      <c r="X319" s="256">
        <f t="shared" si="336"/>
        <v>8.5027731409901524</v>
      </c>
      <c r="Y319" s="256">
        <f t="shared" si="336"/>
        <v>7.278943021537879</v>
      </c>
      <c r="Z319" s="256">
        <f t="shared" si="336"/>
        <v>9.5775651566067079</v>
      </c>
      <c r="AA319" s="256">
        <f t="shared" si="336"/>
        <v>9.7651591592549138</v>
      </c>
      <c r="AB319" s="256">
        <f t="shared" si="336"/>
        <v>9.0321861298876307</v>
      </c>
      <c r="AC319" s="256">
        <f t="shared" si="336"/>
        <v>16.101572822490358</v>
      </c>
      <c r="AD319" s="256">
        <f t="shared" si="336"/>
        <v>8.7350401174631926</v>
      </c>
      <c r="AE319" s="256">
        <f t="shared" si="336"/>
        <v>5.2994444970426997</v>
      </c>
      <c r="AF319" s="256">
        <f t="shared" si="336"/>
        <v>6.8881277360919082</v>
      </c>
      <c r="AH319" s="264">
        <f t="shared" si="341"/>
        <v>109.80819943076763</v>
      </c>
      <c r="AI319" s="264">
        <f t="shared" si="342"/>
        <v>109.80819943076764</v>
      </c>
      <c r="AJ319" s="264">
        <f t="shared" si="343"/>
        <v>0</v>
      </c>
      <c r="AN319" s="264">
        <f t="shared" si="344"/>
        <v>0</v>
      </c>
    </row>
    <row r="320" spans="1:40">
      <c r="A320" s="145" t="s">
        <v>737</v>
      </c>
      <c r="B320" s="125" t="str">
        <f t="shared" si="338"/>
        <v>9210-05010</v>
      </c>
      <c r="C320" s="255" t="str">
        <f t="shared" si="339"/>
        <v>9210</v>
      </c>
      <c r="D320" s="256">
        <f>SUM($F320:K320)</f>
        <v>11.03</v>
      </c>
      <c r="E320" s="257">
        <f t="shared" si="340"/>
        <v>3.0905172144470665E-5</v>
      </c>
      <c r="F320" s="258">
        <f>'Div 9 history'!B320</f>
        <v>0</v>
      </c>
      <c r="G320" s="258">
        <f>'Div 9 history'!C320</f>
        <v>0</v>
      </c>
      <c r="H320" s="258">
        <f>'Div 9 history'!D320</f>
        <v>0</v>
      </c>
      <c r="I320" s="258">
        <f>'Div 9 history'!E320</f>
        <v>0</v>
      </c>
      <c r="J320" s="258">
        <f>'Div 9 history'!F320</f>
        <v>11.03</v>
      </c>
      <c r="K320" s="258">
        <f>'Div 9 history'!G320</f>
        <v>0</v>
      </c>
      <c r="L320" s="256">
        <f t="shared" si="329"/>
        <v>1.8927464731608752</v>
      </c>
      <c r="M320" s="256">
        <f t="shared" si="337"/>
        <v>1.6203176897590879</v>
      </c>
      <c r="N320" s="256">
        <f t="shared" si="337"/>
        <v>2.1319988633172953</v>
      </c>
      <c r="O320" s="256">
        <f t="shared" si="337"/>
        <v>2.1737579319189035</v>
      </c>
      <c r="P320" s="256">
        <f t="shared" si="337"/>
        <v>2.0105956208407778</v>
      </c>
      <c r="Q320" s="256">
        <f t="shared" si="337"/>
        <v>3.5842653528167232</v>
      </c>
      <c r="R320" s="256">
        <f t="shared" si="337"/>
        <v>1.9444498990034107</v>
      </c>
      <c r="S320" s="256">
        <f t="shared" si="337"/>
        <v>1.1796745267887179</v>
      </c>
      <c r="T320" s="256">
        <f t="shared" si="337"/>
        <v>1.5333208663792883</v>
      </c>
      <c r="U320" s="256">
        <f t="shared" si="336"/>
        <v>1.9820030827278781</v>
      </c>
      <c r="V320" s="256">
        <f t="shared" si="336"/>
        <v>1.6934288192943761</v>
      </c>
      <c r="W320" s="256">
        <f t="shared" si="336"/>
        <v>2.697122805806329</v>
      </c>
      <c r="X320" s="256">
        <f t="shared" ref="X320:AF320" si="345">$E320*X$321</f>
        <v>1.8927464731608752</v>
      </c>
      <c r="Y320" s="256">
        <f t="shared" si="345"/>
        <v>1.6203176897590879</v>
      </c>
      <c r="Z320" s="256">
        <f t="shared" si="345"/>
        <v>2.1319988633172953</v>
      </c>
      <c r="AA320" s="256">
        <f t="shared" si="345"/>
        <v>2.1737579319189035</v>
      </c>
      <c r="AB320" s="256">
        <f t="shared" si="345"/>
        <v>2.0105956208407778</v>
      </c>
      <c r="AC320" s="256">
        <f t="shared" si="345"/>
        <v>3.5842653528167232</v>
      </c>
      <c r="AD320" s="256">
        <f t="shared" si="345"/>
        <v>1.9444498990034107</v>
      </c>
      <c r="AE320" s="256">
        <f t="shared" si="345"/>
        <v>1.1796745267887179</v>
      </c>
      <c r="AF320" s="256">
        <f t="shared" si="345"/>
        <v>1.5333208663792883</v>
      </c>
      <c r="AH320" s="264">
        <f t="shared" si="341"/>
        <v>24.443681931813661</v>
      </c>
      <c r="AI320" s="264">
        <f t="shared" si="342"/>
        <v>24.443681931813661</v>
      </c>
      <c r="AJ320" s="264">
        <f t="shared" si="343"/>
        <v>0</v>
      </c>
      <c r="AN320" s="264">
        <f t="shared" si="344"/>
        <v>0</v>
      </c>
    </row>
    <row r="321" spans="1:40">
      <c r="A321" s="133" t="s">
        <v>21</v>
      </c>
      <c r="B321" s="171"/>
      <c r="C321" s="182"/>
      <c r="D321" s="259">
        <f>SUM(D253:D320)</f>
        <v>356898.19</v>
      </c>
      <c r="E321" s="260">
        <f>SUM(E253:E320)</f>
        <v>0.99999999999999989</v>
      </c>
      <c r="F321" s="259">
        <f>SUM(F253:F320)</f>
        <v>62916.650000000016</v>
      </c>
      <c r="G321" s="259">
        <f t="shared" ref="G321:K321" si="346">SUM(G253:G320)</f>
        <v>38170.78</v>
      </c>
      <c r="H321" s="259">
        <f t="shared" si="346"/>
        <v>49613.729999999996</v>
      </c>
      <c r="I321" s="259">
        <f t="shared" si="346"/>
        <v>64131.76</v>
      </c>
      <c r="J321" s="259">
        <f t="shared" si="346"/>
        <v>54794.35</v>
      </c>
      <c r="K321" s="259">
        <f t="shared" si="346"/>
        <v>87270.920000000042</v>
      </c>
      <c r="L321" s="276">
        <f>'FY21 OM Budget'!H80</f>
        <v>61243.68</v>
      </c>
      <c r="M321" s="276">
        <f>'FY21 OM Budget'!I80</f>
        <v>52428.69</v>
      </c>
      <c r="N321" s="276">
        <f>'FY21 OM Budget'!J80</f>
        <v>68985.180000000008</v>
      </c>
      <c r="O321" s="276">
        <f>'FY21 OM Budget'!K80</f>
        <v>70336.38</v>
      </c>
      <c r="P321" s="276">
        <f>'FY21 OM Budget'!L80</f>
        <v>65056.93</v>
      </c>
      <c r="Q321" s="276">
        <f>'FY21 OM Budget'!M80</f>
        <v>115976.23000000001</v>
      </c>
      <c r="R321" s="263">
        <f t="shared" ref="R321" si="347">F321*(1+R$4)</f>
        <v>62916.650000000016</v>
      </c>
      <c r="S321" s="263">
        <f t="shared" ref="S321" si="348">G321*(1+S$4)</f>
        <v>38170.78</v>
      </c>
      <c r="T321" s="263">
        <f t="shared" ref="T321" si="349">H321*(1+T$4)</f>
        <v>49613.729999999996</v>
      </c>
      <c r="U321" s="263">
        <f t="shared" ref="U321" si="350">I321*(1+U$4)</f>
        <v>64131.76</v>
      </c>
      <c r="V321" s="263">
        <f t="shared" ref="V321" si="351">J321*(1+V$4)</f>
        <v>54794.35</v>
      </c>
      <c r="W321" s="263">
        <f t="shared" ref="W321" si="352">K321*(1+W$4)</f>
        <v>87270.920000000042</v>
      </c>
      <c r="X321" s="263">
        <f t="shared" ref="X321" si="353">L321*(1+X$4)</f>
        <v>61243.68</v>
      </c>
      <c r="Y321" s="263">
        <f t="shared" ref="Y321" si="354">M321*(1+Y$4)</f>
        <v>52428.69</v>
      </c>
      <c r="Z321" s="263">
        <f t="shared" ref="Z321" si="355">N321*(1+Z$4)</f>
        <v>68985.180000000008</v>
      </c>
      <c r="AA321" s="263">
        <f t="shared" ref="AA321" si="356">O321*(1+AA$4)</f>
        <v>70336.38</v>
      </c>
      <c r="AB321" s="263">
        <f t="shared" ref="AB321" si="357">P321*(1+AB$4)</f>
        <v>65056.93</v>
      </c>
      <c r="AC321" s="263">
        <f t="shared" ref="AC321" si="358">Q321*(1+AC$4)</f>
        <v>115976.23000000001</v>
      </c>
      <c r="AD321" s="263">
        <f t="shared" ref="AD321" si="359">R321*(1+AD$4)</f>
        <v>62916.650000000016</v>
      </c>
      <c r="AE321" s="263">
        <f t="shared" ref="AE321" si="360">S321*(1+AE$4)</f>
        <v>38170.78</v>
      </c>
      <c r="AF321" s="263">
        <f t="shared" ref="AF321" si="361">T321*(1+AF$4)</f>
        <v>49613.729999999996</v>
      </c>
      <c r="AH321" s="264">
        <f t="shared" si="341"/>
        <v>790925.28000000014</v>
      </c>
      <c r="AI321" s="264">
        <f t="shared" si="342"/>
        <v>790925.28</v>
      </c>
      <c r="AJ321" s="264">
        <f t="shared" si="343"/>
        <v>0</v>
      </c>
      <c r="AN321" s="88"/>
    </row>
    <row r="322" spans="1:40">
      <c r="A322" s="145"/>
      <c r="B322" s="171"/>
      <c r="C322" s="182"/>
      <c r="D322" s="256">
        <f>D321-SUM(F321:K321)</f>
        <v>0</v>
      </c>
      <c r="F322" s="256">
        <f>F321-'Div 9 history'!B321</f>
        <v>0</v>
      </c>
      <c r="G322" s="256">
        <f>G321-'Div 9 history'!C321</f>
        <v>0</v>
      </c>
      <c r="H322" s="256">
        <f>H321-'Div 9 history'!D321</f>
        <v>0</v>
      </c>
      <c r="I322" s="256">
        <f>I321-'Div 9 history'!E321</f>
        <v>0</v>
      </c>
      <c r="J322" s="256">
        <f>J321-'Div 9 history'!F321</f>
        <v>0</v>
      </c>
      <c r="K322" s="256">
        <f>K321-'Div 9 history'!G321</f>
        <v>0</v>
      </c>
      <c r="L322" s="256">
        <f t="shared" ref="L322:U322" si="362">L321-SUM(L253:L320)</f>
        <v>0</v>
      </c>
      <c r="M322" s="256">
        <f t="shared" ref="M322" si="363">M321-SUM(M253:M320)</f>
        <v>0</v>
      </c>
      <c r="N322" s="256">
        <f t="shared" ref="N322" si="364">N321-SUM(N253:N320)</f>
        <v>0</v>
      </c>
      <c r="O322" s="256">
        <f t="shared" ref="O322" si="365">O321-SUM(O253:O320)</f>
        <v>0</v>
      </c>
      <c r="P322" s="256">
        <f t="shared" ref="P322" si="366">P321-SUM(P253:P320)</f>
        <v>0</v>
      </c>
      <c r="Q322" s="256">
        <f t="shared" ref="Q322" si="367">Q321-SUM(Q253:Q320)</f>
        <v>0</v>
      </c>
      <c r="R322" s="256">
        <f t="shared" ref="R322" si="368">R321-SUM(R253:R320)</f>
        <v>0</v>
      </c>
      <c r="S322" s="256">
        <f t="shared" ref="S322" si="369">S321-SUM(S253:S320)</f>
        <v>0</v>
      </c>
      <c r="T322" s="256">
        <f t="shared" ref="T322" si="370">T321-SUM(T253:T320)</f>
        <v>0</v>
      </c>
      <c r="U322" s="256">
        <f t="shared" si="362"/>
        <v>0</v>
      </c>
      <c r="V322" s="256">
        <f t="shared" ref="V322" si="371">V321-SUM(V253:V320)</f>
        <v>0</v>
      </c>
      <c r="W322" s="256">
        <f t="shared" ref="W322" si="372">W321-SUM(W253:W320)</f>
        <v>0</v>
      </c>
      <c r="X322" s="256">
        <f t="shared" ref="X322" si="373">X321-SUM(X253:X320)</f>
        <v>0</v>
      </c>
      <c r="Y322" s="256">
        <f t="shared" ref="Y322" si="374">Y321-SUM(Y253:Y320)</f>
        <v>0</v>
      </c>
      <c r="Z322" s="256">
        <f t="shared" ref="Z322" si="375">Z321-SUM(Z253:Z320)</f>
        <v>0</v>
      </c>
      <c r="AA322" s="256">
        <f t="shared" ref="AA322" si="376">AA321-SUM(AA253:AA320)</f>
        <v>0</v>
      </c>
      <c r="AB322" s="256">
        <f t="shared" ref="AB322" si="377">AB321-SUM(AB253:AB320)</f>
        <v>0</v>
      </c>
      <c r="AC322" s="256">
        <f t="shared" ref="AC322" si="378">AC321-SUM(AC253:AC320)</f>
        <v>0</v>
      </c>
      <c r="AD322" s="256">
        <f t="shared" ref="AD322" si="379">AD321-SUM(AD253:AD320)</f>
        <v>0</v>
      </c>
      <c r="AE322" s="256">
        <f t="shared" ref="AE322" si="380">AE321-SUM(AE253:AE320)</f>
        <v>0</v>
      </c>
      <c r="AF322" s="256">
        <f t="shared" ref="AF322" si="381">AF321-SUM(AF253:AF320)</f>
        <v>0</v>
      </c>
    </row>
    <row r="323" spans="1:40">
      <c r="A323" s="145" t="s">
        <v>460</v>
      </c>
      <c r="B323" s="125" t="str">
        <f t="shared" si="201"/>
        <v>8700-04201</v>
      </c>
      <c r="C323" s="255" t="str">
        <f t="shared" ref="C323" si="382">LEFT(B323,4)</f>
        <v>8700</v>
      </c>
      <c r="D323" s="256">
        <f>SUM($F323:K323)</f>
        <v>0</v>
      </c>
      <c r="E323" s="257">
        <f t="shared" ref="E323:E325" si="383">D323/$D$327</f>
        <v>0</v>
      </c>
      <c r="F323" s="258">
        <f>'Div 9 history'!B323</f>
        <v>0</v>
      </c>
      <c r="G323" s="258">
        <f>'Div 9 history'!C323</f>
        <v>0</v>
      </c>
      <c r="H323" s="258">
        <f>'Div 9 history'!D323</f>
        <v>0</v>
      </c>
      <c r="I323" s="258">
        <f>'Div 9 history'!E323</f>
        <v>0</v>
      </c>
      <c r="J323" s="258">
        <f>'Div 9 history'!F323</f>
        <v>0</v>
      </c>
      <c r="K323" s="258">
        <f>'Div 9 history'!G323</f>
        <v>0</v>
      </c>
      <c r="L323" s="256">
        <f t="shared" ref="L323:AF326" si="384">$E323*L$327</f>
        <v>0</v>
      </c>
      <c r="M323" s="256">
        <f t="shared" si="384"/>
        <v>0</v>
      </c>
      <c r="N323" s="256">
        <f t="shared" si="384"/>
        <v>0</v>
      </c>
      <c r="O323" s="256">
        <f t="shared" si="384"/>
        <v>0</v>
      </c>
      <c r="P323" s="256">
        <f t="shared" si="384"/>
        <v>0</v>
      </c>
      <c r="Q323" s="256">
        <f t="shared" si="384"/>
        <v>0</v>
      </c>
      <c r="R323" s="256">
        <f t="shared" si="384"/>
        <v>0</v>
      </c>
      <c r="S323" s="256">
        <f t="shared" si="384"/>
        <v>0</v>
      </c>
      <c r="T323" s="256">
        <f t="shared" si="384"/>
        <v>0</v>
      </c>
      <c r="U323" s="256">
        <f t="shared" si="384"/>
        <v>0</v>
      </c>
      <c r="V323" s="256">
        <f t="shared" si="384"/>
        <v>0</v>
      </c>
      <c r="W323" s="256">
        <f t="shared" si="384"/>
        <v>0</v>
      </c>
      <c r="X323" s="256">
        <f t="shared" si="384"/>
        <v>0</v>
      </c>
      <c r="Y323" s="256">
        <f t="shared" si="384"/>
        <v>0</v>
      </c>
      <c r="Z323" s="256">
        <f t="shared" si="384"/>
        <v>0</v>
      </c>
      <c r="AA323" s="256">
        <f t="shared" si="384"/>
        <v>0</v>
      </c>
      <c r="AB323" s="256">
        <f t="shared" si="384"/>
        <v>0</v>
      </c>
      <c r="AC323" s="256">
        <f t="shared" si="384"/>
        <v>0</v>
      </c>
      <c r="AD323" s="256">
        <f t="shared" si="384"/>
        <v>0</v>
      </c>
      <c r="AE323" s="256">
        <f t="shared" si="384"/>
        <v>0</v>
      </c>
      <c r="AF323" s="256">
        <f t="shared" si="384"/>
        <v>0</v>
      </c>
      <c r="AH323" s="264">
        <f t="shared" ref="AH323" si="385">SUM(F323:Q323)</f>
        <v>0</v>
      </c>
      <c r="AI323" s="264">
        <f t="shared" ref="AI323" si="386">SUM(U323:AF323)</f>
        <v>0</v>
      </c>
      <c r="AJ323" s="264">
        <f t="shared" ref="AJ323:AJ327" si="387">AI323-AH323</f>
        <v>0</v>
      </c>
      <c r="AN323" s="264">
        <f t="shared" ref="AN323" si="388">AJ323</f>
        <v>0</v>
      </c>
    </row>
    <row r="324" spans="1:40">
      <c r="A324" s="145" t="s">
        <v>462</v>
      </c>
      <c r="B324" s="125" t="str">
        <f t="shared" ref="B324:B326" si="389">RIGHT(A324,10)</f>
        <v>8700-04212</v>
      </c>
      <c r="C324" s="255" t="str">
        <f t="shared" ref="C324:C326" si="390">LEFT(B324,4)</f>
        <v>8700</v>
      </c>
      <c r="D324" s="256">
        <f>SUM($F324:K324)</f>
        <v>921.41</v>
      </c>
      <c r="E324" s="257">
        <f t="shared" si="383"/>
        <v>0.20329809743817168</v>
      </c>
      <c r="F324" s="258">
        <f>'Div 9 history'!B324</f>
        <v>209.07</v>
      </c>
      <c r="G324" s="258">
        <f>'Div 9 history'!C324</f>
        <v>122.97</v>
      </c>
      <c r="H324" s="258">
        <f>'Div 9 history'!D324</f>
        <v>103.23</v>
      </c>
      <c r="I324" s="258">
        <f>'Div 9 history'!E324</f>
        <v>119.33</v>
      </c>
      <c r="J324" s="258">
        <f>'Div 9 history'!F324</f>
        <v>182.9</v>
      </c>
      <c r="K324" s="258">
        <f>'Div 9 history'!G324</f>
        <v>183.91</v>
      </c>
      <c r="L324" s="256">
        <f t="shared" si="384"/>
        <v>1051.6468271808415</v>
      </c>
      <c r="M324" s="256">
        <f t="shared" si="384"/>
        <v>896.40839997705348</v>
      </c>
      <c r="N324" s="256">
        <f t="shared" si="384"/>
        <v>687.58466025051223</v>
      </c>
      <c r="O324" s="256">
        <f t="shared" si="384"/>
        <v>831.08668828919463</v>
      </c>
      <c r="P324" s="256">
        <f t="shared" si="384"/>
        <v>283.54392245896673</v>
      </c>
      <c r="Q324" s="256">
        <f t="shared" si="384"/>
        <v>842.77632889188953</v>
      </c>
      <c r="R324" s="256">
        <f t="shared" si="384"/>
        <v>42.503533231398549</v>
      </c>
      <c r="S324" s="256">
        <f t="shared" si="384"/>
        <v>24.999567041971972</v>
      </c>
      <c r="T324" s="256">
        <f t="shared" si="384"/>
        <v>20.986462598542463</v>
      </c>
      <c r="U324" s="256">
        <f t="shared" si="384"/>
        <v>68.859098583283128</v>
      </c>
      <c r="V324" s="256">
        <f t="shared" si="384"/>
        <v>726.67278544494957</v>
      </c>
      <c r="W324" s="256">
        <f t="shared" si="384"/>
        <v>37.38855309985415</v>
      </c>
      <c r="X324" s="256">
        <f t="shared" si="384"/>
        <v>1051.6468271808415</v>
      </c>
      <c r="Y324" s="256">
        <f t="shared" si="384"/>
        <v>896.40839997705348</v>
      </c>
      <c r="Z324" s="256">
        <f t="shared" si="384"/>
        <v>687.58466025051223</v>
      </c>
      <c r="AA324" s="256">
        <f t="shared" si="384"/>
        <v>831.08668828919463</v>
      </c>
      <c r="AB324" s="256">
        <f t="shared" si="384"/>
        <v>283.54392245896673</v>
      </c>
      <c r="AC324" s="256">
        <f t="shared" si="384"/>
        <v>842.77632889188953</v>
      </c>
      <c r="AD324" s="256">
        <f t="shared" si="384"/>
        <v>42.503533231398549</v>
      </c>
      <c r="AE324" s="256">
        <f t="shared" si="384"/>
        <v>24.999567041971972</v>
      </c>
      <c r="AF324" s="256">
        <f t="shared" si="384"/>
        <v>20.986462598542463</v>
      </c>
      <c r="AH324" s="264">
        <f t="shared" ref="AH324:AH326" si="391">SUM(F324:Q324)</f>
        <v>5514.4568270484579</v>
      </c>
      <c r="AI324" s="264">
        <f t="shared" ref="AI324:AI326" si="392">SUM(U324:AF324)</f>
        <v>5514.4568270484579</v>
      </c>
      <c r="AJ324" s="264">
        <f t="shared" ref="AJ324:AJ326" si="393">AI324-AH324</f>
        <v>0</v>
      </c>
      <c r="AN324" s="264">
        <f t="shared" ref="AN324:AN326" si="394">AJ324</f>
        <v>0</v>
      </c>
    </row>
    <row r="325" spans="1:40">
      <c r="A325" s="145" t="s">
        <v>1028</v>
      </c>
      <c r="B325" s="125" t="str">
        <f t="shared" si="389"/>
        <v>9020-04212</v>
      </c>
      <c r="C325" s="255" t="str">
        <f t="shared" si="390"/>
        <v>9020</v>
      </c>
      <c r="D325" s="256">
        <f>SUM($F325:K325)</f>
        <v>3391.52</v>
      </c>
      <c r="E325" s="257">
        <f t="shared" si="383"/>
        <v>0.74829832910811478</v>
      </c>
      <c r="F325" s="258">
        <f>'Div 9 history'!B325</f>
        <v>0</v>
      </c>
      <c r="G325" s="258">
        <f>'Div 9 history'!C325</f>
        <v>0</v>
      </c>
      <c r="H325" s="258">
        <f>'Div 9 history'!D325</f>
        <v>0</v>
      </c>
      <c r="I325" s="258">
        <f>'Div 9 history'!E325</f>
        <v>0</v>
      </c>
      <c r="J325" s="258">
        <f>'Div 9 history'!F325</f>
        <v>3391.52</v>
      </c>
      <c r="K325" s="258">
        <f>'Div 9 history'!G325</f>
        <v>0</v>
      </c>
      <c r="L325" s="256">
        <f t="shared" si="384"/>
        <v>3870.8948755932406</v>
      </c>
      <c r="M325" s="256">
        <f t="shared" si="384"/>
        <v>3299.4942714862837</v>
      </c>
      <c r="N325" s="256">
        <f t="shared" si="384"/>
        <v>2530.8571937930101</v>
      </c>
      <c r="O325" s="256">
        <f t="shared" si="384"/>
        <v>3059.0585353605552</v>
      </c>
      <c r="P325" s="256">
        <f t="shared" si="384"/>
        <v>1043.6666455736697</v>
      </c>
      <c r="Q325" s="256">
        <f t="shared" si="384"/>
        <v>3102.0856892842721</v>
      </c>
      <c r="R325" s="256">
        <f t="shared" si="384"/>
        <v>156.44673166663355</v>
      </c>
      <c r="S325" s="256">
        <f t="shared" si="384"/>
        <v>92.018245530424878</v>
      </c>
      <c r="T325" s="256">
        <f t="shared" si="384"/>
        <v>77.246836513830686</v>
      </c>
      <c r="U325" s="256">
        <f t="shared" si="384"/>
        <v>253.45612705220955</v>
      </c>
      <c r="V325" s="256">
        <f t="shared" si="384"/>
        <v>2674.7325135306278</v>
      </c>
      <c r="W325" s="256">
        <f t="shared" si="384"/>
        <v>137.61954570627339</v>
      </c>
      <c r="X325" s="256">
        <f t="shared" si="384"/>
        <v>3870.8948755932406</v>
      </c>
      <c r="Y325" s="256">
        <f t="shared" si="384"/>
        <v>3299.4942714862837</v>
      </c>
      <c r="Z325" s="256">
        <f t="shared" si="384"/>
        <v>2530.8571937930101</v>
      </c>
      <c r="AA325" s="256">
        <f t="shared" si="384"/>
        <v>3059.0585353605552</v>
      </c>
      <c r="AB325" s="256">
        <f t="shared" si="384"/>
        <v>1043.6666455736697</v>
      </c>
      <c r="AC325" s="256">
        <f t="shared" si="384"/>
        <v>3102.0856892842721</v>
      </c>
      <c r="AD325" s="256">
        <f t="shared" si="384"/>
        <v>156.44673166663355</v>
      </c>
      <c r="AE325" s="256">
        <f t="shared" si="384"/>
        <v>92.018245530424878</v>
      </c>
      <c r="AF325" s="256">
        <f t="shared" si="384"/>
        <v>77.246836513830686</v>
      </c>
      <c r="AH325" s="264">
        <f t="shared" si="391"/>
        <v>20297.577211091029</v>
      </c>
      <c r="AI325" s="264">
        <f t="shared" si="392"/>
        <v>20297.577211091029</v>
      </c>
      <c r="AJ325" s="264">
        <f t="shared" si="393"/>
        <v>0</v>
      </c>
      <c r="AN325" s="264">
        <f t="shared" si="394"/>
        <v>0</v>
      </c>
    </row>
    <row r="326" spans="1:40">
      <c r="A326" s="145" t="s">
        <v>741</v>
      </c>
      <c r="B326" s="125" t="str">
        <f t="shared" si="389"/>
        <v>9210-04212</v>
      </c>
      <c r="C326" s="255" t="str">
        <f t="shared" si="390"/>
        <v>9210</v>
      </c>
      <c r="D326" s="256">
        <f>SUM($F326:K326)</f>
        <v>219.38</v>
      </c>
      <c r="E326" s="257">
        <f>D326/$D$327</f>
        <v>4.840357345371344E-2</v>
      </c>
      <c r="F326" s="258">
        <f>'Div 9 history'!B326</f>
        <v>0</v>
      </c>
      <c r="G326" s="258">
        <f>'Div 9 history'!C326</f>
        <v>0</v>
      </c>
      <c r="H326" s="258">
        <f>'Div 9 history'!D326</f>
        <v>0</v>
      </c>
      <c r="I326" s="258">
        <f>'Div 9 history'!E326</f>
        <v>219.38</v>
      </c>
      <c r="J326" s="258">
        <f>'Div 9 history'!F326</f>
        <v>0</v>
      </c>
      <c r="K326" s="258">
        <f>'Div 9 history'!G326</f>
        <v>0</v>
      </c>
      <c r="L326" s="256">
        <f t="shared" si="384"/>
        <v>250.38829722591788</v>
      </c>
      <c r="M326" s="256">
        <f t="shared" si="384"/>
        <v>213.42732853666229</v>
      </c>
      <c r="N326" s="256">
        <f t="shared" si="384"/>
        <v>163.7081459564769</v>
      </c>
      <c r="O326" s="256">
        <f t="shared" si="384"/>
        <v>197.87477635024962</v>
      </c>
      <c r="P326" s="256">
        <f t="shared" si="384"/>
        <v>67.509431967363199</v>
      </c>
      <c r="Q326" s="256">
        <f t="shared" si="384"/>
        <v>200.65798182383816</v>
      </c>
      <c r="R326" s="256">
        <f t="shared" si="384"/>
        <v>10.119735101967869</v>
      </c>
      <c r="S326" s="256">
        <f t="shared" si="384"/>
        <v>5.9521874276031417</v>
      </c>
      <c r="T326" s="256">
        <f t="shared" si="384"/>
        <v>4.9967008876268384</v>
      </c>
      <c r="U326" s="256">
        <f t="shared" si="384"/>
        <v>16.394774364507278</v>
      </c>
      <c r="V326" s="256">
        <f t="shared" si="384"/>
        <v>173.01470102442241</v>
      </c>
      <c r="W326" s="256">
        <f t="shared" si="384"/>
        <v>8.9019011938724386</v>
      </c>
      <c r="X326" s="256">
        <f t="shared" si="384"/>
        <v>250.38829722591788</v>
      </c>
      <c r="Y326" s="256">
        <f t="shared" si="384"/>
        <v>213.42732853666229</v>
      </c>
      <c r="Z326" s="256">
        <f t="shared" si="384"/>
        <v>163.7081459564769</v>
      </c>
      <c r="AA326" s="256">
        <f t="shared" si="384"/>
        <v>197.87477635024962</v>
      </c>
      <c r="AB326" s="256">
        <f t="shared" si="384"/>
        <v>67.509431967363199</v>
      </c>
      <c r="AC326" s="256">
        <f t="shared" si="384"/>
        <v>200.65798182383816</v>
      </c>
      <c r="AD326" s="256">
        <f t="shared" si="384"/>
        <v>10.119735101967869</v>
      </c>
      <c r="AE326" s="256">
        <f t="shared" si="384"/>
        <v>5.9521874276031417</v>
      </c>
      <c r="AF326" s="256">
        <f t="shared" si="384"/>
        <v>4.9967008876268384</v>
      </c>
      <c r="AH326" s="264">
        <f t="shared" si="391"/>
        <v>1312.9459618605081</v>
      </c>
      <c r="AI326" s="264">
        <f t="shared" si="392"/>
        <v>1312.9459618605079</v>
      </c>
      <c r="AJ326" s="264">
        <f t="shared" si="393"/>
        <v>0</v>
      </c>
      <c r="AN326" s="264">
        <f t="shared" si="394"/>
        <v>0</v>
      </c>
    </row>
    <row r="327" spans="1:40">
      <c r="A327" s="133" t="s">
        <v>22</v>
      </c>
      <c r="B327" s="171"/>
      <c r="C327" s="182"/>
      <c r="D327" s="259">
        <f>SUM(D323:D326)</f>
        <v>4532.3100000000004</v>
      </c>
      <c r="E327" s="260">
        <f>SUM(E323:E326)</f>
        <v>0.99999999999999989</v>
      </c>
      <c r="F327" s="259">
        <f>SUM(F323:F326)</f>
        <v>209.07</v>
      </c>
      <c r="G327" s="259">
        <f t="shared" ref="G327:K327" si="395">SUM(G323:G326)</f>
        <v>122.97</v>
      </c>
      <c r="H327" s="259">
        <f t="shared" si="395"/>
        <v>103.23</v>
      </c>
      <c r="I327" s="259">
        <f t="shared" si="395"/>
        <v>338.71</v>
      </c>
      <c r="J327" s="259">
        <f t="shared" si="395"/>
        <v>3574.42</v>
      </c>
      <c r="K327" s="259">
        <f t="shared" si="395"/>
        <v>183.91</v>
      </c>
      <c r="L327" s="262">
        <f>'FY21 OM Budget'!H84</f>
        <v>5172.93</v>
      </c>
      <c r="M327" s="262">
        <f>'FY21 OM Budget'!I84</f>
        <v>4409.33</v>
      </c>
      <c r="N327" s="262">
        <f>'FY21 OM Budget'!J84</f>
        <v>3382.1499999999996</v>
      </c>
      <c r="O327" s="262">
        <f>'FY21 OM Budget'!K84</f>
        <v>4088.02</v>
      </c>
      <c r="P327" s="262">
        <f>'FY21 OM Budget'!L84</f>
        <v>1394.7199999999998</v>
      </c>
      <c r="Q327" s="262">
        <f>'FY21 OM Budget'!M84</f>
        <v>4145.5200000000004</v>
      </c>
      <c r="R327" s="263">
        <f t="shared" ref="R327" si="396">F327*(1+R$4)</f>
        <v>209.07</v>
      </c>
      <c r="S327" s="263">
        <f t="shared" ref="S327" si="397">G327*(1+S$4)</f>
        <v>122.97</v>
      </c>
      <c r="T327" s="263">
        <f t="shared" ref="T327" si="398">H327*(1+T$4)</f>
        <v>103.23</v>
      </c>
      <c r="U327" s="263">
        <f t="shared" ref="U327" si="399">I327*(1+U$4)</f>
        <v>338.71</v>
      </c>
      <c r="V327" s="263">
        <f t="shared" ref="V327" si="400">J327*(1+V$4)</f>
        <v>3574.42</v>
      </c>
      <c r="W327" s="263">
        <f t="shared" ref="W327" si="401">K327*(1+W$4)</f>
        <v>183.91</v>
      </c>
      <c r="X327" s="263">
        <f t="shared" ref="X327" si="402">L327*(1+X$4)</f>
        <v>5172.93</v>
      </c>
      <c r="Y327" s="263">
        <f t="shared" ref="Y327" si="403">M327*(1+Y$4)</f>
        <v>4409.33</v>
      </c>
      <c r="Z327" s="263">
        <f t="shared" ref="Z327" si="404">N327*(1+Z$4)</f>
        <v>3382.1499999999996</v>
      </c>
      <c r="AA327" s="263">
        <f t="shared" ref="AA327" si="405">O327*(1+AA$4)</f>
        <v>4088.02</v>
      </c>
      <c r="AB327" s="263">
        <f t="shared" ref="AB327" si="406">P327*(1+AB$4)</f>
        <v>1394.7199999999998</v>
      </c>
      <c r="AC327" s="263">
        <f t="shared" ref="AC327" si="407">Q327*(1+AC$4)</f>
        <v>4145.5200000000004</v>
      </c>
      <c r="AD327" s="263">
        <f t="shared" ref="AD327" si="408">R327*(1+AD$4)</f>
        <v>209.07</v>
      </c>
      <c r="AE327" s="263">
        <f t="shared" ref="AE327" si="409">S327*(1+AE$4)</f>
        <v>122.97</v>
      </c>
      <c r="AF327" s="263">
        <f t="shared" ref="AF327" si="410">T327*(1+AF$4)</f>
        <v>103.23</v>
      </c>
      <c r="AH327" s="264">
        <f>SUM(F327:Q327)</f>
        <v>27124.980000000003</v>
      </c>
      <c r="AI327" s="264">
        <f>SUM(U327:AF327)</f>
        <v>27124.980000000003</v>
      </c>
      <c r="AJ327" s="264">
        <f t="shared" si="387"/>
        <v>0</v>
      </c>
    </row>
    <row r="328" spans="1:40">
      <c r="A328" s="145"/>
      <c r="B328" s="171"/>
      <c r="C328" s="182"/>
      <c r="D328" s="256">
        <f>D327-SUM(F327:K327)</f>
        <v>0</v>
      </c>
      <c r="F328" s="256">
        <f>F327-'Div 9 history'!B327</f>
        <v>0</v>
      </c>
      <c r="G328" s="256">
        <f>G327-'Div 9 history'!C327</f>
        <v>0</v>
      </c>
      <c r="H328" s="256">
        <f>H327-'Div 9 history'!D327</f>
        <v>0</v>
      </c>
      <c r="I328" s="256">
        <f>I327-'Div 9 history'!E327</f>
        <v>0</v>
      </c>
      <c r="J328" s="256">
        <f>J327-'Div 9 history'!F327</f>
        <v>0</v>
      </c>
      <c r="K328" s="256">
        <f>K327-'Div 9 history'!G327</f>
        <v>0</v>
      </c>
      <c r="L328" s="256">
        <f>L327-SUM(L323:L326)</f>
        <v>0</v>
      </c>
      <c r="M328" s="256">
        <f t="shared" ref="M328:T328" si="411">M327-SUM(M323:M326)</f>
        <v>0</v>
      </c>
      <c r="N328" s="256">
        <f t="shared" si="411"/>
        <v>0</v>
      </c>
      <c r="O328" s="256">
        <f t="shared" si="411"/>
        <v>0</v>
      </c>
      <c r="P328" s="256">
        <f t="shared" si="411"/>
        <v>0</v>
      </c>
      <c r="Q328" s="256">
        <f t="shared" si="411"/>
        <v>0</v>
      </c>
      <c r="R328" s="256">
        <f t="shared" si="411"/>
        <v>0</v>
      </c>
      <c r="S328" s="256">
        <f t="shared" si="411"/>
        <v>0</v>
      </c>
      <c r="T328" s="256">
        <f t="shared" si="411"/>
        <v>0</v>
      </c>
      <c r="U328" s="256">
        <f>U327-SUM(U323:U326)</f>
        <v>0</v>
      </c>
      <c r="V328" s="256">
        <f t="shared" ref="V328:AF328" si="412">V327-SUM(V323:V326)</f>
        <v>0</v>
      </c>
      <c r="W328" s="256">
        <f t="shared" si="412"/>
        <v>0</v>
      </c>
      <c r="X328" s="256">
        <f t="shared" si="412"/>
        <v>0</v>
      </c>
      <c r="Y328" s="256">
        <f t="shared" si="412"/>
        <v>0</v>
      </c>
      <c r="Z328" s="256">
        <f t="shared" si="412"/>
        <v>0</v>
      </c>
      <c r="AA328" s="256">
        <f t="shared" si="412"/>
        <v>0</v>
      </c>
      <c r="AB328" s="256">
        <f t="shared" si="412"/>
        <v>0</v>
      </c>
      <c r="AC328" s="256">
        <f t="shared" si="412"/>
        <v>0</v>
      </c>
      <c r="AD328" s="256">
        <f t="shared" si="412"/>
        <v>0</v>
      </c>
      <c r="AE328" s="256">
        <f t="shared" si="412"/>
        <v>0</v>
      </c>
      <c r="AF328" s="256">
        <f t="shared" si="412"/>
        <v>0</v>
      </c>
    </row>
    <row r="329" spans="1:40">
      <c r="A329" s="145" t="s">
        <v>466</v>
      </c>
      <c r="B329" s="125" t="str">
        <f t="shared" si="201"/>
        <v>8700-05310</v>
      </c>
      <c r="C329" s="255" t="str">
        <f t="shared" ref="C329" si="413">LEFT(B329,4)</f>
        <v>8700</v>
      </c>
      <c r="D329" s="256">
        <f>SUM($F329:K329)</f>
        <v>21500.45</v>
      </c>
      <c r="E329" s="257">
        <f>D329/$D$363</f>
        <v>0.19196691523927376</v>
      </c>
      <c r="F329" s="258">
        <f>'Div 9 history'!B329</f>
        <v>3425.14</v>
      </c>
      <c r="G329" s="258">
        <f>'Div 9 history'!C329</f>
        <v>3985.9</v>
      </c>
      <c r="H329" s="258">
        <f>'Div 9 history'!D329</f>
        <v>3508.66</v>
      </c>
      <c r="I329" s="258">
        <f>'Div 9 history'!E329</f>
        <v>2653.4</v>
      </c>
      <c r="J329" s="258">
        <f>'Div 9 history'!F329</f>
        <v>4397.01</v>
      </c>
      <c r="K329" s="258">
        <f>'Div 9 history'!G329</f>
        <v>3530.34</v>
      </c>
      <c r="L329" s="256">
        <f t="shared" ref="L329:AA344" si="414">$E329*L$363</f>
        <v>1776.5194236988109</v>
      </c>
      <c r="M329" s="256">
        <f t="shared" si="414"/>
        <v>3032.7893104076652</v>
      </c>
      <c r="N329" s="256">
        <f t="shared" si="414"/>
        <v>2538.820044113967</v>
      </c>
      <c r="O329" s="256">
        <f t="shared" si="414"/>
        <v>2439.0740349556399</v>
      </c>
      <c r="P329" s="256">
        <f t="shared" si="414"/>
        <v>2455.5831896662189</v>
      </c>
      <c r="Q329" s="256">
        <f t="shared" si="414"/>
        <v>2425.4443839736523</v>
      </c>
      <c r="R329" s="256">
        <f t="shared" si="414"/>
        <v>2854.7227195008682</v>
      </c>
      <c r="S329" s="256">
        <f t="shared" si="414"/>
        <v>3184.1820984419687</v>
      </c>
      <c r="T329" s="256">
        <f t="shared" si="414"/>
        <v>2856.6961393895272</v>
      </c>
      <c r="U329" s="256">
        <f t="shared" si="414"/>
        <v>6120.5733026930802</v>
      </c>
      <c r="V329" s="256">
        <f t="shared" si="414"/>
        <v>3266.4341626145392</v>
      </c>
      <c r="W329" s="256">
        <f t="shared" si="414"/>
        <v>3217.8415773600223</v>
      </c>
      <c r="X329" s="256">
        <f t="shared" si="414"/>
        <v>1776.5194236988109</v>
      </c>
      <c r="Y329" s="256">
        <f t="shared" si="414"/>
        <v>3032.7893104076652</v>
      </c>
      <c r="Z329" s="256">
        <f t="shared" si="414"/>
        <v>2538.820044113967</v>
      </c>
      <c r="AA329" s="256">
        <f t="shared" si="414"/>
        <v>2439.0740349556399</v>
      </c>
      <c r="AB329" s="256">
        <f t="shared" ref="V329:AF344" si="415">$E329*AB$363</f>
        <v>2455.5831896662189</v>
      </c>
      <c r="AC329" s="256">
        <f t="shared" si="415"/>
        <v>2425.4443839736523</v>
      </c>
      <c r="AD329" s="256">
        <f t="shared" si="415"/>
        <v>2854.7227195008682</v>
      </c>
      <c r="AE329" s="256">
        <f t="shared" si="415"/>
        <v>3184.1820984419687</v>
      </c>
      <c r="AF329" s="256">
        <f t="shared" si="415"/>
        <v>2856.6961393895272</v>
      </c>
      <c r="AH329" s="264">
        <f t="shared" ref="AH329" si="416">SUM(F329:Q329)</f>
        <v>36168.680386815948</v>
      </c>
      <c r="AI329" s="264">
        <f t="shared" ref="AI329" si="417">SUM(U329:AF329)</f>
        <v>36168.680386815962</v>
      </c>
      <c r="AJ329" s="264">
        <f t="shared" ref="AJ329:AJ363" si="418">AI329-AH329</f>
        <v>0</v>
      </c>
      <c r="AN329" s="264">
        <f t="shared" ref="AN329" si="419">AJ329</f>
        <v>0</v>
      </c>
    </row>
    <row r="330" spans="1:40">
      <c r="A330" s="145" t="s">
        <v>468</v>
      </c>
      <c r="B330" s="125" t="str">
        <f t="shared" ref="B330:B362" si="420">RIGHT(A330,10)</f>
        <v>8700-05312</v>
      </c>
      <c r="C330" s="255" t="str">
        <f t="shared" ref="C330:C362" si="421">LEFT(B330,4)</f>
        <v>8700</v>
      </c>
      <c r="D330" s="256">
        <f>SUM($F330:K330)</f>
        <v>1632.44</v>
      </c>
      <c r="E330" s="257">
        <f t="shared" ref="E330:E362" si="422">D330/$D$363</f>
        <v>1.4575251732554436E-2</v>
      </c>
      <c r="F330" s="258">
        <f>'Div 9 history'!B330</f>
        <v>210.2</v>
      </c>
      <c r="G330" s="258">
        <f>'Div 9 history'!C330</f>
        <v>351.59</v>
      </c>
      <c r="H330" s="258">
        <f>'Div 9 history'!D330</f>
        <v>218.03</v>
      </c>
      <c r="I330" s="258">
        <f>'Div 9 history'!E330</f>
        <v>298.87</v>
      </c>
      <c r="J330" s="258">
        <f>'Div 9 history'!F330</f>
        <v>244.09</v>
      </c>
      <c r="K330" s="258">
        <f>'Div 9 history'!G330</f>
        <v>309.66000000000003</v>
      </c>
      <c r="L330" s="256">
        <f t="shared" si="414"/>
        <v>134.88375210857851</v>
      </c>
      <c r="M330" s="256">
        <f t="shared" si="414"/>
        <v>230.26711449676117</v>
      </c>
      <c r="N330" s="256">
        <f t="shared" si="414"/>
        <v>192.76207673855217</v>
      </c>
      <c r="O330" s="256">
        <f t="shared" si="414"/>
        <v>185.18877593831687</v>
      </c>
      <c r="P330" s="256">
        <f t="shared" si="414"/>
        <v>186.44224758731664</v>
      </c>
      <c r="Q330" s="256">
        <f t="shared" si="414"/>
        <v>184.15393306530555</v>
      </c>
      <c r="R330" s="256">
        <f t="shared" si="414"/>
        <v>216.74725674216106</v>
      </c>
      <c r="S330" s="256">
        <f t="shared" si="414"/>
        <v>241.76174102312308</v>
      </c>
      <c r="T330" s="256">
        <f t="shared" si="414"/>
        <v>216.89709032997169</v>
      </c>
      <c r="U330" s="256">
        <f t="shared" si="414"/>
        <v>464.70974710986479</v>
      </c>
      <c r="V330" s="256">
        <f t="shared" si="415"/>
        <v>248.0067991329706</v>
      </c>
      <c r="W330" s="256">
        <f t="shared" si="415"/>
        <v>244.31736566190912</v>
      </c>
      <c r="X330" s="256">
        <f t="shared" si="415"/>
        <v>134.88375210857851</v>
      </c>
      <c r="Y330" s="256">
        <f t="shared" si="415"/>
        <v>230.26711449676117</v>
      </c>
      <c r="Z330" s="256">
        <f t="shared" si="415"/>
        <v>192.76207673855217</v>
      </c>
      <c r="AA330" s="256">
        <f t="shared" si="415"/>
        <v>185.18877593831687</v>
      </c>
      <c r="AB330" s="256">
        <f t="shared" si="415"/>
        <v>186.44224758731664</v>
      </c>
      <c r="AC330" s="256">
        <f t="shared" si="415"/>
        <v>184.15393306530555</v>
      </c>
      <c r="AD330" s="256">
        <f t="shared" si="415"/>
        <v>216.74725674216106</v>
      </c>
      <c r="AE330" s="256">
        <f t="shared" si="415"/>
        <v>241.76174102312308</v>
      </c>
      <c r="AF330" s="256">
        <f t="shared" si="415"/>
        <v>216.89709032997169</v>
      </c>
      <c r="AH330" s="264">
        <f t="shared" ref="AH330:AH362" si="423">SUM(F330:Q330)</f>
        <v>2746.1378999348303</v>
      </c>
      <c r="AI330" s="264">
        <f t="shared" ref="AI330:AI362" si="424">SUM(U330:AF330)</f>
        <v>2746.1378999348317</v>
      </c>
      <c r="AJ330" s="264">
        <f t="shared" ref="AJ330:AJ362" si="425">AI330-AH330</f>
        <v>0</v>
      </c>
      <c r="AN330" s="264">
        <f t="shared" ref="AN330:AN362" si="426">AJ330</f>
        <v>0</v>
      </c>
    </row>
    <row r="331" spans="1:40">
      <c r="A331" s="145" t="s">
        <v>469</v>
      </c>
      <c r="B331" s="125" t="str">
        <f t="shared" si="420"/>
        <v>8700-05314</v>
      </c>
      <c r="C331" s="255" t="str">
        <f t="shared" si="421"/>
        <v>8700</v>
      </c>
      <c r="D331" s="256">
        <f>SUM($F331:K331)</f>
        <v>30215.960000000003</v>
      </c>
      <c r="E331" s="257">
        <f t="shared" si="422"/>
        <v>0.26978340603072432</v>
      </c>
      <c r="F331" s="258">
        <f>'Div 9 history'!B331</f>
        <v>4393.21</v>
      </c>
      <c r="G331" s="258">
        <f>'Div 9 history'!C331</f>
        <v>5416.97</v>
      </c>
      <c r="H331" s="258">
        <f>'Div 9 history'!D331</f>
        <v>4980.75</v>
      </c>
      <c r="I331" s="258">
        <f>'Div 9 history'!E331</f>
        <v>5425.79</v>
      </c>
      <c r="J331" s="258">
        <f>'Div 9 history'!F331</f>
        <v>4832.54</v>
      </c>
      <c r="K331" s="258">
        <f>'Div 9 history'!G331</f>
        <v>5166.7</v>
      </c>
      <c r="L331" s="256">
        <f t="shared" si="414"/>
        <v>2496.656574430132</v>
      </c>
      <c r="M331" s="256">
        <f t="shared" si="414"/>
        <v>4262.1731401763964</v>
      </c>
      <c r="N331" s="256">
        <f t="shared" si="414"/>
        <v>3567.9664797781379</v>
      </c>
      <c r="O331" s="256">
        <f t="shared" si="414"/>
        <v>3427.7870220045734</v>
      </c>
      <c r="P331" s="256">
        <f t="shared" si="414"/>
        <v>3450.9883949232176</v>
      </c>
      <c r="Q331" s="256">
        <f t="shared" si="414"/>
        <v>3408.6324001763928</v>
      </c>
      <c r="R331" s="256">
        <f t="shared" si="414"/>
        <v>4011.9247505763578</v>
      </c>
      <c r="S331" s="256">
        <f t="shared" si="414"/>
        <v>4474.9351255084703</v>
      </c>
      <c r="T331" s="256">
        <f t="shared" si="414"/>
        <v>4014.698123990353</v>
      </c>
      <c r="U331" s="256">
        <f t="shared" si="414"/>
        <v>8601.6338305124791</v>
      </c>
      <c r="V331" s="256">
        <f t="shared" si="415"/>
        <v>4590.529221490453</v>
      </c>
      <c r="W331" s="256">
        <f t="shared" si="415"/>
        <v>4522.2389479218964</v>
      </c>
      <c r="X331" s="256">
        <f t="shared" si="415"/>
        <v>2496.656574430132</v>
      </c>
      <c r="Y331" s="256">
        <f t="shared" si="415"/>
        <v>4262.1731401763964</v>
      </c>
      <c r="Z331" s="256">
        <f t="shared" si="415"/>
        <v>3567.9664797781379</v>
      </c>
      <c r="AA331" s="256">
        <f t="shared" si="415"/>
        <v>3427.7870220045734</v>
      </c>
      <c r="AB331" s="256">
        <f t="shared" si="415"/>
        <v>3450.9883949232176</v>
      </c>
      <c r="AC331" s="256">
        <f t="shared" si="415"/>
        <v>3408.6324001763928</v>
      </c>
      <c r="AD331" s="256">
        <f t="shared" si="415"/>
        <v>4011.9247505763578</v>
      </c>
      <c r="AE331" s="256">
        <f t="shared" si="415"/>
        <v>4474.9351255084703</v>
      </c>
      <c r="AF331" s="256">
        <f t="shared" si="415"/>
        <v>4014.698123990353</v>
      </c>
      <c r="AH331" s="264">
        <f t="shared" si="423"/>
        <v>50830.164011488851</v>
      </c>
      <c r="AI331" s="264">
        <f t="shared" si="424"/>
        <v>50830.164011488858</v>
      </c>
      <c r="AJ331" s="264">
        <f t="shared" si="425"/>
        <v>0</v>
      </c>
      <c r="AN331" s="264">
        <f t="shared" si="426"/>
        <v>0</v>
      </c>
    </row>
    <row r="332" spans="1:40">
      <c r="A332" s="145" t="s">
        <v>470</v>
      </c>
      <c r="B332" s="125" t="str">
        <f t="shared" si="420"/>
        <v>8700-05316</v>
      </c>
      <c r="C332" s="255" t="str">
        <f t="shared" si="421"/>
        <v>8700</v>
      </c>
      <c r="D332" s="256">
        <f>SUM($F332:K332)</f>
        <v>0</v>
      </c>
      <c r="E332" s="257">
        <f t="shared" si="422"/>
        <v>0</v>
      </c>
      <c r="F332" s="258">
        <f>'Div 9 history'!B332</f>
        <v>0</v>
      </c>
      <c r="G332" s="258">
        <f>'Div 9 history'!C332</f>
        <v>0</v>
      </c>
      <c r="H332" s="258">
        <f>'Div 9 history'!D332</f>
        <v>0</v>
      </c>
      <c r="I332" s="258">
        <f>'Div 9 history'!E332</f>
        <v>0</v>
      </c>
      <c r="J332" s="258">
        <f>'Div 9 history'!F332</f>
        <v>0</v>
      </c>
      <c r="K332" s="258">
        <f>'Div 9 history'!G332</f>
        <v>0</v>
      </c>
      <c r="L332" s="256">
        <f t="shared" si="414"/>
        <v>0</v>
      </c>
      <c r="M332" s="256">
        <f t="shared" si="414"/>
        <v>0</v>
      </c>
      <c r="N332" s="256">
        <f t="shared" si="414"/>
        <v>0</v>
      </c>
      <c r="O332" s="256">
        <f t="shared" si="414"/>
        <v>0</v>
      </c>
      <c r="P332" s="256">
        <f t="shared" si="414"/>
        <v>0</v>
      </c>
      <c r="Q332" s="256">
        <f t="shared" si="414"/>
        <v>0</v>
      </c>
      <c r="R332" s="256">
        <f t="shared" si="414"/>
        <v>0</v>
      </c>
      <c r="S332" s="256">
        <f t="shared" si="414"/>
        <v>0</v>
      </c>
      <c r="T332" s="256">
        <f t="shared" si="414"/>
        <v>0</v>
      </c>
      <c r="U332" s="256">
        <f t="shared" si="414"/>
        <v>0</v>
      </c>
      <c r="V332" s="256">
        <f t="shared" si="415"/>
        <v>0</v>
      </c>
      <c r="W332" s="256">
        <f t="shared" si="415"/>
        <v>0</v>
      </c>
      <c r="X332" s="256">
        <f t="shared" si="415"/>
        <v>0</v>
      </c>
      <c r="Y332" s="256">
        <f t="shared" si="415"/>
        <v>0</v>
      </c>
      <c r="Z332" s="256">
        <f t="shared" si="415"/>
        <v>0</v>
      </c>
      <c r="AA332" s="256">
        <f t="shared" si="415"/>
        <v>0</v>
      </c>
      <c r="AB332" s="256">
        <f t="shared" si="415"/>
        <v>0</v>
      </c>
      <c r="AC332" s="256">
        <f t="shared" si="415"/>
        <v>0</v>
      </c>
      <c r="AD332" s="256">
        <f t="shared" si="415"/>
        <v>0</v>
      </c>
      <c r="AE332" s="256">
        <f t="shared" si="415"/>
        <v>0</v>
      </c>
      <c r="AF332" s="256">
        <f t="shared" si="415"/>
        <v>0</v>
      </c>
      <c r="AH332" s="264">
        <f t="shared" si="423"/>
        <v>0</v>
      </c>
      <c r="AI332" s="264">
        <f t="shared" si="424"/>
        <v>0</v>
      </c>
      <c r="AJ332" s="264">
        <f t="shared" si="425"/>
        <v>0</v>
      </c>
      <c r="AN332" s="264">
        <f t="shared" si="426"/>
        <v>0</v>
      </c>
    </row>
    <row r="333" spans="1:40">
      <c r="A333" s="145" t="s">
        <v>473</v>
      </c>
      <c r="B333" s="125" t="str">
        <f t="shared" si="420"/>
        <v>8700-05331</v>
      </c>
      <c r="C333" s="255" t="str">
        <f t="shared" si="421"/>
        <v>8700</v>
      </c>
      <c r="D333" s="256">
        <f>SUM($F333:K333)</f>
        <v>24100.41</v>
      </c>
      <c r="E333" s="257">
        <f t="shared" si="422"/>
        <v>0.21518067592546877</v>
      </c>
      <c r="F333" s="258">
        <f>'Div 9 history'!B333</f>
        <v>3690.62</v>
      </c>
      <c r="G333" s="258">
        <f>'Div 9 history'!C333</f>
        <v>3893.87</v>
      </c>
      <c r="H333" s="258">
        <f>'Div 9 history'!D333</f>
        <v>3988.74</v>
      </c>
      <c r="I333" s="258">
        <f>'Div 9 history'!E333</f>
        <v>2986.25</v>
      </c>
      <c r="J333" s="258">
        <f>'Div 9 history'!F333</f>
        <v>3840.61</v>
      </c>
      <c r="K333" s="258">
        <f>'Div 9 history'!G333</f>
        <v>5700.32</v>
      </c>
      <c r="L333" s="256">
        <f t="shared" si="414"/>
        <v>1991.3465292170656</v>
      </c>
      <c r="M333" s="256">
        <f t="shared" si="414"/>
        <v>3399.5319086085169</v>
      </c>
      <c r="N333" s="256">
        <f t="shared" si="414"/>
        <v>2845.8289933171022</v>
      </c>
      <c r="O333" s="256">
        <f t="shared" si="414"/>
        <v>2734.0211141062277</v>
      </c>
      <c r="P333" s="256">
        <f t="shared" si="414"/>
        <v>2752.5266522358197</v>
      </c>
      <c r="Q333" s="256">
        <f t="shared" si="414"/>
        <v>2718.7432861155203</v>
      </c>
      <c r="R333" s="256">
        <f t="shared" si="414"/>
        <v>3199.9324654268125</v>
      </c>
      <c r="S333" s="256">
        <f t="shared" si="414"/>
        <v>3569.2319968703814</v>
      </c>
      <c r="T333" s="256">
        <f t="shared" si="414"/>
        <v>3202.1445227753256</v>
      </c>
      <c r="U333" s="256">
        <f t="shared" si="414"/>
        <v>6860.7087772561654</v>
      </c>
      <c r="V333" s="256">
        <f t="shared" si="415"/>
        <v>3661.4304610841659</v>
      </c>
      <c r="W333" s="256">
        <f t="shared" si="415"/>
        <v>3606.9617765871526</v>
      </c>
      <c r="X333" s="256">
        <f t="shared" si="415"/>
        <v>1991.3465292170656</v>
      </c>
      <c r="Y333" s="256">
        <f t="shared" si="415"/>
        <v>3399.5319086085169</v>
      </c>
      <c r="Z333" s="256">
        <f t="shared" si="415"/>
        <v>2845.8289933171022</v>
      </c>
      <c r="AA333" s="256">
        <f t="shared" si="415"/>
        <v>2734.0211141062277</v>
      </c>
      <c r="AB333" s="256">
        <f t="shared" si="415"/>
        <v>2752.5266522358197</v>
      </c>
      <c r="AC333" s="256">
        <f t="shared" si="415"/>
        <v>2718.7432861155203</v>
      </c>
      <c r="AD333" s="256">
        <f t="shared" si="415"/>
        <v>3199.9324654268125</v>
      </c>
      <c r="AE333" s="256">
        <f t="shared" si="415"/>
        <v>3569.2319968703814</v>
      </c>
      <c r="AF333" s="256">
        <f t="shared" si="415"/>
        <v>3202.1445227753256</v>
      </c>
      <c r="AH333" s="264">
        <f t="shared" si="423"/>
        <v>40542.408483600251</v>
      </c>
      <c r="AI333" s="264">
        <f t="shared" si="424"/>
        <v>40542.408483600258</v>
      </c>
      <c r="AJ333" s="264">
        <f t="shared" si="425"/>
        <v>0</v>
      </c>
      <c r="AN333" s="264">
        <f t="shared" si="426"/>
        <v>0</v>
      </c>
    </row>
    <row r="334" spans="1:40">
      <c r="A334" s="145" t="s">
        <v>664</v>
      </c>
      <c r="B334" s="125" t="str">
        <f t="shared" si="420"/>
        <v>9020-05351</v>
      </c>
      <c r="C334" s="255" t="str">
        <f t="shared" si="421"/>
        <v>9020</v>
      </c>
      <c r="D334" s="256">
        <f>SUM($F334:K334)</f>
        <v>0</v>
      </c>
      <c r="E334" s="257">
        <f t="shared" si="422"/>
        <v>0</v>
      </c>
      <c r="F334" s="258">
        <f>'Div 9 history'!B334</f>
        <v>0</v>
      </c>
      <c r="G334" s="258">
        <f>'Div 9 history'!C334</f>
        <v>0</v>
      </c>
      <c r="H334" s="258">
        <f>'Div 9 history'!D334</f>
        <v>0</v>
      </c>
      <c r="I334" s="258">
        <f>'Div 9 history'!E334</f>
        <v>0</v>
      </c>
      <c r="J334" s="258">
        <f>'Div 9 history'!F334</f>
        <v>0</v>
      </c>
      <c r="K334" s="258">
        <f>'Div 9 history'!G334</f>
        <v>0</v>
      </c>
      <c r="L334" s="256">
        <f t="shared" si="414"/>
        <v>0</v>
      </c>
      <c r="M334" s="256">
        <f t="shared" si="414"/>
        <v>0</v>
      </c>
      <c r="N334" s="256">
        <f t="shared" si="414"/>
        <v>0</v>
      </c>
      <c r="O334" s="256">
        <f t="shared" si="414"/>
        <v>0</v>
      </c>
      <c r="P334" s="256">
        <f t="shared" si="414"/>
        <v>0</v>
      </c>
      <c r="Q334" s="256">
        <f t="shared" si="414"/>
        <v>0</v>
      </c>
      <c r="R334" s="256">
        <f t="shared" si="414"/>
        <v>0</v>
      </c>
      <c r="S334" s="256">
        <f t="shared" si="414"/>
        <v>0</v>
      </c>
      <c r="T334" s="256">
        <f t="shared" si="414"/>
        <v>0</v>
      </c>
      <c r="U334" s="256">
        <f t="shared" si="414"/>
        <v>0</v>
      </c>
      <c r="V334" s="256">
        <f t="shared" si="415"/>
        <v>0</v>
      </c>
      <c r="W334" s="256">
        <f t="shared" si="415"/>
        <v>0</v>
      </c>
      <c r="X334" s="256">
        <f t="shared" si="415"/>
        <v>0</v>
      </c>
      <c r="Y334" s="256">
        <f t="shared" si="415"/>
        <v>0</v>
      </c>
      <c r="Z334" s="256">
        <f t="shared" si="415"/>
        <v>0</v>
      </c>
      <c r="AA334" s="256">
        <f t="shared" si="415"/>
        <v>0</v>
      </c>
      <c r="AB334" s="256">
        <f t="shared" si="415"/>
        <v>0</v>
      </c>
      <c r="AC334" s="256">
        <f t="shared" si="415"/>
        <v>0</v>
      </c>
      <c r="AD334" s="256">
        <f t="shared" si="415"/>
        <v>0</v>
      </c>
      <c r="AE334" s="256">
        <f t="shared" si="415"/>
        <v>0</v>
      </c>
      <c r="AF334" s="256">
        <f t="shared" si="415"/>
        <v>0</v>
      </c>
      <c r="AH334" s="264">
        <f t="shared" si="423"/>
        <v>0</v>
      </c>
      <c r="AI334" s="264">
        <f t="shared" si="424"/>
        <v>0</v>
      </c>
      <c r="AJ334" s="264">
        <f t="shared" si="425"/>
        <v>0</v>
      </c>
      <c r="AN334" s="264">
        <f t="shared" si="426"/>
        <v>0</v>
      </c>
    </row>
    <row r="335" spans="1:40">
      <c r="A335" s="145" t="s">
        <v>665</v>
      </c>
      <c r="B335" s="125" t="str">
        <f t="shared" si="420"/>
        <v>9020-05352</v>
      </c>
      <c r="C335" s="255" t="str">
        <f t="shared" si="421"/>
        <v>9020</v>
      </c>
      <c r="D335" s="256">
        <f>SUM($F335:K335)</f>
        <v>0</v>
      </c>
      <c r="E335" s="257">
        <f t="shared" si="422"/>
        <v>0</v>
      </c>
      <c r="F335" s="258">
        <f>'Div 9 history'!B335</f>
        <v>52.49</v>
      </c>
      <c r="G335" s="258">
        <f>'Div 9 history'!C335</f>
        <v>-52.49</v>
      </c>
      <c r="H335" s="258">
        <f>'Div 9 history'!D335</f>
        <v>0</v>
      </c>
      <c r="I335" s="258">
        <f>'Div 9 history'!E335</f>
        <v>0</v>
      </c>
      <c r="J335" s="258">
        <f>'Div 9 history'!F335</f>
        <v>0</v>
      </c>
      <c r="K335" s="258">
        <f>'Div 9 history'!G335</f>
        <v>0</v>
      </c>
      <c r="L335" s="256">
        <f t="shared" si="414"/>
        <v>0</v>
      </c>
      <c r="M335" s="256">
        <f t="shared" si="414"/>
        <v>0</v>
      </c>
      <c r="N335" s="256">
        <f t="shared" si="414"/>
        <v>0</v>
      </c>
      <c r="O335" s="256">
        <f t="shared" si="414"/>
        <v>0</v>
      </c>
      <c r="P335" s="256">
        <f t="shared" si="414"/>
        <v>0</v>
      </c>
      <c r="Q335" s="256">
        <f t="shared" si="414"/>
        <v>0</v>
      </c>
      <c r="R335" s="256">
        <f t="shared" si="414"/>
        <v>0</v>
      </c>
      <c r="S335" s="256">
        <f t="shared" si="414"/>
        <v>0</v>
      </c>
      <c r="T335" s="256">
        <f t="shared" si="414"/>
        <v>0</v>
      </c>
      <c r="U335" s="256">
        <f t="shared" si="414"/>
        <v>0</v>
      </c>
      <c r="V335" s="256">
        <f t="shared" si="415"/>
        <v>0</v>
      </c>
      <c r="W335" s="256">
        <f t="shared" si="415"/>
        <v>0</v>
      </c>
      <c r="X335" s="256">
        <f t="shared" si="415"/>
        <v>0</v>
      </c>
      <c r="Y335" s="256">
        <f t="shared" si="415"/>
        <v>0</v>
      </c>
      <c r="Z335" s="256">
        <f t="shared" si="415"/>
        <v>0</v>
      </c>
      <c r="AA335" s="256">
        <f t="shared" si="415"/>
        <v>0</v>
      </c>
      <c r="AB335" s="256">
        <f t="shared" si="415"/>
        <v>0</v>
      </c>
      <c r="AC335" s="256">
        <f t="shared" si="415"/>
        <v>0</v>
      </c>
      <c r="AD335" s="256">
        <f t="shared" si="415"/>
        <v>0</v>
      </c>
      <c r="AE335" s="256">
        <f t="shared" si="415"/>
        <v>0</v>
      </c>
      <c r="AF335" s="256">
        <f t="shared" si="415"/>
        <v>0</v>
      </c>
      <c r="AH335" s="264">
        <f t="shared" si="423"/>
        <v>0</v>
      </c>
      <c r="AI335" s="264">
        <f t="shared" si="424"/>
        <v>0</v>
      </c>
      <c r="AJ335" s="264">
        <f t="shared" si="425"/>
        <v>0</v>
      </c>
      <c r="AN335" s="264">
        <f t="shared" si="426"/>
        <v>0</v>
      </c>
    </row>
    <row r="336" spans="1:40">
      <c r="A336" s="145" t="s">
        <v>474</v>
      </c>
      <c r="B336" s="125" t="str">
        <f t="shared" si="420"/>
        <v>8700-05364</v>
      </c>
      <c r="C336" s="255" t="str">
        <f t="shared" si="421"/>
        <v>8700</v>
      </c>
      <c r="D336" s="256">
        <f>SUM($F336:K336)</f>
        <v>118836.73999999999</v>
      </c>
      <c r="E336" s="257">
        <f t="shared" si="422"/>
        <v>1.0610346478744217</v>
      </c>
      <c r="F336" s="258">
        <f>'Div 9 history'!B336</f>
        <v>11579.52</v>
      </c>
      <c r="G336" s="258">
        <f>'Div 9 history'!C336</f>
        <v>12357.119999999999</v>
      </c>
      <c r="H336" s="258">
        <f>'Div 9 history'!D336</f>
        <v>11699.079999999998</v>
      </c>
      <c r="I336" s="258">
        <f>'Div 9 history'!E336</f>
        <v>58195.18</v>
      </c>
      <c r="J336" s="258">
        <f>'Div 9 history'!F336</f>
        <v>12531.21</v>
      </c>
      <c r="K336" s="258">
        <f>'Div 9 history'!G336</f>
        <v>12474.63</v>
      </c>
      <c r="L336" s="256">
        <f t="shared" si="414"/>
        <v>9819.1329418242603</v>
      </c>
      <c r="M336" s="256">
        <f t="shared" si="414"/>
        <v>16762.755884444043</v>
      </c>
      <c r="N336" s="256">
        <f t="shared" si="414"/>
        <v>14032.501528533588</v>
      </c>
      <c r="O336" s="256">
        <f t="shared" si="414"/>
        <v>13481.187925498036</v>
      </c>
      <c r="P336" s="256">
        <f t="shared" si="414"/>
        <v>13572.436905215245</v>
      </c>
      <c r="Q336" s="256">
        <f t="shared" si="414"/>
        <v>13405.854465498956</v>
      </c>
      <c r="R336" s="256">
        <f t="shared" si="414"/>
        <v>15778.550755422215</v>
      </c>
      <c r="S336" s="256">
        <f t="shared" si="414"/>
        <v>17599.530249143743</v>
      </c>
      <c r="T336" s="256">
        <f t="shared" si="414"/>
        <v>15789.45819160236</v>
      </c>
      <c r="U336" s="256">
        <f t="shared" si="414"/>
        <v>33829.476974811172</v>
      </c>
      <c r="V336" s="256">
        <f t="shared" si="415"/>
        <v>18054.151764718488</v>
      </c>
      <c r="W336" s="256">
        <f t="shared" si="415"/>
        <v>17785.57206430204</v>
      </c>
      <c r="X336" s="256">
        <f t="shared" si="415"/>
        <v>9819.1329418242603</v>
      </c>
      <c r="Y336" s="256">
        <f t="shared" si="415"/>
        <v>16762.755884444043</v>
      </c>
      <c r="Z336" s="256">
        <f t="shared" si="415"/>
        <v>14032.501528533588</v>
      </c>
      <c r="AA336" s="256">
        <f t="shared" si="415"/>
        <v>13481.187925498036</v>
      </c>
      <c r="AB336" s="256">
        <f t="shared" si="415"/>
        <v>13572.436905215245</v>
      </c>
      <c r="AC336" s="256">
        <f t="shared" si="415"/>
        <v>13405.854465498956</v>
      </c>
      <c r="AD336" s="256">
        <f t="shared" si="415"/>
        <v>15778.550755422215</v>
      </c>
      <c r="AE336" s="256">
        <f t="shared" si="415"/>
        <v>17599.530249143743</v>
      </c>
      <c r="AF336" s="256">
        <f t="shared" si="415"/>
        <v>15789.45819160236</v>
      </c>
      <c r="AH336" s="264">
        <f t="shared" si="423"/>
        <v>199910.60965101412</v>
      </c>
      <c r="AI336" s="264">
        <f t="shared" si="424"/>
        <v>199910.60965101415</v>
      </c>
      <c r="AJ336" s="264">
        <f t="shared" si="425"/>
        <v>0</v>
      </c>
      <c r="AN336" s="264">
        <f t="shared" si="426"/>
        <v>0</v>
      </c>
    </row>
    <row r="337" spans="1:40">
      <c r="A337" s="145" t="s">
        <v>666</v>
      </c>
      <c r="B337" s="125" t="str">
        <f t="shared" si="420"/>
        <v>8740-05364</v>
      </c>
      <c r="C337" s="255" t="str">
        <f t="shared" si="421"/>
        <v>8740</v>
      </c>
      <c r="D337" s="256">
        <f>SUM($F337:K337)</f>
        <v>0</v>
      </c>
      <c r="E337" s="257">
        <f t="shared" si="422"/>
        <v>0</v>
      </c>
      <c r="F337" s="258">
        <f>'Div 9 history'!B337</f>
        <v>0</v>
      </c>
      <c r="G337" s="258">
        <f>'Div 9 history'!C337</f>
        <v>0</v>
      </c>
      <c r="H337" s="258">
        <f>'Div 9 history'!D337</f>
        <v>0</v>
      </c>
      <c r="I337" s="258">
        <f>'Div 9 history'!E337</f>
        <v>0</v>
      </c>
      <c r="J337" s="258">
        <f>'Div 9 history'!F337</f>
        <v>0</v>
      </c>
      <c r="K337" s="258">
        <f>'Div 9 history'!G337</f>
        <v>0</v>
      </c>
      <c r="L337" s="256">
        <f t="shared" si="414"/>
        <v>0</v>
      </c>
      <c r="M337" s="256">
        <f t="shared" si="414"/>
        <v>0</v>
      </c>
      <c r="N337" s="256">
        <f t="shared" si="414"/>
        <v>0</v>
      </c>
      <c r="O337" s="256">
        <f t="shared" si="414"/>
        <v>0</v>
      </c>
      <c r="P337" s="256">
        <f t="shared" si="414"/>
        <v>0</v>
      </c>
      <c r="Q337" s="256">
        <f t="shared" si="414"/>
        <v>0</v>
      </c>
      <c r="R337" s="256">
        <f t="shared" si="414"/>
        <v>0</v>
      </c>
      <c r="S337" s="256">
        <f t="shared" si="414"/>
        <v>0</v>
      </c>
      <c r="T337" s="256">
        <f t="shared" si="414"/>
        <v>0</v>
      </c>
      <c r="U337" s="256">
        <f t="shared" si="414"/>
        <v>0</v>
      </c>
      <c r="V337" s="256">
        <f t="shared" si="415"/>
        <v>0</v>
      </c>
      <c r="W337" s="256">
        <f t="shared" si="415"/>
        <v>0</v>
      </c>
      <c r="X337" s="256">
        <f t="shared" si="415"/>
        <v>0</v>
      </c>
      <c r="Y337" s="256">
        <f t="shared" si="415"/>
        <v>0</v>
      </c>
      <c r="Z337" s="256">
        <f t="shared" si="415"/>
        <v>0</v>
      </c>
      <c r="AA337" s="256">
        <f t="shared" si="415"/>
        <v>0</v>
      </c>
      <c r="AB337" s="256">
        <f t="shared" si="415"/>
        <v>0</v>
      </c>
      <c r="AC337" s="256">
        <f t="shared" si="415"/>
        <v>0</v>
      </c>
      <c r="AD337" s="256">
        <f t="shared" si="415"/>
        <v>0</v>
      </c>
      <c r="AE337" s="256">
        <f t="shared" si="415"/>
        <v>0</v>
      </c>
      <c r="AF337" s="256">
        <f t="shared" si="415"/>
        <v>0</v>
      </c>
      <c r="AH337" s="264">
        <f t="shared" si="423"/>
        <v>0</v>
      </c>
      <c r="AI337" s="264">
        <f t="shared" si="424"/>
        <v>0</v>
      </c>
      <c r="AJ337" s="264">
        <f t="shared" si="425"/>
        <v>0</v>
      </c>
      <c r="AN337" s="264">
        <f t="shared" si="426"/>
        <v>0</v>
      </c>
    </row>
    <row r="338" spans="1:40">
      <c r="A338" s="145" t="s">
        <v>667</v>
      </c>
      <c r="B338" s="125" t="str">
        <f t="shared" si="420"/>
        <v>8770-05364</v>
      </c>
      <c r="C338" s="255" t="str">
        <f t="shared" si="421"/>
        <v>8770</v>
      </c>
      <c r="D338" s="256">
        <f>SUM($F338:K338)</f>
        <v>0</v>
      </c>
      <c r="E338" s="257">
        <f t="shared" si="422"/>
        <v>0</v>
      </c>
      <c r="F338" s="258">
        <f>'Div 9 history'!B338</f>
        <v>0</v>
      </c>
      <c r="G338" s="258">
        <f>'Div 9 history'!C338</f>
        <v>0</v>
      </c>
      <c r="H338" s="258">
        <f>'Div 9 history'!D338</f>
        <v>0</v>
      </c>
      <c r="I338" s="258">
        <f>'Div 9 history'!E338</f>
        <v>0</v>
      </c>
      <c r="J338" s="258">
        <f>'Div 9 history'!F338</f>
        <v>0</v>
      </c>
      <c r="K338" s="258">
        <f>'Div 9 history'!G338</f>
        <v>0</v>
      </c>
      <c r="L338" s="256">
        <f t="shared" si="414"/>
        <v>0</v>
      </c>
      <c r="M338" s="256">
        <f t="shared" si="414"/>
        <v>0</v>
      </c>
      <c r="N338" s="256">
        <f t="shared" si="414"/>
        <v>0</v>
      </c>
      <c r="O338" s="256">
        <f t="shared" si="414"/>
        <v>0</v>
      </c>
      <c r="P338" s="256">
        <f t="shared" si="414"/>
        <v>0</v>
      </c>
      <c r="Q338" s="256">
        <f t="shared" si="414"/>
        <v>0</v>
      </c>
      <c r="R338" s="256">
        <f t="shared" si="414"/>
        <v>0</v>
      </c>
      <c r="S338" s="256">
        <f t="shared" si="414"/>
        <v>0</v>
      </c>
      <c r="T338" s="256">
        <f t="shared" si="414"/>
        <v>0</v>
      </c>
      <c r="U338" s="256">
        <f t="shared" si="414"/>
        <v>0</v>
      </c>
      <c r="V338" s="256">
        <f t="shared" si="415"/>
        <v>0</v>
      </c>
      <c r="W338" s="256">
        <f t="shared" si="415"/>
        <v>0</v>
      </c>
      <c r="X338" s="256">
        <f t="shared" si="415"/>
        <v>0</v>
      </c>
      <c r="Y338" s="256">
        <f t="shared" si="415"/>
        <v>0</v>
      </c>
      <c r="Z338" s="256">
        <f t="shared" si="415"/>
        <v>0</v>
      </c>
      <c r="AA338" s="256">
        <f t="shared" si="415"/>
        <v>0</v>
      </c>
      <c r="AB338" s="256">
        <f t="shared" si="415"/>
        <v>0</v>
      </c>
      <c r="AC338" s="256">
        <f t="shared" si="415"/>
        <v>0</v>
      </c>
      <c r="AD338" s="256">
        <f t="shared" si="415"/>
        <v>0</v>
      </c>
      <c r="AE338" s="256">
        <f t="shared" si="415"/>
        <v>0</v>
      </c>
      <c r="AF338" s="256">
        <f t="shared" si="415"/>
        <v>0</v>
      </c>
      <c r="AH338" s="264">
        <f t="shared" si="423"/>
        <v>0</v>
      </c>
      <c r="AI338" s="264">
        <f t="shared" si="424"/>
        <v>0</v>
      </c>
      <c r="AJ338" s="264">
        <f t="shared" si="425"/>
        <v>0</v>
      </c>
      <c r="AN338" s="264">
        <f t="shared" si="426"/>
        <v>0</v>
      </c>
    </row>
    <row r="339" spans="1:40">
      <c r="A339" s="145" t="s">
        <v>1029</v>
      </c>
      <c r="B339" s="125" t="str">
        <f t="shared" si="420"/>
        <v>9260-05376</v>
      </c>
      <c r="C339" s="255" t="str">
        <f t="shared" si="421"/>
        <v>9260</v>
      </c>
      <c r="D339" s="256">
        <f>SUM($F339:K339)</f>
        <v>0</v>
      </c>
      <c r="E339" s="257">
        <f t="shared" si="422"/>
        <v>0</v>
      </c>
      <c r="F339" s="258">
        <f>'Div 9 history'!B339</f>
        <v>0</v>
      </c>
      <c r="G339" s="258">
        <f>'Div 9 history'!C339</f>
        <v>0</v>
      </c>
      <c r="H339" s="258">
        <f>'Div 9 history'!D339</f>
        <v>0</v>
      </c>
      <c r="I339" s="258">
        <f>'Div 9 history'!E339</f>
        <v>0</v>
      </c>
      <c r="J339" s="258">
        <f>'Div 9 history'!F339</f>
        <v>0</v>
      </c>
      <c r="K339" s="258">
        <f>'Div 9 history'!G339</f>
        <v>0</v>
      </c>
      <c r="L339" s="256">
        <f t="shared" si="414"/>
        <v>0</v>
      </c>
      <c r="M339" s="256">
        <f t="shared" si="414"/>
        <v>0</v>
      </c>
      <c r="N339" s="256">
        <f t="shared" si="414"/>
        <v>0</v>
      </c>
      <c r="O339" s="256">
        <f t="shared" si="414"/>
        <v>0</v>
      </c>
      <c r="P339" s="256">
        <f t="shared" si="414"/>
        <v>0</v>
      </c>
      <c r="Q339" s="256">
        <f t="shared" si="414"/>
        <v>0</v>
      </c>
      <c r="R339" s="256">
        <f t="shared" si="414"/>
        <v>0</v>
      </c>
      <c r="S339" s="256">
        <f t="shared" si="414"/>
        <v>0</v>
      </c>
      <c r="T339" s="256">
        <f t="shared" si="414"/>
        <v>0</v>
      </c>
      <c r="U339" s="256">
        <f t="shared" si="414"/>
        <v>0</v>
      </c>
      <c r="V339" s="256">
        <f t="shared" si="415"/>
        <v>0</v>
      </c>
      <c r="W339" s="256">
        <f t="shared" si="415"/>
        <v>0</v>
      </c>
      <c r="X339" s="256">
        <f t="shared" si="415"/>
        <v>0</v>
      </c>
      <c r="Y339" s="256">
        <f t="shared" si="415"/>
        <v>0</v>
      </c>
      <c r="Z339" s="256">
        <f t="shared" si="415"/>
        <v>0</v>
      </c>
      <c r="AA339" s="256">
        <f t="shared" si="415"/>
        <v>0</v>
      </c>
      <c r="AB339" s="256">
        <f t="shared" si="415"/>
        <v>0</v>
      </c>
      <c r="AC339" s="256">
        <f t="shared" si="415"/>
        <v>0</v>
      </c>
      <c r="AD339" s="256">
        <f t="shared" si="415"/>
        <v>0</v>
      </c>
      <c r="AE339" s="256">
        <f t="shared" si="415"/>
        <v>0</v>
      </c>
      <c r="AF339" s="256">
        <f t="shared" si="415"/>
        <v>0</v>
      </c>
      <c r="AH339" s="264">
        <f t="shared" si="423"/>
        <v>0</v>
      </c>
      <c r="AI339" s="264">
        <f t="shared" si="424"/>
        <v>0</v>
      </c>
      <c r="AJ339" s="264">
        <f t="shared" si="425"/>
        <v>0</v>
      </c>
      <c r="AN339" s="264">
        <f t="shared" si="426"/>
        <v>0</v>
      </c>
    </row>
    <row r="340" spans="1:40">
      <c r="A340" s="145" t="s">
        <v>476</v>
      </c>
      <c r="B340" s="125" t="str">
        <f t="shared" si="420"/>
        <v>8700-05376</v>
      </c>
      <c r="C340" s="255" t="str">
        <f t="shared" si="421"/>
        <v>8700</v>
      </c>
      <c r="D340" s="256">
        <f>SUM($F340:K340)</f>
        <v>26707.489999999998</v>
      </c>
      <c r="E340" s="257">
        <f t="shared" si="422"/>
        <v>0.23845800758048091</v>
      </c>
      <c r="F340" s="258">
        <f>'Div 9 history'!B340</f>
        <v>5289.42</v>
      </c>
      <c r="G340" s="258">
        <f>'Div 9 history'!C340</f>
        <v>6612.5499999999993</v>
      </c>
      <c r="H340" s="258">
        <f>'Div 9 history'!D340</f>
        <v>4033.05</v>
      </c>
      <c r="I340" s="258">
        <f>'Div 9 history'!E340</f>
        <v>-934.90000000000009</v>
      </c>
      <c r="J340" s="258">
        <f>'Div 9 history'!F340</f>
        <v>6484.84</v>
      </c>
      <c r="K340" s="258">
        <f>'Div 9 history'!G340</f>
        <v>5222.53</v>
      </c>
      <c r="L340" s="256">
        <f t="shared" si="414"/>
        <v>2206.7619395520442</v>
      </c>
      <c r="M340" s="256">
        <f t="shared" si="414"/>
        <v>3767.2788327602261</v>
      </c>
      <c r="N340" s="256">
        <f t="shared" si="414"/>
        <v>3153.6786876541341</v>
      </c>
      <c r="O340" s="256">
        <f t="shared" si="414"/>
        <v>3029.7759069153158</v>
      </c>
      <c r="P340" s="256">
        <f t="shared" si="414"/>
        <v>3050.2832955672388</v>
      </c>
      <c r="Q340" s="256">
        <f t="shared" si="414"/>
        <v>3012.8453883771022</v>
      </c>
      <c r="R340" s="256">
        <f t="shared" si="414"/>
        <v>3546.0875695086488</v>
      </c>
      <c r="S340" s="256">
        <f t="shared" si="414"/>
        <v>3955.3363558584997</v>
      </c>
      <c r="T340" s="256">
        <f t="shared" si="414"/>
        <v>3548.5389178265755</v>
      </c>
      <c r="U340" s="256">
        <f t="shared" si="414"/>
        <v>7602.8711155321125</v>
      </c>
      <c r="V340" s="256">
        <f t="shared" si="415"/>
        <v>4057.5084583665071</v>
      </c>
      <c r="W340" s="256">
        <f t="shared" si="415"/>
        <v>3997.1475829076603</v>
      </c>
      <c r="X340" s="256">
        <f t="shared" si="415"/>
        <v>2206.7619395520442</v>
      </c>
      <c r="Y340" s="256">
        <f t="shared" si="415"/>
        <v>3767.2788327602261</v>
      </c>
      <c r="Z340" s="256">
        <f t="shared" si="415"/>
        <v>3153.6786876541341</v>
      </c>
      <c r="AA340" s="256">
        <f t="shared" si="415"/>
        <v>3029.7759069153158</v>
      </c>
      <c r="AB340" s="256">
        <f t="shared" si="415"/>
        <v>3050.2832955672388</v>
      </c>
      <c r="AC340" s="256">
        <f t="shared" si="415"/>
        <v>3012.8453883771022</v>
      </c>
      <c r="AD340" s="256">
        <f t="shared" si="415"/>
        <v>3546.0875695086488</v>
      </c>
      <c r="AE340" s="256">
        <f t="shared" si="415"/>
        <v>3955.3363558584997</v>
      </c>
      <c r="AF340" s="256">
        <f t="shared" si="415"/>
        <v>3548.5389178265755</v>
      </c>
      <c r="AH340" s="264">
        <f t="shared" si="423"/>
        <v>44928.114050826065</v>
      </c>
      <c r="AI340" s="264">
        <f t="shared" si="424"/>
        <v>44928.114050826058</v>
      </c>
      <c r="AJ340" s="264">
        <f t="shared" si="425"/>
        <v>0</v>
      </c>
      <c r="AN340" s="264">
        <f t="shared" si="426"/>
        <v>0</v>
      </c>
    </row>
    <row r="341" spans="1:40">
      <c r="A341" s="145" t="s">
        <v>1030</v>
      </c>
      <c r="B341" s="125" t="str">
        <f t="shared" si="420"/>
        <v>8740-05376</v>
      </c>
      <c r="C341" s="255" t="str">
        <f t="shared" si="421"/>
        <v>8740</v>
      </c>
      <c r="D341" s="256">
        <f>SUM($F341:K341)</f>
        <v>0</v>
      </c>
      <c r="E341" s="257">
        <f t="shared" si="422"/>
        <v>0</v>
      </c>
      <c r="F341" s="258">
        <f>'Div 9 history'!B341</f>
        <v>0</v>
      </c>
      <c r="G341" s="258">
        <f>'Div 9 history'!C341</f>
        <v>0</v>
      </c>
      <c r="H341" s="258">
        <f>'Div 9 history'!D341</f>
        <v>0</v>
      </c>
      <c r="I341" s="258">
        <f>'Div 9 history'!E341</f>
        <v>0</v>
      </c>
      <c r="J341" s="258">
        <f>'Div 9 history'!F341</f>
        <v>0</v>
      </c>
      <c r="K341" s="258">
        <f>'Div 9 history'!G341</f>
        <v>0</v>
      </c>
      <c r="L341" s="256">
        <f t="shared" si="414"/>
        <v>0</v>
      </c>
      <c r="M341" s="256">
        <f t="shared" si="414"/>
        <v>0</v>
      </c>
      <c r="N341" s="256">
        <f t="shared" si="414"/>
        <v>0</v>
      </c>
      <c r="O341" s="256">
        <f t="shared" si="414"/>
        <v>0</v>
      </c>
      <c r="P341" s="256">
        <f t="shared" si="414"/>
        <v>0</v>
      </c>
      <c r="Q341" s="256">
        <f t="shared" si="414"/>
        <v>0</v>
      </c>
      <c r="R341" s="256">
        <f t="shared" si="414"/>
        <v>0</v>
      </c>
      <c r="S341" s="256">
        <f t="shared" si="414"/>
        <v>0</v>
      </c>
      <c r="T341" s="256">
        <f t="shared" si="414"/>
        <v>0</v>
      </c>
      <c r="U341" s="256">
        <f t="shared" si="414"/>
        <v>0</v>
      </c>
      <c r="V341" s="256">
        <f t="shared" si="415"/>
        <v>0</v>
      </c>
      <c r="W341" s="256">
        <f t="shared" si="415"/>
        <v>0</v>
      </c>
      <c r="X341" s="256">
        <f t="shared" si="415"/>
        <v>0</v>
      </c>
      <c r="Y341" s="256">
        <f t="shared" si="415"/>
        <v>0</v>
      </c>
      <c r="Z341" s="256">
        <f t="shared" si="415"/>
        <v>0</v>
      </c>
      <c r="AA341" s="256">
        <f t="shared" si="415"/>
        <v>0</v>
      </c>
      <c r="AB341" s="256">
        <f t="shared" si="415"/>
        <v>0</v>
      </c>
      <c r="AC341" s="256">
        <f t="shared" si="415"/>
        <v>0</v>
      </c>
      <c r="AD341" s="256">
        <f t="shared" si="415"/>
        <v>0</v>
      </c>
      <c r="AE341" s="256">
        <f t="shared" si="415"/>
        <v>0</v>
      </c>
      <c r="AF341" s="256">
        <f t="shared" si="415"/>
        <v>0</v>
      </c>
      <c r="AH341" s="264">
        <f t="shared" si="423"/>
        <v>0</v>
      </c>
      <c r="AI341" s="264">
        <f t="shared" si="424"/>
        <v>0</v>
      </c>
      <c r="AJ341" s="264">
        <f t="shared" si="425"/>
        <v>0</v>
      </c>
      <c r="AN341" s="264">
        <f t="shared" si="426"/>
        <v>0</v>
      </c>
    </row>
    <row r="342" spans="1:40">
      <c r="A342" s="145" t="s">
        <v>668</v>
      </c>
      <c r="B342" s="125" t="str">
        <f t="shared" si="420"/>
        <v>9210-05377</v>
      </c>
      <c r="C342" s="255" t="str">
        <f t="shared" si="421"/>
        <v>9210</v>
      </c>
      <c r="D342" s="256">
        <f>SUM($F342:K342)</f>
        <v>11.19</v>
      </c>
      <c r="E342" s="257">
        <f t="shared" si="422"/>
        <v>9.9909991722381308E-5</v>
      </c>
      <c r="F342" s="258">
        <f>'Div 9 history'!B342</f>
        <v>11.19</v>
      </c>
      <c r="G342" s="258">
        <f>'Div 9 history'!C342</f>
        <v>0</v>
      </c>
      <c r="H342" s="258">
        <f>'Div 9 history'!D342</f>
        <v>0</v>
      </c>
      <c r="I342" s="258">
        <f>'Div 9 history'!E342</f>
        <v>0</v>
      </c>
      <c r="J342" s="258">
        <f>'Div 9 history'!F342</f>
        <v>0</v>
      </c>
      <c r="K342" s="258">
        <f>'Div 9 history'!G342</f>
        <v>0</v>
      </c>
      <c r="L342" s="256">
        <f t="shared" si="414"/>
        <v>0.92459703639643331</v>
      </c>
      <c r="M342" s="256">
        <f t="shared" si="414"/>
        <v>1.5784280042260403</v>
      </c>
      <c r="N342" s="256">
        <f t="shared" si="414"/>
        <v>1.3213396135260094</v>
      </c>
      <c r="O342" s="256">
        <f t="shared" si="414"/>
        <v>1.2694263818270599</v>
      </c>
      <c r="P342" s="256">
        <f t="shared" si="414"/>
        <v>1.2780186411151855</v>
      </c>
      <c r="Q342" s="256">
        <f t="shared" si="414"/>
        <v>1.2623327724147713</v>
      </c>
      <c r="R342" s="256">
        <f t="shared" si="414"/>
        <v>1.4857524950042773</v>
      </c>
      <c r="S342" s="256">
        <f t="shared" si="414"/>
        <v>1.6572210200979804</v>
      </c>
      <c r="T342" s="256">
        <f t="shared" si="414"/>
        <v>1.486779569719183</v>
      </c>
      <c r="U342" s="256">
        <f t="shared" si="414"/>
        <v>3.1854782228807101</v>
      </c>
      <c r="V342" s="256">
        <f t="shared" si="415"/>
        <v>1.7000294542512686</v>
      </c>
      <c r="W342" s="256">
        <f t="shared" si="415"/>
        <v>1.6747392380465826</v>
      </c>
      <c r="X342" s="256">
        <f t="shared" si="415"/>
        <v>0.92459703639643331</v>
      </c>
      <c r="Y342" s="256">
        <f t="shared" si="415"/>
        <v>1.5784280042260403</v>
      </c>
      <c r="Z342" s="256">
        <f t="shared" si="415"/>
        <v>1.3213396135260094</v>
      </c>
      <c r="AA342" s="256">
        <f t="shared" si="415"/>
        <v>1.2694263818270599</v>
      </c>
      <c r="AB342" s="256">
        <f t="shared" si="415"/>
        <v>1.2780186411151855</v>
      </c>
      <c r="AC342" s="256">
        <f t="shared" si="415"/>
        <v>1.2623327724147713</v>
      </c>
      <c r="AD342" s="256">
        <f t="shared" si="415"/>
        <v>1.4857524950042773</v>
      </c>
      <c r="AE342" s="256">
        <f t="shared" si="415"/>
        <v>1.6572210200979804</v>
      </c>
      <c r="AF342" s="256">
        <f t="shared" si="415"/>
        <v>1.486779569719183</v>
      </c>
      <c r="AH342" s="264">
        <f t="shared" si="423"/>
        <v>18.824142449505498</v>
      </c>
      <c r="AI342" s="264">
        <f t="shared" si="424"/>
        <v>18.824142449505501</v>
      </c>
      <c r="AJ342" s="264">
        <f t="shared" si="425"/>
        <v>0</v>
      </c>
      <c r="AN342" s="264">
        <f t="shared" si="426"/>
        <v>0</v>
      </c>
    </row>
    <row r="343" spans="1:40">
      <c r="A343" s="145" t="s">
        <v>669</v>
      </c>
      <c r="B343" s="125" t="str">
        <f t="shared" si="420"/>
        <v>9260-05377</v>
      </c>
      <c r="C343" s="255" t="str">
        <f t="shared" si="421"/>
        <v>9260</v>
      </c>
      <c r="D343" s="256">
        <f>SUM($F343:K343)</f>
        <v>172.74</v>
      </c>
      <c r="E343" s="257">
        <f t="shared" si="422"/>
        <v>1.5423102743631946E-3</v>
      </c>
      <c r="F343" s="258">
        <f>'Div 9 history'!B343</f>
        <v>52.99</v>
      </c>
      <c r="G343" s="258">
        <f>'Div 9 history'!C343</f>
        <v>63.59</v>
      </c>
      <c r="H343" s="258">
        <f>'Div 9 history'!D343</f>
        <v>0</v>
      </c>
      <c r="I343" s="258">
        <f>'Div 9 history'!E343</f>
        <v>0</v>
      </c>
      <c r="J343" s="258">
        <f>'Div 9 history'!F343</f>
        <v>0</v>
      </c>
      <c r="K343" s="258">
        <f>'Div 9 history'!G343</f>
        <v>56.16</v>
      </c>
      <c r="L343" s="256">
        <f t="shared" si="414"/>
        <v>14.27300197203931</v>
      </c>
      <c r="M343" s="256">
        <f t="shared" si="414"/>
        <v>24.366188869526919</v>
      </c>
      <c r="N343" s="256">
        <f t="shared" si="414"/>
        <v>20.397516071535556</v>
      </c>
      <c r="O343" s="256">
        <f t="shared" si="414"/>
        <v>19.596131652976435</v>
      </c>
      <c r="P343" s="256">
        <f t="shared" si="414"/>
        <v>19.728770336571682</v>
      </c>
      <c r="Q343" s="256">
        <f t="shared" si="414"/>
        <v>19.486627623496656</v>
      </c>
      <c r="R343" s="256">
        <f t="shared" si="414"/>
        <v>22.935557282130372</v>
      </c>
      <c r="S343" s="256">
        <f t="shared" si="414"/>
        <v>25.58251644430073</v>
      </c>
      <c r="T343" s="256">
        <f t="shared" si="414"/>
        <v>22.951412231750819</v>
      </c>
      <c r="U343" s="256">
        <f t="shared" si="414"/>
        <v>49.17421878645343</v>
      </c>
      <c r="V343" s="256">
        <f t="shared" si="415"/>
        <v>26.243350127557118</v>
      </c>
      <c r="W343" s="256">
        <f t="shared" si="415"/>
        <v>25.852945127807565</v>
      </c>
      <c r="X343" s="256">
        <f t="shared" si="415"/>
        <v>14.27300197203931</v>
      </c>
      <c r="Y343" s="256">
        <f t="shared" si="415"/>
        <v>24.366188869526919</v>
      </c>
      <c r="Z343" s="256">
        <f t="shared" si="415"/>
        <v>20.397516071535556</v>
      </c>
      <c r="AA343" s="256">
        <f t="shared" si="415"/>
        <v>19.596131652976435</v>
      </c>
      <c r="AB343" s="256">
        <f t="shared" si="415"/>
        <v>19.728770336571682</v>
      </c>
      <c r="AC343" s="256">
        <f t="shared" si="415"/>
        <v>19.486627623496656</v>
      </c>
      <c r="AD343" s="256">
        <f t="shared" si="415"/>
        <v>22.935557282130372</v>
      </c>
      <c r="AE343" s="256">
        <f t="shared" si="415"/>
        <v>25.58251644430073</v>
      </c>
      <c r="AF343" s="256">
        <f t="shared" si="415"/>
        <v>22.951412231750819</v>
      </c>
      <c r="AH343" s="264">
        <f t="shared" si="423"/>
        <v>290.58823652614655</v>
      </c>
      <c r="AI343" s="264">
        <f t="shared" si="424"/>
        <v>290.58823652614655</v>
      </c>
      <c r="AJ343" s="264">
        <f t="shared" si="425"/>
        <v>0</v>
      </c>
      <c r="AN343" s="264">
        <f t="shared" si="426"/>
        <v>0</v>
      </c>
    </row>
    <row r="344" spans="1:40">
      <c r="A344" s="145" t="s">
        <v>670</v>
      </c>
      <c r="B344" s="125" t="str">
        <f t="shared" si="420"/>
        <v>9020-05377</v>
      </c>
      <c r="C344" s="255" t="str">
        <f t="shared" si="421"/>
        <v>9020</v>
      </c>
      <c r="D344" s="256">
        <f>SUM($F344:K344)</f>
        <v>0</v>
      </c>
      <c r="E344" s="257">
        <f t="shared" si="422"/>
        <v>0</v>
      </c>
      <c r="F344" s="258">
        <f>'Div 9 history'!B344</f>
        <v>0</v>
      </c>
      <c r="G344" s="258">
        <f>'Div 9 history'!C344</f>
        <v>0</v>
      </c>
      <c r="H344" s="258">
        <f>'Div 9 history'!D344</f>
        <v>0</v>
      </c>
      <c r="I344" s="258">
        <f>'Div 9 history'!E344</f>
        <v>0</v>
      </c>
      <c r="J344" s="258">
        <f>'Div 9 history'!F344</f>
        <v>0</v>
      </c>
      <c r="K344" s="258">
        <f>'Div 9 history'!G344</f>
        <v>0</v>
      </c>
      <c r="L344" s="256">
        <f t="shared" si="414"/>
        <v>0</v>
      </c>
      <c r="M344" s="256">
        <f t="shared" si="414"/>
        <v>0</v>
      </c>
      <c r="N344" s="256">
        <f t="shared" si="414"/>
        <v>0</v>
      </c>
      <c r="O344" s="256">
        <f t="shared" si="414"/>
        <v>0</v>
      </c>
      <c r="P344" s="256">
        <f t="shared" si="414"/>
        <v>0</v>
      </c>
      <c r="Q344" s="256">
        <f t="shared" si="414"/>
        <v>0</v>
      </c>
      <c r="R344" s="256">
        <f t="shared" si="414"/>
        <v>0</v>
      </c>
      <c r="S344" s="256">
        <f t="shared" si="414"/>
        <v>0</v>
      </c>
      <c r="T344" s="256">
        <f t="shared" si="414"/>
        <v>0</v>
      </c>
      <c r="U344" s="256">
        <f t="shared" si="414"/>
        <v>0</v>
      </c>
      <c r="V344" s="256">
        <f t="shared" si="415"/>
        <v>0</v>
      </c>
      <c r="W344" s="256">
        <f t="shared" si="415"/>
        <v>0</v>
      </c>
      <c r="X344" s="256">
        <f t="shared" si="415"/>
        <v>0</v>
      </c>
      <c r="Y344" s="256">
        <f t="shared" si="415"/>
        <v>0</v>
      </c>
      <c r="Z344" s="256">
        <f t="shared" si="415"/>
        <v>0</v>
      </c>
      <c r="AA344" s="256">
        <f t="shared" si="415"/>
        <v>0</v>
      </c>
      <c r="AB344" s="256">
        <f t="shared" si="415"/>
        <v>0</v>
      </c>
      <c r="AC344" s="256">
        <f t="shared" si="415"/>
        <v>0</v>
      </c>
      <c r="AD344" s="256">
        <f t="shared" si="415"/>
        <v>0</v>
      </c>
      <c r="AE344" s="256">
        <f t="shared" si="415"/>
        <v>0</v>
      </c>
      <c r="AF344" s="256">
        <f t="shared" si="415"/>
        <v>0</v>
      </c>
      <c r="AH344" s="264">
        <f t="shared" si="423"/>
        <v>0</v>
      </c>
      <c r="AI344" s="264">
        <f t="shared" si="424"/>
        <v>0</v>
      </c>
      <c r="AJ344" s="264">
        <f t="shared" si="425"/>
        <v>0</v>
      </c>
      <c r="AN344" s="264">
        <f t="shared" si="426"/>
        <v>0</v>
      </c>
    </row>
    <row r="345" spans="1:40">
      <c r="A345" s="145" t="s">
        <v>477</v>
      </c>
      <c r="B345" s="125" t="str">
        <f t="shared" si="420"/>
        <v>9030-05377</v>
      </c>
      <c r="C345" s="255" t="str">
        <f t="shared" si="421"/>
        <v>9030</v>
      </c>
      <c r="D345" s="256">
        <f>SUM($F345:K345)</f>
        <v>90.1</v>
      </c>
      <c r="E345" s="257">
        <f t="shared" si="422"/>
        <v>8.0445846775572432E-4</v>
      </c>
      <c r="F345" s="258">
        <f>'Div 9 history'!B345</f>
        <v>0</v>
      </c>
      <c r="G345" s="258">
        <f>'Div 9 history'!C345</f>
        <v>90.1</v>
      </c>
      <c r="H345" s="258">
        <f>'Div 9 history'!D345</f>
        <v>0</v>
      </c>
      <c r="I345" s="258">
        <f>'Div 9 history'!E345</f>
        <v>0</v>
      </c>
      <c r="J345" s="258">
        <f>'Div 9 history'!F345</f>
        <v>0</v>
      </c>
      <c r="K345" s="258">
        <f>'Div 9 history'!G345</f>
        <v>0</v>
      </c>
      <c r="L345" s="256">
        <f t="shared" ref="L345:T362" si="427">$E345*L$363</f>
        <v>7.4446999981517994</v>
      </c>
      <c r="M345" s="256">
        <f t="shared" si="427"/>
        <v>12.709237102838804</v>
      </c>
      <c r="N345" s="256">
        <f t="shared" si="427"/>
        <v>10.63920457360978</v>
      </c>
      <c r="O345" s="256">
        <f t="shared" si="427"/>
        <v>10.221207953763905</v>
      </c>
      <c r="P345" s="256">
        <f t="shared" si="427"/>
        <v>10.290391381990903</v>
      </c>
      <c r="Q345" s="256">
        <f t="shared" si="427"/>
        <v>10.16409140255325</v>
      </c>
      <c r="R345" s="256">
        <f t="shared" ref="R345:AA354" si="428">$E345*R$363</f>
        <v>11.963029472733277</v>
      </c>
      <c r="S345" s="256">
        <f t="shared" si="428"/>
        <v>13.343665228849691</v>
      </c>
      <c r="T345" s="256">
        <f t="shared" si="428"/>
        <v>11.971299305781804</v>
      </c>
      <c r="U345" s="256">
        <f t="shared" si="428"/>
        <v>25.648935467520285</v>
      </c>
      <c r="V345" s="256">
        <f t="shared" si="428"/>
        <v>13.688351548528981</v>
      </c>
      <c r="W345" s="256">
        <f t="shared" si="428"/>
        <v>13.484718976585976</v>
      </c>
      <c r="X345" s="256">
        <f t="shared" si="428"/>
        <v>7.4446999981517994</v>
      </c>
      <c r="Y345" s="256">
        <f t="shared" si="428"/>
        <v>12.709237102838804</v>
      </c>
      <c r="Z345" s="256">
        <f t="shared" si="428"/>
        <v>10.63920457360978</v>
      </c>
      <c r="AA345" s="256">
        <f t="shared" si="428"/>
        <v>10.221207953763905</v>
      </c>
      <c r="AB345" s="256">
        <f t="shared" ref="V345:AF354" si="429">$E345*AB$363</f>
        <v>10.290391381990903</v>
      </c>
      <c r="AC345" s="256">
        <f t="shared" si="429"/>
        <v>10.16409140255325</v>
      </c>
      <c r="AD345" s="256">
        <f t="shared" si="429"/>
        <v>11.963029472733277</v>
      </c>
      <c r="AE345" s="256">
        <f t="shared" si="429"/>
        <v>13.343665228849691</v>
      </c>
      <c r="AF345" s="256">
        <f t="shared" si="429"/>
        <v>11.971299305781804</v>
      </c>
      <c r="AH345" s="264">
        <f t="shared" si="423"/>
        <v>151.56883241290842</v>
      </c>
      <c r="AI345" s="264">
        <f t="shared" si="424"/>
        <v>151.56883241290845</v>
      </c>
      <c r="AJ345" s="264">
        <f t="shared" si="425"/>
        <v>0</v>
      </c>
      <c r="AN345" s="264">
        <f t="shared" si="426"/>
        <v>0</v>
      </c>
    </row>
    <row r="346" spans="1:40">
      <c r="A346" s="145" t="s">
        <v>1031</v>
      </c>
      <c r="B346" s="125" t="str">
        <f t="shared" si="420"/>
        <v>9110-05377</v>
      </c>
      <c r="C346" s="255" t="str">
        <f t="shared" si="421"/>
        <v>9110</v>
      </c>
      <c r="D346" s="256">
        <f>SUM($F346:K346)</f>
        <v>0</v>
      </c>
      <c r="E346" s="257">
        <f t="shared" si="422"/>
        <v>0</v>
      </c>
      <c r="F346" s="258">
        <f>'Div 9 history'!B346</f>
        <v>0</v>
      </c>
      <c r="G346" s="258">
        <f>'Div 9 history'!C346</f>
        <v>0</v>
      </c>
      <c r="H346" s="258">
        <f>'Div 9 history'!D346</f>
        <v>0</v>
      </c>
      <c r="I346" s="258">
        <f>'Div 9 history'!E346</f>
        <v>0</v>
      </c>
      <c r="J346" s="258">
        <f>'Div 9 history'!F346</f>
        <v>0</v>
      </c>
      <c r="K346" s="258">
        <f>'Div 9 history'!G346</f>
        <v>0</v>
      </c>
      <c r="L346" s="256">
        <f t="shared" si="427"/>
        <v>0</v>
      </c>
      <c r="M346" s="256">
        <f t="shared" si="427"/>
        <v>0</v>
      </c>
      <c r="N346" s="256">
        <f t="shared" si="427"/>
        <v>0</v>
      </c>
      <c r="O346" s="256">
        <f t="shared" si="427"/>
        <v>0</v>
      </c>
      <c r="P346" s="256">
        <f t="shared" si="427"/>
        <v>0</v>
      </c>
      <c r="Q346" s="256">
        <f t="shared" si="427"/>
        <v>0</v>
      </c>
      <c r="R346" s="256">
        <f t="shared" si="428"/>
        <v>0</v>
      </c>
      <c r="S346" s="256">
        <f t="shared" si="428"/>
        <v>0</v>
      </c>
      <c r="T346" s="256">
        <f t="shared" si="428"/>
        <v>0</v>
      </c>
      <c r="U346" s="256">
        <f t="shared" si="428"/>
        <v>0</v>
      </c>
      <c r="V346" s="256">
        <f t="shared" si="429"/>
        <v>0</v>
      </c>
      <c r="W346" s="256">
        <f t="shared" si="429"/>
        <v>0</v>
      </c>
      <c r="X346" s="256">
        <f t="shared" si="429"/>
        <v>0</v>
      </c>
      <c r="Y346" s="256">
        <f t="shared" si="429"/>
        <v>0</v>
      </c>
      <c r="Z346" s="256">
        <f t="shared" si="429"/>
        <v>0</v>
      </c>
      <c r="AA346" s="256">
        <f t="shared" si="429"/>
        <v>0</v>
      </c>
      <c r="AB346" s="256">
        <f t="shared" si="429"/>
        <v>0</v>
      </c>
      <c r="AC346" s="256">
        <f t="shared" si="429"/>
        <v>0</v>
      </c>
      <c r="AD346" s="256">
        <f t="shared" si="429"/>
        <v>0</v>
      </c>
      <c r="AE346" s="256">
        <f t="shared" si="429"/>
        <v>0</v>
      </c>
      <c r="AF346" s="256">
        <f t="shared" si="429"/>
        <v>0</v>
      </c>
      <c r="AH346" s="264">
        <f t="shared" si="423"/>
        <v>0</v>
      </c>
      <c r="AI346" s="264">
        <f t="shared" si="424"/>
        <v>0</v>
      </c>
      <c r="AJ346" s="264">
        <f t="shared" si="425"/>
        <v>0</v>
      </c>
      <c r="AN346" s="264">
        <f t="shared" si="426"/>
        <v>0</v>
      </c>
    </row>
    <row r="347" spans="1:40">
      <c r="A347" s="145" t="s">
        <v>478</v>
      </c>
      <c r="B347" s="125" t="str">
        <f t="shared" si="420"/>
        <v>8750-05377</v>
      </c>
      <c r="C347" s="255" t="str">
        <f t="shared" si="421"/>
        <v>8750</v>
      </c>
      <c r="D347" s="256">
        <f>SUM($F347:K347)</f>
        <v>264.99</v>
      </c>
      <c r="E347" s="257">
        <f t="shared" si="422"/>
        <v>2.3659650318600379E-3</v>
      </c>
      <c r="F347" s="258">
        <f>'Div 9 history'!B347</f>
        <v>264.99</v>
      </c>
      <c r="G347" s="258">
        <f>'Div 9 history'!C347</f>
        <v>0</v>
      </c>
      <c r="H347" s="258">
        <f>'Div 9 history'!D347</f>
        <v>0</v>
      </c>
      <c r="I347" s="258">
        <f>'Div 9 history'!E347</f>
        <v>0</v>
      </c>
      <c r="J347" s="258">
        <f>'Div 9 history'!F347</f>
        <v>0</v>
      </c>
      <c r="K347" s="258">
        <f>'Div 9 history'!G347</f>
        <v>0</v>
      </c>
      <c r="L347" s="256">
        <f t="shared" si="427"/>
        <v>21.895350194342345</v>
      </c>
      <c r="M347" s="256">
        <f t="shared" si="427"/>
        <v>37.378698555840792</v>
      </c>
      <c r="N347" s="256">
        <f t="shared" si="427"/>
        <v>31.290597335858557</v>
      </c>
      <c r="O347" s="256">
        <f t="shared" si="427"/>
        <v>30.061241905304076</v>
      </c>
      <c r="P347" s="256">
        <f t="shared" si="427"/>
        <v>30.264714898044058</v>
      </c>
      <c r="Q347" s="256">
        <f t="shared" si="427"/>
        <v>29.893258388042021</v>
      </c>
      <c r="R347" s="256">
        <f t="shared" si="428"/>
        <v>35.184053051937752</v>
      </c>
      <c r="S347" s="256">
        <f t="shared" si="428"/>
        <v>39.244593218566926</v>
      </c>
      <c r="T347" s="256">
        <f t="shared" si="428"/>
        <v>35.208375172465267</v>
      </c>
      <c r="U347" s="256">
        <f t="shared" si="428"/>
        <v>75.435198774008882</v>
      </c>
      <c r="V347" s="256">
        <f t="shared" si="429"/>
        <v>40.258338255767981</v>
      </c>
      <c r="W347" s="256">
        <f t="shared" si="429"/>
        <v>39.659441527253257</v>
      </c>
      <c r="X347" s="256">
        <f t="shared" si="429"/>
        <v>21.895350194342345</v>
      </c>
      <c r="Y347" s="256">
        <f t="shared" si="429"/>
        <v>37.378698555840792</v>
      </c>
      <c r="Z347" s="256">
        <f t="shared" si="429"/>
        <v>31.290597335858557</v>
      </c>
      <c r="AA347" s="256">
        <f t="shared" si="429"/>
        <v>30.061241905304076</v>
      </c>
      <c r="AB347" s="256">
        <f t="shared" si="429"/>
        <v>30.264714898044058</v>
      </c>
      <c r="AC347" s="256">
        <f t="shared" si="429"/>
        <v>29.893258388042021</v>
      </c>
      <c r="AD347" s="256">
        <f t="shared" si="429"/>
        <v>35.184053051937752</v>
      </c>
      <c r="AE347" s="256">
        <f t="shared" si="429"/>
        <v>39.244593218566926</v>
      </c>
      <c r="AF347" s="256">
        <f t="shared" si="429"/>
        <v>35.208375172465267</v>
      </c>
      <c r="AH347" s="264">
        <f t="shared" si="423"/>
        <v>445.77386127743188</v>
      </c>
      <c r="AI347" s="264">
        <f t="shared" si="424"/>
        <v>445.77386127743193</v>
      </c>
      <c r="AJ347" s="264">
        <f t="shared" si="425"/>
        <v>0</v>
      </c>
      <c r="AN347" s="264">
        <f t="shared" si="426"/>
        <v>0</v>
      </c>
    </row>
    <row r="348" spans="1:40">
      <c r="A348" s="145" t="s">
        <v>671</v>
      </c>
      <c r="B348" s="125" t="str">
        <f t="shared" si="420"/>
        <v>8780-05377</v>
      </c>
      <c r="C348" s="255" t="str">
        <f t="shared" si="421"/>
        <v>8780</v>
      </c>
      <c r="D348" s="256">
        <f>SUM($F348:K348)</f>
        <v>143.07</v>
      </c>
      <c r="E348" s="257">
        <f t="shared" si="422"/>
        <v>1.2774014759357546E-3</v>
      </c>
      <c r="F348" s="258">
        <f>'Div 9 history'!B348</f>
        <v>31.8</v>
      </c>
      <c r="G348" s="258">
        <f>'Div 9 history'!C348</f>
        <v>95.37</v>
      </c>
      <c r="H348" s="258">
        <f>'Div 9 history'!D348</f>
        <v>0</v>
      </c>
      <c r="I348" s="258">
        <f>'Div 9 history'!E348</f>
        <v>0</v>
      </c>
      <c r="J348" s="258">
        <f>'Div 9 history'!F348</f>
        <v>15.9</v>
      </c>
      <c r="K348" s="258">
        <f>'Div 9 history'!G348</f>
        <v>0</v>
      </c>
      <c r="L348" s="256">
        <f t="shared" si="427"/>
        <v>11.821456478752253</v>
      </c>
      <c r="M348" s="256">
        <f t="shared" si="427"/>
        <v>20.18102721757101</v>
      </c>
      <c r="N348" s="256">
        <f t="shared" si="427"/>
        <v>16.894017739693133</v>
      </c>
      <c r="O348" s="256">
        <f t="shared" si="427"/>
        <v>16.230279932796915</v>
      </c>
      <c r="P348" s="256">
        <f t="shared" si="427"/>
        <v>16.340136459727397</v>
      </c>
      <c r="Q348" s="256">
        <f t="shared" si="427"/>
        <v>16.139584428005481</v>
      </c>
      <c r="R348" s="256">
        <f t="shared" si="428"/>
        <v>18.996122382507771</v>
      </c>
      <c r="S348" s="256">
        <f t="shared" si="428"/>
        <v>21.188437117553001</v>
      </c>
      <c r="T348" s="256">
        <f t="shared" si="428"/>
        <v>19.009254069680384</v>
      </c>
      <c r="U348" s="256">
        <f t="shared" si="428"/>
        <v>40.728004409968115</v>
      </c>
      <c r="V348" s="256">
        <f t="shared" si="429"/>
        <v>21.735765327947185</v>
      </c>
      <c r="W348" s="256">
        <f t="shared" si="429"/>
        <v>21.412416692343573</v>
      </c>
      <c r="X348" s="256">
        <f t="shared" si="429"/>
        <v>11.821456478752253</v>
      </c>
      <c r="Y348" s="256">
        <f t="shared" si="429"/>
        <v>20.18102721757101</v>
      </c>
      <c r="Z348" s="256">
        <f t="shared" si="429"/>
        <v>16.894017739693133</v>
      </c>
      <c r="AA348" s="256">
        <f t="shared" si="429"/>
        <v>16.230279932796915</v>
      </c>
      <c r="AB348" s="256">
        <f t="shared" si="429"/>
        <v>16.340136459727397</v>
      </c>
      <c r="AC348" s="256">
        <f t="shared" si="429"/>
        <v>16.139584428005481</v>
      </c>
      <c r="AD348" s="256">
        <f t="shared" si="429"/>
        <v>18.996122382507771</v>
      </c>
      <c r="AE348" s="256">
        <f t="shared" si="429"/>
        <v>21.188437117553001</v>
      </c>
      <c r="AF348" s="256">
        <f t="shared" si="429"/>
        <v>19.009254069680384</v>
      </c>
      <c r="AH348" s="264">
        <f t="shared" si="423"/>
        <v>240.6765022565462</v>
      </c>
      <c r="AI348" s="264">
        <f t="shared" si="424"/>
        <v>240.67650225654626</v>
      </c>
      <c r="AJ348" s="264">
        <f t="shared" si="425"/>
        <v>0</v>
      </c>
      <c r="AN348" s="264">
        <f t="shared" si="426"/>
        <v>0</v>
      </c>
    </row>
    <row r="349" spans="1:40">
      <c r="A349" s="145" t="s">
        <v>1032</v>
      </c>
      <c r="B349" s="125" t="str">
        <f t="shared" si="420"/>
        <v>8560-05377</v>
      </c>
      <c r="C349" s="255" t="str">
        <f t="shared" si="421"/>
        <v>8560</v>
      </c>
      <c r="D349" s="256">
        <f>SUM($F349:K349)</f>
        <v>0</v>
      </c>
      <c r="E349" s="257">
        <f t="shared" si="422"/>
        <v>0</v>
      </c>
      <c r="F349" s="258">
        <f>'Div 9 history'!B349</f>
        <v>0</v>
      </c>
      <c r="G349" s="258">
        <f>'Div 9 history'!C349</f>
        <v>0</v>
      </c>
      <c r="H349" s="258">
        <f>'Div 9 history'!D349</f>
        <v>0</v>
      </c>
      <c r="I349" s="258">
        <f>'Div 9 history'!E349</f>
        <v>0</v>
      </c>
      <c r="J349" s="258">
        <f>'Div 9 history'!F349</f>
        <v>0</v>
      </c>
      <c r="K349" s="258">
        <f>'Div 9 history'!G349</f>
        <v>0</v>
      </c>
      <c r="L349" s="256">
        <f t="shared" si="427"/>
        <v>0</v>
      </c>
      <c r="M349" s="256">
        <f t="shared" si="427"/>
        <v>0</v>
      </c>
      <c r="N349" s="256">
        <f t="shared" si="427"/>
        <v>0</v>
      </c>
      <c r="O349" s="256">
        <f t="shared" si="427"/>
        <v>0</v>
      </c>
      <c r="P349" s="256">
        <f t="shared" si="427"/>
        <v>0</v>
      </c>
      <c r="Q349" s="256">
        <f t="shared" si="427"/>
        <v>0</v>
      </c>
      <c r="R349" s="256">
        <f t="shared" si="428"/>
        <v>0</v>
      </c>
      <c r="S349" s="256">
        <f t="shared" si="428"/>
        <v>0</v>
      </c>
      <c r="T349" s="256">
        <f t="shared" si="428"/>
        <v>0</v>
      </c>
      <c r="U349" s="256">
        <f t="shared" si="428"/>
        <v>0</v>
      </c>
      <c r="V349" s="256">
        <f t="shared" si="429"/>
        <v>0</v>
      </c>
      <c r="W349" s="256">
        <f t="shared" si="429"/>
        <v>0</v>
      </c>
      <c r="X349" s="256">
        <f t="shared" si="429"/>
        <v>0</v>
      </c>
      <c r="Y349" s="256">
        <f t="shared" si="429"/>
        <v>0</v>
      </c>
      <c r="Z349" s="256">
        <f t="shared" si="429"/>
        <v>0</v>
      </c>
      <c r="AA349" s="256">
        <f t="shared" si="429"/>
        <v>0</v>
      </c>
      <c r="AB349" s="256">
        <f t="shared" si="429"/>
        <v>0</v>
      </c>
      <c r="AC349" s="256">
        <f t="shared" si="429"/>
        <v>0</v>
      </c>
      <c r="AD349" s="256">
        <f t="shared" si="429"/>
        <v>0</v>
      </c>
      <c r="AE349" s="256">
        <f t="shared" si="429"/>
        <v>0</v>
      </c>
      <c r="AF349" s="256">
        <f t="shared" si="429"/>
        <v>0</v>
      </c>
      <c r="AH349" s="264">
        <f t="shared" si="423"/>
        <v>0</v>
      </c>
      <c r="AI349" s="264">
        <f t="shared" si="424"/>
        <v>0</v>
      </c>
      <c r="AJ349" s="264">
        <f t="shared" si="425"/>
        <v>0</v>
      </c>
      <c r="AN349" s="264">
        <f t="shared" si="426"/>
        <v>0</v>
      </c>
    </row>
    <row r="350" spans="1:40">
      <c r="A350" s="145" t="s">
        <v>475</v>
      </c>
      <c r="B350" s="125" t="str">
        <f t="shared" si="420"/>
        <v>8700-05377</v>
      </c>
      <c r="C350" s="255" t="str">
        <f t="shared" si="421"/>
        <v>8700</v>
      </c>
      <c r="D350" s="256">
        <f>SUM($F350:K350)</f>
        <v>958.53</v>
      </c>
      <c r="E350" s="257">
        <f t="shared" si="422"/>
        <v>8.5582416770021586E-3</v>
      </c>
      <c r="F350" s="258">
        <f>'Div 9 history'!B350</f>
        <v>187.01</v>
      </c>
      <c r="G350" s="258">
        <f>'Div 9 history'!C350</f>
        <v>53.72</v>
      </c>
      <c r="H350" s="258">
        <f>'Div 9 history'!D350</f>
        <v>29.67</v>
      </c>
      <c r="I350" s="258">
        <f>'Div 9 history'!E350</f>
        <v>52.980000000000004</v>
      </c>
      <c r="J350" s="258">
        <f>'Div 9 history'!F350</f>
        <v>171.41</v>
      </c>
      <c r="K350" s="258">
        <f>'Div 9 history'!G350</f>
        <v>463.74</v>
      </c>
      <c r="L350" s="256">
        <f t="shared" si="427"/>
        <v>79.200535951481072</v>
      </c>
      <c r="M350" s="256">
        <f t="shared" si="427"/>
        <v>135.20738113411855</v>
      </c>
      <c r="N350" s="256">
        <f t="shared" si="427"/>
        <v>113.18531365085664</v>
      </c>
      <c r="O350" s="256">
        <f t="shared" si="427"/>
        <v>108.7384512754863</v>
      </c>
      <c r="P350" s="256">
        <f t="shared" si="427"/>
        <v>109.47446005970855</v>
      </c>
      <c r="Q350" s="256">
        <f t="shared" si="427"/>
        <v>108.13081611641918</v>
      </c>
      <c r="R350" s="256">
        <f t="shared" si="428"/>
        <v>127.26884173694815</v>
      </c>
      <c r="S350" s="256">
        <f t="shared" si="428"/>
        <v>141.95675285026965</v>
      </c>
      <c r="T350" s="256">
        <f t="shared" si="428"/>
        <v>127.35682046138771</v>
      </c>
      <c r="U350" s="256">
        <f t="shared" si="428"/>
        <v>272.86652734386479</v>
      </c>
      <c r="V350" s="256">
        <f t="shared" si="429"/>
        <v>145.62370266161471</v>
      </c>
      <c r="W350" s="256">
        <f t="shared" si="429"/>
        <v>143.45735494591517</v>
      </c>
      <c r="X350" s="256">
        <f t="shared" si="429"/>
        <v>79.200535951481072</v>
      </c>
      <c r="Y350" s="256">
        <f t="shared" si="429"/>
        <v>135.20738113411855</v>
      </c>
      <c r="Z350" s="256">
        <f t="shared" si="429"/>
        <v>113.18531365085664</v>
      </c>
      <c r="AA350" s="256">
        <f t="shared" si="429"/>
        <v>108.7384512754863</v>
      </c>
      <c r="AB350" s="256">
        <f t="shared" si="429"/>
        <v>109.47446005970855</v>
      </c>
      <c r="AC350" s="256">
        <f t="shared" si="429"/>
        <v>108.13081611641918</v>
      </c>
      <c r="AD350" s="256">
        <f t="shared" si="429"/>
        <v>127.26884173694815</v>
      </c>
      <c r="AE350" s="256">
        <f t="shared" si="429"/>
        <v>141.95675285026965</v>
      </c>
      <c r="AF350" s="256">
        <f t="shared" si="429"/>
        <v>127.35682046138771</v>
      </c>
      <c r="AH350" s="264">
        <f t="shared" si="423"/>
        <v>1612.4669581880703</v>
      </c>
      <c r="AI350" s="264">
        <f t="shared" si="424"/>
        <v>1612.4669581880705</v>
      </c>
      <c r="AJ350" s="264">
        <f t="shared" si="425"/>
        <v>0</v>
      </c>
      <c r="AN350" s="264">
        <f t="shared" si="426"/>
        <v>0</v>
      </c>
    </row>
    <row r="351" spans="1:40">
      <c r="A351" s="145" t="s">
        <v>672</v>
      </c>
      <c r="B351" s="125" t="str">
        <f t="shared" si="420"/>
        <v>8740-05377</v>
      </c>
      <c r="C351" s="255" t="str">
        <f t="shared" si="421"/>
        <v>8740</v>
      </c>
      <c r="D351" s="256">
        <f>SUM($F351:K351)</f>
        <v>73.11</v>
      </c>
      <c r="E351" s="257">
        <f t="shared" si="422"/>
        <v>6.527631362666039E-4</v>
      </c>
      <c r="F351" s="258">
        <f>'Div 9 history'!B351</f>
        <v>0</v>
      </c>
      <c r="G351" s="258">
        <f>'Div 9 history'!C351</f>
        <v>0</v>
      </c>
      <c r="H351" s="258">
        <f>'Div 9 history'!D351</f>
        <v>0</v>
      </c>
      <c r="I351" s="258">
        <f>'Div 9 history'!E351</f>
        <v>0</v>
      </c>
      <c r="J351" s="258">
        <f>'Div 9 history'!F351</f>
        <v>10.57</v>
      </c>
      <c r="K351" s="258">
        <f>'Div 9 history'!G351</f>
        <v>62.54</v>
      </c>
      <c r="L351" s="256">
        <f t="shared" si="427"/>
        <v>6.0408658919520324</v>
      </c>
      <c r="M351" s="256">
        <f t="shared" si="427"/>
        <v>10.312678408307937</v>
      </c>
      <c r="N351" s="256">
        <f t="shared" si="427"/>
        <v>8.6329883060667161</v>
      </c>
      <c r="O351" s="256">
        <f t="shared" si="427"/>
        <v>8.2938125804625873</v>
      </c>
      <c r="P351" s="256">
        <f t="shared" si="427"/>
        <v>8.3499502101815199</v>
      </c>
      <c r="Q351" s="256">
        <f t="shared" si="427"/>
        <v>8.2474663977876617</v>
      </c>
      <c r="R351" s="256">
        <f t="shared" si="428"/>
        <v>9.7071818507384009</v>
      </c>
      <c r="S351" s="256">
        <f t="shared" si="428"/>
        <v>10.827473528093241</v>
      </c>
      <c r="T351" s="256">
        <f t="shared" si="428"/>
        <v>9.7138922557792196</v>
      </c>
      <c r="U351" s="256">
        <f t="shared" si="428"/>
        <v>20.812360399893542</v>
      </c>
      <c r="V351" s="256">
        <f t="shared" si="429"/>
        <v>11.107162949089389</v>
      </c>
      <c r="W351" s="256">
        <f t="shared" si="429"/>
        <v>10.941929016406224</v>
      </c>
      <c r="X351" s="256">
        <f t="shared" si="429"/>
        <v>6.0408658919520324</v>
      </c>
      <c r="Y351" s="256">
        <f t="shared" si="429"/>
        <v>10.312678408307937</v>
      </c>
      <c r="Z351" s="256">
        <f t="shared" si="429"/>
        <v>8.6329883060667161</v>
      </c>
      <c r="AA351" s="256">
        <f t="shared" si="429"/>
        <v>8.2938125804625873</v>
      </c>
      <c r="AB351" s="256">
        <f t="shared" si="429"/>
        <v>8.3499502101815199</v>
      </c>
      <c r="AC351" s="256">
        <f t="shared" si="429"/>
        <v>8.2474663977876617</v>
      </c>
      <c r="AD351" s="256">
        <f t="shared" si="429"/>
        <v>9.7071818507384009</v>
      </c>
      <c r="AE351" s="256">
        <f t="shared" si="429"/>
        <v>10.827473528093241</v>
      </c>
      <c r="AF351" s="256">
        <f t="shared" si="429"/>
        <v>9.7138922557792196</v>
      </c>
      <c r="AH351" s="264">
        <f t="shared" si="423"/>
        <v>122.98776179475846</v>
      </c>
      <c r="AI351" s="264">
        <f t="shared" si="424"/>
        <v>122.98776179475847</v>
      </c>
      <c r="AJ351" s="264">
        <f t="shared" si="425"/>
        <v>0</v>
      </c>
      <c r="AN351" s="264">
        <f t="shared" si="426"/>
        <v>0</v>
      </c>
    </row>
    <row r="352" spans="1:40">
      <c r="A352" s="145" t="s">
        <v>1033</v>
      </c>
      <c r="B352" s="125" t="str">
        <f t="shared" si="420"/>
        <v>8700-05380</v>
      </c>
      <c r="C352" s="255" t="str">
        <f t="shared" si="421"/>
        <v>8700</v>
      </c>
      <c r="D352" s="256">
        <f>SUM($F352:K352)</f>
        <v>105.65</v>
      </c>
      <c r="E352" s="257">
        <f t="shared" si="422"/>
        <v>9.4329674937172346E-4</v>
      </c>
      <c r="F352" s="258">
        <f>'Div 9 history'!B352</f>
        <v>0</v>
      </c>
      <c r="G352" s="258">
        <f>'Div 9 history'!C352</f>
        <v>0</v>
      </c>
      <c r="H352" s="258">
        <f>'Div 9 history'!D352</f>
        <v>0</v>
      </c>
      <c r="I352" s="258">
        <f>'Div 9 history'!E352</f>
        <v>105.65</v>
      </c>
      <c r="J352" s="258">
        <f>'Div 9 history'!F352</f>
        <v>0</v>
      </c>
      <c r="K352" s="258">
        <f>'Div 9 history'!G352</f>
        <v>0</v>
      </c>
      <c r="L352" s="256">
        <f t="shared" si="427"/>
        <v>8.7295511077107406</v>
      </c>
      <c r="M352" s="256">
        <f t="shared" si="427"/>
        <v>14.902673694949167</v>
      </c>
      <c r="N352" s="256">
        <f t="shared" si="427"/>
        <v>12.475382499465853</v>
      </c>
      <c r="O352" s="256">
        <f t="shared" si="427"/>
        <v>11.985245508492303</v>
      </c>
      <c r="P352" s="256">
        <f t="shared" si="427"/>
        <v>12.066369028938279</v>
      </c>
      <c r="Q352" s="256">
        <f t="shared" si="427"/>
        <v>11.918271439286915</v>
      </c>
      <c r="R352" s="256">
        <f t="shared" si="428"/>
        <v>14.027681063199454</v>
      </c>
      <c r="S352" s="256">
        <f t="shared" si="428"/>
        <v>15.646595243373696</v>
      </c>
      <c r="T352" s="256">
        <f t="shared" si="428"/>
        <v>14.037378153782992</v>
      </c>
      <c r="U352" s="256">
        <f t="shared" si="428"/>
        <v>30.075583042658362</v>
      </c>
      <c r="V352" s="256">
        <f t="shared" si="429"/>
        <v>16.050769601576992</v>
      </c>
      <c r="W352" s="256">
        <f t="shared" si="429"/>
        <v>15.81199289540853</v>
      </c>
      <c r="X352" s="256">
        <f t="shared" si="429"/>
        <v>8.7295511077107406</v>
      </c>
      <c r="Y352" s="256">
        <f t="shared" si="429"/>
        <v>14.902673694949167</v>
      </c>
      <c r="Z352" s="256">
        <f t="shared" si="429"/>
        <v>12.475382499465853</v>
      </c>
      <c r="AA352" s="256">
        <f t="shared" si="429"/>
        <v>11.985245508492303</v>
      </c>
      <c r="AB352" s="256">
        <f t="shared" si="429"/>
        <v>12.066369028938279</v>
      </c>
      <c r="AC352" s="256">
        <f t="shared" si="429"/>
        <v>11.918271439286915</v>
      </c>
      <c r="AD352" s="256">
        <f t="shared" si="429"/>
        <v>14.027681063199454</v>
      </c>
      <c r="AE352" s="256">
        <f t="shared" si="429"/>
        <v>15.646595243373696</v>
      </c>
      <c r="AF352" s="256">
        <f t="shared" si="429"/>
        <v>14.037378153782992</v>
      </c>
      <c r="AH352" s="264">
        <f t="shared" si="423"/>
        <v>177.72749327884327</v>
      </c>
      <c r="AI352" s="264">
        <f t="shared" si="424"/>
        <v>177.72749327884327</v>
      </c>
      <c r="AJ352" s="264">
        <f t="shared" si="425"/>
        <v>0</v>
      </c>
      <c r="AN352" s="264">
        <f t="shared" si="426"/>
        <v>0</v>
      </c>
    </row>
    <row r="353" spans="1:40">
      <c r="A353" s="145" t="s">
        <v>673</v>
      </c>
      <c r="B353" s="125" t="str">
        <f t="shared" si="420"/>
        <v>9260-05399</v>
      </c>
      <c r="C353" s="255" t="str">
        <f t="shared" si="421"/>
        <v>9260</v>
      </c>
      <c r="D353" s="256">
        <f>SUM($F353:K353)</f>
        <v>-102.19</v>
      </c>
      <c r="E353" s="257">
        <f t="shared" si="422"/>
        <v>-9.1240411564880663E-4</v>
      </c>
      <c r="F353" s="258">
        <f>'Div 9 history'!B353</f>
        <v>-30.94</v>
      </c>
      <c r="G353" s="258">
        <f>'Div 9 history'!C353</f>
        <v>-38.130000000000003</v>
      </c>
      <c r="H353" s="258">
        <f>'Div 9 history'!D353</f>
        <v>0</v>
      </c>
      <c r="I353" s="258">
        <f>'Div 9 history'!E353</f>
        <v>0</v>
      </c>
      <c r="J353" s="258">
        <f>'Div 9 history'!F353</f>
        <v>0</v>
      </c>
      <c r="K353" s="258">
        <f>'Div 9 history'!G353</f>
        <v>-33.119999999999997</v>
      </c>
      <c r="L353" s="256">
        <f t="shared" si="427"/>
        <v>-8.4436614074487508</v>
      </c>
      <c r="M353" s="256">
        <f t="shared" si="427"/>
        <v>-14.414616421077666</v>
      </c>
      <c r="N353" s="256">
        <f t="shared" si="427"/>
        <v>-12.066818150690162</v>
      </c>
      <c r="O353" s="256">
        <f t="shared" si="427"/>
        <v>-11.592732972199039</v>
      </c>
      <c r="P353" s="256">
        <f t="shared" si="427"/>
        <v>-11.671199726144843</v>
      </c>
      <c r="Q353" s="256">
        <f t="shared" si="427"/>
        <v>-11.527952279987979</v>
      </c>
      <c r="R353" s="256">
        <f t="shared" si="428"/>
        <v>-13.568279487442993</v>
      </c>
      <c r="S353" s="256">
        <f t="shared" si="428"/>
        <v>-15.134174802842953</v>
      </c>
      <c r="T353" s="256">
        <f t="shared" si="428"/>
        <v>-13.57765900175186</v>
      </c>
      <c r="U353" s="256">
        <f t="shared" si="428"/>
        <v>-29.090618373206414</v>
      </c>
      <c r="V353" s="256">
        <f t="shared" si="429"/>
        <v>-15.525112594274992</v>
      </c>
      <c r="W353" s="256">
        <f t="shared" si="429"/>
        <v>-15.294155740480811</v>
      </c>
      <c r="X353" s="256">
        <f t="shared" si="429"/>
        <v>-8.4436614074487508</v>
      </c>
      <c r="Y353" s="256">
        <f t="shared" si="429"/>
        <v>-14.414616421077666</v>
      </c>
      <c r="Z353" s="256">
        <f t="shared" si="429"/>
        <v>-12.066818150690162</v>
      </c>
      <c r="AA353" s="256">
        <f t="shared" si="429"/>
        <v>-11.592732972199039</v>
      </c>
      <c r="AB353" s="256">
        <f t="shared" si="429"/>
        <v>-11.671199726144843</v>
      </c>
      <c r="AC353" s="256">
        <f t="shared" si="429"/>
        <v>-11.527952279987979</v>
      </c>
      <c r="AD353" s="256">
        <f t="shared" si="429"/>
        <v>-13.568279487442993</v>
      </c>
      <c r="AE353" s="256">
        <f t="shared" si="429"/>
        <v>-15.134174802842953</v>
      </c>
      <c r="AF353" s="256">
        <f t="shared" si="429"/>
        <v>-13.57765900175186</v>
      </c>
      <c r="AH353" s="264">
        <f t="shared" si="423"/>
        <v>-171.90698095754843</v>
      </c>
      <c r="AI353" s="264">
        <f t="shared" si="424"/>
        <v>-171.90698095754848</v>
      </c>
      <c r="AJ353" s="264">
        <f t="shared" si="425"/>
        <v>0</v>
      </c>
      <c r="AN353" s="264">
        <f t="shared" si="426"/>
        <v>0</v>
      </c>
    </row>
    <row r="354" spans="1:40">
      <c r="A354" s="145" t="s">
        <v>674</v>
      </c>
      <c r="B354" s="125" t="str">
        <f t="shared" si="420"/>
        <v>9020-05399</v>
      </c>
      <c r="C354" s="255" t="str">
        <f t="shared" si="421"/>
        <v>9020</v>
      </c>
      <c r="D354" s="256">
        <f>SUM($F354:K354)</f>
        <v>0</v>
      </c>
      <c r="E354" s="257">
        <f t="shared" si="422"/>
        <v>0</v>
      </c>
      <c r="F354" s="258">
        <f>'Div 9 history'!B354</f>
        <v>0</v>
      </c>
      <c r="G354" s="258">
        <f>'Div 9 history'!C354</f>
        <v>0</v>
      </c>
      <c r="H354" s="258">
        <f>'Div 9 history'!D354</f>
        <v>0</v>
      </c>
      <c r="I354" s="258">
        <f>'Div 9 history'!E354</f>
        <v>0</v>
      </c>
      <c r="J354" s="258">
        <f>'Div 9 history'!F354</f>
        <v>0</v>
      </c>
      <c r="K354" s="258">
        <f>'Div 9 history'!G354</f>
        <v>0</v>
      </c>
      <c r="L354" s="256">
        <f t="shared" si="427"/>
        <v>0</v>
      </c>
      <c r="M354" s="256">
        <f t="shared" si="427"/>
        <v>0</v>
      </c>
      <c r="N354" s="256">
        <f t="shared" si="427"/>
        <v>0</v>
      </c>
      <c r="O354" s="256">
        <f t="shared" si="427"/>
        <v>0</v>
      </c>
      <c r="P354" s="256">
        <f t="shared" si="427"/>
        <v>0</v>
      </c>
      <c r="Q354" s="256">
        <f t="shared" si="427"/>
        <v>0</v>
      </c>
      <c r="R354" s="256">
        <f t="shared" si="428"/>
        <v>0</v>
      </c>
      <c r="S354" s="256">
        <f t="shared" si="428"/>
        <v>0</v>
      </c>
      <c r="T354" s="256">
        <f t="shared" si="428"/>
        <v>0</v>
      </c>
      <c r="U354" s="256">
        <f t="shared" si="428"/>
        <v>0</v>
      </c>
      <c r="V354" s="256">
        <f t="shared" si="429"/>
        <v>0</v>
      </c>
      <c r="W354" s="256">
        <f t="shared" si="429"/>
        <v>0</v>
      </c>
      <c r="X354" s="256">
        <f t="shared" si="429"/>
        <v>0</v>
      </c>
      <c r="Y354" s="256">
        <f t="shared" si="429"/>
        <v>0</v>
      </c>
      <c r="Z354" s="256">
        <f t="shared" si="429"/>
        <v>0</v>
      </c>
      <c r="AA354" s="256">
        <f t="shared" si="429"/>
        <v>0</v>
      </c>
      <c r="AB354" s="256">
        <f t="shared" si="429"/>
        <v>0</v>
      </c>
      <c r="AC354" s="256">
        <f t="shared" si="429"/>
        <v>0</v>
      </c>
      <c r="AD354" s="256">
        <f t="shared" si="429"/>
        <v>0</v>
      </c>
      <c r="AE354" s="256">
        <f t="shared" si="429"/>
        <v>0</v>
      </c>
      <c r="AF354" s="256">
        <f t="shared" si="429"/>
        <v>0</v>
      </c>
      <c r="AH354" s="264">
        <f t="shared" si="423"/>
        <v>0</v>
      </c>
      <c r="AI354" s="264">
        <f t="shared" si="424"/>
        <v>0</v>
      </c>
      <c r="AJ354" s="264">
        <f t="shared" si="425"/>
        <v>0</v>
      </c>
      <c r="AN354" s="264">
        <f t="shared" si="426"/>
        <v>0</v>
      </c>
    </row>
    <row r="355" spans="1:40">
      <c r="A355" s="145" t="s">
        <v>480</v>
      </c>
      <c r="B355" s="125" t="str">
        <f t="shared" si="420"/>
        <v>9030-05399</v>
      </c>
      <c r="C355" s="255" t="str">
        <f t="shared" si="421"/>
        <v>9030</v>
      </c>
      <c r="D355" s="256">
        <f>SUM($F355:K355)</f>
        <v>-54.03</v>
      </c>
      <c r="E355" s="257">
        <f t="shared" si="422"/>
        <v>-4.8240722544774464E-4</v>
      </c>
      <c r="F355" s="258">
        <f>'Div 9 history'!B355</f>
        <v>0</v>
      </c>
      <c r="G355" s="258">
        <f>'Div 9 history'!C355</f>
        <v>-54.03</v>
      </c>
      <c r="H355" s="258">
        <f>'Div 9 history'!D355</f>
        <v>0</v>
      </c>
      <c r="I355" s="258">
        <f>'Div 9 history'!E355</f>
        <v>0</v>
      </c>
      <c r="J355" s="258">
        <f>'Div 9 history'!F355</f>
        <v>0</v>
      </c>
      <c r="K355" s="258">
        <f>'Div 9 history'!G355</f>
        <v>0</v>
      </c>
      <c r="L355" s="256">
        <f t="shared" si="427"/>
        <v>-4.4643411864610627</v>
      </c>
      <c r="M355" s="256">
        <f t="shared" si="427"/>
        <v>-7.6213105512361903</v>
      </c>
      <c r="N355" s="256">
        <f t="shared" si="427"/>
        <v>-6.3799802787140569</v>
      </c>
      <c r="O355" s="256">
        <f t="shared" si="427"/>
        <v>-6.1293214843714079</v>
      </c>
      <c r="P355" s="256">
        <f t="shared" si="427"/>
        <v>-6.1708085057599176</v>
      </c>
      <c r="Q355" s="256">
        <f t="shared" si="427"/>
        <v>-6.0950705713646194</v>
      </c>
      <c r="R355" s="256">
        <f t="shared" si="427"/>
        <v>-7.173834432983119</v>
      </c>
      <c r="S355" s="256">
        <f t="shared" si="427"/>
        <v>-8.0017561855133064</v>
      </c>
      <c r="T355" s="256">
        <f t="shared" si="427"/>
        <v>-7.1787935792607209</v>
      </c>
      <c r="U355" s="256">
        <f t="shared" ref="U355:AF362" si="430">$E355*U$363</f>
        <v>-15.380821124418659</v>
      </c>
      <c r="V355" s="256">
        <f t="shared" si="430"/>
        <v>-8.2084532094008988</v>
      </c>
      <c r="W355" s="256">
        <f t="shared" si="430"/>
        <v>-8.0863414684233117</v>
      </c>
      <c r="X355" s="256">
        <f t="shared" si="430"/>
        <v>-4.4643411864610627</v>
      </c>
      <c r="Y355" s="256">
        <f t="shared" si="430"/>
        <v>-7.6213105512361903</v>
      </c>
      <c r="Z355" s="256">
        <f t="shared" si="430"/>
        <v>-6.3799802787140569</v>
      </c>
      <c r="AA355" s="256">
        <f t="shared" si="430"/>
        <v>-6.1293214843714079</v>
      </c>
      <c r="AB355" s="256">
        <f t="shared" si="430"/>
        <v>-6.1708085057599176</v>
      </c>
      <c r="AC355" s="256">
        <f t="shared" si="430"/>
        <v>-6.0950705713646194</v>
      </c>
      <c r="AD355" s="256">
        <f t="shared" si="430"/>
        <v>-7.173834432983119</v>
      </c>
      <c r="AE355" s="256">
        <f t="shared" si="430"/>
        <v>-8.0017561855133064</v>
      </c>
      <c r="AF355" s="256">
        <f t="shared" si="430"/>
        <v>-7.1787935792607209</v>
      </c>
      <c r="AH355" s="264">
        <f t="shared" si="423"/>
        <v>-90.890832577907247</v>
      </c>
      <c r="AI355" s="264">
        <f t="shared" si="424"/>
        <v>-90.890832577907275</v>
      </c>
      <c r="AJ355" s="264">
        <f t="shared" si="425"/>
        <v>0</v>
      </c>
      <c r="AN355" s="264">
        <f t="shared" si="426"/>
        <v>0</v>
      </c>
    </row>
    <row r="356" spans="1:40">
      <c r="A356" s="145" t="s">
        <v>1034</v>
      </c>
      <c r="B356" s="125" t="str">
        <f t="shared" si="420"/>
        <v>9110-05399</v>
      </c>
      <c r="C356" s="255" t="str">
        <f t="shared" si="421"/>
        <v>9110</v>
      </c>
      <c r="D356" s="256">
        <f>SUM($F356:K356)</f>
        <v>0</v>
      </c>
      <c r="E356" s="257">
        <f t="shared" si="422"/>
        <v>0</v>
      </c>
      <c r="F356" s="258">
        <f>'Div 9 history'!B356</f>
        <v>0</v>
      </c>
      <c r="G356" s="258">
        <f>'Div 9 history'!C356</f>
        <v>0</v>
      </c>
      <c r="H356" s="258">
        <f>'Div 9 history'!D356</f>
        <v>0</v>
      </c>
      <c r="I356" s="258">
        <f>'Div 9 history'!E356</f>
        <v>0</v>
      </c>
      <c r="J356" s="258">
        <f>'Div 9 history'!F356</f>
        <v>0</v>
      </c>
      <c r="K356" s="258">
        <f>'Div 9 history'!G356</f>
        <v>0</v>
      </c>
      <c r="L356" s="256">
        <f t="shared" si="427"/>
        <v>0</v>
      </c>
      <c r="M356" s="256">
        <f t="shared" si="427"/>
        <v>0</v>
      </c>
      <c r="N356" s="256">
        <f t="shared" si="427"/>
        <v>0</v>
      </c>
      <c r="O356" s="256">
        <f t="shared" si="427"/>
        <v>0</v>
      </c>
      <c r="P356" s="256">
        <f t="shared" si="427"/>
        <v>0</v>
      </c>
      <c r="Q356" s="256">
        <f t="shared" si="427"/>
        <v>0</v>
      </c>
      <c r="R356" s="256">
        <f t="shared" si="427"/>
        <v>0</v>
      </c>
      <c r="S356" s="256">
        <f t="shared" si="427"/>
        <v>0</v>
      </c>
      <c r="T356" s="256">
        <f t="shared" si="427"/>
        <v>0</v>
      </c>
      <c r="U356" s="256">
        <f t="shared" si="430"/>
        <v>0</v>
      </c>
      <c r="V356" s="256">
        <f t="shared" si="430"/>
        <v>0</v>
      </c>
      <c r="W356" s="256">
        <f t="shared" si="430"/>
        <v>0</v>
      </c>
      <c r="X356" s="256">
        <f t="shared" si="430"/>
        <v>0</v>
      </c>
      <c r="Y356" s="256">
        <f t="shared" si="430"/>
        <v>0</v>
      </c>
      <c r="Z356" s="256">
        <f t="shared" si="430"/>
        <v>0</v>
      </c>
      <c r="AA356" s="256">
        <f t="shared" si="430"/>
        <v>0</v>
      </c>
      <c r="AB356" s="256">
        <f t="shared" si="430"/>
        <v>0</v>
      </c>
      <c r="AC356" s="256">
        <f t="shared" si="430"/>
        <v>0</v>
      </c>
      <c r="AD356" s="256">
        <f t="shared" si="430"/>
        <v>0</v>
      </c>
      <c r="AE356" s="256">
        <f t="shared" si="430"/>
        <v>0</v>
      </c>
      <c r="AF356" s="256">
        <f t="shared" si="430"/>
        <v>0</v>
      </c>
      <c r="AH356" s="264">
        <f t="shared" si="423"/>
        <v>0</v>
      </c>
      <c r="AI356" s="264">
        <f t="shared" si="424"/>
        <v>0</v>
      </c>
      <c r="AJ356" s="264">
        <f t="shared" si="425"/>
        <v>0</v>
      </c>
      <c r="AN356" s="264">
        <f t="shared" si="426"/>
        <v>0</v>
      </c>
    </row>
    <row r="357" spans="1:40">
      <c r="A357" s="145" t="s">
        <v>481</v>
      </c>
      <c r="B357" s="125" t="str">
        <f t="shared" si="420"/>
        <v>8740-05399</v>
      </c>
      <c r="C357" s="255" t="str">
        <f t="shared" si="421"/>
        <v>8740</v>
      </c>
      <c r="D357" s="256">
        <f>SUM($F357:K357)</f>
        <v>-42.85</v>
      </c>
      <c r="E357" s="257">
        <f t="shared" si="422"/>
        <v>-3.8258651879392663E-4</v>
      </c>
      <c r="F357" s="258">
        <f>'Div 9 history'!B357</f>
        <v>0</v>
      </c>
      <c r="G357" s="258">
        <f>'Div 9 history'!C357</f>
        <v>0</v>
      </c>
      <c r="H357" s="258">
        <f>'Div 9 history'!D357</f>
        <v>0</v>
      </c>
      <c r="I357" s="258">
        <f>'Div 9 history'!E357</f>
        <v>0</v>
      </c>
      <c r="J357" s="258">
        <f>'Div 9 history'!F357</f>
        <v>-5.97</v>
      </c>
      <c r="K357" s="258">
        <f>'Div 9 history'!G357</f>
        <v>-36.880000000000003</v>
      </c>
      <c r="L357" s="256">
        <f t="shared" si="427"/>
        <v>-3.5405704208746349</v>
      </c>
      <c r="M357" s="256">
        <f t="shared" si="427"/>
        <v>-6.0442931171658474</v>
      </c>
      <c r="N357" s="256">
        <f t="shared" si="427"/>
        <v>-5.0598214870053173</v>
      </c>
      <c r="O357" s="256">
        <f t="shared" si="427"/>
        <v>-4.8610295318399928</v>
      </c>
      <c r="P357" s="256">
        <f t="shared" si="427"/>
        <v>-4.8939319724562731</v>
      </c>
      <c r="Q357" s="256">
        <f t="shared" si="427"/>
        <v>-4.833865889005625</v>
      </c>
      <c r="R357" s="256">
        <f t="shared" si="427"/>
        <v>-5.6894096881977907</v>
      </c>
      <c r="S357" s="256">
        <f t="shared" si="427"/>
        <v>-6.3460161493474949</v>
      </c>
      <c r="T357" s="256">
        <f t="shared" si="427"/>
        <v>-5.6933426776109908</v>
      </c>
      <c r="U357" s="256">
        <f t="shared" si="430"/>
        <v>-12.198189620235786</v>
      </c>
      <c r="V357" s="256">
        <f t="shared" si="430"/>
        <v>-6.509942995055126</v>
      </c>
      <c r="W357" s="256">
        <f t="shared" si="430"/>
        <v>-6.4130988695528206</v>
      </c>
      <c r="X357" s="256">
        <f t="shared" si="430"/>
        <v>-3.5405704208746349</v>
      </c>
      <c r="Y357" s="256">
        <f t="shared" si="430"/>
        <v>-6.0442931171658474</v>
      </c>
      <c r="Z357" s="256">
        <f t="shared" si="430"/>
        <v>-5.0598214870053173</v>
      </c>
      <c r="AA357" s="256">
        <f t="shared" si="430"/>
        <v>-4.8610295318399928</v>
      </c>
      <c r="AB357" s="256">
        <f t="shared" si="430"/>
        <v>-4.8939319724562731</v>
      </c>
      <c r="AC357" s="256">
        <f t="shared" si="430"/>
        <v>-4.833865889005625</v>
      </c>
      <c r="AD357" s="256">
        <f t="shared" si="430"/>
        <v>-5.6894096881977907</v>
      </c>
      <c r="AE357" s="256">
        <f t="shared" si="430"/>
        <v>-6.3460161493474949</v>
      </c>
      <c r="AF357" s="256">
        <f t="shared" si="430"/>
        <v>-5.6933426776109908</v>
      </c>
      <c r="AH357" s="264">
        <f t="shared" si="423"/>
        <v>-72.083512418347695</v>
      </c>
      <c r="AI357" s="264">
        <f t="shared" si="424"/>
        <v>-72.083512418347695</v>
      </c>
      <c r="AJ357" s="264">
        <f t="shared" si="425"/>
        <v>0</v>
      </c>
      <c r="AN357" s="264">
        <f t="shared" si="426"/>
        <v>0</v>
      </c>
    </row>
    <row r="358" spans="1:40">
      <c r="A358" s="145" t="s">
        <v>482</v>
      </c>
      <c r="B358" s="125" t="str">
        <f t="shared" si="420"/>
        <v>8750-05399</v>
      </c>
      <c r="C358" s="255" t="str">
        <f t="shared" si="421"/>
        <v>8750</v>
      </c>
      <c r="D358" s="256">
        <f>SUM($F358:K358)</f>
        <v>-154.72</v>
      </c>
      <c r="E358" s="257">
        <f t="shared" si="422"/>
        <v>-1.3814185808120496E-3</v>
      </c>
      <c r="F358" s="258">
        <f>'Div 9 history'!B358</f>
        <v>-154.72</v>
      </c>
      <c r="G358" s="258">
        <f>'Div 9 history'!C358</f>
        <v>0</v>
      </c>
      <c r="H358" s="258">
        <f>'Div 9 history'!D358</f>
        <v>0</v>
      </c>
      <c r="I358" s="258">
        <f>'Div 9 history'!E358</f>
        <v>0</v>
      </c>
      <c r="J358" s="258">
        <f>'Div 9 history'!F358</f>
        <v>0</v>
      </c>
      <c r="K358" s="258">
        <f>'Div 9 history'!G358</f>
        <v>0</v>
      </c>
      <c r="L358" s="256">
        <f t="shared" si="427"/>
        <v>-12.784061972408949</v>
      </c>
      <c r="M358" s="256">
        <f t="shared" si="427"/>
        <v>-21.824341448959157</v>
      </c>
      <c r="N358" s="256">
        <f t="shared" si="427"/>
        <v>-18.269675156813598</v>
      </c>
      <c r="O358" s="256">
        <f t="shared" si="427"/>
        <v>-17.551890062223656</v>
      </c>
      <c r="P358" s="256">
        <f t="shared" si="427"/>
        <v>-17.670692060173501</v>
      </c>
      <c r="Q358" s="256">
        <f t="shared" si="427"/>
        <v>-17.453809342986006</v>
      </c>
      <c r="R358" s="256">
        <f t="shared" si="427"/>
        <v>-20.542951387583713</v>
      </c>
      <c r="S358" s="256">
        <f t="shared" si="427"/>
        <v>-22.913783398530789</v>
      </c>
      <c r="T358" s="256">
        <f t="shared" si="427"/>
        <v>-20.557152370594459</v>
      </c>
      <c r="U358" s="256">
        <f t="shared" si="430"/>
        <v>-44.044431692949374</v>
      </c>
      <c r="V358" s="256">
        <f t="shared" si="430"/>
        <v>-23.50567981785132</v>
      </c>
      <c r="W358" s="256">
        <f t="shared" si="430"/>
        <v>-23.156001332490369</v>
      </c>
      <c r="X358" s="256">
        <f t="shared" si="430"/>
        <v>-12.784061972408949</v>
      </c>
      <c r="Y358" s="256">
        <f t="shared" si="430"/>
        <v>-21.824341448959157</v>
      </c>
      <c r="Z358" s="256">
        <f t="shared" si="430"/>
        <v>-18.269675156813598</v>
      </c>
      <c r="AA358" s="256">
        <f t="shared" si="430"/>
        <v>-17.551890062223656</v>
      </c>
      <c r="AB358" s="256">
        <f t="shared" si="430"/>
        <v>-17.670692060173501</v>
      </c>
      <c r="AC358" s="256">
        <f t="shared" si="430"/>
        <v>-17.453809342986006</v>
      </c>
      <c r="AD358" s="256">
        <f t="shared" si="430"/>
        <v>-20.542951387583713</v>
      </c>
      <c r="AE358" s="256">
        <f t="shared" si="430"/>
        <v>-22.913783398530789</v>
      </c>
      <c r="AF358" s="256">
        <f t="shared" si="430"/>
        <v>-20.557152370594459</v>
      </c>
      <c r="AH358" s="264">
        <f t="shared" si="423"/>
        <v>-260.27447004356486</v>
      </c>
      <c r="AI358" s="264">
        <f t="shared" si="424"/>
        <v>-260.27447004356492</v>
      </c>
      <c r="AJ358" s="264">
        <f t="shared" si="425"/>
        <v>0</v>
      </c>
      <c r="AN358" s="264">
        <f t="shared" si="426"/>
        <v>0</v>
      </c>
    </row>
    <row r="359" spans="1:40">
      <c r="A359" s="145" t="s">
        <v>675</v>
      </c>
      <c r="B359" s="125" t="str">
        <f t="shared" si="420"/>
        <v>8770-05399</v>
      </c>
      <c r="C359" s="255" t="str">
        <f t="shared" si="421"/>
        <v>8770</v>
      </c>
      <c r="D359" s="256">
        <f>SUM($F359:K359)</f>
        <v>0</v>
      </c>
      <c r="E359" s="257">
        <f t="shared" si="422"/>
        <v>0</v>
      </c>
      <c r="F359" s="258">
        <f>'Div 9 history'!B359</f>
        <v>0</v>
      </c>
      <c r="G359" s="258">
        <f>'Div 9 history'!C359</f>
        <v>0</v>
      </c>
      <c r="H359" s="258">
        <f>'Div 9 history'!D359</f>
        <v>0</v>
      </c>
      <c r="I359" s="258">
        <f>'Div 9 history'!E359</f>
        <v>0</v>
      </c>
      <c r="J359" s="258">
        <f>'Div 9 history'!F359</f>
        <v>0</v>
      </c>
      <c r="K359" s="258">
        <f>'Div 9 history'!G359</f>
        <v>0</v>
      </c>
      <c r="L359" s="256">
        <f t="shared" si="427"/>
        <v>0</v>
      </c>
      <c r="M359" s="256">
        <f t="shared" si="427"/>
        <v>0</v>
      </c>
      <c r="N359" s="256">
        <f t="shared" si="427"/>
        <v>0</v>
      </c>
      <c r="O359" s="256">
        <f t="shared" si="427"/>
        <v>0</v>
      </c>
      <c r="P359" s="256">
        <f t="shared" si="427"/>
        <v>0</v>
      </c>
      <c r="Q359" s="256">
        <f t="shared" si="427"/>
        <v>0</v>
      </c>
      <c r="R359" s="256">
        <f t="shared" si="427"/>
        <v>0</v>
      </c>
      <c r="S359" s="256">
        <f t="shared" si="427"/>
        <v>0</v>
      </c>
      <c r="T359" s="256">
        <f t="shared" si="427"/>
        <v>0</v>
      </c>
      <c r="U359" s="256">
        <f t="shared" si="430"/>
        <v>0</v>
      </c>
      <c r="V359" s="256">
        <f t="shared" si="430"/>
        <v>0</v>
      </c>
      <c r="W359" s="256">
        <f t="shared" si="430"/>
        <v>0</v>
      </c>
      <c r="X359" s="256">
        <f t="shared" si="430"/>
        <v>0</v>
      </c>
      <c r="Y359" s="256">
        <f t="shared" si="430"/>
        <v>0</v>
      </c>
      <c r="Z359" s="256">
        <f t="shared" si="430"/>
        <v>0</v>
      </c>
      <c r="AA359" s="256">
        <f t="shared" si="430"/>
        <v>0</v>
      </c>
      <c r="AB359" s="256">
        <f t="shared" si="430"/>
        <v>0</v>
      </c>
      <c r="AC359" s="256">
        <f t="shared" si="430"/>
        <v>0</v>
      </c>
      <c r="AD359" s="256">
        <f t="shared" si="430"/>
        <v>0</v>
      </c>
      <c r="AE359" s="256">
        <f t="shared" si="430"/>
        <v>0</v>
      </c>
      <c r="AF359" s="256">
        <f t="shared" si="430"/>
        <v>0</v>
      </c>
      <c r="AH359" s="264">
        <f t="shared" si="423"/>
        <v>0</v>
      </c>
      <c r="AI359" s="264">
        <f t="shared" si="424"/>
        <v>0</v>
      </c>
      <c r="AJ359" s="264">
        <f t="shared" si="425"/>
        <v>0</v>
      </c>
      <c r="AN359" s="264">
        <f t="shared" si="426"/>
        <v>0</v>
      </c>
    </row>
    <row r="360" spans="1:40">
      <c r="A360" s="145" t="s">
        <v>676</v>
      </c>
      <c r="B360" s="125" t="str">
        <f t="shared" si="420"/>
        <v>8780-05399</v>
      </c>
      <c r="C360" s="255" t="str">
        <f t="shared" si="421"/>
        <v>8780</v>
      </c>
      <c r="D360" s="256">
        <f>SUM($F360:K360)</f>
        <v>-84.74</v>
      </c>
      <c r="E360" s="257">
        <f t="shared" si="422"/>
        <v>-7.566016710057723E-4</v>
      </c>
      <c r="F360" s="258">
        <f>'Div 9 history'!B360</f>
        <v>-18.57</v>
      </c>
      <c r="G360" s="258">
        <f>'Div 9 history'!C360</f>
        <v>-57.19</v>
      </c>
      <c r="H360" s="258">
        <f>'Div 9 history'!D360</f>
        <v>0</v>
      </c>
      <c r="I360" s="258">
        <f>'Div 9 history'!E360</f>
        <v>0</v>
      </c>
      <c r="J360" s="258">
        <f>'Div 9 history'!F360</f>
        <v>-8.98</v>
      </c>
      <c r="K360" s="258">
        <f>'Div 9 history'!G360</f>
        <v>0</v>
      </c>
      <c r="L360" s="256">
        <f t="shared" si="427"/>
        <v>-7.0018188439887181</v>
      </c>
      <c r="M360" s="256">
        <f t="shared" si="427"/>
        <v>-11.953171499384688</v>
      </c>
      <c r="N360" s="256">
        <f t="shared" si="427"/>
        <v>-10.006284079552639</v>
      </c>
      <c r="O360" s="256">
        <f t="shared" si="427"/>
        <v>-9.6131538512980388</v>
      </c>
      <c r="P360" s="256">
        <f t="shared" si="427"/>
        <v>-9.6782215950045405</v>
      </c>
      <c r="Q360" s="256">
        <f t="shared" si="427"/>
        <v>-9.5594351326566311</v>
      </c>
      <c r="R360" s="256">
        <f t="shared" si="427"/>
        <v>-11.251355355376448</v>
      </c>
      <c r="S360" s="256">
        <f t="shared" si="427"/>
        <v>-12.549857841206691</v>
      </c>
      <c r="T360" s="256">
        <f t="shared" si="427"/>
        <v>-11.259133220554386</v>
      </c>
      <c r="U360" s="256">
        <f t="shared" si="430"/>
        <v>-24.123094245479123</v>
      </c>
      <c r="V360" s="256">
        <f t="shared" si="430"/>
        <v>-12.874038959182529</v>
      </c>
      <c r="W360" s="256">
        <f t="shared" si="430"/>
        <v>-12.68252037820084</v>
      </c>
      <c r="X360" s="256">
        <f t="shared" si="430"/>
        <v>-7.0018188439887181</v>
      </c>
      <c r="Y360" s="256">
        <f t="shared" si="430"/>
        <v>-11.953171499384688</v>
      </c>
      <c r="Z360" s="256">
        <f t="shared" si="430"/>
        <v>-10.006284079552639</v>
      </c>
      <c r="AA360" s="256">
        <f t="shared" si="430"/>
        <v>-9.6131538512980388</v>
      </c>
      <c r="AB360" s="256">
        <f t="shared" si="430"/>
        <v>-9.6782215950045405</v>
      </c>
      <c r="AC360" s="256">
        <f t="shared" si="430"/>
        <v>-9.5594351326566311</v>
      </c>
      <c r="AD360" s="256">
        <f t="shared" si="430"/>
        <v>-11.251355355376448</v>
      </c>
      <c r="AE360" s="256">
        <f t="shared" si="430"/>
        <v>-12.549857841206691</v>
      </c>
      <c r="AF360" s="256">
        <f t="shared" si="430"/>
        <v>-11.259133220554386</v>
      </c>
      <c r="AH360" s="264">
        <f t="shared" si="423"/>
        <v>-142.55208500188525</v>
      </c>
      <c r="AI360" s="264">
        <f t="shared" si="424"/>
        <v>-142.55208500188527</v>
      </c>
      <c r="AJ360" s="264">
        <f t="shared" si="425"/>
        <v>0</v>
      </c>
      <c r="AN360" s="264">
        <f t="shared" si="426"/>
        <v>0</v>
      </c>
    </row>
    <row r="361" spans="1:40">
      <c r="A361" s="145" t="s">
        <v>1035</v>
      </c>
      <c r="B361" s="125" t="str">
        <f t="shared" si="420"/>
        <v>8560-05399</v>
      </c>
      <c r="C361" s="255" t="str">
        <f t="shared" si="421"/>
        <v>8560</v>
      </c>
      <c r="D361" s="256">
        <f>SUM($F361:K361)</f>
        <v>0</v>
      </c>
      <c r="E361" s="257">
        <f t="shared" si="422"/>
        <v>0</v>
      </c>
      <c r="F361" s="258">
        <f>'Div 9 history'!B361</f>
        <v>0</v>
      </c>
      <c r="G361" s="258">
        <f>'Div 9 history'!C361</f>
        <v>0</v>
      </c>
      <c r="H361" s="258">
        <f>'Div 9 history'!D361</f>
        <v>0</v>
      </c>
      <c r="I361" s="258">
        <f>'Div 9 history'!E361</f>
        <v>0</v>
      </c>
      <c r="J361" s="258">
        <f>'Div 9 history'!F361</f>
        <v>0</v>
      </c>
      <c r="K361" s="258">
        <f>'Div 9 history'!G361</f>
        <v>0</v>
      </c>
      <c r="L361" s="256">
        <f t="shared" si="427"/>
        <v>0</v>
      </c>
      <c r="M361" s="256">
        <f t="shared" si="427"/>
        <v>0</v>
      </c>
      <c r="N361" s="256">
        <f t="shared" si="427"/>
        <v>0</v>
      </c>
      <c r="O361" s="256">
        <f t="shared" si="427"/>
        <v>0</v>
      </c>
      <c r="P361" s="256">
        <f t="shared" si="427"/>
        <v>0</v>
      </c>
      <c r="Q361" s="256">
        <f t="shared" si="427"/>
        <v>0</v>
      </c>
      <c r="R361" s="256">
        <f t="shared" si="427"/>
        <v>0</v>
      </c>
      <c r="S361" s="256">
        <f t="shared" si="427"/>
        <v>0</v>
      </c>
      <c r="T361" s="256">
        <f t="shared" si="427"/>
        <v>0</v>
      </c>
      <c r="U361" s="256">
        <f t="shared" si="430"/>
        <v>0</v>
      </c>
      <c r="V361" s="256">
        <f t="shared" si="430"/>
        <v>0</v>
      </c>
      <c r="W361" s="256">
        <f t="shared" si="430"/>
        <v>0</v>
      </c>
      <c r="X361" s="256">
        <f t="shared" si="430"/>
        <v>0</v>
      </c>
      <c r="Y361" s="256">
        <f t="shared" si="430"/>
        <v>0</v>
      </c>
      <c r="Z361" s="256">
        <f t="shared" si="430"/>
        <v>0</v>
      </c>
      <c r="AA361" s="256">
        <f t="shared" si="430"/>
        <v>0</v>
      </c>
      <c r="AB361" s="256">
        <f t="shared" si="430"/>
        <v>0</v>
      </c>
      <c r="AC361" s="256">
        <f t="shared" si="430"/>
        <v>0</v>
      </c>
      <c r="AD361" s="256">
        <f t="shared" si="430"/>
        <v>0</v>
      </c>
      <c r="AE361" s="256">
        <f t="shared" si="430"/>
        <v>0</v>
      </c>
      <c r="AF361" s="256">
        <f t="shared" si="430"/>
        <v>0</v>
      </c>
      <c r="AH361" s="264">
        <f t="shared" si="423"/>
        <v>0</v>
      </c>
      <c r="AI361" s="264">
        <f t="shared" si="424"/>
        <v>0</v>
      </c>
      <c r="AJ361" s="264">
        <f t="shared" si="425"/>
        <v>0</v>
      </c>
      <c r="AN361" s="264">
        <f t="shared" si="426"/>
        <v>0</v>
      </c>
    </row>
    <row r="362" spans="1:40">
      <c r="A362" s="145" t="s">
        <v>479</v>
      </c>
      <c r="B362" s="125" t="str">
        <f t="shared" si="420"/>
        <v>8700-05399</v>
      </c>
      <c r="C362" s="255" t="str">
        <f t="shared" si="421"/>
        <v>8700</v>
      </c>
      <c r="D362" s="256">
        <f>SUM($F362:K362)</f>
        <v>-112373.52999999998</v>
      </c>
      <c r="E362" s="257">
        <f t="shared" si="422"/>
        <v>-1.0033278330754929</v>
      </c>
      <c r="F362" s="258">
        <f>'Div 9 history'!B362</f>
        <v>-14113.44</v>
      </c>
      <c r="G362" s="258">
        <f>'Div 9 history'!C362</f>
        <v>-16131.800000000001</v>
      </c>
      <c r="H362" s="258">
        <f>'Div 9 history'!D362</f>
        <v>-13576.79</v>
      </c>
      <c r="I362" s="258">
        <f>'Div 9 history'!E362</f>
        <v>-36899.74</v>
      </c>
      <c r="J362" s="258">
        <f>'Div 9 history'!F362</f>
        <v>-15497.62</v>
      </c>
      <c r="K362" s="258">
        <f>'Div 9 history'!G362</f>
        <v>-16154.14</v>
      </c>
      <c r="L362" s="256">
        <f t="shared" si="427"/>
        <v>-9285.0967656305329</v>
      </c>
      <c r="M362" s="256">
        <f t="shared" si="427"/>
        <v>-15851.074770843166</v>
      </c>
      <c r="N362" s="256">
        <f t="shared" si="427"/>
        <v>-13269.311590773315</v>
      </c>
      <c r="O362" s="256">
        <f t="shared" si="427"/>
        <v>-12747.982448707287</v>
      </c>
      <c r="P362" s="256">
        <f t="shared" si="427"/>
        <v>-12834.268642351786</v>
      </c>
      <c r="Q362" s="256">
        <f t="shared" si="427"/>
        <v>-12676.746172558931</v>
      </c>
      <c r="R362" s="256">
        <f t="shared" si="427"/>
        <v>-14920.397906160677</v>
      </c>
      <c r="S362" s="256">
        <f t="shared" si="427"/>
        <v>-16642.339233119837</v>
      </c>
      <c r="T362" s="256">
        <f t="shared" si="427"/>
        <v>-14930.712116284689</v>
      </c>
      <c r="U362" s="256">
        <f t="shared" si="430"/>
        <v>-31989.58289930582</v>
      </c>
      <c r="V362" s="256">
        <f t="shared" si="430"/>
        <v>-17072.235109757687</v>
      </c>
      <c r="W362" s="256">
        <f t="shared" si="430"/>
        <v>-16818.262735371292</v>
      </c>
      <c r="X362" s="256">
        <f t="shared" si="430"/>
        <v>-9285.0967656305329</v>
      </c>
      <c r="Y362" s="256">
        <f t="shared" si="430"/>
        <v>-15851.074770843166</v>
      </c>
      <c r="Z362" s="256">
        <f t="shared" si="430"/>
        <v>-13269.311590773315</v>
      </c>
      <c r="AA362" s="256">
        <f t="shared" si="430"/>
        <v>-12747.982448707287</v>
      </c>
      <c r="AB362" s="256">
        <f t="shared" si="430"/>
        <v>-12834.268642351786</v>
      </c>
      <c r="AC362" s="256">
        <f t="shared" si="430"/>
        <v>-12676.746172558931</v>
      </c>
      <c r="AD362" s="256">
        <f t="shared" si="430"/>
        <v>-14920.397906160677</v>
      </c>
      <c r="AE362" s="256">
        <f t="shared" si="430"/>
        <v>-16642.339233119837</v>
      </c>
      <c r="AF362" s="256">
        <f t="shared" si="430"/>
        <v>-14930.712116284689</v>
      </c>
      <c r="AH362" s="264">
        <f t="shared" si="423"/>
        <v>-189038.01039086498</v>
      </c>
      <c r="AI362" s="264">
        <f t="shared" si="424"/>
        <v>-189038.01039086503</v>
      </c>
      <c r="AJ362" s="264">
        <f t="shared" si="425"/>
        <v>0</v>
      </c>
      <c r="AN362" s="264">
        <f t="shared" si="426"/>
        <v>0</v>
      </c>
    </row>
    <row r="363" spans="1:40">
      <c r="A363" s="133" t="s">
        <v>23</v>
      </c>
      <c r="B363" s="171"/>
      <c r="C363" s="182"/>
      <c r="D363" s="259">
        <f>SUM(D329:D362)</f>
        <v>112000.80999999998</v>
      </c>
      <c r="E363" s="260">
        <f>SUM(E329:E362)</f>
        <v>0.99999999999999978</v>
      </c>
      <c r="F363" s="259">
        <f>SUM(F329:F362)</f>
        <v>14870.909999999998</v>
      </c>
      <c r="G363" s="259">
        <f t="shared" ref="G363:K363" si="431">SUM(G329:G362)</f>
        <v>16587.140000000007</v>
      </c>
      <c r="H363" s="259">
        <f t="shared" si="431"/>
        <v>14881.189999999995</v>
      </c>
      <c r="I363" s="259">
        <f t="shared" si="431"/>
        <v>31883.480000000003</v>
      </c>
      <c r="J363" s="259">
        <f t="shared" si="431"/>
        <v>17015.61</v>
      </c>
      <c r="K363" s="259">
        <f t="shared" si="431"/>
        <v>16762.480000000003</v>
      </c>
      <c r="L363" s="262">
        <f>'FY21 OM Budget'!H97</f>
        <v>9254.2999999999993</v>
      </c>
      <c r="M363" s="262">
        <f>'FY21 OM Budget'!I97</f>
        <v>15798.499999999993</v>
      </c>
      <c r="N363" s="262">
        <f>'FY21 OM Budget'!J97</f>
        <v>13225.3</v>
      </c>
      <c r="O363" s="262">
        <f>'FY21 OM Budget'!K97</f>
        <v>12705.699999999997</v>
      </c>
      <c r="P363" s="262">
        <f>'FY21 OM Budget'!L97</f>
        <v>12791.700000000004</v>
      </c>
      <c r="Q363" s="262">
        <f>'FY21 OM Budget'!M97</f>
        <v>12634.7</v>
      </c>
      <c r="R363" s="263">
        <f t="shared" ref="R363" si="432">F363*(1+R$4)</f>
        <v>14870.909999999998</v>
      </c>
      <c r="S363" s="263">
        <f t="shared" ref="S363" si="433">G363*(1+S$4)</f>
        <v>16587.140000000007</v>
      </c>
      <c r="T363" s="263">
        <f t="shared" ref="T363" si="434">H363*(1+T$4)</f>
        <v>14881.189999999995</v>
      </c>
      <c r="U363" s="263">
        <f t="shared" ref="U363" si="435">I363*(1+U$4)</f>
        <v>31883.480000000003</v>
      </c>
      <c r="V363" s="263">
        <f t="shared" ref="V363" si="436">J363*(1+V$4)</f>
        <v>17015.61</v>
      </c>
      <c r="W363" s="263">
        <f t="shared" ref="W363" si="437">K363*(1+W$4)</f>
        <v>16762.480000000003</v>
      </c>
      <c r="X363" s="263">
        <f t="shared" ref="X363" si="438">L363*(1+X$4)</f>
        <v>9254.2999999999993</v>
      </c>
      <c r="Y363" s="263">
        <f t="shared" ref="Y363" si="439">M363*(1+Y$4)</f>
        <v>15798.499999999993</v>
      </c>
      <c r="Z363" s="263">
        <f t="shared" ref="Z363" si="440">N363*(1+Z$4)</f>
        <v>13225.3</v>
      </c>
      <c r="AA363" s="263">
        <f t="shared" ref="AA363" si="441">O363*(1+AA$4)</f>
        <v>12705.699999999997</v>
      </c>
      <c r="AB363" s="263">
        <f t="shared" ref="AB363" si="442">P363*(1+AB$4)</f>
        <v>12791.700000000004</v>
      </c>
      <c r="AC363" s="263">
        <f t="shared" ref="AC363" si="443">Q363*(1+AC$4)</f>
        <v>12634.7</v>
      </c>
      <c r="AD363" s="263">
        <f t="shared" ref="AD363" si="444">R363*(1+AD$4)</f>
        <v>14870.909999999998</v>
      </c>
      <c r="AE363" s="263">
        <f t="shared" ref="AE363" si="445">S363*(1+AE$4)</f>
        <v>16587.140000000007</v>
      </c>
      <c r="AF363" s="263">
        <f t="shared" ref="AF363" si="446">T363*(1+AF$4)</f>
        <v>14881.189999999995</v>
      </c>
      <c r="AH363" s="264">
        <f>SUM(F363:Q363)</f>
        <v>188411.01</v>
      </c>
      <c r="AI363" s="264">
        <f>SUM(U363:AF363)</f>
        <v>188411.01000000004</v>
      </c>
      <c r="AJ363" s="264">
        <f t="shared" si="418"/>
        <v>0</v>
      </c>
    </row>
    <row r="364" spans="1:40">
      <c r="A364" s="145"/>
      <c r="B364" s="171"/>
      <c r="C364" s="182"/>
      <c r="D364" s="256">
        <f>D363-SUM(F363:K363)</f>
        <v>0</v>
      </c>
      <c r="F364" s="256">
        <f>F363-'Div 9 history'!B363</f>
        <v>0</v>
      </c>
      <c r="G364" s="256">
        <f>G363-'Div 9 history'!C363</f>
        <v>0</v>
      </c>
      <c r="H364" s="256">
        <f>H363-'Div 9 history'!D363</f>
        <v>0</v>
      </c>
      <c r="I364" s="256">
        <f>I363-'Div 9 history'!E363</f>
        <v>0</v>
      </c>
      <c r="J364" s="256">
        <f>J363-'Div 9 history'!F363</f>
        <v>0</v>
      </c>
      <c r="K364" s="256">
        <f>K363-'Div 9 history'!G363</f>
        <v>0</v>
      </c>
      <c r="L364" s="256">
        <f t="shared" ref="L364:U364" si="447">L363-SUM(L329:L362)</f>
        <v>0</v>
      </c>
      <c r="M364" s="256">
        <f t="shared" ref="M364" si="448">M363-SUM(M329:M362)</f>
        <v>0</v>
      </c>
      <c r="N364" s="256">
        <f t="shared" ref="N364" si="449">N363-SUM(N329:N362)</f>
        <v>0</v>
      </c>
      <c r="O364" s="256">
        <f t="shared" ref="O364" si="450">O363-SUM(O329:O362)</f>
        <v>0</v>
      </c>
      <c r="P364" s="256">
        <f t="shared" ref="P364" si="451">P363-SUM(P329:P362)</f>
        <v>0</v>
      </c>
      <c r="Q364" s="256">
        <f t="shared" ref="Q364" si="452">Q363-SUM(Q329:Q362)</f>
        <v>0</v>
      </c>
      <c r="R364" s="256">
        <f t="shared" ref="R364" si="453">R363-SUM(R329:R362)</f>
        <v>0</v>
      </c>
      <c r="S364" s="256">
        <f t="shared" ref="S364" si="454">S363-SUM(S329:S362)</f>
        <v>0</v>
      </c>
      <c r="T364" s="256">
        <f t="shared" ref="T364" si="455">T363-SUM(T329:T362)</f>
        <v>0</v>
      </c>
      <c r="U364" s="256">
        <f t="shared" si="447"/>
        <v>0</v>
      </c>
      <c r="V364" s="256">
        <f t="shared" ref="V364" si="456">V363-SUM(V329:V362)</f>
        <v>0</v>
      </c>
      <c r="W364" s="256">
        <f t="shared" ref="W364" si="457">W363-SUM(W329:W362)</f>
        <v>0</v>
      </c>
      <c r="X364" s="256">
        <f t="shared" ref="X364" si="458">X363-SUM(X329:X362)</f>
        <v>0</v>
      </c>
      <c r="Y364" s="256">
        <f t="shared" ref="Y364" si="459">Y363-SUM(Y329:Y362)</f>
        <v>0</v>
      </c>
      <c r="Z364" s="256">
        <f t="shared" ref="Z364" si="460">Z363-SUM(Z329:Z362)</f>
        <v>0</v>
      </c>
      <c r="AA364" s="256">
        <f t="shared" ref="AA364" si="461">AA363-SUM(AA329:AA362)</f>
        <v>0</v>
      </c>
      <c r="AB364" s="256">
        <f t="shared" ref="AB364" si="462">AB363-SUM(AB329:AB362)</f>
        <v>0</v>
      </c>
      <c r="AC364" s="256">
        <f t="shared" ref="AC364" si="463">AC363-SUM(AC329:AC362)</f>
        <v>0</v>
      </c>
      <c r="AD364" s="256">
        <f t="shared" ref="AD364" si="464">AD363-SUM(AD329:AD362)</f>
        <v>0</v>
      </c>
      <c r="AE364" s="256">
        <f t="shared" ref="AE364" si="465">AE363-SUM(AE329:AE362)</f>
        <v>0</v>
      </c>
      <c r="AF364" s="256">
        <f t="shared" ref="AF364" si="466">AF363-SUM(AF329:AF362)</f>
        <v>0</v>
      </c>
    </row>
    <row r="365" spans="1:40">
      <c r="A365" s="145" t="s">
        <v>486</v>
      </c>
      <c r="B365" s="125" t="str">
        <f t="shared" ref="B365:B468" si="467">RIGHT(A365,10)</f>
        <v>8500-04002</v>
      </c>
      <c r="C365" s="255" t="str">
        <f t="shared" ref="C365" si="468">LEFT(B365,4)</f>
        <v>8500</v>
      </c>
      <c r="D365" s="256">
        <f>SUM($F365:K365)</f>
        <v>8056.07</v>
      </c>
      <c r="E365" s="257">
        <f>D365/$D$385</f>
        <v>8.9466738008440613E-2</v>
      </c>
      <c r="F365" s="258">
        <f>'Div 9 history'!B365</f>
        <v>0</v>
      </c>
      <c r="G365" s="258">
        <f>'Div 9 history'!C365</f>
        <v>0</v>
      </c>
      <c r="H365" s="258">
        <f>'Div 9 history'!D365</f>
        <v>3849.61</v>
      </c>
      <c r="I365" s="258">
        <f>'Div 9 history'!E365</f>
        <v>4206.46</v>
      </c>
      <c r="J365" s="258">
        <f>'Div 9 history'!F365</f>
        <v>0</v>
      </c>
      <c r="K365" s="258">
        <f>'Div 9 history'!G365</f>
        <v>0</v>
      </c>
      <c r="L365" s="256">
        <f t="shared" ref="L365:AA380" si="469">$E365*L$385</f>
        <v>946.58671748546442</v>
      </c>
      <c r="M365" s="256">
        <f t="shared" si="469"/>
        <v>1055.2888041657197</v>
      </c>
      <c r="N365" s="256">
        <f t="shared" si="469"/>
        <v>1185.4629079680008</v>
      </c>
      <c r="O365" s="256">
        <f t="shared" si="469"/>
        <v>1074.5241528375345</v>
      </c>
      <c r="P365" s="256">
        <f t="shared" si="469"/>
        <v>951.86525502796235</v>
      </c>
      <c r="Q365" s="256">
        <f t="shared" si="469"/>
        <v>1132.24451353106</v>
      </c>
      <c r="R365" s="256">
        <f t="shared" si="469"/>
        <v>650.5385974133942</v>
      </c>
      <c r="S365" s="256">
        <f t="shared" si="469"/>
        <v>696.69448755194867</v>
      </c>
      <c r="T365" s="256">
        <f t="shared" si="469"/>
        <v>1116.4983676415745</v>
      </c>
      <c r="U365" s="256">
        <f t="shared" si="469"/>
        <v>1345.6897837346971</v>
      </c>
      <c r="V365" s="256">
        <f t="shared" si="469"/>
        <v>2332.5669520148826</v>
      </c>
      <c r="W365" s="256">
        <f t="shared" si="469"/>
        <v>1914.0818116435009</v>
      </c>
      <c r="X365" s="256">
        <f t="shared" si="469"/>
        <v>946.58671748546442</v>
      </c>
      <c r="Y365" s="256">
        <f t="shared" si="469"/>
        <v>1055.2888041657197</v>
      </c>
      <c r="Z365" s="256">
        <f t="shared" si="469"/>
        <v>1185.4629079680008</v>
      </c>
      <c r="AA365" s="256">
        <f t="shared" si="469"/>
        <v>1074.5241528375345</v>
      </c>
      <c r="AB365" s="256">
        <f t="shared" ref="V365:AF380" si="470">$E365*AB$385</f>
        <v>951.86525502796235</v>
      </c>
      <c r="AC365" s="256">
        <f t="shared" si="470"/>
        <v>1132.24451353106</v>
      </c>
      <c r="AD365" s="256">
        <f t="shared" si="470"/>
        <v>650.5385974133942</v>
      </c>
      <c r="AE365" s="256">
        <f t="shared" si="470"/>
        <v>696.69448755194867</v>
      </c>
      <c r="AF365" s="256">
        <f t="shared" si="470"/>
        <v>1116.4983676415745</v>
      </c>
      <c r="AH365" s="264">
        <f t="shared" ref="AH365" si="471">SUM(F365:Q365)</f>
        <v>14402.042351015742</v>
      </c>
      <c r="AI365" s="264">
        <f t="shared" ref="AI365" si="472">SUM(U365:AF365)</f>
        <v>14402.042351015738</v>
      </c>
      <c r="AJ365" s="264">
        <f t="shared" ref="AJ365:AJ385" si="473">AI365-AH365</f>
        <v>0</v>
      </c>
      <c r="AN365" s="264">
        <f t="shared" ref="AN365" si="474">AJ365</f>
        <v>0</v>
      </c>
    </row>
    <row r="366" spans="1:40">
      <c r="A366" s="145" t="s">
        <v>483</v>
      </c>
      <c r="B366" s="125" t="str">
        <f t="shared" ref="B366:B384" si="475">RIGHT(A366,10)</f>
        <v>8700-04002</v>
      </c>
      <c r="C366" s="255" t="str">
        <f t="shared" ref="C366:C384" si="476">LEFT(B366,4)</f>
        <v>8700</v>
      </c>
      <c r="D366" s="256">
        <f>SUM($F366:K366)</f>
        <v>885.46</v>
      </c>
      <c r="E366" s="257">
        <f t="shared" ref="E366:E384" si="477">D366/$D$385</f>
        <v>9.8334818139556666E-3</v>
      </c>
      <c r="F366" s="258">
        <f>'Div 9 history'!B366</f>
        <v>0</v>
      </c>
      <c r="G366" s="258">
        <f>'Div 9 history'!C366</f>
        <v>0</v>
      </c>
      <c r="H366" s="258">
        <f>'Div 9 history'!D366</f>
        <v>885.46</v>
      </c>
      <c r="I366" s="258">
        <f>'Div 9 history'!E366</f>
        <v>0</v>
      </c>
      <c r="J366" s="258">
        <f>'Div 9 history'!F366</f>
        <v>0</v>
      </c>
      <c r="K366" s="258">
        <f>'Div 9 history'!G366</f>
        <v>0</v>
      </c>
      <c r="L366" s="256">
        <f t="shared" si="469"/>
        <v>104.04138430583141</v>
      </c>
      <c r="M366" s="256">
        <f t="shared" si="469"/>
        <v>115.98906470978756</v>
      </c>
      <c r="N366" s="256">
        <f t="shared" si="469"/>
        <v>130.29678074909305</v>
      </c>
      <c r="O366" s="256">
        <f t="shared" si="469"/>
        <v>118.10326329978803</v>
      </c>
      <c r="P366" s="256">
        <f t="shared" si="469"/>
        <v>104.62155973285481</v>
      </c>
      <c r="Q366" s="256">
        <f t="shared" si="469"/>
        <v>124.44743242687966</v>
      </c>
      <c r="R366" s="256">
        <f t="shared" si="469"/>
        <v>71.502097978997696</v>
      </c>
      <c r="S366" s="256">
        <f t="shared" si="469"/>
        <v>76.575191246817425</v>
      </c>
      <c r="T366" s="256">
        <f t="shared" si="469"/>
        <v>122.71673962762345</v>
      </c>
      <c r="U366" s="256">
        <f t="shared" si="469"/>
        <v>147.9076616645244</v>
      </c>
      <c r="V366" s="256">
        <f t="shared" si="470"/>
        <v>256.3774561704526</v>
      </c>
      <c r="W366" s="256">
        <f t="shared" si="470"/>
        <v>210.38085331158425</v>
      </c>
      <c r="X366" s="256">
        <f t="shared" si="470"/>
        <v>104.04138430583141</v>
      </c>
      <c r="Y366" s="256">
        <f t="shared" si="470"/>
        <v>115.98906470978756</v>
      </c>
      <c r="Z366" s="256">
        <f t="shared" si="470"/>
        <v>130.29678074909305</v>
      </c>
      <c r="AA366" s="256">
        <f t="shared" si="470"/>
        <v>118.10326329978803</v>
      </c>
      <c r="AB366" s="256">
        <f t="shared" si="470"/>
        <v>104.62155973285481</v>
      </c>
      <c r="AC366" s="256">
        <f t="shared" si="470"/>
        <v>124.44743242687966</v>
      </c>
      <c r="AD366" s="256">
        <f t="shared" si="470"/>
        <v>71.502097978997696</v>
      </c>
      <c r="AE366" s="256">
        <f t="shared" si="470"/>
        <v>76.575191246817425</v>
      </c>
      <c r="AF366" s="256">
        <f t="shared" si="470"/>
        <v>122.71673962762345</v>
      </c>
      <c r="AH366" s="264">
        <f t="shared" ref="AH366:AH384" si="478">SUM(F366:Q366)</f>
        <v>1582.9594852242349</v>
      </c>
      <c r="AI366" s="264">
        <f t="shared" ref="AI366:AI384" si="479">SUM(U366:AF366)</f>
        <v>1582.9594852242342</v>
      </c>
      <c r="AJ366" s="264">
        <f t="shared" ref="AJ366:AJ384" si="480">AI366-AH366</f>
        <v>0</v>
      </c>
      <c r="AN366" s="264">
        <f t="shared" ref="AN366:AN384" si="481">AJ366</f>
        <v>0</v>
      </c>
    </row>
    <row r="367" spans="1:40">
      <c r="A367" s="145" t="s">
        <v>677</v>
      </c>
      <c r="B367" s="125" t="str">
        <f t="shared" si="475"/>
        <v>9250-04018</v>
      </c>
      <c r="C367" s="255" t="str">
        <f t="shared" si="476"/>
        <v>9250</v>
      </c>
      <c r="D367" s="256">
        <f>SUM($F367:K367)</f>
        <v>0</v>
      </c>
      <c r="E367" s="257">
        <f t="shared" si="477"/>
        <v>0</v>
      </c>
      <c r="F367" s="258">
        <f>'Div 9 history'!B367</f>
        <v>0</v>
      </c>
      <c r="G367" s="258">
        <f>'Div 9 history'!C367</f>
        <v>0</v>
      </c>
      <c r="H367" s="258">
        <f>'Div 9 history'!D367</f>
        <v>0</v>
      </c>
      <c r="I367" s="258">
        <f>'Div 9 history'!E367</f>
        <v>0</v>
      </c>
      <c r="J367" s="258">
        <f>'Div 9 history'!F367</f>
        <v>0</v>
      </c>
      <c r="K367" s="258">
        <f>'Div 9 history'!G367</f>
        <v>0</v>
      </c>
      <c r="L367" s="256">
        <f t="shared" si="469"/>
        <v>0</v>
      </c>
      <c r="M367" s="256">
        <f t="shared" si="469"/>
        <v>0</v>
      </c>
      <c r="N367" s="256">
        <f t="shared" si="469"/>
        <v>0</v>
      </c>
      <c r="O367" s="256">
        <f t="shared" si="469"/>
        <v>0</v>
      </c>
      <c r="P367" s="256">
        <f t="shared" si="469"/>
        <v>0</v>
      </c>
      <c r="Q367" s="256">
        <f t="shared" si="469"/>
        <v>0</v>
      </c>
      <c r="R367" s="256">
        <f t="shared" si="469"/>
        <v>0</v>
      </c>
      <c r="S367" s="256">
        <f t="shared" si="469"/>
        <v>0</v>
      </c>
      <c r="T367" s="256">
        <f t="shared" si="469"/>
        <v>0</v>
      </c>
      <c r="U367" s="256">
        <f t="shared" si="469"/>
        <v>0</v>
      </c>
      <c r="V367" s="256">
        <f t="shared" si="470"/>
        <v>0</v>
      </c>
      <c r="W367" s="256">
        <f t="shared" si="470"/>
        <v>0</v>
      </c>
      <c r="X367" s="256">
        <f t="shared" si="470"/>
        <v>0</v>
      </c>
      <c r="Y367" s="256">
        <f t="shared" si="470"/>
        <v>0</v>
      </c>
      <c r="Z367" s="256">
        <f t="shared" si="470"/>
        <v>0</v>
      </c>
      <c r="AA367" s="256">
        <f t="shared" si="470"/>
        <v>0</v>
      </c>
      <c r="AB367" s="256">
        <f t="shared" si="470"/>
        <v>0</v>
      </c>
      <c r="AC367" s="256">
        <f t="shared" si="470"/>
        <v>0</v>
      </c>
      <c r="AD367" s="256">
        <f t="shared" si="470"/>
        <v>0</v>
      </c>
      <c r="AE367" s="256">
        <f t="shared" si="470"/>
        <v>0</v>
      </c>
      <c r="AF367" s="256">
        <f t="shared" si="470"/>
        <v>0</v>
      </c>
      <c r="AH367" s="264">
        <f t="shared" si="478"/>
        <v>0</v>
      </c>
      <c r="AI367" s="264">
        <f t="shared" si="479"/>
        <v>0</v>
      </c>
      <c r="AJ367" s="264">
        <f t="shared" si="480"/>
        <v>0</v>
      </c>
      <c r="AN367" s="264">
        <f t="shared" si="481"/>
        <v>0</v>
      </c>
    </row>
    <row r="368" spans="1:40">
      <c r="A368" s="145" t="s">
        <v>1036</v>
      </c>
      <c r="B368" s="125" t="str">
        <f t="shared" si="475"/>
        <v>8700-04022</v>
      </c>
      <c r="C368" s="255" t="str">
        <f t="shared" si="476"/>
        <v>8700</v>
      </c>
      <c r="D368" s="256">
        <f>SUM($F368:K368)</f>
        <v>0</v>
      </c>
      <c r="E368" s="257">
        <f t="shared" si="477"/>
        <v>0</v>
      </c>
      <c r="F368" s="258">
        <f>'Div 9 history'!B368</f>
        <v>0</v>
      </c>
      <c r="G368" s="258">
        <f>'Div 9 history'!C368</f>
        <v>0</v>
      </c>
      <c r="H368" s="258">
        <f>'Div 9 history'!D368</f>
        <v>0</v>
      </c>
      <c r="I368" s="258">
        <f>'Div 9 history'!E368</f>
        <v>0</v>
      </c>
      <c r="J368" s="258">
        <f>'Div 9 history'!F368</f>
        <v>0</v>
      </c>
      <c r="K368" s="258">
        <f>'Div 9 history'!G368</f>
        <v>0</v>
      </c>
      <c r="L368" s="256">
        <f t="shared" si="469"/>
        <v>0</v>
      </c>
      <c r="M368" s="256">
        <f t="shared" si="469"/>
        <v>0</v>
      </c>
      <c r="N368" s="256">
        <f t="shared" si="469"/>
        <v>0</v>
      </c>
      <c r="O368" s="256">
        <f t="shared" si="469"/>
        <v>0</v>
      </c>
      <c r="P368" s="256">
        <f t="shared" si="469"/>
        <v>0</v>
      </c>
      <c r="Q368" s="256">
        <f t="shared" si="469"/>
        <v>0</v>
      </c>
      <c r="R368" s="256">
        <f t="shared" si="469"/>
        <v>0</v>
      </c>
      <c r="S368" s="256">
        <f t="shared" si="469"/>
        <v>0</v>
      </c>
      <c r="T368" s="256">
        <f t="shared" si="469"/>
        <v>0</v>
      </c>
      <c r="U368" s="256">
        <f t="shared" si="469"/>
        <v>0</v>
      </c>
      <c r="V368" s="256">
        <f t="shared" si="470"/>
        <v>0</v>
      </c>
      <c r="W368" s="256">
        <f t="shared" si="470"/>
        <v>0</v>
      </c>
      <c r="X368" s="256">
        <f t="shared" si="470"/>
        <v>0</v>
      </c>
      <c r="Y368" s="256">
        <f t="shared" si="470"/>
        <v>0</v>
      </c>
      <c r="Z368" s="256">
        <f t="shared" si="470"/>
        <v>0</v>
      </c>
      <c r="AA368" s="256">
        <f t="shared" si="470"/>
        <v>0</v>
      </c>
      <c r="AB368" s="256">
        <f t="shared" si="470"/>
        <v>0</v>
      </c>
      <c r="AC368" s="256">
        <f t="shared" si="470"/>
        <v>0</v>
      </c>
      <c r="AD368" s="256">
        <f t="shared" si="470"/>
        <v>0</v>
      </c>
      <c r="AE368" s="256">
        <f t="shared" si="470"/>
        <v>0</v>
      </c>
      <c r="AF368" s="256">
        <f t="shared" si="470"/>
        <v>0</v>
      </c>
      <c r="AH368" s="264">
        <f t="shared" si="478"/>
        <v>0</v>
      </c>
      <c r="AI368" s="264">
        <f t="shared" si="479"/>
        <v>0</v>
      </c>
      <c r="AJ368" s="264">
        <f t="shared" si="480"/>
        <v>0</v>
      </c>
      <c r="AN368" s="264">
        <f t="shared" si="481"/>
        <v>0</v>
      </c>
    </row>
    <row r="369" spans="1:40">
      <c r="A369" s="145" t="s">
        <v>678</v>
      </c>
      <c r="B369" s="125" t="str">
        <f t="shared" si="475"/>
        <v>9210-04023</v>
      </c>
      <c r="C369" s="255" t="str">
        <f t="shared" si="476"/>
        <v>9210</v>
      </c>
      <c r="D369" s="256">
        <f>SUM($F369:K369)</f>
        <v>0</v>
      </c>
      <c r="E369" s="257">
        <f t="shared" si="477"/>
        <v>0</v>
      </c>
      <c r="F369" s="258">
        <f>'Div 9 history'!B369</f>
        <v>0</v>
      </c>
      <c r="G369" s="258">
        <f>'Div 9 history'!C369</f>
        <v>0</v>
      </c>
      <c r="H369" s="258">
        <f>'Div 9 history'!D369</f>
        <v>0</v>
      </c>
      <c r="I369" s="258">
        <f>'Div 9 history'!E369</f>
        <v>0</v>
      </c>
      <c r="J369" s="258">
        <f>'Div 9 history'!F369</f>
        <v>0</v>
      </c>
      <c r="K369" s="258">
        <f>'Div 9 history'!G369</f>
        <v>0</v>
      </c>
      <c r="L369" s="256">
        <f t="shared" si="469"/>
        <v>0</v>
      </c>
      <c r="M369" s="256">
        <f t="shared" si="469"/>
        <v>0</v>
      </c>
      <c r="N369" s="256">
        <f t="shared" si="469"/>
        <v>0</v>
      </c>
      <c r="O369" s="256">
        <f t="shared" si="469"/>
        <v>0</v>
      </c>
      <c r="P369" s="256">
        <f t="shared" si="469"/>
        <v>0</v>
      </c>
      <c r="Q369" s="256">
        <f t="shared" si="469"/>
        <v>0</v>
      </c>
      <c r="R369" s="256">
        <f t="shared" si="469"/>
        <v>0</v>
      </c>
      <c r="S369" s="256">
        <f t="shared" si="469"/>
        <v>0</v>
      </c>
      <c r="T369" s="256">
        <f t="shared" si="469"/>
        <v>0</v>
      </c>
      <c r="U369" s="256">
        <f t="shared" si="469"/>
        <v>0</v>
      </c>
      <c r="V369" s="256">
        <f t="shared" si="470"/>
        <v>0</v>
      </c>
      <c r="W369" s="256">
        <f t="shared" si="470"/>
        <v>0</v>
      </c>
      <c r="X369" s="256">
        <f t="shared" si="470"/>
        <v>0</v>
      </c>
      <c r="Y369" s="256">
        <f t="shared" si="470"/>
        <v>0</v>
      </c>
      <c r="Z369" s="256">
        <f t="shared" si="470"/>
        <v>0</v>
      </c>
      <c r="AA369" s="256">
        <f t="shared" si="470"/>
        <v>0</v>
      </c>
      <c r="AB369" s="256">
        <f t="shared" si="470"/>
        <v>0</v>
      </c>
      <c r="AC369" s="256">
        <f t="shared" si="470"/>
        <v>0</v>
      </c>
      <c r="AD369" s="256">
        <f t="shared" si="470"/>
        <v>0</v>
      </c>
      <c r="AE369" s="256">
        <f t="shared" si="470"/>
        <v>0</v>
      </c>
      <c r="AF369" s="256">
        <f t="shared" si="470"/>
        <v>0</v>
      </c>
      <c r="AH369" s="264">
        <f t="shared" si="478"/>
        <v>0</v>
      </c>
      <c r="AI369" s="264">
        <f t="shared" si="479"/>
        <v>0</v>
      </c>
      <c r="AJ369" s="264">
        <f t="shared" si="480"/>
        <v>0</v>
      </c>
      <c r="AN369" s="264">
        <f t="shared" si="481"/>
        <v>0</v>
      </c>
    </row>
    <row r="370" spans="1:40">
      <c r="A370" s="145" t="s">
        <v>957</v>
      </c>
      <c r="B370" s="125" t="str">
        <f t="shared" si="475"/>
        <v>9030-04040</v>
      </c>
      <c r="C370" s="255" t="str">
        <f t="shared" si="476"/>
        <v>9030</v>
      </c>
      <c r="D370" s="256">
        <f>SUM($F370:K370)</f>
        <v>0</v>
      </c>
      <c r="E370" s="257">
        <f t="shared" si="477"/>
        <v>0</v>
      </c>
      <c r="F370" s="258">
        <f>'Div 9 history'!B370</f>
        <v>0</v>
      </c>
      <c r="G370" s="258">
        <f>'Div 9 history'!C370</f>
        <v>0</v>
      </c>
      <c r="H370" s="258">
        <f>'Div 9 history'!D370</f>
        <v>0</v>
      </c>
      <c r="I370" s="258">
        <f>'Div 9 history'!E370</f>
        <v>0</v>
      </c>
      <c r="J370" s="258">
        <f>'Div 9 history'!F370</f>
        <v>0</v>
      </c>
      <c r="K370" s="258">
        <f>'Div 9 history'!G370</f>
        <v>0</v>
      </c>
      <c r="L370" s="256">
        <f t="shared" si="469"/>
        <v>0</v>
      </c>
      <c r="M370" s="256">
        <f t="shared" si="469"/>
        <v>0</v>
      </c>
      <c r="N370" s="256">
        <f t="shared" si="469"/>
        <v>0</v>
      </c>
      <c r="O370" s="256">
        <f t="shared" si="469"/>
        <v>0</v>
      </c>
      <c r="P370" s="256">
        <f t="shared" si="469"/>
        <v>0</v>
      </c>
      <c r="Q370" s="256">
        <f t="shared" si="469"/>
        <v>0</v>
      </c>
      <c r="R370" s="256">
        <f t="shared" si="469"/>
        <v>0</v>
      </c>
      <c r="S370" s="256">
        <f t="shared" si="469"/>
        <v>0</v>
      </c>
      <c r="T370" s="256">
        <f t="shared" si="469"/>
        <v>0</v>
      </c>
      <c r="U370" s="256">
        <f t="shared" si="469"/>
        <v>0</v>
      </c>
      <c r="V370" s="256">
        <f t="shared" si="470"/>
        <v>0</v>
      </c>
      <c r="W370" s="256">
        <f t="shared" si="470"/>
        <v>0</v>
      </c>
      <c r="X370" s="256">
        <f t="shared" si="470"/>
        <v>0</v>
      </c>
      <c r="Y370" s="256">
        <f t="shared" si="470"/>
        <v>0</v>
      </c>
      <c r="Z370" s="256">
        <f t="shared" si="470"/>
        <v>0</v>
      </c>
      <c r="AA370" s="256">
        <f t="shared" si="470"/>
        <v>0</v>
      </c>
      <c r="AB370" s="256">
        <f t="shared" si="470"/>
        <v>0</v>
      </c>
      <c r="AC370" s="256">
        <f t="shared" si="470"/>
        <v>0</v>
      </c>
      <c r="AD370" s="256">
        <f t="shared" si="470"/>
        <v>0</v>
      </c>
      <c r="AE370" s="256">
        <f t="shared" si="470"/>
        <v>0</v>
      </c>
      <c r="AF370" s="256">
        <f t="shared" si="470"/>
        <v>0</v>
      </c>
      <c r="AH370" s="264">
        <f t="shared" si="478"/>
        <v>0</v>
      </c>
      <c r="AI370" s="264">
        <f t="shared" si="479"/>
        <v>0</v>
      </c>
      <c r="AJ370" s="264">
        <f t="shared" si="480"/>
        <v>0</v>
      </c>
      <c r="AN370" s="264">
        <f t="shared" si="481"/>
        <v>0</v>
      </c>
    </row>
    <row r="371" spans="1:40">
      <c r="A371" s="145" t="s">
        <v>1037</v>
      </c>
      <c r="B371" s="125" t="str">
        <f t="shared" si="475"/>
        <v>9090-04040</v>
      </c>
      <c r="C371" s="255" t="str">
        <f t="shared" si="476"/>
        <v>9090</v>
      </c>
      <c r="D371" s="256">
        <f>SUM($F371:K371)</f>
        <v>82.76</v>
      </c>
      <c r="E371" s="257">
        <f t="shared" si="477"/>
        <v>9.1909172060055907E-4</v>
      </c>
      <c r="F371" s="258">
        <f>'Div 9 history'!B371</f>
        <v>0</v>
      </c>
      <c r="G371" s="258">
        <f>'Div 9 history'!C371</f>
        <v>0</v>
      </c>
      <c r="H371" s="258">
        <f>'Div 9 history'!D371</f>
        <v>0</v>
      </c>
      <c r="I371" s="258">
        <f>'Div 9 history'!E371</f>
        <v>0</v>
      </c>
      <c r="J371" s="258">
        <f>'Div 9 history'!F371</f>
        <v>0</v>
      </c>
      <c r="K371" s="258">
        <f>'Div 9 history'!G371</f>
        <v>82.76</v>
      </c>
      <c r="L371" s="256">
        <f t="shared" si="469"/>
        <v>9.7242845133045073</v>
      </c>
      <c r="M371" s="256">
        <f t="shared" si="469"/>
        <v>10.840980953834187</v>
      </c>
      <c r="N371" s="256">
        <f t="shared" si="469"/>
        <v>12.178259407307999</v>
      </c>
      <c r="O371" s="256">
        <f t="shared" si="469"/>
        <v>11.038585673763306</v>
      </c>
      <c r="P371" s="256">
        <f t="shared" si="469"/>
        <v>9.7785109248199404</v>
      </c>
      <c r="Q371" s="256">
        <f t="shared" si="469"/>
        <v>11.631546888225962</v>
      </c>
      <c r="R371" s="256">
        <f t="shared" si="469"/>
        <v>6.6829824370856388</v>
      </c>
      <c r="S371" s="256">
        <f t="shared" si="469"/>
        <v>7.1571418557434674</v>
      </c>
      <c r="T371" s="256">
        <f t="shared" si="469"/>
        <v>11.469786745400265</v>
      </c>
      <c r="U371" s="256">
        <f t="shared" si="469"/>
        <v>13.824269960648747</v>
      </c>
      <c r="V371" s="256">
        <f t="shared" si="470"/>
        <v>23.962458239408509</v>
      </c>
      <c r="W371" s="256">
        <f t="shared" si="470"/>
        <v>19.663360761713363</v>
      </c>
      <c r="X371" s="256">
        <f t="shared" si="470"/>
        <v>9.7242845133045073</v>
      </c>
      <c r="Y371" s="256">
        <f t="shared" si="470"/>
        <v>10.840980953834187</v>
      </c>
      <c r="Z371" s="256">
        <f t="shared" si="470"/>
        <v>12.178259407307999</v>
      </c>
      <c r="AA371" s="256">
        <f t="shared" si="470"/>
        <v>11.038585673763306</v>
      </c>
      <c r="AB371" s="256">
        <f t="shared" si="470"/>
        <v>9.7785109248199404</v>
      </c>
      <c r="AC371" s="256">
        <f t="shared" si="470"/>
        <v>11.631546888225962</v>
      </c>
      <c r="AD371" s="256">
        <f t="shared" si="470"/>
        <v>6.6829824370856388</v>
      </c>
      <c r="AE371" s="256">
        <f t="shared" si="470"/>
        <v>7.1571418557434674</v>
      </c>
      <c r="AF371" s="256">
        <f t="shared" si="470"/>
        <v>11.469786745400265</v>
      </c>
      <c r="AH371" s="264">
        <f t="shared" si="478"/>
        <v>147.95216836125593</v>
      </c>
      <c r="AI371" s="264">
        <f t="shared" si="479"/>
        <v>147.9521683612559</v>
      </c>
      <c r="AJ371" s="264">
        <f t="shared" si="480"/>
        <v>0</v>
      </c>
      <c r="AN371" s="264">
        <f t="shared" si="481"/>
        <v>0</v>
      </c>
    </row>
    <row r="372" spans="1:40">
      <c r="A372" s="145" t="s">
        <v>679</v>
      </c>
      <c r="B372" s="125" t="str">
        <f t="shared" si="475"/>
        <v>9110-04040</v>
      </c>
      <c r="C372" s="255" t="str">
        <f t="shared" si="476"/>
        <v>9110</v>
      </c>
      <c r="D372" s="256">
        <f>SUM($F372:K372)</f>
        <v>90</v>
      </c>
      <c r="E372" s="257">
        <f t="shared" si="477"/>
        <v>9.9949558789330976E-4</v>
      </c>
      <c r="F372" s="258">
        <f>'Div 9 history'!B372</f>
        <v>0</v>
      </c>
      <c r="G372" s="258">
        <f>'Div 9 history'!C372</f>
        <v>90</v>
      </c>
      <c r="H372" s="258">
        <f>'Div 9 history'!D372</f>
        <v>0</v>
      </c>
      <c r="I372" s="258">
        <f>'Div 9 history'!E372</f>
        <v>0</v>
      </c>
      <c r="J372" s="258">
        <f>'Div 9 history'!F372</f>
        <v>0</v>
      </c>
      <c r="K372" s="258">
        <f>'Div 9 history'!G372</f>
        <v>0</v>
      </c>
      <c r="L372" s="256">
        <f t="shared" si="469"/>
        <v>10.574983158499343</v>
      </c>
      <c r="M372" s="256">
        <f t="shared" si="469"/>
        <v>11.789370297789715</v>
      </c>
      <c r="N372" s="256">
        <f t="shared" si="469"/>
        <v>13.243636378174481</v>
      </c>
      <c r="O372" s="256">
        <f t="shared" si="469"/>
        <v>12.004261849186776</v>
      </c>
      <c r="P372" s="256">
        <f t="shared" si="469"/>
        <v>10.633953398185048</v>
      </c>
      <c r="Q372" s="256">
        <f t="shared" si="469"/>
        <v>12.649096422672024</v>
      </c>
      <c r="R372" s="256">
        <f t="shared" si="469"/>
        <v>7.2676222732927442</v>
      </c>
      <c r="S372" s="256">
        <f t="shared" si="469"/>
        <v>7.7832620470869021</v>
      </c>
      <c r="T372" s="256">
        <f t="shared" si="469"/>
        <v>12.473185199202801</v>
      </c>
      <c r="U372" s="256">
        <f t="shared" si="469"/>
        <v>15.033643021488487</v>
      </c>
      <c r="V372" s="256">
        <f t="shared" si="470"/>
        <v>26.058739023039703</v>
      </c>
      <c r="W372" s="256">
        <f t="shared" si="470"/>
        <v>21.383548435889349</v>
      </c>
      <c r="X372" s="256">
        <f t="shared" si="470"/>
        <v>10.574983158499343</v>
      </c>
      <c r="Y372" s="256">
        <f t="shared" si="470"/>
        <v>11.789370297789715</v>
      </c>
      <c r="Z372" s="256">
        <f t="shared" si="470"/>
        <v>13.243636378174481</v>
      </c>
      <c r="AA372" s="256">
        <f t="shared" si="470"/>
        <v>12.004261849186776</v>
      </c>
      <c r="AB372" s="256">
        <f t="shared" si="470"/>
        <v>10.633953398185048</v>
      </c>
      <c r="AC372" s="256">
        <f t="shared" si="470"/>
        <v>12.649096422672024</v>
      </c>
      <c r="AD372" s="256">
        <f t="shared" si="470"/>
        <v>7.2676222732927442</v>
      </c>
      <c r="AE372" s="256">
        <f t="shared" si="470"/>
        <v>7.7832620470869021</v>
      </c>
      <c r="AF372" s="256">
        <f t="shared" si="470"/>
        <v>12.473185199202801</v>
      </c>
      <c r="AH372" s="264">
        <f t="shared" si="478"/>
        <v>160.89530150450739</v>
      </c>
      <c r="AI372" s="264">
        <f t="shared" si="479"/>
        <v>160.89530150450736</v>
      </c>
      <c r="AJ372" s="264">
        <f t="shared" si="480"/>
        <v>0</v>
      </c>
      <c r="AN372" s="264">
        <f t="shared" si="481"/>
        <v>0</v>
      </c>
    </row>
    <row r="373" spans="1:40">
      <c r="A373" s="145" t="s">
        <v>485</v>
      </c>
      <c r="B373" s="125" t="str">
        <f t="shared" si="475"/>
        <v>9120-04040</v>
      </c>
      <c r="C373" s="255" t="str">
        <f t="shared" si="476"/>
        <v>9120</v>
      </c>
      <c r="D373" s="256">
        <f>SUM($F373:K373)</f>
        <v>0</v>
      </c>
      <c r="E373" s="257">
        <f t="shared" si="477"/>
        <v>0</v>
      </c>
      <c r="F373" s="258">
        <f>'Div 9 history'!B373</f>
        <v>0</v>
      </c>
      <c r="G373" s="258">
        <f>'Div 9 history'!C373</f>
        <v>0</v>
      </c>
      <c r="H373" s="258">
        <f>'Div 9 history'!D373</f>
        <v>0</v>
      </c>
      <c r="I373" s="258">
        <f>'Div 9 history'!E373</f>
        <v>0</v>
      </c>
      <c r="J373" s="258">
        <f>'Div 9 history'!F373</f>
        <v>0</v>
      </c>
      <c r="K373" s="258">
        <f>'Div 9 history'!G373</f>
        <v>0</v>
      </c>
      <c r="L373" s="256">
        <f t="shared" si="469"/>
        <v>0</v>
      </c>
      <c r="M373" s="256">
        <f t="shared" si="469"/>
        <v>0</v>
      </c>
      <c r="N373" s="256">
        <f t="shared" si="469"/>
        <v>0</v>
      </c>
      <c r="O373" s="256">
        <f t="shared" si="469"/>
        <v>0</v>
      </c>
      <c r="P373" s="256">
        <f t="shared" si="469"/>
        <v>0</v>
      </c>
      <c r="Q373" s="256">
        <f t="shared" si="469"/>
        <v>0</v>
      </c>
      <c r="R373" s="256">
        <f t="shared" si="469"/>
        <v>0</v>
      </c>
      <c r="S373" s="256">
        <f t="shared" si="469"/>
        <v>0</v>
      </c>
      <c r="T373" s="256">
        <f t="shared" si="469"/>
        <v>0</v>
      </c>
      <c r="U373" s="256">
        <f t="shared" si="469"/>
        <v>0</v>
      </c>
      <c r="V373" s="256">
        <f t="shared" si="470"/>
        <v>0</v>
      </c>
      <c r="W373" s="256">
        <f t="shared" si="470"/>
        <v>0</v>
      </c>
      <c r="X373" s="256">
        <f t="shared" si="470"/>
        <v>0</v>
      </c>
      <c r="Y373" s="256">
        <f t="shared" si="470"/>
        <v>0</v>
      </c>
      <c r="Z373" s="256">
        <f t="shared" si="470"/>
        <v>0</v>
      </c>
      <c r="AA373" s="256">
        <f t="shared" si="470"/>
        <v>0</v>
      </c>
      <c r="AB373" s="256">
        <f t="shared" si="470"/>
        <v>0</v>
      </c>
      <c r="AC373" s="256">
        <f t="shared" si="470"/>
        <v>0</v>
      </c>
      <c r="AD373" s="256">
        <f t="shared" si="470"/>
        <v>0</v>
      </c>
      <c r="AE373" s="256">
        <f t="shared" si="470"/>
        <v>0</v>
      </c>
      <c r="AF373" s="256">
        <f t="shared" si="470"/>
        <v>0</v>
      </c>
      <c r="AH373" s="264">
        <f t="shared" si="478"/>
        <v>0</v>
      </c>
      <c r="AI373" s="264">
        <f t="shared" si="479"/>
        <v>0</v>
      </c>
      <c r="AJ373" s="264">
        <f t="shared" si="480"/>
        <v>0</v>
      </c>
      <c r="AN373" s="264">
        <f t="shared" si="481"/>
        <v>0</v>
      </c>
    </row>
    <row r="374" spans="1:40">
      <c r="A374" s="145" t="s">
        <v>680</v>
      </c>
      <c r="B374" s="125" t="str">
        <f t="shared" si="475"/>
        <v>9130-04040</v>
      </c>
      <c r="C374" s="255" t="str">
        <f t="shared" si="476"/>
        <v>9130</v>
      </c>
      <c r="D374" s="256">
        <f>SUM($F374:K374)</f>
        <v>17944.440000000002</v>
      </c>
      <c r="E374" s="257">
        <f t="shared" si="477"/>
        <v>0.19928209563573582</v>
      </c>
      <c r="F374" s="258">
        <f>'Div 9 history'!B374</f>
        <v>1200.6500000000001</v>
      </c>
      <c r="G374" s="258">
        <f>'Div 9 history'!C374</f>
        <v>0</v>
      </c>
      <c r="H374" s="258">
        <f>'Div 9 history'!D374</f>
        <v>1640.76</v>
      </c>
      <c r="I374" s="258">
        <f>'Div 9 history'!E374</f>
        <v>1247.5</v>
      </c>
      <c r="J374" s="258">
        <f>'Div 9 history'!F374</f>
        <v>13386.03</v>
      </c>
      <c r="K374" s="258">
        <f>'Div 9 history'!G374</f>
        <v>469.5</v>
      </c>
      <c r="L374" s="256">
        <f t="shared" si="469"/>
        <v>2108.4683420966885</v>
      </c>
      <c r="M374" s="256">
        <f t="shared" si="469"/>
        <v>2350.5960882941072</v>
      </c>
      <c r="N374" s="256">
        <f t="shared" si="469"/>
        <v>2640.5515374441029</v>
      </c>
      <c r="O374" s="256">
        <f t="shared" si="469"/>
        <v>2393.4417388557904</v>
      </c>
      <c r="P374" s="256">
        <f t="shared" si="469"/>
        <v>2120.2259857391969</v>
      </c>
      <c r="Q374" s="256">
        <f t="shared" si="469"/>
        <v>2522.0105756761418</v>
      </c>
      <c r="R374" s="256">
        <f t="shared" si="469"/>
        <v>1449.0379091751695</v>
      </c>
      <c r="S374" s="256">
        <f t="shared" si="469"/>
        <v>1551.8475423136456</v>
      </c>
      <c r="T374" s="256">
        <f t="shared" si="469"/>
        <v>2486.9369268442524</v>
      </c>
      <c r="U374" s="256">
        <f t="shared" si="469"/>
        <v>2997.4478353390987</v>
      </c>
      <c r="V374" s="256">
        <f t="shared" si="470"/>
        <v>5195.6608763843842</v>
      </c>
      <c r="W374" s="256">
        <f t="shared" si="470"/>
        <v>4263.5089099434472</v>
      </c>
      <c r="X374" s="256">
        <f t="shared" si="470"/>
        <v>2108.4683420966885</v>
      </c>
      <c r="Y374" s="256">
        <f t="shared" si="470"/>
        <v>2350.5960882941072</v>
      </c>
      <c r="Z374" s="256">
        <f t="shared" si="470"/>
        <v>2640.5515374441029</v>
      </c>
      <c r="AA374" s="256">
        <f t="shared" si="470"/>
        <v>2393.4417388557904</v>
      </c>
      <c r="AB374" s="256">
        <f t="shared" si="470"/>
        <v>2120.2259857391969</v>
      </c>
      <c r="AC374" s="256">
        <f t="shared" si="470"/>
        <v>2522.0105756761418</v>
      </c>
      <c r="AD374" s="256">
        <f t="shared" si="470"/>
        <v>1449.0379091751695</v>
      </c>
      <c r="AE374" s="256">
        <f t="shared" si="470"/>
        <v>1551.8475423136456</v>
      </c>
      <c r="AF374" s="256">
        <f t="shared" si="470"/>
        <v>2486.9369268442524</v>
      </c>
      <c r="AH374" s="264">
        <f t="shared" si="478"/>
        <v>32079.734268106033</v>
      </c>
      <c r="AI374" s="264">
        <f t="shared" si="479"/>
        <v>32079.734268106025</v>
      </c>
      <c r="AJ374" s="264">
        <f t="shared" si="480"/>
        <v>0</v>
      </c>
      <c r="AN374" s="264">
        <f t="shared" si="481"/>
        <v>0</v>
      </c>
    </row>
    <row r="375" spans="1:40">
      <c r="A375" s="145" t="s">
        <v>487</v>
      </c>
      <c r="B375" s="125" t="str">
        <f t="shared" si="475"/>
        <v>8700-04040</v>
      </c>
      <c r="C375" s="255" t="str">
        <f t="shared" si="476"/>
        <v>8700</v>
      </c>
      <c r="D375" s="256">
        <f>SUM($F375:K375)</f>
        <v>0</v>
      </c>
      <c r="E375" s="257">
        <f t="shared" si="477"/>
        <v>0</v>
      </c>
      <c r="F375" s="258">
        <f>'Div 9 history'!B375</f>
        <v>0</v>
      </c>
      <c r="G375" s="258">
        <f>'Div 9 history'!C375</f>
        <v>0</v>
      </c>
      <c r="H375" s="258">
        <f>'Div 9 history'!D375</f>
        <v>0</v>
      </c>
      <c r="I375" s="258">
        <f>'Div 9 history'!E375</f>
        <v>0</v>
      </c>
      <c r="J375" s="258">
        <f>'Div 9 history'!F375</f>
        <v>0</v>
      </c>
      <c r="K375" s="258">
        <f>'Div 9 history'!G375</f>
        <v>0</v>
      </c>
      <c r="L375" s="256">
        <f t="shared" si="469"/>
        <v>0</v>
      </c>
      <c r="M375" s="256">
        <f t="shared" si="469"/>
        <v>0</v>
      </c>
      <c r="N375" s="256">
        <f t="shared" si="469"/>
        <v>0</v>
      </c>
      <c r="O375" s="256">
        <f t="shared" si="469"/>
        <v>0</v>
      </c>
      <c r="P375" s="256">
        <f t="shared" si="469"/>
        <v>0</v>
      </c>
      <c r="Q375" s="256">
        <f t="shared" si="469"/>
        <v>0</v>
      </c>
      <c r="R375" s="256">
        <f t="shared" si="469"/>
        <v>0</v>
      </c>
      <c r="S375" s="256">
        <f t="shared" si="469"/>
        <v>0</v>
      </c>
      <c r="T375" s="256">
        <f t="shared" si="469"/>
        <v>0</v>
      </c>
      <c r="U375" s="256">
        <f t="shared" si="469"/>
        <v>0</v>
      </c>
      <c r="V375" s="256">
        <f t="shared" si="470"/>
        <v>0</v>
      </c>
      <c r="W375" s="256">
        <f t="shared" si="470"/>
        <v>0</v>
      </c>
      <c r="X375" s="256">
        <f t="shared" si="470"/>
        <v>0</v>
      </c>
      <c r="Y375" s="256">
        <f t="shared" si="470"/>
        <v>0</v>
      </c>
      <c r="Z375" s="256">
        <f t="shared" si="470"/>
        <v>0</v>
      </c>
      <c r="AA375" s="256">
        <f t="shared" si="470"/>
        <v>0</v>
      </c>
      <c r="AB375" s="256">
        <f t="shared" si="470"/>
        <v>0</v>
      </c>
      <c r="AC375" s="256">
        <f t="shared" si="470"/>
        <v>0</v>
      </c>
      <c r="AD375" s="256">
        <f t="shared" si="470"/>
        <v>0</v>
      </c>
      <c r="AE375" s="256">
        <f t="shared" si="470"/>
        <v>0</v>
      </c>
      <c r="AF375" s="256">
        <f t="shared" si="470"/>
        <v>0</v>
      </c>
      <c r="AH375" s="264">
        <f t="shared" si="478"/>
        <v>0</v>
      </c>
      <c r="AI375" s="264">
        <f t="shared" si="479"/>
        <v>0</v>
      </c>
      <c r="AJ375" s="264">
        <f t="shared" si="480"/>
        <v>0</v>
      </c>
      <c r="AN375" s="264">
        <f t="shared" si="481"/>
        <v>0</v>
      </c>
    </row>
    <row r="376" spans="1:40">
      <c r="A376" s="145" t="s">
        <v>681</v>
      </c>
      <c r="B376" s="125" t="str">
        <f t="shared" si="475"/>
        <v>9090-04044</v>
      </c>
      <c r="C376" s="255" t="str">
        <f t="shared" si="476"/>
        <v>9090</v>
      </c>
      <c r="D376" s="256">
        <f>SUM($F376:K376)</f>
        <v>2500</v>
      </c>
      <c r="E376" s="257">
        <f t="shared" si="477"/>
        <v>2.7763766330369713E-2</v>
      </c>
      <c r="F376" s="258">
        <f>'Div 9 history'!B376</f>
        <v>0</v>
      </c>
      <c r="G376" s="258">
        <f>'Div 9 history'!C376</f>
        <v>2500</v>
      </c>
      <c r="H376" s="258">
        <f>'Div 9 history'!D376</f>
        <v>0</v>
      </c>
      <c r="I376" s="258">
        <f>'Div 9 history'!E376</f>
        <v>0</v>
      </c>
      <c r="J376" s="258">
        <f>'Div 9 history'!F376</f>
        <v>0</v>
      </c>
      <c r="K376" s="258">
        <f>'Div 9 history'!G376</f>
        <v>0</v>
      </c>
      <c r="L376" s="256">
        <f t="shared" si="469"/>
        <v>293.7495321805373</v>
      </c>
      <c r="M376" s="256">
        <f t="shared" si="469"/>
        <v>327.48250827193647</v>
      </c>
      <c r="N376" s="256">
        <f t="shared" si="469"/>
        <v>367.87878828262438</v>
      </c>
      <c r="O376" s="256">
        <f t="shared" si="469"/>
        <v>333.45171803296597</v>
      </c>
      <c r="P376" s="256">
        <f t="shared" si="469"/>
        <v>295.38759439402907</v>
      </c>
      <c r="Q376" s="256">
        <f t="shared" si="469"/>
        <v>351.36378951866726</v>
      </c>
      <c r="R376" s="256">
        <f t="shared" si="469"/>
        <v>201.87839648035398</v>
      </c>
      <c r="S376" s="256">
        <f t="shared" si="469"/>
        <v>216.20172353019171</v>
      </c>
      <c r="T376" s="256">
        <f t="shared" si="469"/>
        <v>346.47736664452219</v>
      </c>
      <c r="U376" s="256">
        <f t="shared" si="469"/>
        <v>417.60119504134684</v>
      </c>
      <c r="V376" s="256">
        <f t="shared" si="470"/>
        <v>723.85386175110284</v>
      </c>
      <c r="W376" s="256">
        <f t="shared" si="470"/>
        <v>593.98745655248183</v>
      </c>
      <c r="X376" s="256">
        <f t="shared" si="470"/>
        <v>293.7495321805373</v>
      </c>
      <c r="Y376" s="256">
        <f t="shared" si="470"/>
        <v>327.48250827193647</v>
      </c>
      <c r="Z376" s="256">
        <f t="shared" si="470"/>
        <v>367.87878828262438</v>
      </c>
      <c r="AA376" s="256">
        <f t="shared" si="470"/>
        <v>333.45171803296597</v>
      </c>
      <c r="AB376" s="256">
        <f t="shared" si="470"/>
        <v>295.38759439402907</v>
      </c>
      <c r="AC376" s="256">
        <f t="shared" si="470"/>
        <v>351.36378951866726</v>
      </c>
      <c r="AD376" s="256">
        <f t="shared" si="470"/>
        <v>201.87839648035398</v>
      </c>
      <c r="AE376" s="256">
        <f t="shared" si="470"/>
        <v>216.20172353019171</v>
      </c>
      <c r="AF376" s="256">
        <f t="shared" si="470"/>
        <v>346.47736664452219</v>
      </c>
      <c r="AH376" s="264">
        <f t="shared" si="478"/>
        <v>4469.3139306807607</v>
      </c>
      <c r="AI376" s="264">
        <f t="shared" si="479"/>
        <v>4469.3139306807607</v>
      </c>
      <c r="AJ376" s="264">
        <f t="shared" si="480"/>
        <v>0</v>
      </c>
      <c r="AN376" s="264">
        <f t="shared" si="481"/>
        <v>0</v>
      </c>
    </row>
    <row r="377" spans="1:40">
      <c r="A377" s="145" t="s">
        <v>1038</v>
      </c>
      <c r="B377" s="125" t="str">
        <f t="shared" si="475"/>
        <v>9100-04044</v>
      </c>
      <c r="C377" s="255" t="str">
        <f t="shared" si="476"/>
        <v>9100</v>
      </c>
      <c r="D377" s="256">
        <f>SUM($F377:K377)</f>
        <v>65</v>
      </c>
      <c r="E377" s="257">
        <f t="shared" si="477"/>
        <v>7.2185792458961257E-4</v>
      </c>
      <c r="F377" s="258">
        <f>'Div 9 history'!B377</f>
        <v>0</v>
      </c>
      <c r="G377" s="258">
        <f>'Div 9 history'!C377</f>
        <v>0</v>
      </c>
      <c r="H377" s="258">
        <f>'Div 9 history'!D377</f>
        <v>0</v>
      </c>
      <c r="I377" s="258">
        <f>'Div 9 history'!E377</f>
        <v>0</v>
      </c>
      <c r="J377" s="258">
        <f>'Div 9 history'!F377</f>
        <v>0</v>
      </c>
      <c r="K377" s="258">
        <f>'Div 9 history'!G377</f>
        <v>65</v>
      </c>
      <c r="L377" s="256">
        <f t="shared" si="469"/>
        <v>7.6374878366939694</v>
      </c>
      <c r="M377" s="256">
        <f t="shared" si="469"/>
        <v>8.5145452150703491</v>
      </c>
      <c r="N377" s="256">
        <f t="shared" si="469"/>
        <v>9.5648484953482349</v>
      </c>
      <c r="O377" s="256">
        <f t="shared" si="469"/>
        <v>8.6697446688571151</v>
      </c>
      <c r="P377" s="256">
        <f t="shared" si="469"/>
        <v>7.6800774542447563</v>
      </c>
      <c r="Q377" s="256">
        <f t="shared" si="469"/>
        <v>9.1354585274853495</v>
      </c>
      <c r="R377" s="256">
        <f t="shared" si="469"/>
        <v>5.2488383084892041</v>
      </c>
      <c r="S377" s="256">
        <f t="shared" si="469"/>
        <v>5.6212448117849849</v>
      </c>
      <c r="T377" s="256">
        <f t="shared" si="469"/>
        <v>9.0084115327575773</v>
      </c>
      <c r="U377" s="256">
        <f t="shared" si="469"/>
        <v>10.857631071075017</v>
      </c>
      <c r="V377" s="256">
        <f t="shared" si="470"/>
        <v>18.820200405528674</v>
      </c>
      <c r="W377" s="256">
        <f t="shared" si="470"/>
        <v>15.443673870364529</v>
      </c>
      <c r="X377" s="256">
        <f t="shared" si="470"/>
        <v>7.6374878366939694</v>
      </c>
      <c r="Y377" s="256">
        <f t="shared" si="470"/>
        <v>8.5145452150703491</v>
      </c>
      <c r="Z377" s="256">
        <f t="shared" si="470"/>
        <v>9.5648484953482349</v>
      </c>
      <c r="AA377" s="256">
        <f t="shared" si="470"/>
        <v>8.6697446688571151</v>
      </c>
      <c r="AB377" s="256">
        <f t="shared" si="470"/>
        <v>7.6800774542447563</v>
      </c>
      <c r="AC377" s="256">
        <f t="shared" si="470"/>
        <v>9.1354585274853495</v>
      </c>
      <c r="AD377" s="256">
        <f t="shared" si="470"/>
        <v>5.2488383084892041</v>
      </c>
      <c r="AE377" s="256">
        <f t="shared" si="470"/>
        <v>5.6212448117849849</v>
      </c>
      <c r="AF377" s="256">
        <f t="shared" si="470"/>
        <v>9.0084115327575773</v>
      </c>
      <c r="AH377" s="264">
        <f t="shared" si="478"/>
        <v>116.20216219769976</v>
      </c>
      <c r="AI377" s="264">
        <f t="shared" si="479"/>
        <v>116.20216219769976</v>
      </c>
      <c r="AJ377" s="264">
        <f t="shared" si="480"/>
        <v>0</v>
      </c>
      <c r="AN377" s="264">
        <f t="shared" si="481"/>
        <v>0</v>
      </c>
    </row>
    <row r="378" spans="1:40">
      <c r="A378" s="145" t="s">
        <v>682</v>
      </c>
      <c r="B378" s="125" t="str">
        <f t="shared" si="475"/>
        <v>9120-04044</v>
      </c>
      <c r="C378" s="255" t="str">
        <f t="shared" si="476"/>
        <v>9120</v>
      </c>
      <c r="D378" s="256">
        <f>SUM($F378:K378)</f>
        <v>9485</v>
      </c>
      <c r="E378" s="257">
        <f t="shared" si="477"/>
        <v>0.1053357294574227</v>
      </c>
      <c r="F378" s="258">
        <f>'Div 9 history'!B378</f>
        <v>1150</v>
      </c>
      <c r="G378" s="258">
        <f>'Div 9 history'!C378</f>
        <v>1000</v>
      </c>
      <c r="H378" s="258">
        <f>'Div 9 history'!D378</f>
        <v>1985</v>
      </c>
      <c r="I378" s="258">
        <f>'Div 9 history'!E378</f>
        <v>5000</v>
      </c>
      <c r="J378" s="258">
        <f>'Div 9 history'!F378</f>
        <v>350</v>
      </c>
      <c r="K378" s="258">
        <f>'Div 9 history'!G378</f>
        <v>0</v>
      </c>
      <c r="L378" s="256">
        <f t="shared" si="469"/>
        <v>1114.4857250929585</v>
      </c>
      <c r="M378" s="256">
        <f t="shared" si="469"/>
        <v>1242.468636383727</v>
      </c>
      <c r="N378" s="256">
        <f t="shared" si="469"/>
        <v>1395.7321227442771</v>
      </c>
      <c r="O378" s="256">
        <f t="shared" si="469"/>
        <v>1265.115818217073</v>
      </c>
      <c r="P378" s="256">
        <f t="shared" si="469"/>
        <v>1120.7005331309465</v>
      </c>
      <c r="Q378" s="256">
        <f t="shared" si="469"/>
        <v>1333.0742174338238</v>
      </c>
      <c r="R378" s="256">
        <f t="shared" si="469"/>
        <v>765.92663624646309</v>
      </c>
      <c r="S378" s="256">
        <f t="shared" si="469"/>
        <v>820.26933907354748</v>
      </c>
      <c r="T378" s="256">
        <f t="shared" si="469"/>
        <v>1314.5351290493174</v>
      </c>
      <c r="U378" s="256">
        <f t="shared" si="469"/>
        <v>1584.3789339868699</v>
      </c>
      <c r="V378" s="256">
        <f t="shared" si="470"/>
        <v>2746.3015514836843</v>
      </c>
      <c r="W378" s="256">
        <f t="shared" si="470"/>
        <v>2253.5884101601164</v>
      </c>
      <c r="X378" s="256">
        <f t="shared" si="470"/>
        <v>1114.4857250929585</v>
      </c>
      <c r="Y378" s="256">
        <f t="shared" si="470"/>
        <v>1242.468636383727</v>
      </c>
      <c r="Z378" s="256">
        <f t="shared" si="470"/>
        <v>1395.7321227442771</v>
      </c>
      <c r="AA378" s="256">
        <f t="shared" si="470"/>
        <v>1265.115818217073</v>
      </c>
      <c r="AB378" s="256">
        <f t="shared" si="470"/>
        <v>1120.7005331309465</v>
      </c>
      <c r="AC378" s="256">
        <f t="shared" si="470"/>
        <v>1333.0742174338238</v>
      </c>
      <c r="AD378" s="256">
        <f t="shared" si="470"/>
        <v>765.92663624646309</v>
      </c>
      <c r="AE378" s="256">
        <f t="shared" si="470"/>
        <v>820.26933907354748</v>
      </c>
      <c r="AF378" s="256">
        <f t="shared" si="470"/>
        <v>1314.5351290493174</v>
      </c>
      <c r="AH378" s="264">
        <f t="shared" si="478"/>
        <v>16956.577053002806</v>
      </c>
      <c r="AI378" s="264">
        <f t="shared" si="479"/>
        <v>16956.577053002802</v>
      </c>
      <c r="AJ378" s="264">
        <f t="shared" si="480"/>
        <v>0</v>
      </c>
      <c r="AN378" s="264">
        <f t="shared" si="481"/>
        <v>0</v>
      </c>
    </row>
    <row r="379" spans="1:40">
      <c r="A379" s="145" t="s">
        <v>489</v>
      </c>
      <c r="B379" s="125" t="str">
        <f t="shared" si="475"/>
        <v>9130-04044</v>
      </c>
      <c r="C379" s="255" t="str">
        <f t="shared" si="476"/>
        <v>9130</v>
      </c>
      <c r="D379" s="256">
        <f>SUM($F379:K379)</f>
        <v>8639.380000000001</v>
      </c>
      <c r="E379" s="257">
        <f t="shared" si="477"/>
        <v>9.5944691023707812E-2</v>
      </c>
      <c r="F379" s="258">
        <f>'Div 9 history'!B379</f>
        <v>250</v>
      </c>
      <c r="G379" s="258">
        <f>'Div 9 history'!C379</f>
        <v>1174.49</v>
      </c>
      <c r="H379" s="258">
        <f>'Div 9 history'!D379</f>
        <v>3723.65</v>
      </c>
      <c r="I379" s="258">
        <f>'Div 9 history'!E379</f>
        <v>599</v>
      </c>
      <c r="J379" s="258">
        <f>'Div 9 history'!F379</f>
        <v>1694.74</v>
      </c>
      <c r="K379" s="258">
        <f>'Div 9 history'!G379</f>
        <v>1197.5</v>
      </c>
      <c r="L379" s="256">
        <f t="shared" si="469"/>
        <v>1015.1255333319563</v>
      </c>
      <c r="M379" s="256">
        <f t="shared" si="469"/>
        <v>1131.6983329257612</v>
      </c>
      <c r="N379" s="256">
        <f t="shared" si="469"/>
        <v>1271.2978583652562</v>
      </c>
      <c r="O379" s="256">
        <f t="shared" si="469"/>
        <v>1152.3264414958585</v>
      </c>
      <c r="P379" s="256">
        <f t="shared" si="469"/>
        <v>1020.7862701023549</v>
      </c>
      <c r="Q379" s="256">
        <f t="shared" si="469"/>
        <v>1214.2261183567136</v>
      </c>
      <c r="R379" s="256">
        <f t="shared" si="469"/>
        <v>697.64167239377639</v>
      </c>
      <c r="S379" s="256">
        <f t="shared" si="469"/>
        <v>747.13953849290715</v>
      </c>
      <c r="T379" s="256">
        <f t="shared" si="469"/>
        <v>1197.3398527365412</v>
      </c>
      <c r="U379" s="256">
        <f t="shared" si="469"/>
        <v>1443.1261649665246</v>
      </c>
      <c r="V379" s="256">
        <f t="shared" si="470"/>
        <v>2501.4594304540974</v>
      </c>
      <c r="W379" s="256">
        <f t="shared" si="470"/>
        <v>2052.6733409561525</v>
      </c>
      <c r="X379" s="256">
        <f t="shared" si="470"/>
        <v>1015.1255333319563</v>
      </c>
      <c r="Y379" s="256">
        <f t="shared" si="470"/>
        <v>1131.6983329257612</v>
      </c>
      <c r="Z379" s="256">
        <f t="shared" si="470"/>
        <v>1271.2978583652562</v>
      </c>
      <c r="AA379" s="256">
        <f t="shared" si="470"/>
        <v>1152.3264414958585</v>
      </c>
      <c r="AB379" s="256">
        <f t="shared" si="470"/>
        <v>1020.7862701023549</v>
      </c>
      <c r="AC379" s="256">
        <f t="shared" si="470"/>
        <v>1214.2261183567136</v>
      </c>
      <c r="AD379" s="256">
        <f t="shared" si="470"/>
        <v>697.64167239377639</v>
      </c>
      <c r="AE379" s="256">
        <f t="shared" si="470"/>
        <v>747.13953849290715</v>
      </c>
      <c r="AF379" s="256">
        <f t="shared" si="470"/>
        <v>1197.3398527365412</v>
      </c>
      <c r="AH379" s="264">
        <f t="shared" si="478"/>
        <v>15444.840554577902</v>
      </c>
      <c r="AI379" s="264">
        <f t="shared" si="479"/>
        <v>15444.840554577899</v>
      </c>
      <c r="AJ379" s="264">
        <f t="shared" si="480"/>
        <v>0</v>
      </c>
      <c r="AN379" s="264">
        <f t="shared" si="481"/>
        <v>0</v>
      </c>
    </row>
    <row r="380" spans="1:40">
      <c r="A380" s="145" t="s">
        <v>683</v>
      </c>
      <c r="B380" s="125" t="str">
        <f t="shared" si="475"/>
        <v>9090-04046</v>
      </c>
      <c r="C380" s="255" t="str">
        <f t="shared" si="476"/>
        <v>9090</v>
      </c>
      <c r="D380" s="256">
        <f>SUM($F380:K380)</f>
        <v>21276.400000000001</v>
      </c>
      <c r="E380" s="257">
        <f t="shared" si="477"/>
        <v>0.23628519918059129</v>
      </c>
      <c r="F380" s="258">
        <f>'Div 9 history'!B380</f>
        <v>2903.76</v>
      </c>
      <c r="G380" s="258">
        <f>'Div 9 history'!C380</f>
        <v>0</v>
      </c>
      <c r="H380" s="258">
        <f>'Div 9 history'!D380</f>
        <v>0</v>
      </c>
      <c r="I380" s="258">
        <f>'Div 9 history'!E380</f>
        <v>0</v>
      </c>
      <c r="J380" s="258">
        <f>'Div 9 history'!F380</f>
        <v>0</v>
      </c>
      <c r="K380" s="258">
        <f>'Div 9 history'!G380</f>
        <v>18372.64</v>
      </c>
      <c r="L380" s="256">
        <f t="shared" si="469"/>
        <v>2499.9730185943936</v>
      </c>
      <c r="M380" s="256">
        <f t="shared" si="469"/>
        <v>2787.0595355988121</v>
      </c>
      <c r="N380" s="256">
        <f t="shared" si="469"/>
        <v>3130.8545004065722</v>
      </c>
      <c r="O380" s="256">
        <f t="shared" si="469"/>
        <v>2837.8608534226391</v>
      </c>
      <c r="P380" s="256">
        <f t="shared" si="469"/>
        <v>2513.9138453460487</v>
      </c>
      <c r="Q380" s="256">
        <f t="shared" si="469"/>
        <v>2990.3026125259894</v>
      </c>
      <c r="R380" s="256">
        <f t="shared" si="469"/>
        <v>1718.0982059498417</v>
      </c>
      <c r="S380" s="256">
        <f t="shared" si="469"/>
        <v>1839.9977402071086</v>
      </c>
      <c r="T380" s="256">
        <f t="shared" si="469"/>
        <v>2948.7164174702052</v>
      </c>
      <c r="U380" s="256">
        <f t="shared" si="469"/>
        <v>3554.0200264710852</v>
      </c>
      <c r="V380" s="256">
        <f t="shared" si="470"/>
        <v>6160.4017216644661</v>
      </c>
      <c r="W380" s="256">
        <f t="shared" si="470"/>
        <v>5055.1658882372903</v>
      </c>
      <c r="X380" s="256">
        <f t="shared" si="470"/>
        <v>2499.9730185943936</v>
      </c>
      <c r="Y380" s="256">
        <f t="shared" si="470"/>
        <v>2787.0595355988121</v>
      </c>
      <c r="Z380" s="256">
        <f t="shared" si="470"/>
        <v>3130.8545004065722</v>
      </c>
      <c r="AA380" s="256">
        <f t="shared" si="470"/>
        <v>2837.8608534226391</v>
      </c>
      <c r="AB380" s="256">
        <f t="shared" si="470"/>
        <v>2513.9138453460487</v>
      </c>
      <c r="AC380" s="256">
        <f t="shared" si="470"/>
        <v>2990.3026125259894</v>
      </c>
      <c r="AD380" s="256">
        <f t="shared" si="470"/>
        <v>1718.0982059498417</v>
      </c>
      <c r="AE380" s="256">
        <f t="shared" si="470"/>
        <v>1839.9977402071086</v>
      </c>
      <c r="AF380" s="256">
        <f t="shared" si="470"/>
        <v>2948.7164174702052</v>
      </c>
      <c r="AH380" s="264">
        <f t="shared" si="478"/>
        <v>38036.364365894449</v>
      </c>
      <c r="AI380" s="264">
        <f t="shared" si="479"/>
        <v>38036.364365894449</v>
      </c>
      <c r="AJ380" s="264">
        <f t="shared" si="480"/>
        <v>0</v>
      </c>
      <c r="AN380" s="264">
        <f t="shared" si="481"/>
        <v>0</v>
      </c>
    </row>
    <row r="381" spans="1:40">
      <c r="A381" s="145" t="s">
        <v>493</v>
      </c>
      <c r="B381" s="125" t="str">
        <f t="shared" si="475"/>
        <v>9110-04046</v>
      </c>
      <c r="C381" s="255" t="str">
        <f t="shared" si="476"/>
        <v>9110</v>
      </c>
      <c r="D381" s="256">
        <f>SUM($F381:K381)</f>
        <v>0</v>
      </c>
      <c r="E381" s="257">
        <f t="shared" si="477"/>
        <v>0</v>
      </c>
      <c r="F381" s="258">
        <f>'Div 9 history'!B381</f>
        <v>0</v>
      </c>
      <c r="G381" s="258">
        <f>'Div 9 history'!C381</f>
        <v>0</v>
      </c>
      <c r="H381" s="258">
        <f>'Div 9 history'!D381</f>
        <v>0</v>
      </c>
      <c r="I381" s="258">
        <f>'Div 9 history'!E381</f>
        <v>0</v>
      </c>
      <c r="J381" s="258">
        <f>'Div 9 history'!F381</f>
        <v>0</v>
      </c>
      <c r="K381" s="258">
        <f>'Div 9 history'!G381</f>
        <v>0</v>
      </c>
      <c r="L381" s="256">
        <f t="shared" ref="L381:T384" si="482">$E381*L$385</f>
        <v>0</v>
      </c>
      <c r="M381" s="256">
        <f t="shared" si="482"/>
        <v>0</v>
      </c>
      <c r="N381" s="256">
        <f t="shared" si="482"/>
        <v>0</v>
      </c>
      <c r="O381" s="256">
        <f t="shared" si="482"/>
        <v>0</v>
      </c>
      <c r="P381" s="256">
        <f t="shared" si="482"/>
        <v>0</v>
      </c>
      <c r="Q381" s="256">
        <f t="shared" si="482"/>
        <v>0</v>
      </c>
      <c r="R381" s="256">
        <f t="shared" si="482"/>
        <v>0</v>
      </c>
      <c r="S381" s="256">
        <f t="shared" si="482"/>
        <v>0</v>
      </c>
      <c r="T381" s="256">
        <f t="shared" si="482"/>
        <v>0</v>
      </c>
      <c r="U381" s="256">
        <f t="shared" ref="U381:AF384" si="483">$E381*U$385</f>
        <v>0</v>
      </c>
      <c r="V381" s="256">
        <f t="shared" si="483"/>
        <v>0</v>
      </c>
      <c r="W381" s="256">
        <f t="shared" si="483"/>
        <v>0</v>
      </c>
      <c r="X381" s="256">
        <f t="shared" si="483"/>
        <v>0</v>
      </c>
      <c r="Y381" s="256">
        <f t="shared" si="483"/>
        <v>0</v>
      </c>
      <c r="Z381" s="256">
        <f t="shared" si="483"/>
        <v>0</v>
      </c>
      <c r="AA381" s="256">
        <f t="shared" si="483"/>
        <v>0</v>
      </c>
      <c r="AB381" s="256">
        <f t="shared" si="483"/>
        <v>0</v>
      </c>
      <c r="AC381" s="256">
        <f t="shared" si="483"/>
        <v>0</v>
      </c>
      <c r="AD381" s="256">
        <f t="shared" si="483"/>
        <v>0</v>
      </c>
      <c r="AE381" s="256">
        <f t="shared" si="483"/>
        <v>0</v>
      </c>
      <c r="AF381" s="256">
        <f t="shared" si="483"/>
        <v>0</v>
      </c>
      <c r="AH381" s="264">
        <f t="shared" si="478"/>
        <v>0</v>
      </c>
      <c r="AI381" s="264">
        <f t="shared" si="479"/>
        <v>0</v>
      </c>
      <c r="AJ381" s="264">
        <f t="shared" si="480"/>
        <v>0</v>
      </c>
      <c r="AN381" s="264">
        <f t="shared" si="481"/>
        <v>0</v>
      </c>
    </row>
    <row r="382" spans="1:40">
      <c r="A382" s="145" t="s">
        <v>495</v>
      </c>
      <c r="B382" s="125" t="str">
        <f t="shared" si="475"/>
        <v>9120-04046</v>
      </c>
      <c r="C382" s="255" t="str">
        <f t="shared" si="476"/>
        <v>9120</v>
      </c>
      <c r="D382" s="256">
        <f>SUM($F382:K382)</f>
        <v>18650.91</v>
      </c>
      <c r="E382" s="257">
        <f t="shared" si="477"/>
        <v>0.20712780283550231</v>
      </c>
      <c r="F382" s="258">
        <f>'Div 9 history'!B382</f>
        <v>1371.88</v>
      </c>
      <c r="G382" s="258">
        <f>'Div 9 history'!C382</f>
        <v>2627.7</v>
      </c>
      <c r="H382" s="258">
        <f>'Div 9 history'!D382</f>
        <v>0</v>
      </c>
      <c r="I382" s="258">
        <f>'Div 9 history'!E382</f>
        <v>3593.27</v>
      </c>
      <c r="J382" s="258">
        <f>'Div 9 history'!F382</f>
        <v>10246.120000000001</v>
      </c>
      <c r="K382" s="258">
        <f>'Div 9 history'!G382</f>
        <v>811.94</v>
      </c>
      <c r="L382" s="256">
        <f t="shared" si="482"/>
        <v>2191.4784348965218</v>
      </c>
      <c r="M382" s="256">
        <f t="shared" si="482"/>
        <v>2443.1387153416572</v>
      </c>
      <c r="N382" s="256">
        <f t="shared" si="482"/>
        <v>2744.5096684673131</v>
      </c>
      <c r="O382" s="256">
        <f t="shared" si="482"/>
        <v>2487.6711929512899</v>
      </c>
      <c r="P382" s="256">
        <f t="shared" si="482"/>
        <v>2203.6989752638165</v>
      </c>
      <c r="Q382" s="256">
        <f t="shared" si="482"/>
        <v>2621.3017662286425</v>
      </c>
      <c r="R382" s="256">
        <f t="shared" si="482"/>
        <v>1506.0863214797596</v>
      </c>
      <c r="S382" s="256">
        <f t="shared" si="482"/>
        <v>1612.943554962595</v>
      </c>
      <c r="T382" s="256">
        <f t="shared" si="482"/>
        <v>2584.8472729295941</v>
      </c>
      <c r="U382" s="256">
        <f t="shared" si="483"/>
        <v>3115.4569218434422</v>
      </c>
      <c r="V382" s="256">
        <f t="shared" si="483"/>
        <v>5400.2132914689037</v>
      </c>
      <c r="W382" s="256">
        <f t="shared" si="483"/>
        <v>4431.3626373156994</v>
      </c>
      <c r="X382" s="256">
        <f t="shared" si="483"/>
        <v>2191.4784348965218</v>
      </c>
      <c r="Y382" s="256">
        <f t="shared" si="483"/>
        <v>2443.1387153416572</v>
      </c>
      <c r="Z382" s="256">
        <f t="shared" si="483"/>
        <v>2744.5096684673131</v>
      </c>
      <c r="AA382" s="256">
        <f t="shared" si="483"/>
        <v>2487.6711929512899</v>
      </c>
      <c r="AB382" s="256">
        <f t="shared" si="483"/>
        <v>2203.6989752638165</v>
      </c>
      <c r="AC382" s="256">
        <f t="shared" si="483"/>
        <v>2621.3017662286425</v>
      </c>
      <c r="AD382" s="256">
        <f t="shared" si="483"/>
        <v>1506.0863214797596</v>
      </c>
      <c r="AE382" s="256">
        <f t="shared" si="483"/>
        <v>1612.943554962595</v>
      </c>
      <c r="AF382" s="256">
        <f t="shared" si="483"/>
        <v>2584.8472729295941</v>
      </c>
      <c r="AH382" s="264">
        <f t="shared" si="478"/>
        <v>33342.708753149243</v>
      </c>
      <c r="AI382" s="264">
        <f t="shared" si="479"/>
        <v>33342.708753149243</v>
      </c>
      <c r="AJ382" s="264">
        <f t="shared" si="480"/>
        <v>0</v>
      </c>
      <c r="AN382" s="264">
        <f t="shared" si="481"/>
        <v>0</v>
      </c>
    </row>
    <row r="383" spans="1:40">
      <c r="A383" s="145" t="s">
        <v>684</v>
      </c>
      <c r="B383" s="125" t="str">
        <f t="shared" si="475"/>
        <v>9210-04046</v>
      </c>
      <c r="C383" s="255" t="str">
        <f t="shared" si="476"/>
        <v>9210</v>
      </c>
      <c r="D383" s="256">
        <f>SUM($F383:K383)</f>
        <v>2370</v>
      </c>
      <c r="E383" s="257">
        <f t="shared" si="477"/>
        <v>2.6320050481190488E-2</v>
      </c>
      <c r="F383" s="258">
        <f>'Div 9 history'!B383</f>
        <v>395</v>
      </c>
      <c r="G383" s="258">
        <f>'Div 9 history'!C383</f>
        <v>395</v>
      </c>
      <c r="H383" s="258">
        <f>'Div 9 history'!D383</f>
        <v>395</v>
      </c>
      <c r="I383" s="258">
        <f>'Div 9 history'!E383</f>
        <v>395</v>
      </c>
      <c r="J383" s="258">
        <f>'Div 9 history'!F383</f>
        <v>395</v>
      </c>
      <c r="K383" s="258">
        <f>'Div 9 history'!G383</f>
        <v>395</v>
      </c>
      <c r="L383" s="256">
        <f t="shared" si="482"/>
        <v>278.47455650714932</v>
      </c>
      <c r="M383" s="256">
        <f t="shared" si="482"/>
        <v>310.45341784179578</v>
      </c>
      <c r="N383" s="256">
        <f t="shared" si="482"/>
        <v>348.74909129192793</v>
      </c>
      <c r="O383" s="256">
        <f t="shared" si="482"/>
        <v>316.11222869525176</v>
      </c>
      <c r="P383" s="256">
        <f t="shared" si="482"/>
        <v>280.02743948553956</v>
      </c>
      <c r="Q383" s="256">
        <f t="shared" si="482"/>
        <v>333.09287246369661</v>
      </c>
      <c r="R383" s="256">
        <f t="shared" si="482"/>
        <v>191.38071986337559</v>
      </c>
      <c r="S383" s="256">
        <f t="shared" si="482"/>
        <v>204.95923390662173</v>
      </c>
      <c r="T383" s="256">
        <f t="shared" si="482"/>
        <v>328.46054357900704</v>
      </c>
      <c r="U383" s="256">
        <f t="shared" si="483"/>
        <v>395.8859328991968</v>
      </c>
      <c r="V383" s="256">
        <f t="shared" si="483"/>
        <v>686.21346094004548</v>
      </c>
      <c r="W383" s="256">
        <f t="shared" si="483"/>
        <v>563.10010881175276</v>
      </c>
      <c r="X383" s="256">
        <f t="shared" si="483"/>
        <v>278.47455650714932</v>
      </c>
      <c r="Y383" s="256">
        <f t="shared" si="483"/>
        <v>310.45341784179578</v>
      </c>
      <c r="Z383" s="256">
        <f t="shared" si="483"/>
        <v>348.74909129192793</v>
      </c>
      <c r="AA383" s="256">
        <f t="shared" si="483"/>
        <v>316.11222869525176</v>
      </c>
      <c r="AB383" s="256">
        <f t="shared" si="483"/>
        <v>280.02743948553956</v>
      </c>
      <c r="AC383" s="256">
        <f t="shared" si="483"/>
        <v>333.09287246369661</v>
      </c>
      <c r="AD383" s="256">
        <f t="shared" si="483"/>
        <v>191.38071986337559</v>
      </c>
      <c r="AE383" s="256">
        <f t="shared" si="483"/>
        <v>204.95923390662173</v>
      </c>
      <c r="AF383" s="256">
        <f t="shared" si="483"/>
        <v>328.46054357900704</v>
      </c>
      <c r="AH383" s="264">
        <f t="shared" si="478"/>
        <v>4236.9096062853614</v>
      </c>
      <c r="AI383" s="264">
        <f t="shared" si="479"/>
        <v>4236.9096062853605</v>
      </c>
      <c r="AJ383" s="264">
        <f t="shared" si="480"/>
        <v>0</v>
      </c>
      <c r="AN383" s="264">
        <f t="shared" si="481"/>
        <v>0</v>
      </c>
    </row>
    <row r="384" spans="1:40">
      <c r="A384" s="145" t="s">
        <v>1039</v>
      </c>
      <c r="B384" s="125" t="str">
        <f t="shared" si="475"/>
        <v>8700-04046</v>
      </c>
      <c r="C384" s="255" t="str">
        <f t="shared" si="476"/>
        <v>8700</v>
      </c>
      <c r="D384" s="256">
        <f>SUM($F384:K384)</f>
        <v>0</v>
      </c>
      <c r="E384" s="257">
        <f t="shared" si="477"/>
        <v>0</v>
      </c>
      <c r="F384" s="258">
        <f>'Div 9 history'!B384</f>
        <v>0</v>
      </c>
      <c r="G384" s="258">
        <f>'Div 9 history'!C384</f>
        <v>0</v>
      </c>
      <c r="H384" s="258">
        <f>'Div 9 history'!D384</f>
        <v>0</v>
      </c>
      <c r="I384" s="258">
        <f>'Div 9 history'!E384</f>
        <v>0</v>
      </c>
      <c r="J384" s="258">
        <f>'Div 9 history'!F384</f>
        <v>0</v>
      </c>
      <c r="K384" s="258">
        <f>'Div 9 history'!G384</f>
        <v>0</v>
      </c>
      <c r="L384" s="256">
        <f t="shared" si="482"/>
        <v>0</v>
      </c>
      <c r="M384" s="256">
        <f t="shared" si="482"/>
        <v>0</v>
      </c>
      <c r="N384" s="256">
        <f t="shared" si="482"/>
        <v>0</v>
      </c>
      <c r="O384" s="256">
        <f t="shared" si="482"/>
        <v>0</v>
      </c>
      <c r="P384" s="256">
        <f t="shared" si="482"/>
        <v>0</v>
      </c>
      <c r="Q384" s="256">
        <f t="shared" si="482"/>
        <v>0</v>
      </c>
      <c r="R384" s="256">
        <f t="shared" si="482"/>
        <v>0</v>
      </c>
      <c r="S384" s="256">
        <f t="shared" si="482"/>
        <v>0</v>
      </c>
      <c r="T384" s="256">
        <f t="shared" si="482"/>
        <v>0</v>
      </c>
      <c r="U384" s="256">
        <f t="shared" si="483"/>
        <v>0</v>
      </c>
      <c r="V384" s="256">
        <f t="shared" si="483"/>
        <v>0</v>
      </c>
      <c r="W384" s="256">
        <f t="shared" si="483"/>
        <v>0</v>
      </c>
      <c r="X384" s="256">
        <f t="shared" si="483"/>
        <v>0</v>
      </c>
      <c r="Y384" s="256">
        <f t="shared" si="483"/>
        <v>0</v>
      </c>
      <c r="Z384" s="256">
        <f t="shared" si="483"/>
        <v>0</v>
      </c>
      <c r="AA384" s="256">
        <f t="shared" si="483"/>
        <v>0</v>
      </c>
      <c r="AB384" s="256">
        <f t="shared" si="483"/>
        <v>0</v>
      </c>
      <c r="AC384" s="256">
        <f t="shared" si="483"/>
        <v>0</v>
      </c>
      <c r="AD384" s="256">
        <f t="shared" si="483"/>
        <v>0</v>
      </c>
      <c r="AE384" s="256">
        <f t="shared" si="483"/>
        <v>0</v>
      </c>
      <c r="AF384" s="256">
        <f t="shared" si="483"/>
        <v>0</v>
      </c>
      <c r="AH384" s="264">
        <f t="shared" si="478"/>
        <v>0</v>
      </c>
      <c r="AI384" s="264">
        <f t="shared" si="479"/>
        <v>0</v>
      </c>
      <c r="AJ384" s="264">
        <f t="shared" si="480"/>
        <v>0</v>
      </c>
      <c r="AN384" s="264">
        <f t="shared" si="481"/>
        <v>0</v>
      </c>
    </row>
    <row r="385" spans="1:40">
      <c r="A385" s="133" t="s">
        <v>24</v>
      </c>
      <c r="B385" s="171"/>
      <c r="C385" s="182"/>
      <c r="D385" s="259">
        <f>SUM(D365:D384)</f>
        <v>90045.420000000013</v>
      </c>
      <c r="E385" s="260">
        <f>SUM(E365:E384)</f>
        <v>1</v>
      </c>
      <c r="F385" s="259">
        <f>SUM(F365:F384)</f>
        <v>7271.29</v>
      </c>
      <c r="G385" s="259">
        <f t="shared" ref="G385:K385" si="484">SUM(G365:G384)</f>
        <v>7787.19</v>
      </c>
      <c r="H385" s="259">
        <f t="shared" si="484"/>
        <v>12479.48</v>
      </c>
      <c r="I385" s="259">
        <f t="shared" si="484"/>
        <v>15041.23</v>
      </c>
      <c r="J385" s="259">
        <f t="shared" si="484"/>
        <v>26071.89</v>
      </c>
      <c r="K385" s="259">
        <f t="shared" si="484"/>
        <v>21394.339999999997</v>
      </c>
      <c r="L385" s="262">
        <f>'FY21 OM Budget'!H106</f>
        <v>10580.32</v>
      </c>
      <c r="M385" s="262">
        <f>'FY21 OM Budget'!I106</f>
        <v>11795.32</v>
      </c>
      <c r="N385" s="262">
        <f>'FY21 OM Budget'!J106</f>
        <v>13250.32</v>
      </c>
      <c r="O385" s="262">
        <f>'FY21 OM Budget'!K106</f>
        <v>12010.32</v>
      </c>
      <c r="P385" s="262">
        <f>'FY21 OM Budget'!L106</f>
        <v>10639.32</v>
      </c>
      <c r="Q385" s="262">
        <f>'FY21 OM Budget'!M106</f>
        <v>12655.48</v>
      </c>
      <c r="R385" s="263">
        <f t="shared" ref="R385" si="485">F385*(1+R$4)</f>
        <v>7271.29</v>
      </c>
      <c r="S385" s="263">
        <f t="shared" ref="S385" si="486">G385*(1+S$4)</f>
        <v>7787.19</v>
      </c>
      <c r="T385" s="263">
        <f t="shared" ref="T385" si="487">H385*(1+T$4)</f>
        <v>12479.48</v>
      </c>
      <c r="U385" s="263">
        <f t="shared" ref="U385" si="488">I385*(1+U$4)</f>
        <v>15041.23</v>
      </c>
      <c r="V385" s="263">
        <f t="shared" ref="V385" si="489">J385*(1+V$4)</f>
        <v>26071.89</v>
      </c>
      <c r="W385" s="263">
        <f t="shared" ref="W385" si="490">K385*(1+W$4)</f>
        <v>21394.339999999997</v>
      </c>
      <c r="X385" s="263">
        <f t="shared" ref="X385" si="491">L385*(1+X$4)</f>
        <v>10580.32</v>
      </c>
      <c r="Y385" s="263">
        <f t="shared" ref="Y385" si="492">M385*(1+Y$4)</f>
        <v>11795.32</v>
      </c>
      <c r="Z385" s="263">
        <f t="shared" ref="Z385" si="493">N385*(1+Z$4)</f>
        <v>13250.32</v>
      </c>
      <c r="AA385" s="263">
        <f t="shared" ref="AA385" si="494">O385*(1+AA$4)</f>
        <v>12010.32</v>
      </c>
      <c r="AB385" s="263">
        <f t="shared" ref="AB385" si="495">P385*(1+AB$4)</f>
        <v>10639.32</v>
      </c>
      <c r="AC385" s="263">
        <f t="shared" ref="AC385" si="496">Q385*(1+AC$4)</f>
        <v>12655.48</v>
      </c>
      <c r="AD385" s="263">
        <f t="shared" ref="AD385" si="497">R385*(1+AD$4)</f>
        <v>7271.29</v>
      </c>
      <c r="AE385" s="263">
        <f t="shared" ref="AE385" si="498">S385*(1+AE$4)</f>
        <v>7787.19</v>
      </c>
      <c r="AF385" s="263">
        <f t="shared" ref="AF385" si="499">T385*(1+AF$4)</f>
        <v>12479.48</v>
      </c>
      <c r="AH385" s="264">
        <f>SUM(F385:Q385)</f>
        <v>160976.50000000003</v>
      </c>
      <c r="AI385" s="264">
        <f>SUM(U385:AF385)</f>
        <v>160976.50000000006</v>
      </c>
      <c r="AJ385" s="264">
        <f t="shared" si="473"/>
        <v>0</v>
      </c>
    </row>
    <row r="386" spans="1:40">
      <c r="A386" s="145"/>
      <c r="B386" s="171"/>
      <c r="C386" s="182"/>
      <c r="D386" s="256">
        <f>D385-SUM(F385:K385)</f>
        <v>0</v>
      </c>
      <c r="F386" s="256">
        <f>F385-'Div 9 history'!B385</f>
        <v>0</v>
      </c>
      <c r="G386" s="256">
        <f>G385-'Div 9 history'!C385</f>
        <v>0</v>
      </c>
      <c r="H386" s="256">
        <f>H385-'Div 9 history'!D385</f>
        <v>0</v>
      </c>
      <c r="I386" s="256">
        <f>I385-'Div 9 history'!E385</f>
        <v>0</v>
      </c>
      <c r="J386" s="256">
        <f>J385-'Div 9 history'!F385</f>
        <v>0</v>
      </c>
      <c r="K386" s="256">
        <f>K385-'Div 9 history'!G385</f>
        <v>0</v>
      </c>
      <c r="L386" s="256">
        <f t="shared" ref="L386:U386" si="500">L385-SUM(L365:L384)</f>
        <v>0</v>
      </c>
      <c r="M386" s="256">
        <f t="shared" ref="M386" si="501">M385-SUM(M365:M384)</f>
        <v>0</v>
      </c>
      <c r="N386" s="256">
        <f t="shared" ref="N386" si="502">N385-SUM(N365:N384)</f>
        <v>0</v>
      </c>
      <c r="O386" s="256">
        <f t="shared" ref="O386" si="503">O385-SUM(O365:O384)</f>
        <v>0</v>
      </c>
      <c r="P386" s="256">
        <f t="shared" ref="P386" si="504">P385-SUM(P365:P384)</f>
        <v>0</v>
      </c>
      <c r="Q386" s="256">
        <f t="shared" ref="Q386" si="505">Q385-SUM(Q365:Q384)</f>
        <v>0</v>
      </c>
      <c r="R386" s="256">
        <f t="shared" ref="R386" si="506">R385-SUM(R365:R384)</f>
        <v>0</v>
      </c>
      <c r="S386" s="256">
        <f t="shared" ref="S386" si="507">S385-SUM(S365:S384)</f>
        <v>0</v>
      </c>
      <c r="T386" s="256">
        <f t="shared" ref="T386" si="508">T385-SUM(T365:T384)</f>
        <v>0</v>
      </c>
      <c r="U386" s="256">
        <f t="shared" si="500"/>
        <v>0</v>
      </c>
      <c r="V386" s="256">
        <f t="shared" ref="V386" si="509">V385-SUM(V365:V384)</f>
        <v>0</v>
      </c>
      <c r="W386" s="256">
        <f t="shared" ref="W386" si="510">W385-SUM(W365:W384)</f>
        <v>0</v>
      </c>
      <c r="X386" s="256">
        <f t="shared" ref="X386" si="511">X385-SUM(X365:X384)</f>
        <v>0</v>
      </c>
      <c r="Y386" s="256">
        <f t="shared" ref="Y386" si="512">Y385-SUM(Y365:Y384)</f>
        <v>0</v>
      </c>
      <c r="Z386" s="256">
        <f t="shared" ref="Z386" si="513">Z385-SUM(Z365:Z384)</f>
        <v>0</v>
      </c>
      <c r="AA386" s="256">
        <f t="shared" ref="AA386" si="514">AA385-SUM(AA365:AA384)</f>
        <v>0</v>
      </c>
      <c r="AB386" s="256">
        <f t="shared" ref="AB386" si="515">AB385-SUM(AB365:AB384)</f>
        <v>0</v>
      </c>
      <c r="AC386" s="256">
        <f t="shared" ref="AC386" si="516">AC385-SUM(AC365:AC384)</f>
        <v>0</v>
      </c>
      <c r="AD386" s="256">
        <f t="shared" ref="AD386" si="517">AD385-SUM(AD365:AD384)</f>
        <v>0</v>
      </c>
      <c r="AE386" s="256">
        <f t="shared" ref="AE386" si="518">AE385-SUM(AE365:AE384)</f>
        <v>0</v>
      </c>
      <c r="AF386" s="256">
        <f t="shared" ref="AF386" si="519">AF385-SUM(AF365:AF384)</f>
        <v>0</v>
      </c>
      <c r="AN386" s="264">
        <f t="shared" ref="AN386:AN392" si="520">AJ386</f>
        <v>0</v>
      </c>
    </row>
    <row r="387" spans="1:40">
      <c r="A387" s="145" t="s">
        <v>1040</v>
      </c>
      <c r="B387" s="125" t="str">
        <f t="shared" ref="B387" si="521">RIGHT(A387,10)</f>
        <v>8750-04145</v>
      </c>
      <c r="C387" s="255" t="str">
        <f t="shared" ref="C387" si="522">LEFT(B387,4)</f>
        <v>8750</v>
      </c>
      <c r="D387" s="256">
        <f>SUM($F387:K387)</f>
        <v>0</v>
      </c>
      <c r="E387" s="257">
        <f>D387/$D$390</f>
        <v>0</v>
      </c>
      <c r="F387" s="258">
        <f>'Div 9 history'!B387</f>
        <v>0</v>
      </c>
      <c r="G387" s="258">
        <f>'Div 9 history'!C387</f>
        <v>0</v>
      </c>
      <c r="H387" s="258">
        <f>'Div 9 history'!D387</f>
        <v>0</v>
      </c>
      <c r="I387" s="258">
        <f>'Div 9 history'!E387</f>
        <v>0</v>
      </c>
      <c r="J387" s="258">
        <f>'Div 9 history'!F387</f>
        <v>0</v>
      </c>
      <c r="K387" s="258">
        <f>'Div 9 history'!G387</f>
        <v>0</v>
      </c>
      <c r="L387" s="256">
        <f t="shared" ref="L387:AF389" si="523">$E387*L$390</f>
        <v>0</v>
      </c>
      <c r="M387" s="256">
        <f t="shared" si="523"/>
        <v>0</v>
      </c>
      <c r="N387" s="256">
        <f t="shared" si="523"/>
        <v>0</v>
      </c>
      <c r="O387" s="256">
        <f t="shared" si="523"/>
        <v>0</v>
      </c>
      <c r="P387" s="256">
        <f t="shared" si="523"/>
        <v>0</v>
      </c>
      <c r="Q387" s="256">
        <f t="shared" si="523"/>
        <v>0</v>
      </c>
      <c r="R387" s="256">
        <f t="shared" si="523"/>
        <v>0</v>
      </c>
      <c r="S387" s="256">
        <f t="shared" si="523"/>
        <v>0</v>
      </c>
      <c r="T387" s="256">
        <f t="shared" si="523"/>
        <v>0</v>
      </c>
      <c r="U387" s="256">
        <f t="shared" si="523"/>
        <v>0</v>
      </c>
      <c r="V387" s="256">
        <f t="shared" si="523"/>
        <v>0</v>
      </c>
      <c r="W387" s="256">
        <f t="shared" si="523"/>
        <v>0</v>
      </c>
      <c r="X387" s="256">
        <f t="shared" si="523"/>
        <v>0</v>
      </c>
      <c r="Y387" s="256">
        <f t="shared" si="523"/>
        <v>0</v>
      </c>
      <c r="Z387" s="256">
        <f t="shared" si="523"/>
        <v>0</v>
      </c>
      <c r="AA387" s="256">
        <f t="shared" si="523"/>
        <v>0</v>
      </c>
      <c r="AB387" s="256">
        <f t="shared" si="523"/>
        <v>0</v>
      </c>
      <c r="AC387" s="256">
        <f t="shared" si="523"/>
        <v>0</v>
      </c>
      <c r="AD387" s="256">
        <f t="shared" si="523"/>
        <v>0</v>
      </c>
      <c r="AE387" s="256">
        <f t="shared" si="523"/>
        <v>0</v>
      </c>
      <c r="AF387" s="256">
        <f t="shared" si="523"/>
        <v>0</v>
      </c>
      <c r="AH387" s="264">
        <f t="shared" ref="AH387" si="524">SUM(F387:Q387)</f>
        <v>0</v>
      </c>
      <c r="AI387" s="264">
        <f t="shared" ref="AI387" si="525">SUM(U387:AF387)</f>
        <v>0</v>
      </c>
      <c r="AJ387" s="264">
        <f t="shared" ref="AJ387" si="526">AI387-AH387</f>
        <v>0</v>
      </c>
      <c r="AN387" s="264">
        <f t="shared" si="520"/>
        <v>0</v>
      </c>
    </row>
    <row r="388" spans="1:40">
      <c r="A388" s="145" t="s">
        <v>685</v>
      </c>
      <c r="B388" s="125" t="str">
        <f t="shared" ref="B388:B389" si="527">RIGHT(A388,10)</f>
        <v>8700-04146</v>
      </c>
      <c r="C388" s="255" t="str">
        <f t="shared" ref="C388:C389" si="528">LEFT(B388,4)</f>
        <v>8700</v>
      </c>
      <c r="D388" s="256">
        <f>SUM($F388:K388)</f>
        <v>249</v>
      </c>
      <c r="E388" s="257">
        <f t="shared" ref="E388:E389" si="529">D388/$D$390</f>
        <v>1</v>
      </c>
      <c r="F388" s="258">
        <f>'Div 9 history'!B388</f>
        <v>0</v>
      </c>
      <c r="G388" s="258">
        <f>'Div 9 history'!C388</f>
        <v>0</v>
      </c>
      <c r="H388" s="258">
        <f>'Div 9 history'!D388</f>
        <v>249</v>
      </c>
      <c r="I388" s="258">
        <f>'Div 9 history'!E388</f>
        <v>0</v>
      </c>
      <c r="J388" s="258">
        <f>'Div 9 history'!F388</f>
        <v>0</v>
      </c>
      <c r="K388" s="258">
        <f>'Div 9 history'!G388</f>
        <v>0</v>
      </c>
      <c r="L388" s="256">
        <f t="shared" si="523"/>
        <v>0</v>
      </c>
      <c r="M388" s="256">
        <f t="shared" si="523"/>
        <v>0</v>
      </c>
      <c r="N388" s="256">
        <f t="shared" si="523"/>
        <v>0</v>
      </c>
      <c r="O388" s="256">
        <f t="shared" si="523"/>
        <v>0</v>
      </c>
      <c r="P388" s="256">
        <f t="shared" si="523"/>
        <v>0</v>
      </c>
      <c r="Q388" s="256">
        <f t="shared" si="523"/>
        <v>0</v>
      </c>
      <c r="R388" s="256">
        <f t="shared" si="523"/>
        <v>0</v>
      </c>
      <c r="S388" s="256">
        <f t="shared" si="523"/>
        <v>0</v>
      </c>
      <c r="T388" s="256">
        <f t="shared" si="523"/>
        <v>249</v>
      </c>
      <c r="U388" s="256">
        <f t="shared" si="523"/>
        <v>0</v>
      </c>
      <c r="V388" s="256">
        <f t="shared" si="523"/>
        <v>0</v>
      </c>
      <c r="W388" s="256">
        <f t="shared" si="523"/>
        <v>0</v>
      </c>
      <c r="X388" s="256">
        <f t="shared" si="523"/>
        <v>0</v>
      </c>
      <c r="Y388" s="256">
        <f t="shared" si="523"/>
        <v>0</v>
      </c>
      <c r="Z388" s="256">
        <f t="shared" si="523"/>
        <v>0</v>
      </c>
      <c r="AA388" s="256">
        <f t="shared" si="523"/>
        <v>0</v>
      </c>
      <c r="AB388" s="256">
        <f t="shared" si="523"/>
        <v>0</v>
      </c>
      <c r="AC388" s="256">
        <f t="shared" si="523"/>
        <v>0</v>
      </c>
      <c r="AD388" s="256">
        <f t="shared" si="523"/>
        <v>0</v>
      </c>
      <c r="AE388" s="256">
        <f t="shared" si="523"/>
        <v>0</v>
      </c>
      <c r="AF388" s="256">
        <f t="shared" si="523"/>
        <v>249</v>
      </c>
      <c r="AH388" s="264">
        <f t="shared" ref="AH388:AH389" si="530">SUM(F388:Q388)</f>
        <v>249</v>
      </c>
      <c r="AI388" s="264">
        <f t="shared" ref="AI388:AI389" si="531">SUM(U388:AF388)</f>
        <v>249</v>
      </c>
      <c r="AJ388" s="264">
        <f t="shared" ref="AJ388:AJ389" si="532">AI388-AH388</f>
        <v>0</v>
      </c>
      <c r="AN388" s="264">
        <f t="shared" ref="AN388:AN389" si="533">AJ388</f>
        <v>0</v>
      </c>
    </row>
    <row r="389" spans="1:40">
      <c r="A389" s="145" t="s">
        <v>1041</v>
      </c>
      <c r="B389" s="125" t="str">
        <f t="shared" si="527"/>
        <v>9090-04146</v>
      </c>
      <c r="C389" s="255" t="str">
        <f t="shared" si="528"/>
        <v>9090</v>
      </c>
      <c r="D389" s="256">
        <f>SUM($F389:K389)</f>
        <v>0</v>
      </c>
      <c r="E389" s="257">
        <f t="shared" si="529"/>
        <v>0</v>
      </c>
      <c r="F389" s="258">
        <f>'Div 9 history'!B389</f>
        <v>0</v>
      </c>
      <c r="G389" s="258">
        <f>'Div 9 history'!C389</f>
        <v>0</v>
      </c>
      <c r="H389" s="258">
        <f>'Div 9 history'!D389</f>
        <v>0</v>
      </c>
      <c r="I389" s="258">
        <f>'Div 9 history'!E389</f>
        <v>0</v>
      </c>
      <c r="J389" s="258">
        <f>'Div 9 history'!F389</f>
        <v>0</v>
      </c>
      <c r="K389" s="258">
        <f>'Div 9 history'!G389</f>
        <v>0</v>
      </c>
      <c r="L389" s="256">
        <f t="shared" si="523"/>
        <v>0</v>
      </c>
      <c r="M389" s="256">
        <f t="shared" si="523"/>
        <v>0</v>
      </c>
      <c r="N389" s="256">
        <f t="shared" si="523"/>
        <v>0</v>
      </c>
      <c r="O389" s="256">
        <f t="shared" si="523"/>
        <v>0</v>
      </c>
      <c r="P389" s="256">
        <f t="shared" si="523"/>
        <v>0</v>
      </c>
      <c r="Q389" s="256">
        <f t="shared" si="523"/>
        <v>0</v>
      </c>
      <c r="R389" s="256">
        <f t="shared" si="523"/>
        <v>0</v>
      </c>
      <c r="S389" s="256">
        <f t="shared" si="523"/>
        <v>0</v>
      </c>
      <c r="T389" s="256">
        <f t="shared" si="523"/>
        <v>0</v>
      </c>
      <c r="U389" s="256">
        <f t="shared" si="523"/>
        <v>0</v>
      </c>
      <c r="V389" s="256">
        <f t="shared" si="523"/>
        <v>0</v>
      </c>
      <c r="W389" s="256">
        <f t="shared" si="523"/>
        <v>0</v>
      </c>
      <c r="X389" s="256">
        <f t="shared" si="523"/>
        <v>0</v>
      </c>
      <c r="Y389" s="256">
        <f t="shared" si="523"/>
        <v>0</v>
      </c>
      <c r="Z389" s="256">
        <f t="shared" si="523"/>
        <v>0</v>
      </c>
      <c r="AA389" s="256">
        <f t="shared" si="523"/>
        <v>0</v>
      </c>
      <c r="AB389" s="256">
        <f t="shared" si="523"/>
        <v>0</v>
      </c>
      <c r="AC389" s="256">
        <f t="shared" si="523"/>
        <v>0</v>
      </c>
      <c r="AD389" s="256">
        <f t="shared" si="523"/>
        <v>0</v>
      </c>
      <c r="AE389" s="256">
        <f t="shared" si="523"/>
        <v>0</v>
      </c>
      <c r="AF389" s="256">
        <f t="shared" si="523"/>
        <v>0</v>
      </c>
      <c r="AH389" s="264">
        <f t="shared" si="530"/>
        <v>0</v>
      </c>
      <c r="AI389" s="264">
        <f t="shared" si="531"/>
        <v>0</v>
      </c>
      <c r="AJ389" s="264">
        <f t="shared" si="532"/>
        <v>0</v>
      </c>
      <c r="AN389" s="264">
        <f t="shared" si="533"/>
        <v>0</v>
      </c>
    </row>
    <row r="390" spans="1:40">
      <c r="A390" s="133" t="s">
        <v>25</v>
      </c>
      <c r="B390" s="171"/>
      <c r="C390" s="182"/>
      <c r="D390" s="259">
        <f>SUM(D387:D389)</f>
        <v>249</v>
      </c>
      <c r="E390" s="260">
        <f>SUM(E387:E389)</f>
        <v>1</v>
      </c>
      <c r="F390" s="259">
        <f>SUM(F387:F389)</f>
        <v>0</v>
      </c>
      <c r="G390" s="259">
        <f t="shared" ref="G390:K390" si="534">SUM(G387:G389)</f>
        <v>0</v>
      </c>
      <c r="H390" s="259">
        <f t="shared" si="534"/>
        <v>249</v>
      </c>
      <c r="I390" s="259">
        <f t="shared" si="534"/>
        <v>0</v>
      </c>
      <c r="J390" s="259">
        <f t="shared" si="534"/>
        <v>0</v>
      </c>
      <c r="K390" s="259">
        <f t="shared" si="534"/>
        <v>0</v>
      </c>
      <c r="L390" s="262">
        <f>'FY21 OM Budget'!H122</f>
        <v>0</v>
      </c>
      <c r="M390" s="262">
        <f>'FY21 OM Budget'!I122</f>
        <v>0</v>
      </c>
      <c r="N390" s="262">
        <f>'FY21 OM Budget'!J122</f>
        <v>0</v>
      </c>
      <c r="O390" s="262">
        <f>'FY21 OM Budget'!K122</f>
        <v>0</v>
      </c>
      <c r="P390" s="262">
        <f>'FY21 OM Budget'!L122</f>
        <v>0</v>
      </c>
      <c r="Q390" s="262">
        <f>'FY21 OM Budget'!M122</f>
        <v>0</v>
      </c>
      <c r="R390" s="263">
        <f t="shared" ref="R390" si="535">F390*(1+R$4)</f>
        <v>0</v>
      </c>
      <c r="S390" s="263">
        <f t="shared" ref="S390" si="536">G390*(1+S$4)</f>
        <v>0</v>
      </c>
      <c r="T390" s="263">
        <f t="shared" ref="T390" si="537">H390*(1+T$4)</f>
        <v>249</v>
      </c>
      <c r="U390" s="263">
        <f t="shared" ref="U390" si="538">I390*(1+U$4)</f>
        <v>0</v>
      </c>
      <c r="V390" s="263">
        <f t="shared" ref="V390" si="539">J390*(1+V$4)</f>
        <v>0</v>
      </c>
      <c r="W390" s="263">
        <f t="shared" ref="W390" si="540">K390*(1+W$4)</f>
        <v>0</v>
      </c>
      <c r="X390" s="263">
        <f t="shared" ref="X390" si="541">L390*(1+X$4)</f>
        <v>0</v>
      </c>
      <c r="Y390" s="263">
        <f t="shared" ref="Y390" si="542">M390*(1+Y$4)</f>
        <v>0</v>
      </c>
      <c r="Z390" s="263">
        <f t="shared" ref="Z390" si="543">N390*(1+Z$4)</f>
        <v>0</v>
      </c>
      <c r="AA390" s="263">
        <f t="shared" ref="AA390" si="544">O390*(1+AA$4)</f>
        <v>0</v>
      </c>
      <c r="AB390" s="263">
        <f t="shared" ref="AB390" si="545">P390*(1+AB$4)</f>
        <v>0</v>
      </c>
      <c r="AC390" s="263">
        <f t="shared" ref="AC390" si="546">Q390*(1+AC$4)</f>
        <v>0</v>
      </c>
      <c r="AD390" s="263">
        <f t="shared" ref="AD390" si="547">R390*(1+AD$4)</f>
        <v>0</v>
      </c>
      <c r="AE390" s="263">
        <f t="shared" ref="AE390" si="548">S390*(1+AE$4)</f>
        <v>0</v>
      </c>
      <c r="AF390" s="263">
        <f t="shared" ref="AF390" si="549">T390*(1+AF$4)</f>
        <v>249</v>
      </c>
      <c r="AH390" s="264">
        <f>SUM(F390:Q390)</f>
        <v>249</v>
      </c>
      <c r="AI390" s="264">
        <f>SUM(U390:AF390)</f>
        <v>249</v>
      </c>
      <c r="AJ390" s="264">
        <f t="shared" ref="AJ390" si="550">AI390-AH390</f>
        <v>0</v>
      </c>
      <c r="AN390" s="88"/>
    </row>
    <row r="391" spans="1:40">
      <c r="A391" s="145"/>
      <c r="B391" s="171"/>
      <c r="C391" s="182"/>
      <c r="D391" s="256">
        <f>D390-SUM(F390:K390)</f>
        <v>0</v>
      </c>
      <c r="F391" s="256">
        <f>F390-'Div 9 history'!B390</f>
        <v>0</v>
      </c>
      <c r="G391" s="256">
        <f>G390-'Div 9 history'!C390</f>
        <v>0</v>
      </c>
      <c r="H391" s="256">
        <f>H390-'Div 9 history'!D390</f>
        <v>0</v>
      </c>
      <c r="I391" s="256">
        <f>I390-'Div 9 history'!E390</f>
        <v>0</v>
      </c>
      <c r="J391" s="256">
        <f>J390-'Div 9 history'!F390</f>
        <v>0</v>
      </c>
      <c r="K391" s="256">
        <f>K390-'Div 9 history'!G390</f>
        <v>0</v>
      </c>
      <c r="L391" s="256">
        <f>L390-SUM(L387:L389)</f>
        <v>0</v>
      </c>
      <c r="M391" s="256">
        <f t="shared" ref="M391:T391" si="551">M390-SUM(M387:M389)</f>
        <v>0</v>
      </c>
      <c r="N391" s="256">
        <f t="shared" si="551"/>
        <v>0</v>
      </c>
      <c r="O391" s="256">
        <f t="shared" si="551"/>
        <v>0</v>
      </c>
      <c r="P391" s="256">
        <f t="shared" si="551"/>
        <v>0</v>
      </c>
      <c r="Q391" s="256">
        <f t="shared" si="551"/>
        <v>0</v>
      </c>
      <c r="R391" s="256">
        <f t="shared" si="551"/>
        <v>0</v>
      </c>
      <c r="S391" s="256">
        <f t="shared" si="551"/>
        <v>0</v>
      </c>
      <c r="T391" s="256">
        <f t="shared" si="551"/>
        <v>0</v>
      </c>
      <c r="U391" s="256">
        <f>U390-SUM(U387:U389)</f>
        <v>0</v>
      </c>
      <c r="V391" s="256">
        <f t="shared" ref="V391:AF391" si="552">V390-SUM(V387:V389)</f>
        <v>0</v>
      </c>
      <c r="W391" s="256">
        <f t="shared" si="552"/>
        <v>0</v>
      </c>
      <c r="X391" s="256">
        <f t="shared" si="552"/>
        <v>0</v>
      </c>
      <c r="Y391" s="256">
        <f t="shared" si="552"/>
        <v>0</v>
      </c>
      <c r="Z391" s="256">
        <f t="shared" si="552"/>
        <v>0</v>
      </c>
      <c r="AA391" s="256">
        <f t="shared" si="552"/>
        <v>0</v>
      </c>
      <c r="AB391" s="256">
        <f t="shared" si="552"/>
        <v>0</v>
      </c>
      <c r="AC391" s="256">
        <f t="shared" si="552"/>
        <v>0</v>
      </c>
      <c r="AD391" s="256">
        <f t="shared" si="552"/>
        <v>0</v>
      </c>
      <c r="AE391" s="256">
        <f t="shared" si="552"/>
        <v>0</v>
      </c>
      <c r="AF391" s="256">
        <f t="shared" si="552"/>
        <v>0</v>
      </c>
      <c r="AN391" s="187"/>
    </row>
    <row r="392" spans="1:40">
      <c r="A392" s="145" t="s">
        <v>1042</v>
      </c>
      <c r="B392" s="125" t="str">
        <f t="shared" si="467"/>
        <v>8410-05415</v>
      </c>
      <c r="C392" s="255" t="str">
        <f t="shared" ref="C392" si="553">LEFT(B392,4)</f>
        <v>8410</v>
      </c>
      <c r="D392" s="256">
        <f>SUM($F392:K392)</f>
        <v>0</v>
      </c>
      <c r="E392" s="257">
        <f>D392/$D$407</f>
        <v>0</v>
      </c>
      <c r="F392" s="258">
        <f>'Div 9 history'!B392</f>
        <v>0</v>
      </c>
      <c r="G392" s="258">
        <f>'Div 9 history'!C392</f>
        <v>0</v>
      </c>
      <c r="H392" s="258">
        <f>'Div 9 history'!D392</f>
        <v>0</v>
      </c>
      <c r="I392" s="258">
        <f>'Div 9 history'!E392</f>
        <v>0</v>
      </c>
      <c r="J392" s="258">
        <f>'Div 9 history'!F392</f>
        <v>0</v>
      </c>
      <c r="K392" s="258">
        <f>'Div 9 history'!G392</f>
        <v>0</v>
      </c>
      <c r="L392" s="256">
        <f t="shared" ref="L392:AA406" si="554">$E392*L$407</f>
        <v>0</v>
      </c>
      <c r="M392" s="256">
        <f t="shared" si="554"/>
        <v>0</v>
      </c>
      <c r="N392" s="256">
        <f t="shared" si="554"/>
        <v>0</v>
      </c>
      <c r="O392" s="256">
        <f t="shared" si="554"/>
        <v>0</v>
      </c>
      <c r="P392" s="256">
        <f t="shared" si="554"/>
        <v>0</v>
      </c>
      <c r="Q392" s="256">
        <f t="shared" si="554"/>
        <v>0</v>
      </c>
      <c r="R392" s="256">
        <f t="shared" si="554"/>
        <v>0</v>
      </c>
      <c r="S392" s="256">
        <f t="shared" si="554"/>
        <v>0</v>
      </c>
      <c r="T392" s="256">
        <f t="shared" si="554"/>
        <v>0</v>
      </c>
      <c r="U392" s="256">
        <f t="shared" si="554"/>
        <v>0</v>
      </c>
      <c r="V392" s="256">
        <f t="shared" si="554"/>
        <v>0</v>
      </c>
      <c r="W392" s="256">
        <f t="shared" si="554"/>
        <v>0</v>
      </c>
      <c r="X392" s="256">
        <f t="shared" si="554"/>
        <v>0</v>
      </c>
      <c r="Y392" s="256">
        <f t="shared" si="554"/>
        <v>0</v>
      </c>
      <c r="Z392" s="256">
        <f t="shared" si="554"/>
        <v>0</v>
      </c>
      <c r="AA392" s="256">
        <f t="shared" si="554"/>
        <v>0</v>
      </c>
      <c r="AB392" s="256">
        <f t="shared" ref="V392:AF406" si="555">$E392*AB$407</f>
        <v>0</v>
      </c>
      <c r="AC392" s="256">
        <f t="shared" si="555"/>
        <v>0</v>
      </c>
      <c r="AD392" s="256">
        <f t="shared" si="555"/>
        <v>0</v>
      </c>
      <c r="AE392" s="256">
        <f t="shared" si="555"/>
        <v>0</v>
      </c>
      <c r="AF392" s="256">
        <f t="shared" si="555"/>
        <v>0</v>
      </c>
      <c r="AH392" s="264">
        <f t="shared" ref="AH392" si="556">SUM(F392:Q392)</f>
        <v>0</v>
      </c>
      <c r="AI392" s="264">
        <f t="shared" ref="AI392" si="557">SUM(U392:AF392)</f>
        <v>0</v>
      </c>
      <c r="AJ392" s="264">
        <f t="shared" ref="AJ392:AJ407" si="558">AI392-AH392</f>
        <v>0</v>
      </c>
      <c r="AN392" s="264">
        <f t="shared" si="520"/>
        <v>0</v>
      </c>
    </row>
    <row r="393" spans="1:40">
      <c r="A393" s="145" t="s">
        <v>496</v>
      </c>
      <c r="B393" s="125" t="str">
        <f t="shared" ref="B393:B406" si="559">RIGHT(A393,10)</f>
        <v>8700-05415</v>
      </c>
      <c r="C393" s="255" t="str">
        <f t="shared" ref="C393:C406" si="560">LEFT(B393,4)</f>
        <v>8700</v>
      </c>
      <c r="D393" s="256">
        <f>SUM($F393:K393)</f>
        <v>40</v>
      </c>
      <c r="E393" s="257">
        <f t="shared" ref="E393:E406" si="561">D393/$D$407</f>
        <v>5.9142288954438247E-4</v>
      </c>
      <c r="F393" s="258">
        <f>'Div 9 history'!B393</f>
        <v>0</v>
      </c>
      <c r="G393" s="258">
        <f>'Div 9 history'!C393</f>
        <v>0</v>
      </c>
      <c r="H393" s="258">
        <f>'Div 9 history'!D393</f>
        <v>0</v>
      </c>
      <c r="I393" s="258">
        <f>'Div 9 history'!E393</f>
        <v>0</v>
      </c>
      <c r="J393" s="258">
        <f>'Div 9 history'!F393</f>
        <v>0</v>
      </c>
      <c r="K393" s="258">
        <f>'Div 9 history'!G393</f>
        <v>40</v>
      </c>
      <c r="L393" s="256">
        <f t="shared" si="554"/>
        <v>0.86347741873479844</v>
      </c>
      <c r="M393" s="256">
        <f t="shared" si="554"/>
        <v>10.698840071857878</v>
      </c>
      <c r="N393" s="256">
        <f t="shared" si="554"/>
        <v>7.895495575417506</v>
      </c>
      <c r="O393" s="256">
        <f t="shared" si="554"/>
        <v>1.1030036890002732</v>
      </c>
      <c r="P393" s="256">
        <f t="shared" si="554"/>
        <v>0.18925532465420239</v>
      </c>
      <c r="Q393" s="256">
        <f t="shared" si="554"/>
        <v>0.40808179378562393</v>
      </c>
      <c r="R393" s="256">
        <f t="shared" si="554"/>
        <v>12.10181936466396</v>
      </c>
      <c r="S393" s="256">
        <f t="shared" si="554"/>
        <v>3.1601913253047669</v>
      </c>
      <c r="T393" s="256">
        <f t="shared" si="554"/>
        <v>4.2224459772154326</v>
      </c>
      <c r="U393" s="256">
        <f t="shared" si="554"/>
        <v>10.43034590846252</v>
      </c>
      <c r="V393" s="256">
        <f t="shared" si="555"/>
        <v>2.8511373801444542</v>
      </c>
      <c r="W393" s="256">
        <f t="shared" si="555"/>
        <v>7.2340600442088592</v>
      </c>
      <c r="X393" s="256">
        <f t="shared" si="555"/>
        <v>0.86347741873479844</v>
      </c>
      <c r="Y393" s="256">
        <f t="shared" si="555"/>
        <v>10.698840071857878</v>
      </c>
      <c r="Z393" s="256">
        <f t="shared" si="555"/>
        <v>7.895495575417506</v>
      </c>
      <c r="AA393" s="256">
        <f t="shared" si="555"/>
        <v>1.1030036890002732</v>
      </c>
      <c r="AB393" s="256">
        <f t="shared" si="555"/>
        <v>0.18925532465420239</v>
      </c>
      <c r="AC393" s="256">
        <f t="shared" si="555"/>
        <v>0.40808179378562393</v>
      </c>
      <c r="AD393" s="256">
        <f t="shared" si="555"/>
        <v>12.10181936466396</v>
      </c>
      <c r="AE393" s="256">
        <f t="shared" si="555"/>
        <v>3.1601913253047669</v>
      </c>
      <c r="AF393" s="256">
        <f t="shared" si="555"/>
        <v>4.2224459772154326</v>
      </c>
      <c r="AH393" s="264">
        <f t="shared" ref="AH393:AH406" si="562">SUM(F393:Q393)</f>
        <v>61.158153873450289</v>
      </c>
      <c r="AI393" s="264">
        <f t="shared" ref="AI393:AI406" si="563">SUM(U393:AF393)</f>
        <v>61.158153873450289</v>
      </c>
      <c r="AJ393" s="264">
        <f t="shared" ref="AJ393:AJ406" si="564">AI393-AH393</f>
        <v>0</v>
      </c>
      <c r="AN393" s="264">
        <f t="shared" ref="AN393:AN406" si="565">AJ393</f>
        <v>0</v>
      </c>
    </row>
    <row r="394" spans="1:40">
      <c r="A394" s="145" t="s">
        <v>686</v>
      </c>
      <c r="B394" s="125" t="str">
        <f t="shared" si="559"/>
        <v>8740-05415</v>
      </c>
      <c r="C394" s="255" t="str">
        <f t="shared" si="560"/>
        <v>8740</v>
      </c>
      <c r="D394" s="256">
        <f>SUM($F394:K394)</f>
        <v>588.29999999999995</v>
      </c>
      <c r="E394" s="257">
        <f t="shared" si="561"/>
        <v>8.6983521479740041E-3</v>
      </c>
      <c r="F394" s="258">
        <f>'Div 9 history'!B394</f>
        <v>307.39999999999998</v>
      </c>
      <c r="G394" s="258">
        <f>'Div 9 history'!C394</f>
        <v>280.89999999999998</v>
      </c>
      <c r="H394" s="258">
        <f>'Div 9 history'!D394</f>
        <v>0</v>
      </c>
      <c r="I394" s="258">
        <f>'Div 9 history'!E394</f>
        <v>0</v>
      </c>
      <c r="J394" s="258">
        <f>'Div 9 history'!F394</f>
        <v>0</v>
      </c>
      <c r="K394" s="258">
        <f>'Div 9 history'!G394</f>
        <v>0</v>
      </c>
      <c r="L394" s="256">
        <f t="shared" si="554"/>
        <v>12.699594136042046</v>
      </c>
      <c r="M394" s="256">
        <f t="shared" si="554"/>
        <v>157.35319035684972</v>
      </c>
      <c r="N394" s="256">
        <f t="shared" si="554"/>
        <v>116.12300117545296</v>
      </c>
      <c r="O394" s="256">
        <f t="shared" si="554"/>
        <v>16.222426755971519</v>
      </c>
      <c r="P394" s="256">
        <f t="shared" si="554"/>
        <v>2.7834726873516811</v>
      </c>
      <c r="Q394" s="256">
        <f t="shared" si="554"/>
        <v>6.0018629821020628</v>
      </c>
      <c r="R394" s="256">
        <f t="shared" si="554"/>
        <v>177.98750830579516</v>
      </c>
      <c r="S394" s="256">
        <f t="shared" si="554"/>
        <v>46.478513916919852</v>
      </c>
      <c r="T394" s="256">
        <f t="shared" si="554"/>
        <v>62.101624209895967</v>
      </c>
      <c r="U394" s="256">
        <f t="shared" si="554"/>
        <v>153.40431244871249</v>
      </c>
      <c r="V394" s="256">
        <f t="shared" si="555"/>
        <v>41.933103018474554</v>
      </c>
      <c r="W394" s="256">
        <f t="shared" si="555"/>
        <v>106.39493810020178</v>
      </c>
      <c r="X394" s="256">
        <f t="shared" si="555"/>
        <v>12.699594136042046</v>
      </c>
      <c r="Y394" s="256">
        <f t="shared" si="555"/>
        <v>157.35319035684972</v>
      </c>
      <c r="Z394" s="256">
        <f t="shared" si="555"/>
        <v>116.12300117545296</v>
      </c>
      <c r="AA394" s="256">
        <f t="shared" si="555"/>
        <v>16.222426755971519</v>
      </c>
      <c r="AB394" s="256">
        <f t="shared" si="555"/>
        <v>2.7834726873516811</v>
      </c>
      <c r="AC394" s="256">
        <f t="shared" si="555"/>
        <v>6.0018629821020628</v>
      </c>
      <c r="AD394" s="256">
        <f t="shared" si="555"/>
        <v>177.98750830579516</v>
      </c>
      <c r="AE394" s="256">
        <f t="shared" si="555"/>
        <v>46.478513916919852</v>
      </c>
      <c r="AF394" s="256">
        <f t="shared" si="555"/>
        <v>62.101624209895967</v>
      </c>
      <c r="AH394" s="264">
        <f t="shared" si="562"/>
        <v>899.48354809376985</v>
      </c>
      <c r="AI394" s="264">
        <f t="shared" si="563"/>
        <v>899.48354809376963</v>
      </c>
      <c r="AJ394" s="264">
        <f t="shared" si="564"/>
        <v>0</v>
      </c>
      <c r="AN394" s="264">
        <f t="shared" si="565"/>
        <v>0</v>
      </c>
    </row>
    <row r="395" spans="1:40">
      <c r="A395" s="145" t="s">
        <v>1043</v>
      </c>
      <c r="B395" s="125" t="str">
        <f t="shared" si="559"/>
        <v>8800-05415</v>
      </c>
      <c r="C395" s="255" t="str">
        <f t="shared" si="560"/>
        <v>8800</v>
      </c>
      <c r="D395" s="256">
        <f>SUM($F395:K395)</f>
        <v>0</v>
      </c>
      <c r="E395" s="257">
        <f t="shared" si="561"/>
        <v>0</v>
      </c>
      <c r="F395" s="258">
        <f>'Div 9 history'!B395</f>
        <v>0</v>
      </c>
      <c r="G395" s="258">
        <f>'Div 9 history'!C395</f>
        <v>0</v>
      </c>
      <c r="H395" s="258">
        <f>'Div 9 history'!D395</f>
        <v>0</v>
      </c>
      <c r="I395" s="258">
        <f>'Div 9 history'!E395</f>
        <v>0</v>
      </c>
      <c r="J395" s="258">
        <f>'Div 9 history'!F395</f>
        <v>0</v>
      </c>
      <c r="K395" s="258">
        <f>'Div 9 history'!G395</f>
        <v>0</v>
      </c>
      <c r="L395" s="256">
        <f t="shared" si="554"/>
        <v>0</v>
      </c>
      <c r="M395" s="256">
        <f t="shared" si="554"/>
        <v>0</v>
      </c>
      <c r="N395" s="256">
        <f t="shared" si="554"/>
        <v>0</v>
      </c>
      <c r="O395" s="256">
        <f t="shared" si="554"/>
        <v>0</v>
      </c>
      <c r="P395" s="256">
        <f t="shared" si="554"/>
        <v>0</v>
      </c>
      <c r="Q395" s="256">
        <f t="shared" si="554"/>
        <v>0</v>
      </c>
      <c r="R395" s="256">
        <f t="shared" si="554"/>
        <v>0</v>
      </c>
      <c r="S395" s="256">
        <f t="shared" si="554"/>
        <v>0</v>
      </c>
      <c r="T395" s="256">
        <f t="shared" si="554"/>
        <v>0</v>
      </c>
      <c r="U395" s="256">
        <f t="shared" si="554"/>
        <v>0</v>
      </c>
      <c r="V395" s="256">
        <f t="shared" si="555"/>
        <v>0</v>
      </c>
      <c r="W395" s="256">
        <f t="shared" si="555"/>
        <v>0</v>
      </c>
      <c r="X395" s="256">
        <f t="shared" si="555"/>
        <v>0</v>
      </c>
      <c r="Y395" s="256">
        <f t="shared" si="555"/>
        <v>0</v>
      </c>
      <c r="Z395" s="256">
        <f t="shared" si="555"/>
        <v>0</v>
      </c>
      <c r="AA395" s="256">
        <f t="shared" si="555"/>
        <v>0</v>
      </c>
      <c r="AB395" s="256">
        <f t="shared" si="555"/>
        <v>0</v>
      </c>
      <c r="AC395" s="256">
        <f t="shared" si="555"/>
        <v>0</v>
      </c>
      <c r="AD395" s="256">
        <f t="shared" si="555"/>
        <v>0</v>
      </c>
      <c r="AE395" s="256">
        <f t="shared" si="555"/>
        <v>0</v>
      </c>
      <c r="AF395" s="256">
        <f t="shared" si="555"/>
        <v>0</v>
      </c>
      <c r="AH395" s="264">
        <f t="shared" si="562"/>
        <v>0</v>
      </c>
      <c r="AI395" s="264">
        <f t="shared" si="563"/>
        <v>0</v>
      </c>
      <c r="AJ395" s="264">
        <f t="shared" si="564"/>
        <v>0</v>
      </c>
      <c r="AN395" s="264">
        <f t="shared" si="565"/>
        <v>0</v>
      </c>
    </row>
    <row r="396" spans="1:40">
      <c r="A396" s="145" t="s">
        <v>687</v>
      </c>
      <c r="B396" s="125" t="str">
        <f t="shared" si="559"/>
        <v>9210-05415</v>
      </c>
      <c r="C396" s="255" t="str">
        <f t="shared" si="560"/>
        <v>9210</v>
      </c>
      <c r="D396" s="256">
        <f>SUM($F396:K396)</f>
        <v>25.84</v>
      </c>
      <c r="E396" s="257">
        <f t="shared" si="561"/>
        <v>3.8205918664567106E-4</v>
      </c>
      <c r="F396" s="258">
        <f>'Div 9 history'!B396</f>
        <v>25.84</v>
      </c>
      <c r="G396" s="258">
        <f>'Div 9 history'!C396</f>
        <v>0</v>
      </c>
      <c r="H396" s="258">
        <f>'Div 9 history'!D396</f>
        <v>0</v>
      </c>
      <c r="I396" s="258">
        <f>'Div 9 history'!E396</f>
        <v>0</v>
      </c>
      <c r="J396" s="258">
        <f>'Div 9 history'!F396</f>
        <v>0</v>
      </c>
      <c r="K396" s="258">
        <f>'Div 9 history'!G396</f>
        <v>0</v>
      </c>
      <c r="L396" s="256">
        <f t="shared" si="554"/>
        <v>0.5578064125026797</v>
      </c>
      <c r="M396" s="256">
        <f t="shared" si="554"/>
        <v>6.9114506864201894</v>
      </c>
      <c r="N396" s="256">
        <f t="shared" si="554"/>
        <v>5.1004901417197086</v>
      </c>
      <c r="O396" s="256">
        <f t="shared" si="554"/>
        <v>0.71254038309417655</v>
      </c>
      <c r="P396" s="256">
        <f t="shared" si="554"/>
        <v>0.12225893972661474</v>
      </c>
      <c r="Q396" s="256">
        <f t="shared" si="554"/>
        <v>0.26362083878551301</v>
      </c>
      <c r="R396" s="256">
        <f t="shared" si="554"/>
        <v>7.8177753095729177</v>
      </c>
      <c r="S396" s="256">
        <f t="shared" si="554"/>
        <v>2.0414835961468794</v>
      </c>
      <c r="T396" s="256">
        <f t="shared" si="554"/>
        <v>2.7277001012811692</v>
      </c>
      <c r="U396" s="256">
        <f t="shared" si="554"/>
        <v>6.7380034568667879</v>
      </c>
      <c r="V396" s="256">
        <f t="shared" si="555"/>
        <v>1.8418347475733172</v>
      </c>
      <c r="W396" s="256">
        <f t="shared" si="555"/>
        <v>4.6732027885589229</v>
      </c>
      <c r="X396" s="256">
        <f t="shared" si="555"/>
        <v>0.5578064125026797</v>
      </c>
      <c r="Y396" s="256">
        <f t="shared" si="555"/>
        <v>6.9114506864201894</v>
      </c>
      <c r="Z396" s="256">
        <f t="shared" si="555"/>
        <v>5.1004901417197086</v>
      </c>
      <c r="AA396" s="256">
        <f t="shared" si="555"/>
        <v>0.71254038309417655</v>
      </c>
      <c r="AB396" s="256">
        <f t="shared" si="555"/>
        <v>0.12225893972661474</v>
      </c>
      <c r="AC396" s="256">
        <f t="shared" si="555"/>
        <v>0.26362083878551301</v>
      </c>
      <c r="AD396" s="256">
        <f t="shared" si="555"/>
        <v>7.8177753095729177</v>
      </c>
      <c r="AE396" s="256">
        <f t="shared" si="555"/>
        <v>2.0414835961468794</v>
      </c>
      <c r="AF396" s="256">
        <f t="shared" si="555"/>
        <v>2.7277001012811692</v>
      </c>
      <c r="AH396" s="264">
        <f t="shared" si="562"/>
        <v>39.508167402248887</v>
      </c>
      <c r="AI396" s="264">
        <f t="shared" si="563"/>
        <v>39.50816740224888</v>
      </c>
      <c r="AJ396" s="264">
        <f t="shared" si="564"/>
        <v>0</v>
      </c>
      <c r="AN396" s="264">
        <f t="shared" si="565"/>
        <v>0</v>
      </c>
    </row>
    <row r="397" spans="1:40">
      <c r="A397" s="145" t="s">
        <v>494</v>
      </c>
      <c r="B397" s="125" t="str">
        <f t="shared" si="559"/>
        <v>9302-05415</v>
      </c>
      <c r="C397" s="255" t="str">
        <f t="shared" si="560"/>
        <v>9302</v>
      </c>
      <c r="D397" s="256">
        <f>SUM($F397:K397)</f>
        <v>1275</v>
      </c>
      <c r="E397" s="257">
        <f t="shared" si="561"/>
        <v>1.885160460422719E-2</v>
      </c>
      <c r="F397" s="258">
        <f>'Div 9 history'!B397</f>
        <v>775</v>
      </c>
      <c r="G397" s="258">
        <f>'Div 9 history'!C397</f>
        <v>0</v>
      </c>
      <c r="H397" s="258">
        <f>'Div 9 history'!D397</f>
        <v>0</v>
      </c>
      <c r="I397" s="258">
        <f>'Div 9 history'!E397</f>
        <v>500</v>
      </c>
      <c r="J397" s="258">
        <f>'Div 9 history'!F397</f>
        <v>0</v>
      </c>
      <c r="K397" s="258">
        <f>'Div 9 history'!G397</f>
        <v>0</v>
      </c>
      <c r="L397" s="256">
        <f t="shared" si="554"/>
        <v>27.523342722171698</v>
      </c>
      <c r="M397" s="256">
        <f t="shared" si="554"/>
        <v>341.02552729046988</v>
      </c>
      <c r="N397" s="256">
        <f t="shared" si="554"/>
        <v>251.66892146643298</v>
      </c>
      <c r="O397" s="256">
        <f t="shared" si="554"/>
        <v>35.158242586883709</v>
      </c>
      <c r="P397" s="256">
        <f t="shared" si="554"/>
        <v>6.0325134733527008</v>
      </c>
      <c r="Q397" s="256">
        <f t="shared" si="554"/>
        <v>13.00760717691676</v>
      </c>
      <c r="R397" s="256">
        <f t="shared" si="554"/>
        <v>385.74549224866371</v>
      </c>
      <c r="S397" s="256">
        <f t="shared" si="554"/>
        <v>100.73109849408944</v>
      </c>
      <c r="T397" s="256">
        <f t="shared" si="554"/>
        <v>134.5904655237419</v>
      </c>
      <c r="U397" s="256">
        <f t="shared" si="554"/>
        <v>332.46727583224282</v>
      </c>
      <c r="V397" s="256">
        <f t="shared" si="555"/>
        <v>90.880003992104477</v>
      </c>
      <c r="W397" s="256">
        <f t="shared" si="555"/>
        <v>230.58566390915738</v>
      </c>
      <c r="X397" s="256">
        <f t="shared" si="555"/>
        <v>27.523342722171698</v>
      </c>
      <c r="Y397" s="256">
        <f t="shared" si="555"/>
        <v>341.02552729046988</v>
      </c>
      <c r="Z397" s="256">
        <f t="shared" si="555"/>
        <v>251.66892146643298</v>
      </c>
      <c r="AA397" s="256">
        <f t="shared" si="555"/>
        <v>35.158242586883709</v>
      </c>
      <c r="AB397" s="256">
        <f t="shared" si="555"/>
        <v>6.0325134733527008</v>
      </c>
      <c r="AC397" s="256">
        <f t="shared" si="555"/>
        <v>13.00760717691676</v>
      </c>
      <c r="AD397" s="256">
        <f t="shared" si="555"/>
        <v>385.74549224866371</v>
      </c>
      <c r="AE397" s="256">
        <f t="shared" si="555"/>
        <v>100.73109849408944</v>
      </c>
      <c r="AF397" s="256">
        <f t="shared" si="555"/>
        <v>134.5904655237419</v>
      </c>
      <c r="AH397" s="264">
        <f t="shared" si="562"/>
        <v>1949.4161547162278</v>
      </c>
      <c r="AI397" s="264">
        <f t="shared" si="563"/>
        <v>1949.4161547162273</v>
      </c>
      <c r="AJ397" s="264">
        <f t="shared" si="564"/>
        <v>0</v>
      </c>
      <c r="AN397" s="264">
        <f t="shared" si="565"/>
        <v>0</v>
      </c>
    </row>
    <row r="398" spans="1:40">
      <c r="A398" s="145" t="s">
        <v>937</v>
      </c>
      <c r="B398" s="125" t="str">
        <f t="shared" si="559"/>
        <v>8700-05416</v>
      </c>
      <c r="C398" s="255" t="str">
        <f t="shared" si="560"/>
        <v>8700</v>
      </c>
      <c r="D398" s="256">
        <f>SUM($F398:K398)</f>
        <v>0</v>
      </c>
      <c r="E398" s="257">
        <f t="shared" si="561"/>
        <v>0</v>
      </c>
      <c r="F398" s="258">
        <f>'Div 9 history'!B398</f>
        <v>0</v>
      </c>
      <c r="G398" s="258">
        <f>'Div 9 history'!C398</f>
        <v>0</v>
      </c>
      <c r="H398" s="258">
        <f>'Div 9 history'!D398</f>
        <v>0</v>
      </c>
      <c r="I398" s="258">
        <f>'Div 9 history'!E398</f>
        <v>0</v>
      </c>
      <c r="J398" s="258">
        <f>'Div 9 history'!F398</f>
        <v>0</v>
      </c>
      <c r="K398" s="258">
        <f>'Div 9 history'!G398</f>
        <v>0</v>
      </c>
      <c r="L398" s="256">
        <f t="shared" si="554"/>
        <v>0</v>
      </c>
      <c r="M398" s="256">
        <f t="shared" si="554"/>
        <v>0</v>
      </c>
      <c r="N398" s="256">
        <f t="shared" si="554"/>
        <v>0</v>
      </c>
      <c r="O398" s="256">
        <f t="shared" si="554"/>
        <v>0</v>
      </c>
      <c r="P398" s="256">
        <f t="shared" si="554"/>
        <v>0</v>
      </c>
      <c r="Q398" s="256">
        <f t="shared" si="554"/>
        <v>0</v>
      </c>
      <c r="R398" s="256">
        <f t="shared" si="554"/>
        <v>0</v>
      </c>
      <c r="S398" s="256">
        <f t="shared" si="554"/>
        <v>0</v>
      </c>
      <c r="T398" s="256">
        <f t="shared" si="554"/>
        <v>0</v>
      </c>
      <c r="U398" s="256">
        <f t="shared" si="554"/>
        <v>0</v>
      </c>
      <c r="V398" s="256">
        <f t="shared" si="555"/>
        <v>0</v>
      </c>
      <c r="W398" s="256">
        <f t="shared" si="555"/>
        <v>0</v>
      </c>
      <c r="X398" s="256">
        <f t="shared" si="555"/>
        <v>0</v>
      </c>
      <c r="Y398" s="256">
        <f t="shared" si="555"/>
        <v>0</v>
      </c>
      <c r="Z398" s="256">
        <f t="shared" si="555"/>
        <v>0</v>
      </c>
      <c r="AA398" s="256">
        <f t="shared" si="555"/>
        <v>0</v>
      </c>
      <c r="AB398" s="256">
        <f t="shared" si="555"/>
        <v>0</v>
      </c>
      <c r="AC398" s="256">
        <f t="shared" si="555"/>
        <v>0</v>
      </c>
      <c r="AD398" s="256">
        <f t="shared" si="555"/>
        <v>0</v>
      </c>
      <c r="AE398" s="256">
        <f t="shared" si="555"/>
        <v>0</v>
      </c>
      <c r="AF398" s="256">
        <f t="shared" si="555"/>
        <v>0</v>
      </c>
      <c r="AH398" s="264">
        <f t="shared" si="562"/>
        <v>0</v>
      </c>
      <c r="AI398" s="264">
        <f t="shared" si="563"/>
        <v>0</v>
      </c>
      <c r="AJ398" s="264">
        <f t="shared" si="564"/>
        <v>0</v>
      </c>
      <c r="AN398" s="264">
        <f t="shared" si="565"/>
        <v>0</v>
      </c>
    </row>
    <row r="399" spans="1:40">
      <c r="A399" s="145" t="s">
        <v>498</v>
      </c>
      <c r="B399" s="125" t="str">
        <f t="shared" si="559"/>
        <v>8700-05417</v>
      </c>
      <c r="C399" s="255" t="str">
        <f t="shared" si="560"/>
        <v>8700</v>
      </c>
      <c r="D399" s="256">
        <f>SUM($F399:K399)</f>
        <v>219.19</v>
      </c>
      <c r="E399" s="257">
        <f t="shared" si="561"/>
        <v>3.2408495789808299E-3</v>
      </c>
      <c r="F399" s="258">
        <f>'Div 9 history'!B399</f>
        <v>0</v>
      </c>
      <c r="G399" s="258">
        <f>'Div 9 history'!C399</f>
        <v>55</v>
      </c>
      <c r="H399" s="258">
        <f>'Div 9 history'!D399</f>
        <v>0</v>
      </c>
      <c r="I399" s="258">
        <f>'Div 9 history'!E399</f>
        <v>90</v>
      </c>
      <c r="J399" s="258">
        <f>'Div 9 history'!F399</f>
        <v>74.19</v>
      </c>
      <c r="K399" s="258">
        <f>'Div 9 history'!G399</f>
        <v>0</v>
      </c>
      <c r="L399" s="256">
        <f t="shared" si="554"/>
        <v>4.7316403853120121</v>
      </c>
      <c r="M399" s="256">
        <f t="shared" si="554"/>
        <v>58.626968883763212</v>
      </c>
      <c r="N399" s="256">
        <f t="shared" si="554"/>
        <v>43.265341879394079</v>
      </c>
      <c r="O399" s="256">
        <f t="shared" si="554"/>
        <v>6.0441844647992475</v>
      </c>
      <c r="P399" s="256">
        <f t="shared" si="554"/>
        <v>1.0370718652738655</v>
      </c>
      <c r="Q399" s="256">
        <f t="shared" si="554"/>
        <v>2.2361862094967728</v>
      </c>
      <c r="R399" s="256">
        <f t="shared" si="554"/>
        <v>66.314944663517338</v>
      </c>
      <c r="S399" s="256">
        <f t="shared" si="554"/>
        <v>17.317058414838797</v>
      </c>
      <c r="T399" s="256">
        <f t="shared" si="554"/>
        <v>23.137948343646265</v>
      </c>
      <c r="U399" s="256">
        <f t="shared" si="554"/>
        <v>57.155687991897494</v>
      </c>
      <c r="V399" s="256">
        <f t="shared" si="555"/>
        <v>15.623520058846573</v>
      </c>
      <c r="W399" s="256">
        <f t="shared" si="555"/>
        <v>39.640840527253495</v>
      </c>
      <c r="X399" s="256">
        <f t="shared" si="555"/>
        <v>4.7316403853120121</v>
      </c>
      <c r="Y399" s="256">
        <f t="shared" si="555"/>
        <v>58.626968883763212</v>
      </c>
      <c r="Z399" s="256">
        <f t="shared" si="555"/>
        <v>43.265341879394079</v>
      </c>
      <c r="AA399" s="256">
        <f t="shared" si="555"/>
        <v>6.0441844647992475</v>
      </c>
      <c r="AB399" s="256">
        <f t="shared" si="555"/>
        <v>1.0370718652738655</v>
      </c>
      <c r="AC399" s="256">
        <f t="shared" si="555"/>
        <v>2.2361862094967728</v>
      </c>
      <c r="AD399" s="256">
        <f t="shared" si="555"/>
        <v>66.314944663517338</v>
      </c>
      <c r="AE399" s="256">
        <f t="shared" si="555"/>
        <v>17.317058414838797</v>
      </c>
      <c r="AF399" s="256">
        <f t="shared" si="555"/>
        <v>23.137948343646265</v>
      </c>
      <c r="AH399" s="264">
        <f t="shared" si="562"/>
        <v>335.13139368803917</v>
      </c>
      <c r="AI399" s="264">
        <f t="shared" si="563"/>
        <v>335.13139368803917</v>
      </c>
      <c r="AJ399" s="264">
        <f t="shared" si="564"/>
        <v>0</v>
      </c>
      <c r="AN399" s="264">
        <f t="shared" si="565"/>
        <v>0</v>
      </c>
    </row>
    <row r="400" spans="1:40">
      <c r="A400" s="145" t="s">
        <v>1044</v>
      </c>
      <c r="B400" s="125" t="str">
        <f t="shared" si="559"/>
        <v>9090-05417</v>
      </c>
      <c r="C400" s="255" t="str">
        <f t="shared" si="560"/>
        <v>9090</v>
      </c>
      <c r="D400" s="256">
        <f>SUM($F400:K400)</f>
        <v>0</v>
      </c>
      <c r="E400" s="257">
        <f t="shared" si="561"/>
        <v>0</v>
      </c>
      <c r="F400" s="258">
        <f>'Div 9 history'!B400</f>
        <v>0</v>
      </c>
      <c r="G400" s="258">
        <f>'Div 9 history'!C400</f>
        <v>0</v>
      </c>
      <c r="H400" s="258">
        <f>'Div 9 history'!D400</f>
        <v>0</v>
      </c>
      <c r="I400" s="258">
        <f>'Div 9 history'!E400</f>
        <v>0</v>
      </c>
      <c r="J400" s="258">
        <f>'Div 9 history'!F400</f>
        <v>0</v>
      </c>
      <c r="K400" s="258">
        <f>'Div 9 history'!G400</f>
        <v>0</v>
      </c>
      <c r="L400" s="256">
        <f t="shared" si="554"/>
        <v>0</v>
      </c>
      <c r="M400" s="256">
        <f t="shared" si="554"/>
        <v>0</v>
      </c>
      <c r="N400" s="256">
        <f t="shared" si="554"/>
        <v>0</v>
      </c>
      <c r="O400" s="256">
        <f t="shared" si="554"/>
        <v>0</v>
      </c>
      <c r="P400" s="256">
        <f t="shared" si="554"/>
        <v>0</v>
      </c>
      <c r="Q400" s="256">
        <f t="shared" si="554"/>
        <v>0</v>
      </c>
      <c r="R400" s="256">
        <f t="shared" si="554"/>
        <v>0</v>
      </c>
      <c r="S400" s="256">
        <f t="shared" si="554"/>
        <v>0</v>
      </c>
      <c r="T400" s="256">
        <f t="shared" si="554"/>
        <v>0</v>
      </c>
      <c r="U400" s="256">
        <f t="shared" si="554"/>
        <v>0</v>
      </c>
      <c r="V400" s="256">
        <f t="shared" si="555"/>
        <v>0</v>
      </c>
      <c r="W400" s="256">
        <f t="shared" si="555"/>
        <v>0</v>
      </c>
      <c r="X400" s="256">
        <f t="shared" si="555"/>
        <v>0</v>
      </c>
      <c r="Y400" s="256">
        <f t="shared" si="555"/>
        <v>0</v>
      </c>
      <c r="Z400" s="256">
        <f t="shared" si="555"/>
        <v>0</v>
      </c>
      <c r="AA400" s="256">
        <f t="shared" si="555"/>
        <v>0</v>
      </c>
      <c r="AB400" s="256">
        <f t="shared" si="555"/>
        <v>0</v>
      </c>
      <c r="AC400" s="256">
        <f t="shared" si="555"/>
        <v>0</v>
      </c>
      <c r="AD400" s="256">
        <f t="shared" si="555"/>
        <v>0</v>
      </c>
      <c r="AE400" s="256">
        <f t="shared" si="555"/>
        <v>0</v>
      </c>
      <c r="AF400" s="256">
        <f t="shared" si="555"/>
        <v>0</v>
      </c>
      <c r="AH400" s="264">
        <f t="shared" si="562"/>
        <v>0</v>
      </c>
      <c r="AI400" s="264">
        <f t="shared" si="563"/>
        <v>0</v>
      </c>
      <c r="AJ400" s="264">
        <f t="shared" si="564"/>
        <v>0</v>
      </c>
      <c r="AN400" s="264">
        <f t="shared" si="565"/>
        <v>0</v>
      </c>
    </row>
    <row r="401" spans="1:40">
      <c r="A401" s="145" t="s">
        <v>1045</v>
      </c>
      <c r="B401" s="125" t="str">
        <f t="shared" si="559"/>
        <v>9302-05417</v>
      </c>
      <c r="C401" s="255" t="str">
        <f t="shared" si="560"/>
        <v>9302</v>
      </c>
      <c r="D401" s="256">
        <f>SUM($F401:K401)</f>
        <v>0</v>
      </c>
      <c r="E401" s="257">
        <f t="shared" si="561"/>
        <v>0</v>
      </c>
      <c r="F401" s="258">
        <f>'Div 9 history'!B401</f>
        <v>0</v>
      </c>
      <c r="G401" s="258">
        <f>'Div 9 history'!C401</f>
        <v>0</v>
      </c>
      <c r="H401" s="258">
        <f>'Div 9 history'!D401</f>
        <v>0</v>
      </c>
      <c r="I401" s="258">
        <f>'Div 9 history'!E401</f>
        <v>0</v>
      </c>
      <c r="J401" s="258">
        <f>'Div 9 history'!F401</f>
        <v>0</v>
      </c>
      <c r="K401" s="258">
        <f>'Div 9 history'!G401</f>
        <v>0</v>
      </c>
      <c r="L401" s="256">
        <f t="shared" si="554"/>
        <v>0</v>
      </c>
      <c r="M401" s="256">
        <f t="shared" si="554"/>
        <v>0</v>
      </c>
      <c r="N401" s="256">
        <f t="shared" si="554"/>
        <v>0</v>
      </c>
      <c r="O401" s="256">
        <f t="shared" si="554"/>
        <v>0</v>
      </c>
      <c r="P401" s="256">
        <f t="shared" si="554"/>
        <v>0</v>
      </c>
      <c r="Q401" s="256">
        <f t="shared" si="554"/>
        <v>0</v>
      </c>
      <c r="R401" s="256">
        <f t="shared" si="554"/>
        <v>0</v>
      </c>
      <c r="S401" s="256">
        <f t="shared" si="554"/>
        <v>0</v>
      </c>
      <c r="T401" s="256">
        <f t="shared" si="554"/>
        <v>0</v>
      </c>
      <c r="U401" s="256">
        <f t="shared" si="554"/>
        <v>0</v>
      </c>
      <c r="V401" s="256">
        <f t="shared" si="555"/>
        <v>0</v>
      </c>
      <c r="W401" s="256">
        <f t="shared" si="555"/>
        <v>0</v>
      </c>
      <c r="X401" s="256">
        <f t="shared" si="555"/>
        <v>0</v>
      </c>
      <c r="Y401" s="256">
        <f t="shared" si="555"/>
        <v>0</v>
      </c>
      <c r="Z401" s="256">
        <f t="shared" si="555"/>
        <v>0</v>
      </c>
      <c r="AA401" s="256">
        <f t="shared" si="555"/>
        <v>0</v>
      </c>
      <c r="AB401" s="256">
        <f t="shared" si="555"/>
        <v>0</v>
      </c>
      <c r="AC401" s="256">
        <f t="shared" si="555"/>
        <v>0</v>
      </c>
      <c r="AD401" s="256">
        <f t="shared" si="555"/>
        <v>0</v>
      </c>
      <c r="AE401" s="256">
        <f t="shared" si="555"/>
        <v>0</v>
      </c>
      <c r="AF401" s="256">
        <f t="shared" si="555"/>
        <v>0</v>
      </c>
      <c r="AH401" s="264">
        <f t="shared" si="562"/>
        <v>0</v>
      </c>
      <c r="AI401" s="264">
        <f t="shared" si="563"/>
        <v>0</v>
      </c>
      <c r="AJ401" s="264">
        <f t="shared" si="564"/>
        <v>0</v>
      </c>
      <c r="AN401" s="264">
        <f t="shared" si="565"/>
        <v>0</v>
      </c>
    </row>
    <row r="402" spans="1:40">
      <c r="A402" s="145" t="s">
        <v>500</v>
      </c>
      <c r="B402" s="125" t="str">
        <f t="shared" si="559"/>
        <v>9302-07510</v>
      </c>
      <c r="C402" s="255" t="str">
        <f t="shared" si="560"/>
        <v>9302</v>
      </c>
      <c r="D402" s="256">
        <f>SUM($F402:K402)</f>
        <v>58940.170000000013</v>
      </c>
      <c r="E402" s="257">
        <f t="shared" si="561"/>
        <v>0.87146414129092831</v>
      </c>
      <c r="F402" s="258">
        <f>'Div 9 history'!B402</f>
        <v>18504.97</v>
      </c>
      <c r="G402" s="258">
        <f>'Div 9 history'!C402</f>
        <v>5007.47</v>
      </c>
      <c r="H402" s="258">
        <f>'Div 9 history'!D402</f>
        <v>5908.47</v>
      </c>
      <c r="I402" s="258">
        <f>'Div 9 history'!E402</f>
        <v>11026.02</v>
      </c>
      <c r="J402" s="258">
        <f>'Div 9 history'!F402</f>
        <v>7246.62</v>
      </c>
      <c r="K402" s="258">
        <f>'Div 9 history'!G402</f>
        <v>11246.619999999999</v>
      </c>
      <c r="L402" s="256">
        <f t="shared" si="554"/>
        <v>1272.3376462847552</v>
      </c>
      <c r="M402" s="256">
        <f t="shared" si="554"/>
        <v>15764.786315952893</v>
      </c>
      <c r="N402" s="256">
        <f t="shared" si="554"/>
        <v>11634.046286233894</v>
      </c>
      <c r="O402" s="256">
        <f t="shared" si="554"/>
        <v>1625.2806235075814</v>
      </c>
      <c r="P402" s="256">
        <f t="shared" si="554"/>
        <v>278.86852521309709</v>
      </c>
      <c r="Q402" s="256">
        <f t="shared" si="554"/>
        <v>601.31025749074058</v>
      </c>
      <c r="R402" s="256">
        <f t="shared" si="554"/>
        <v>17832.082266564648</v>
      </c>
      <c r="S402" s="256">
        <f t="shared" si="554"/>
        <v>4656.5553486497074</v>
      </c>
      <c r="T402" s="256">
        <f t="shared" si="554"/>
        <v>6221.7920928223439</v>
      </c>
      <c r="U402" s="256">
        <f t="shared" si="554"/>
        <v>15369.159025089637</v>
      </c>
      <c r="V402" s="256">
        <f t="shared" si="555"/>
        <v>4201.1630469767197</v>
      </c>
      <c r="W402" s="256">
        <f t="shared" si="555"/>
        <v>10659.418219896943</v>
      </c>
      <c r="X402" s="256">
        <f t="shared" si="555"/>
        <v>1272.3376462847552</v>
      </c>
      <c r="Y402" s="256">
        <f t="shared" si="555"/>
        <v>15764.786315952893</v>
      </c>
      <c r="Z402" s="256">
        <f t="shared" si="555"/>
        <v>11634.046286233894</v>
      </c>
      <c r="AA402" s="256">
        <f t="shared" si="555"/>
        <v>1625.2806235075814</v>
      </c>
      <c r="AB402" s="256">
        <f t="shared" si="555"/>
        <v>278.86852521309709</v>
      </c>
      <c r="AC402" s="256">
        <f t="shared" si="555"/>
        <v>601.31025749074058</v>
      </c>
      <c r="AD402" s="256">
        <f t="shared" si="555"/>
        <v>17832.082266564648</v>
      </c>
      <c r="AE402" s="256">
        <f t="shared" si="555"/>
        <v>4656.5553486497074</v>
      </c>
      <c r="AF402" s="256">
        <f t="shared" si="555"/>
        <v>6221.7920928223439</v>
      </c>
      <c r="AH402" s="264">
        <f t="shared" si="562"/>
        <v>90116.799654682967</v>
      </c>
      <c r="AI402" s="264">
        <f t="shared" si="563"/>
        <v>90116.799654682953</v>
      </c>
      <c r="AJ402" s="264">
        <f t="shared" si="564"/>
        <v>0</v>
      </c>
      <c r="AN402" s="264">
        <f t="shared" si="565"/>
        <v>0</v>
      </c>
    </row>
    <row r="403" spans="1:40">
      <c r="A403" s="145" t="s">
        <v>1046</v>
      </c>
      <c r="B403" s="125" t="str">
        <f t="shared" si="559"/>
        <v>9310-07510</v>
      </c>
      <c r="C403" s="255" t="str">
        <f t="shared" si="560"/>
        <v>9310</v>
      </c>
      <c r="D403" s="256">
        <f>SUM($F403:K403)</f>
        <v>1020</v>
      </c>
      <c r="E403" s="257">
        <f t="shared" si="561"/>
        <v>1.5081283683381753E-2</v>
      </c>
      <c r="F403" s="258">
        <f>'Div 9 history'!B403</f>
        <v>0</v>
      </c>
      <c r="G403" s="258">
        <f>'Div 9 history'!C403</f>
        <v>0</v>
      </c>
      <c r="H403" s="258">
        <f>'Div 9 history'!D403</f>
        <v>0</v>
      </c>
      <c r="I403" s="258">
        <f>'Div 9 history'!E403</f>
        <v>1020</v>
      </c>
      <c r="J403" s="258">
        <f>'Div 9 history'!F403</f>
        <v>0</v>
      </c>
      <c r="K403" s="258">
        <f>'Div 9 history'!G403</f>
        <v>0</v>
      </c>
      <c r="L403" s="256">
        <f t="shared" si="554"/>
        <v>22.01867417773736</v>
      </c>
      <c r="M403" s="256">
        <f t="shared" si="554"/>
        <v>272.82042183237593</v>
      </c>
      <c r="N403" s="256">
        <f t="shared" si="554"/>
        <v>201.33513717314639</v>
      </c>
      <c r="O403" s="256">
        <f t="shared" si="554"/>
        <v>28.126594069506968</v>
      </c>
      <c r="P403" s="256">
        <f t="shared" si="554"/>
        <v>4.8260107786821607</v>
      </c>
      <c r="Q403" s="256">
        <f t="shared" si="554"/>
        <v>10.40608574153341</v>
      </c>
      <c r="R403" s="256">
        <f t="shared" si="554"/>
        <v>308.59639379893099</v>
      </c>
      <c r="S403" s="256">
        <f t="shared" si="554"/>
        <v>80.58487879527155</v>
      </c>
      <c r="T403" s="256">
        <f t="shared" si="554"/>
        <v>107.67237241899353</v>
      </c>
      <c r="U403" s="256">
        <f t="shared" si="554"/>
        <v>265.97382066579428</v>
      </c>
      <c r="V403" s="256">
        <f t="shared" si="555"/>
        <v>72.704003193683576</v>
      </c>
      <c r="W403" s="256">
        <f t="shared" si="555"/>
        <v>184.46853112732592</v>
      </c>
      <c r="X403" s="256">
        <f t="shared" si="555"/>
        <v>22.01867417773736</v>
      </c>
      <c r="Y403" s="256">
        <f t="shared" si="555"/>
        <v>272.82042183237593</v>
      </c>
      <c r="Z403" s="256">
        <f t="shared" si="555"/>
        <v>201.33513717314639</v>
      </c>
      <c r="AA403" s="256">
        <f t="shared" si="555"/>
        <v>28.126594069506968</v>
      </c>
      <c r="AB403" s="256">
        <f t="shared" si="555"/>
        <v>4.8260107786821607</v>
      </c>
      <c r="AC403" s="256">
        <f t="shared" si="555"/>
        <v>10.40608574153341</v>
      </c>
      <c r="AD403" s="256">
        <f t="shared" si="555"/>
        <v>308.59639379893099</v>
      </c>
      <c r="AE403" s="256">
        <f t="shared" si="555"/>
        <v>80.58487879527155</v>
      </c>
      <c r="AF403" s="256">
        <f t="shared" si="555"/>
        <v>107.67237241899353</v>
      </c>
      <c r="AH403" s="264">
        <f t="shared" si="562"/>
        <v>1559.5329237729823</v>
      </c>
      <c r="AI403" s="264">
        <f t="shared" si="563"/>
        <v>1559.532923772982</v>
      </c>
      <c r="AJ403" s="264">
        <f t="shared" si="564"/>
        <v>0</v>
      </c>
      <c r="AN403" s="264">
        <f t="shared" si="565"/>
        <v>0</v>
      </c>
    </row>
    <row r="404" spans="1:40">
      <c r="A404" s="145" t="s">
        <v>1047</v>
      </c>
      <c r="B404" s="125" t="str">
        <f t="shared" si="559"/>
        <v>8560-07510</v>
      </c>
      <c r="C404" s="255" t="str">
        <f t="shared" si="560"/>
        <v>8560</v>
      </c>
      <c r="D404" s="256">
        <f>SUM($F404:K404)</f>
        <v>0</v>
      </c>
      <c r="E404" s="257">
        <f t="shared" si="561"/>
        <v>0</v>
      </c>
      <c r="F404" s="258">
        <f>'Div 9 history'!B404</f>
        <v>0</v>
      </c>
      <c r="G404" s="258">
        <f>'Div 9 history'!C404</f>
        <v>0</v>
      </c>
      <c r="H404" s="258">
        <f>'Div 9 history'!D404</f>
        <v>0</v>
      </c>
      <c r="I404" s="258">
        <f>'Div 9 history'!E404</f>
        <v>0</v>
      </c>
      <c r="J404" s="258">
        <f>'Div 9 history'!F404</f>
        <v>0</v>
      </c>
      <c r="K404" s="258">
        <f>'Div 9 history'!G404</f>
        <v>0</v>
      </c>
      <c r="L404" s="256">
        <f t="shared" si="554"/>
        <v>0</v>
      </c>
      <c r="M404" s="256">
        <f t="shared" si="554"/>
        <v>0</v>
      </c>
      <c r="N404" s="256">
        <f t="shared" si="554"/>
        <v>0</v>
      </c>
      <c r="O404" s="256">
        <f t="shared" si="554"/>
        <v>0</v>
      </c>
      <c r="P404" s="256">
        <f t="shared" si="554"/>
        <v>0</v>
      </c>
      <c r="Q404" s="256">
        <f t="shared" si="554"/>
        <v>0</v>
      </c>
      <c r="R404" s="256">
        <f t="shared" si="554"/>
        <v>0</v>
      </c>
      <c r="S404" s="256">
        <f t="shared" si="554"/>
        <v>0</v>
      </c>
      <c r="T404" s="256">
        <f t="shared" si="554"/>
        <v>0</v>
      </c>
      <c r="U404" s="256">
        <f t="shared" si="554"/>
        <v>0</v>
      </c>
      <c r="V404" s="256">
        <f t="shared" si="555"/>
        <v>0</v>
      </c>
      <c r="W404" s="256">
        <f t="shared" si="555"/>
        <v>0</v>
      </c>
      <c r="X404" s="256">
        <f t="shared" si="555"/>
        <v>0</v>
      </c>
      <c r="Y404" s="256">
        <f t="shared" si="555"/>
        <v>0</v>
      </c>
      <c r="Z404" s="256">
        <f t="shared" si="555"/>
        <v>0</v>
      </c>
      <c r="AA404" s="256">
        <f t="shared" si="555"/>
        <v>0</v>
      </c>
      <c r="AB404" s="256">
        <f t="shared" si="555"/>
        <v>0</v>
      </c>
      <c r="AC404" s="256">
        <f t="shared" si="555"/>
        <v>0</v>
      </c>
      <c r="AD404" s="256">
        <f t="shared" si="555"/>
        <v>0</v>
      </c>
      <c r="AE404" s="256">
        <f t="shared" si="555"/>
        <v>0</v>
      </c>
      <c r="AF404" s="256">
        <f t="shared" si="555"/>
        <v>0</v>
      </c>
      <c r="AH404" s="264">
        <f t="shared" si="562"/>
        <v>0</v>
      </c>
      <c r="AI404" s="264">
        <f t="shared" si="563"/>
        <v>0</v>
      </c>
      <c r="AJ404" s="264">
        <f t="shared" si="564"/>
        <v>0</v>
      </c>
      <c r="AN404" s="264">
        <f t="shared" si="565"/>
        <v>0</v>
      </c>
    </row>
    <row r="405" spans="1:40">
      <c r="A405" s="145" t="s">
        <v>499</v>
      </c>
      <c r="B405" s="125" t="str">
        <f t="shared" si="559"/>
        <v>8700-07510</v>
      </c>
      <c r="C405" s="255" t="str">
        <f t="shared" si="560"/>
        <v>8700</v>
      </c>
      <c r="D405" s="256">
        <f>SUM($F405:K405)</f>
        <v>374</v>
      </c>
      <c r="E405" s="257">
        <f t="shared" si="561"/>
        <v>5.5298040172399761E-3</v>
      </c>
      <c r="F405" s="258">
        <f>'Div 9 history'!B405</f>
        <v>374</v>
      </c>
      <c r="G405" s="258">
        <f>'Div 9 history'!C405</f>
        <v>0</v>
      </c>
      <c r="H405" s="258">
        <f>'Div 9 history'!D405</f>
        <v>0</v>
      </c>
      <c r="I405" s="258">
        <f>'Div 9 history'!E405</f>
        <v>0</v>
      </c>
      <c r="J405" s="258">
        <f>'Div 9 history'!F405</f>
        <v>0</v>
      </c>
      <c r="K405" s="258">
        <f>'Div 9 history'!G405</f>
        <v>0</v>
      </c>
      <c r="L405" s="256">
        <f t="shared" si="554"/>
        <v>8.0735138651703657</v>
      </c>
      <c r="M405" s="256">
        <f t="shared" si="554"/>
        <v>100.03415467187116</v>
      </c>
      <c r="N405" s="256">
        <f t="shared" si="554"/>
        <v>73.822883630153683</v>
      </c>
      <c r="O405" s="256">
        <f t="shared" si="554"/>
        <v>10.313084492152555</v>
      </c>
      <c r="P405" s="256">
        <f t="shared" si="554"/>
        <v>1.7695372855167923</v>
      </c>
      <c r="Q405" s="256">
        <f t="shared" si="554"/>
        <v>3.8155647718955836</v>
      </c>
      <c r="R405" s="256">
        <f t="shared" si="554"/>
        <v>113.15201105960803</v>
      </c>
      <c r="S405" s="256">
        <f t="shared" si="554"/>
        <v>29.54778889159957</v>
      </c>
      <c r="T405" s="256">
        <f t="shared" si="554"/>
        <v>39.479869886964295</v>
      </c>
      <c r="U405" s="256">
        <f t="shared" si="554"/>
        <v>97.523734244124569</v>
      </c>
      <c r="V405" s="256">
        <f t="shared" si="555"/>
        <v>26.658134504350645</v>
      </c>
      <c r="W405" s="256">
        <f t="shared" si="555"/>
        <v>67.638461413352829</v>
      </c>
      <c r="X405" s="256">
        <f t="shared" si="555"/>
        <v>8.0735138651703657</v>
      </c>
      <c r="Y405" s="256">
        <f t="shared" si="555"/>
        <v>100.03415467187116</v>
      </c>
      <c r="Z405" s="256">
        <f t="shared" si="555"/>
        <v>73.822883630153683</v>
      </c>
      <c r="AA405" s="256">
        <f t="shared" si="555"/>
        <v>10.313084492152555</v>
      </c>
      <c r="AB405" s="256">
        <f t="shared" si="555"/>
        <v>1.7695372855167923</v>
      </c>
      <c r="AC405" s="256">
        <f t="shared" si="555"/>
        <v>3.8155647718955836</v>
      </c>
      <c r="AD405" s="256">
        <f t="shared" si="555"/>
        <v>113.15201105960803</v>
      </c>
      <c r="AE405" s="256">
        <f t="shared" si="555"/>
        <v>29.54778889159957</v>
      </c>
      <c r="AF405" s="256">
        <f t="shared" si="555"/>
        <v>39.479869886964295</v>
      </c>
      <c r="AH405" s="264">
        <f t="shared" si="562"/>
        <v>571.82873871676009</v>
      </c>
      <c r="AI405" s="264">
        <f t="shared" si="563"/>
        <v>571.82873871676009</v>
      </c>
      <c r="AJ405" s="264">
        <f t="shared" si="564"/>
        <v>0</v>
      </c>
      <c r="AN405" s="264">
        <f t="shared" si="565"/>
        <v>0</v>
      </c>
    </row>
    <row r="406" spans="1:40">
      <c r="A406" s="145" t="s">
        <v>688</v>
      </c>
      <c r="B406" s="125" t="str">
        <f t="shared" si="559"/>
        <v>9120-07510</v>
      </c>
      <c r="C406" s="255" t="str">
        <f t="shared" si="560"/>
        <v>9120</v>
      </c>
      <c r="D406" s="256">
        <f>SUM($F406:K406)</f>
        <v>5151</v>
      </c>
      <c r="E406" s="257">
        <f t="shared" si="561"/>
        <v>7.6160482601077856E-2</v>
      </c>
      <c r="F406" s="258">
        <f>'Div 9 history'!B406</f>
        <v>475</v>
      </c>
      <c r="G406" s="258">
        <f>'Div 9 history'!C406</f>
        <v>0</v>
      </c>
      <c r="H406" s="258">
        <f>'Div 9 history'!D406</f>
        <v>1231</v>
      </c>
      <c r="I406" s="258">
        <f>'Div 9 history'!E406</f>
        <v>5000</v>
      </c>
      <c r="J406" s="258">
        <f>'Div 9 history'!F406</f>
        <v>-2500</v>
      </c>
      <c r="K406" s="258">
        <f>'Div 9 history'!G406</f>
        <v>945</v>
      </c>
      <c r="L406" s="256">
        <f t="shared" si="554"/>
        <v>111.19430459757366</v>
      </c>
      <c r="M406" s="256">
        <f t="shared" si="554"/>
        <v>1377.7431302534985</v>
      </c>
      <c r="N406" s="256">
        <f t="shared" si="554"/>
        <v>1016.7424427243893</v>
      </c>
      <c r="O406" s="256">
        <f t="shared" si="554"/>
        <v>142.0393000510102</v>
      </c>
      <c r="P406" s="256">
        <f t="shared" si="554"/>
        <v>24.371354432344916</v>
      </c>
      <c r="Q406" s="256">
        <f t="shared" si="554"/>
        <v>52.550732994743719</v>
      </c>
      <c r="R406" s="256">
        <f t="shared" si="554"/>
        <v>1558.4117886846016</v>
      </c>
      <c r="S406" s="256">
        <f t="shared" si="554"/>
        <v>406.95363791612135</v>
      </c>
      <c r="T406" s="256">
        <f t="shared" si="554"/>
        <v>543.74548071591732</v>
      </c>
      <c r="U406" s="256">
        <f t="shared" si="554"/>
        <v>1343.167794362261</v>
      </c>
      <c r="V406" s="256">
        <f t="shared" si="555"/>
        <v>367.1552161281021</v>
      </c>
      <c r="W406" s="256">
        <f t="shared" si="555"/>
        <v>931.56608219299585</v>
      </c>
      <c r="X406" s="256">
        <f t="shared" si="555"/>
        <v>111.19430459757366</v>
      </c>
      <c r="Y406" s="256">
        <f t="shared" si="555"/>
        <v>1377.7431302534985</v>
      </c>
      <c r="Z406" s="256">
        <f t="shared" si="555"/>
        <v>1016.7424427243893</v>
      </c>
      <c r="AA406" s="256">
        <f t="shared" si="555"/>
        <v>142.0393000510102</v>
      </c>
      <c r="AB406" s="256">
        <f t="shared" si="555"/>
        <v>24.371354432344916</v>
      </c>
      <c r="AC406" s="256">
        <f t="shared" si="555"/>
        <v>52.550732994743719</v>
      </c>
      <c r="AD406" s="256">
        <f t="shared" si="555"/>
        <v>1558.4117886846016</v>
      </c>
      <c r="AE406" s="256">
        <f t="shared" si="555"/>
        <v>406.95363791612135</v>
      </c>
      <c r="AF406" s="256">
        <f t="shared" si="555"/>
        <v>543.74548071591732</v>
      </c>
      <c r="AH406" s="264">
        <f t="shared" si="562"/>
        <v>7875.6412650535613</v>
      </c>
      <c r="AI406" s="264">
        <f t="shared" si="563"/>
        <v>7875.6412650535603</v>
      </c>
      <c r="AJ406" s="264">
        <f t="shared" si="564"/>
        <v>0</v>
      </c>
      <c r="AN406" s="264">
        <f t="shared" si="565"/>
        <v>0</v>
      </c>
    </row>
    <row r="407" spans="1:40">
      <c r="A407" s="133" t="s">
        <v>501</v>
      </c>
      <c r="B407" s="171"/>
      <c r="C407" s="182"/>
      <c r="D407" s="259">
        <f>SUM(D392:D406)</f>
        <v>67633.500000000015</v>
      </c>
      <c r="E407" s="260">
        <f>SUM(E392:E406)</f>
        <v>1</v>
      </c>
      <c r="F407" s="259">
        <f>SUM(F392:F406)</f>
        <v>20462.210000000003</v>
      </c>
      <c r="G407" s="259">
        <f t="shared" ref="G407:K407" si="566">SUM(G392:G406)</f>
        <v>5343.37</v>
      </c>
      <c r="H407" s="259">
        <f t="shared" si="566"/>
        <v>7139.47</v>
      </c>
      <c r="I407" s="259">
        <f t="shared" si="566"/>
        <v>17636.02</v>
      </c>
      <c r="J407" s="259">
        <f t="shared" si="566"/>
        <v>4820.8099999999995</v>
      </c>
      <c r="K407" s="259">
        <f t="shared" si="566"/>
        <v>12231.619999999999</v>
      </c>
      <c r="L407" s="262">
        <f>'FY21 OM Budget'!H127</f>
        <v>1460</v>
      </c>
      <c r="M407" s="262">
        <f>'FY21 OM Budget'!I127</f>
        <v>18090</v>
      </c>
      <c r="N407" s="262">
        <f>'FY21 OM Budget'!J127</f>
        <v>13350</v>
      </c>
      <c r="O407" s="262">
        <f>'FY21 OM Budget'!K127</f>
        <v>1865</v>
      </c>
      <c r="P407" s="262">
        <f>'FY21 OM Budget'!L127</f>
        <v>320</v>
      </c>
      <c r="Q407" s="262">
        <f>'FY21 OM Budget'!M127</f>
        <v>690</v>
      </c>
      <c r="R407" s="263">
        <f t="shared" ref="R407" si="567">F407*(1+R$4)</f>
        <v>20462.210000000003</v>
      </c>
      <c r="S407" s="263">
        <f t="shared" ref="S407" si="568">G407*(1+S$4)</f>
        <v>5343.37</v>
      </c>
      <c r="T407" s="263">
        <f t="shared" ref="T407" si="569">H407*(1+T$4)</f>
        <v>7139.47</v>
      </c>
      <c r="U407" s="263">
        <f t="shared" ref="U407" si="570">I407*(1+U$4)</f>
        <v>17636.02</v>
      </c>
      <c r="V407" s="263">
        <f t="shared" ref="V407" si="571">J407*(1+V$4)</f>
        <v>4820.8099999999995</v>
      </c>
      <c r="W407" s="263">
        <f t="shared" ref="W407" si="572">K407*(1+W$4)</f>
        <v>12231.619999999999</v>
      </c>
      <c r="X407" s="263">
        <f t="shared" ref="X407" si="573">L407*(1+X$4)</f>
        <v>1460</v>
      </c>
      <c r="Y407" s="263">
        <f t="shared" ref="Y407" si="574">M407*(1+Y$4)</f>
        <v>18090</v>
      </c>
      <c r="Z407" s="263">
        <f t="shared" ref="Z407" si="575">N407*(1+Z$4)</f>
        <v>13350</v>
      </c>
      <c r="AA407" s="263">
        <f t="shared" ref="AA407" si="576">O407*(1+AA$4)</f>
        <v>1865</v>
      </c>
      <c r="AB407" s="263">
        <f t="shared" ref="AB407" si="577">P407*(1+AB$4)</f>
        <v>320</v>
      </c>
      <c r="AC407" s="263">
        <f t="shared" ref="AC407" si="578">Q407*(1+AC$4)</f>
        <v>690</v>
      </c>
      <c r="AD407" s="263">
        <f t="shared" ref="AD407" si="579">R407*(1+AD$4)</f>
        <v>20462.210000000003</v>
      </c>
      <c r="AE407" s="263">
        <f t="shared" ref="AE407" si="580">S407*(1+AE$4)</f>
        <v>5343.37</v>
      </c>
      <c r="AF407" s="263">
        <f t="shared" ref="AF407" si="581">T407*(1+AF$4)</f>
        <v>7139.47</v>
      </c>
      <c r="AH407" s="264">
        <f>SUM(F407:Q407)</f>
        <v>103408.5</v>
      </c>
      <c r="AI407" s="264">
        <f>SUM(U407:AF407)</f>
        <v>103408.5</v>
      </c>
      <c r="AJ407" s="264">
        <f t="shared" si="558"/>
        <v>0</v>
      </c>
    </row>
    <row r="408" spans="1:40">
      <c r="A408" s="145"/>
      <c r="B408" s="171"/>
      <c r="C408" s="182"/>
      <c r="D408" s="256">
        <f>D407-SUM(F407:K407)</f>
        <v>0</v>
      </c>
      <c r="F408" s="256">
        <f>F407-'Div 9 history'!B407</f>
        <v>0</v>
      </c>
      <c r="G408" s="256">
        <f>G407-'Div 9 history'!C407</f>
        <v>0</v>
      </c>
      <c r="H408" s="256">
        <f>H407-'Div 9 history'!D407</f>
        <v>0</v>
      </c>
      <c r="I408" s="256">
        <f>I407-'Div 9 history'!E407</f>
        <v>0</v>
      </c>
      <c r="J408" s="256">
        <f>J407-'Div 9 history'!F407</f>
        <v>0</v>
      </c>
      <c r="K408" s="256">
        <f>K407-'Div 9 history'!G407</f>
        <v>0</v>
      </c>
      <c r="L408" s="256">
        <f>L407-SUM(L392:L406)</f>
        <v>0</v>
      </c>
      <c r="M408" s="256">
        <f t="shared" ref="M408:Q408" si="582">M407-SUM(M392:M406)</f>
        <v>0</v>
      </c>
      <c r="N408" s="256">
        <f t="shared" si="582"/>
        <v>0</v>
      </c>
      <c r="O408" s="256">
        <f t="shared" si="582"/>
        <v>0</v>
      </c>
      <c r="P408" s="256">
        <f t="shared" si="582"/>
        <v>0</v>
      </c>
      <c r="Q408" s="256">
        <f t="shared" si="582"/>
        <v>0</v>
      </c>
      <c r="R408" s="256">
        <f t="shared" ref="R408" si="583">R407-SUM(R392:R406)</f>
        <v>0</v>
      </c>
      <c r="S408" s="256">
        <f t="shared" ref="S408" si="584">S407-SUM(S392:S406)</f>
        <v>0</v>
      </c>
      <c r="T408" s="256">
        <f t="shared" ref="T408" si="585">T407-SUM(T392:T406)</f>
        <v>0</v>
      </c>
      <c r="U408" s="256">
        <f t="shared" ref="U408" si="586">U407-SUM(U392:U406)</f>
        <v>0</v>
      </c>
      <c r="V408" s="256">
        <f t="shared" ref="V408" si="587">V407-SUM(V392:V406)</f>
        <v>0</v>
      </c>
      <c r="W408" s="256">
        <f t="shared" ref="W408" si="588">W407-SUM(W392:W406)</f>
        <v>0</v>
      </c>
      <c r="X408" s="256">
        <f t="shared" ref="X408" si="589">X407-SUM(X392:X406)</f>
        <v>0</v>
      </c>
      <c r="Y408" s="256">
        <f t="shared" ref="Y408" si="590">Y407-SUM(Y392:Y406)</f>
        <v>0</v>
      </c>
      <c r="Z408" s="256">
        <f t="shared" ref="Z408" si="591">Z407-SUM(Z392:Z406)</f>
        <v>0</v>
      </c>
      <c r="AA408" s="256">
        <f t="shared" ref="AA408" si="592">AA407-SUM(AA392:AA406)</f>
        <v>0</v>
      </c>
      <c r="AB408" s="256">
        <f t="shared" ref="AB408" si="593">AB407-SUM(AB392:AB406)</f>
        <v>0</v>
      </c>
      <c r="AC408" s="256">
        <f t="shared" ref="AC408" si="594">AC407-SUM(AC392:AC406)</f>
        <v>0</v>
      </c>
      <c r="AD408" s="256">
        <f t="shared" ref="AD408" si="595">AD407-SUM(AD392:AD406)</f>
        <v>0</v>
      </c>
      <c r="AE408" s="256">
        <f t="shared" ref="AE408" si="596">AE407-SUM(AE392:AE406)</f>
        <v>0</v>
      </c>
      <c r="AF408" s="256">
        <f t="shared" ref="AF408" si="597">AF407-SUM(AF392:AF406)</f>
        <v>0</v>
      </c>
    </row>
    <row r="409" spans="1:40">
      <c r="A409" s="145" t="s">
        <v>1048</v>
      </c>
      <c r="B409" s="125" t="str">
        <f t="shared" si="467"/>
        <v>8160-05111</v>
      </c>
      <c r="C409" s="255" t="str">
        <f t="shared" ref="C409" si="598">LEFT(B409,4)</f>
        <v>8160</v>
      </c>
      <c r="D409" s="256">
        <f>SUM($F409:K409)</f>
        <v>75</v>
      </c>
      <c r="E409" s="257">
        <f>D409/$D$424</f>
        <v>3.3001848103493795E-3</v>
      </c>
      <c r="F409" s="258">
        <f>'Div 9 history'!B409</f>
        <v>0</v>
      </c>
      <c r="G409" s="258">
        <f>'Div 9 history'!C409</f>
        <v>0</v>
      </c>
      <c r="H409" s="258">
        <f>'Div 9 history'!D409</f>
        <v>0</v>
      </c>
      <c r="I409" s="258">
        <f>'Div 9 history'!E409</f>
        <v>0</v>
      </c>
      <c r="J409" s="258">
        <f>'Div 9 history'!F409</f>
        <v>75</v>
      </c>
      <c r="K409" s="258">
        <f>'Div 9 history'!G409</f>
        <v>0</v>
      </c>
      <c r="L409" s="256">
        <f t="shared" ref="L409:AA423" si="599">$E409*L$424</f>
        <v>11.7043364428408</v>
      </c>
      <c r="M409" s="256">
        <f t="shared" si="599"/>
        <v>12.204743465634076</v>
      </c>
      <c r="N409" s="256">
        <f t="shared" si="599"/>
        <v>12.04778667605386</v>
      </c>
      <c r="O409" s="256">
        <f t="shared" si="599"/>
        <v>12.238801372876882</v>
      </c>
      <c r="P409" s="256">
        <f t="shared" si="599"/>
        <v>13.803385989615419</v>
      </c>
      <c r="Q409" s="256">
        <f t="shared" si="599"/>
        <v>11.999471970430344</v>
      </c>
      <c r="R409" s="256">
        <f t="shared" si="599"/>
        <v>11.489758426471882</v>
      </c>
      <c r="S409" s="256">
        <f t="shared" si="599"/>
        <v>13.548314705623513</v>
      </c>
      <c r="T409" s="256">
        <f t="shared" si="599"/>
        <v>13.08354967878201</v>
      </c>
      <c r="U409" s="256">
        <f t="shared" si="599"/>
        <v>11.206866584528733</v>
      </c>
      <c r="V409" s="256">
        <f t="shared" si="599"/>
        <v>1.8972762474698579</v>
      </c>
      <c r="W409" s="256">
        <f t="shared" si="599"/>
        <v>23.774234357123998</v>
      </c>
      <c r="X409" s="256">
        <f t="shared" si="599"/>
        <v>11.7043364428408</v>
      </c>
      <c r="Y409" s="256">
        <f t="shared" si="599"/>
        <v>12.204743465634076</v>
      </c>
      <c r="Z409" s="256">
        <f t="shared" si="599"/>
        <v>12.04778667605386</v>
      </c>
      <c r="AA409" s="256">
        <f t="shared" si="599"/>
        <v>12.238801372876882</v>
      </c>
      <c r="AB409" s="256">
        <f t="shared" ref="V409:AF423" si="600">$E409*AB$424</f>
        <v>13.803385989615419</v>
      </c>
      <c r="AC409" s="256">
        <f t="shared" si="600"/>
        <v>11.999471970430344</v>
      </c>
      <c r="AD409" s="256">
        <f t="shared" si="600"/>
        <v>11.489758426471882</v>
      </c>
      <c r="AE409" s="256">
        <f t="shared" si="600"/>
        <v>13.548314705623513</v>
      </c>
      <c r="AF409" s="256">
        <f t="shared" si="600"/>
        <v>13.08354967878201</v>
      </c>
      <c r="AH409" s="264">
        <f t="shared" ref="AH409" si="601">SUM(F409:Q409)</f>
        <v>148.99852591745136</v>
      </c>
      <c r="AI409" s="264">
        <f t="shared" ref="AI409" si="602">SUM(U409:AF409)</f>
        <v>148.99852591745139</v>
      </c>
      <c r="AJ409" s="264">
        <f t="shared" ref="AJ409:AJ424" si="603">AI409-AH409</f>
        <v>0</v>
      </c>
      <c r="AN409" s="264">
        <f t="shared" ref="AN409" si="604">AJ409</f>
        <v>0</v>
      </c>
    </row>
    <row r="410" spans="1:40">
      <c r="A410" s="145" t="s">
        <v>1049</v>
      </c>
      <c r="B410" s="125" t="str">
        <f t="shared" ref="B410:B423" si="605">RIGHT(A410,10)</f>
        <v>8560-05111</v>
      </c>
      <c r="C410" s="255" t="str">
        <f t="shared" ref="C410:C423" si="606">LEFT(B410,4)</f>
        <v>8560</v>
      </c>
      <c r="D410" s="256">
        <f>SUM($F410:K410)</f>
        <v>0</v>
      </c>
      <c r="E410" s="257">
        <f t="shared" ref="E410:E423" si="607">D410/$D$424</f>
        <v>0</v>
      </c>
      <c r="F410" s="258">
        <f>'Div 9 history'!B410</f>
        <v>0</v>
      </c>
      <c r="G410" s="258">
        <f>'Div 9 history'!C410</f>
        <v>0</v>
      </c>
      <c r="H410" s="258">
        <f>'Div 9 history'!D410</f>
        <v>0</v>
      </c>
      <c r="I410" s="258">
        <f>'Div 9 history'!E410</f>
        <v>0</v>
      </c>
      <c r="J410" s="258">
        <f>'Div 9 history'!F410</f>
        <v>0</v>
      </c>
      <c r="K410" s="258">
        <f>'Div 9 history'!G410</f>
        <v>0</v>
      </c>
      <c r="L410" s="256">
        <f t="shared" si="599"/>
        <v>0</v>
      </c>
      <c r="M410" s="256">
        <f t="shared" si="599"/>
        <v>0</v>
      </c>
      <c r="N410" s="256">
        <f t="shared" si="599"/>
        <v>0</v>
      </c>
      <c r="O410" s="256">
        <f t="shared" si="599"/>
        <v>0</v>
      </c>
      <c r="P410" s="256">
        <f t="shared" si="599"/>
        <v>0</v>
      </c>
      <c r="Q410" s="256">
        <f t="shared" si="599"/>
        <v>0</v>
      </c>
      <c r="R410" s="256">
        <f t="shared" si="599"/>
        <v>0</v>
      </c>
      <c r="S410" s="256">
        <f t="shared" si="599"/>
        <v>0</v>
      </c>
      <c r="T410" s="256">
        <f t="shared" si="599"/>
        <v>0</v>
      </c>
      <c r="U410" s="256">
        <f t="shared" si="599"/>
        <v>0</v>
      </c>
      <c r="V410" s="256">
        <f t="shared" si="600"/>
        <v>0</v>
      </c>
      <c r="W410" s="256">
        <f t="shared" si="600"/>
        <v>0</v>
      </c>
      <c r="X410" s="256">
        <f t="shared" si="600"/>
        <v>0</v>
      </c>
      <c r="Y410" s="256">
        <f t="shared" si="600"/>
        <v>0</v>
      </c>
      <c r="Z410" s="256">
        <f t="shared" si="600"/>
        <v>0</v>
      </c>
      <c r="AA410" s="256">
        <f t="shared" si="600"/>
        <v>0</v>
      </c>
      <c r="AB410" s="256">
        <f t="shared" si="600"/>
        <v>0</v>
      </c>
      <c r="AC410" s="256">
        <f t="shared" si="600"/>
        <v>0</v>
      </c>
      <c r="AD410" s="256">
        <f t="shared" si="600"/>
        <v>0</v>
      </c>
      <c r="AE410" s="256">
        <f t="shared" si="600"/>
        <v>0</v>
      </c>
      <c r="AF410" s="256">
        <f t="shared" si="600"/>
        <v>0</v>
      </c>
      <c r="AH410" s="264">
        <f t="shared" ref="AH410:AH423" si="608">SUM(F410:Q410)</f>
        <v>0</v>
      </c>
      <c r="AI410" s="264">
        <f t="shared" ref="AI410:AI423" si="609">SUM(U410:AF410)</f>
        <v>0</v>
      </c>
      <c r="AJ410" s="264">
        <f t="shared" ref="AJ410:AJ423" si="610">AI410-AH410</f>
        <v>0</v>
      </c>
      <c r="AN410" s="264">
        <f t="shared" ref="AN410:AN423" si="611">AJ410</f>
        <v>0</v>
      </c>
    </row>
    <row r="411" spans="1:40">
      <c r="A411" s="145" t="s">
        <v>502</v>
      </c>
      <c r="B411" s="125" t="str">
        <f t="shared" si="605"/>
        <v>8700-05111</v>
      </c>
      <c r="C411" s="255" t="str">
        <f t="shared" si="606"/>
        <v>8700</v>
      </c>
      <c r="D411" s="256">
        <f>SUM($F411:K411)</f>
        <v>1195.9000000000001</v>
      </c>
      <c r="E411" s="257">
        <f t="shared" si="607"/>
        <v>5.2622546862624311E-2</v>
      </c>
      <c r="F411" s="258">
        <f>'Div 9 history'!B411</f>
        <v>145.21</v>
      </c>
      <c r="G411" s="258">
        <f>'Div 9 history'!C411</f>
        <v>461.78999999999996</v>
      </c>
      <c r="H411" s="258">
        <f>'Div 9 history'!D411</f>
        <v>68.13</v>
      </c>
      <c r="I411" s="258">
        <f>'Div 9 history'!E411</f>
        <v>93.1</v>
      </c>
      <c r="J411" s="258">
        <f>'Div 9 history'!F411</f>
        <v>204.95000000000002</v>
      </c>
      <c r="K411" s="258">
        <f>'Div 9 history'!G411</f>
        <v>222.72000000000003</v>
      </c>
      <c r="L411" s="256">
        <f t="shared" si="599"/>
        <v>186.62954602657751</v>
      </c>
      <c r="M411" s="256">
        <f t="shared" si="599"/>
        <v>194.60870280735725</v>
      </c>
      <c r="N411" s="256">
        <f t="shared" si="599"/>
        <v>192.10597447857083</v>
      </c>
      <c r="O411" s="256">
        <f t="shared" si="599"/>
        <v>195.15176749097952</v>
      </c>
      <c r="P411" s="256">
        <f t="shared" si="599"/>
        <v>220.0995907330811</v>
      </c>
      <c r="Q411" s="256">
        <f t="shared" si="599"/>
        <v>191.33558039250201</v>
      </c>
      <c r="R411" s="256">
        <f t="shared" si="599"/>
        <v>183.20802802956968</v>
      </c>
      <c r="S411" s="256">
        <f t="shared" si="599"/>
        <v>216.03239408606882</v>
      </c>
      <c r="T411" s="256">
        <f t="shared" si="599"/>
        <v>208.62156081140546</v>
      </c>
      <c r="U411" s="256">
        <f t="shared" si="599"/>
        <v>178.69722331250551</v>
      </c>
      <c r="V411" s="256">
        <f t="shared" si="600"/>
        <v>30.252702191322708</v>
      </c>
      <c r="W411" s="256">
        <f t="shared" si="600"/>
        <v>379.08809156912787</v>
      </c>
      <c r="X411" s="256">
        <f t="shared" si="600"/>
        <v>186.62954602657751</v>
      </c>
      <c r="Y411" s="256">
        <f t="shared" si="600"/>
        <v>194.60870280735725</v>
      </c>
      <c r="Z411" s="256">
        <f t="shared" si="600"/>
        <v>192.10597447857083</v>
      </c>
      <c r="AA411" s="256">
        <f t="shared" si="600"/>
        <v>195.15176749097952</v>
      </c>
      <c r="AB411" s="256">
        <f t="shared" si="600"/>
        <v>220.0995907330811</v>
      </c>
      <c r="AC411" s="256">
        <f t="shared" si="600"/>
        <v>191.33558039250201</v>
      </c>
      <c r="AD411" s="256">
        <f t="shared" si="600"/>
        <v>183.20802802956968</v>
      </c>
      <c r="AE411" s="256">
        <f t="shared" si="600"/>
        <v>216.03239408606882</v>
      </c>
      <c r="AF411" s="256">
        <f t="shared" si="600"/>
        <v>208.62156081140546</v>
      </c>
      <c r="AH411" s="264">
        <f t="shared" si="608"/>
        <v>2375.8311619290685</v>
      </c>
      <c r="AI411" s="264">
        <f t="shared" si="609"/>
        <v>2375.831161929068</v>
      </c>
      <c r="AJ411" s="264">
        <f t="shared" si="610"/>
        <v>0</v>
      </c>
      <c r="AN411" s="264">
        <f t="shared" si="611"/>
        <v>0</v>
      </c>
    </row>
    <row r="412" spans="1:40">
      <c r="A412" s="145" t="s">
        <v>503</v>
      </c>
      <c r="B412" s="125" t="str">
        <f t="shared" si="605"/>
        <v>8740-05111</v>
      </c>
      <c r="C412" s="255" t="str">
        <f t="shared" si="606"/>
        <v>8740</v>
      </c>
      <c r="D412" s="256">
        <f>SUM($F412:K412)</f>
        <v>1758.4299999999998</v>
      </c>
      <c r="E412" s="257">
        <f t="shared" si="607"/>
        <v>7.7375253014168782E-2</v>
      </c>
      <c r="F412" s="258">
        <f>'Div 9 history'!B412</f>
        <v>92.570000000000007</v>
      </c>
      <c r="G412" s="258">
        <f>'Div 9 history'!C412</f>
        <v>203.38</v>
      </c>
      <c r="H412" s="258">
        <f>'Div 9 history'!D412</f>
        <v>192.16000000000003</v>
      </c>
      <c r="I412" s="258">
        <f>'Div 9 history'!E412</f>
        <v>194.89000000000001</v>
      </c>
      <c r="J412" s="258">
        <f>'Div 9 history'!F412</f>
        <v>815.21999999999991</v>
      </c>
      <c r="K412" s="258">
        <f>'Div 9 history'!G412</f>
        <v>260.21000000000004</v>
      </c>
      <c r="L412" s="256">
        <f t="shared" si="599"/>
        <v>274.41675108246056</v>
      </c>
      <c r="M412" s="256">
        <f t="shared" si="599"/>
        <v>286.14916069699899</v>
      </c>
      <c r="N412" s="256">
        <f t="shared" si="599"/>
        <v>282.46919366364517</v>
      </c>
      <c r="O412" s="256">
        <f t="shared" si="599"/>
        <v>286.94767330810527</v>
      </c>
      <c r="P412" s="256">
        <f t="shared" si="599"/>
        <v>323.63050700959252</v>
      </c>
      <c r="Q412" s="256">
        <f t="shared" si="599"/>
        <v>281.33641995951768</v>
      </c>
      <c r="R412" s="256">
        <f t="shared" si="599"/>
        <v>269.38581213147933</v>
      </c>
      <c r="S412" s="256">
        <f t="shared" si="599"/>
        <v>317.65017370412738</v>
      </c>
      <c r="T412" s="256">
        <f t="shared" si="599"/>
        <v>306.75341682214196</v>
      </c>
      <c r="U412" s="256">
        <f t="shared" si="599"/>
        <v>262.75320544310478</v>
      </c>
      <c r="V412" s="256">
        <f t="shared" si="600"/>
        <v>44.483032957845623</v>
      </c>
      <c r="W412" s="256">
        <f t="shared" si="600"/>
        <v>557.40435894130064</v>
      </c>
      <c r="X412" s="256">
        <f t="shared" si="600"/>
        <v>274.41675108246056</v>
      </c>
      <c r="Y412" s="256">
        <f t="shared" si="600"/>
        <v>286.14916069699899</v>
      </c>
      <c r="Z412" s="256">
        <f t="shared" si="600"/>
        <v>282.46919366364517</v>
      </c>
      <c r="AA412" s="256">
        <f t="shared" si="600"/>
        <v>286.94767330810527</v>
      </c>
      <c r="AB412" s="256">
        <f t="shared" si="600"/>
        <v>323.63050700959252</v>
      </c>
      <c r="AC412" s="256">
        <f t="shared" si="600"/>
        <v>281.33641995951768</v>
      </c>
      <c r="AD412" s="256">
        <f t="shared" si="600"/>
        <v>269.38581213147933</v>
      </c>
      <c r="AE412" s="256">
        <f t="shared" si="600"/>
        <v>317.65017370412738</v>
      </c>
      <c r="AF412" s="256">
        <f t="shared" si="600"/>
        <v>306.75341682214196</v>
      </c>
      <c r="AH412" s="264">
        <f t="shared" si="608"/>
        <v>3493.3797057203196</v>
      </c>
      <c r="AI412" s="264">
        <f t="shared" si="609"/>
        <v>3493.3797057203192</v>
      </c>
      <c r="AJ412" s="264">
        <f t="shared" si="610"/>
        <v>0</v>
      </c>
      <c r="AN412" s="264">
        <f t="shared" si="611"/>
        <v>0</v>
      </c>
    </row>
    <row r="413" spans="1:40">
      <c r="A413" s="145" t="s">
        <v>504</v>
      </c>
      <c r="B413" s="125" t="str">
        <f t="shared" si="605"/>
        <v>8750-05111</v>
      </c>
      <c r="C413" s="255" t="str">
        <f t="shared" si="606"/>
        <v>8750</v>
      </c>
      <c r="D413" s="256">
        <f>SUM($F413:K413)</f>
        <v>361.08000000000004</v>
      </c>
      <c r="E413" s="257">
        <f t="shared" si="607"/>
        <v>1.5888409750946055E-2</v>
      </c>
      <c r="F413" s="258">
        <f>'Div 9 history'!B413</f>
        <v>143.01</v>
      </c>
      <c r="G413" s="258">
        <f>'Div 9 history'!C413</f>
        <v>176.08</v>
      </c>
      <c r="H413" s="258">
        <f>'Div 9 history'!D413</f>
        <v>0</v>
      </c>
      <c r="I413" s="258">
        <f>'Div 9 history'!E413</f>
        <v>0</v>
      </c>
      <c r="J413" s="258">
        <f>'Div 9 history'!F413</f>
        <v>10.86</v>
      </c>
      <c r="K413" s="258">
        <f>'Div 9 history'!G413</f>
        <v>31.13</v>
      </c>
      <c r="L413" s="256">
        <f t="shared" si="599"/>
        <v>56.349357370412754</v>
      </c>
      <c r="M413" s="256">
        <f t="shared" si="599"/>
        <v>58.758516940948702</v>
      </c>
      <c r="N413" s="256">
        <f t="shared" si="599"/>
        <v>58.002864173193707</v>
      </c>
      <c r="O413" s="256">
        <f t="shared" si="599"/>
        <v>58.922485329578471</v>
      </c>
      <c r="P413" s="256">
        <f t="shared" si="599"/>
        <v>66.455021508404485</v>
      </c>
      <c r="Q413" s="256">
        <f t="shared" si="599"/>
        <v>57.770257854439855</v>
      </c>
      <c r="R413" s="256">
        <f t="shared" si="599"/>
        <v>55.316292968406238</v>
      </c>
      <c r="S413" s="256">
        <f t="shared" si="599"/>
        <v>65.227006318753851</v>
      </c>
      <c r="T413" s="256">
        <f t="shared" si="599"/>
        <v>62.989441573528119</v>
      </c>
      <c r="U413" s="256">
        <f t="shared" si="599"/>
        <v>53.954338484555137</v>
      </c>
      <c r="V413" s="256">
        <f t="shared" si="600"/>
        <v>9.1342467658188848</v>
      </c>
      <c r="W413" s="256">
        <f t="shared" si="600"/>
        <v>114.4586738889378</v>
      </c>
      <c r="X413" s="256">
        <f t="shared" si="600"/>
        <v>56.349357370412754</v>
      </c>
      <c r="Y413" s="256">
        <f t="shared" si="600"/>
        <v>58.758516940948702</v>
      </c>
      <c r="Z413" s="256">
        <f t="shared" si="600"/>
        <v>58.002864173193707</v>
      </c>
      <c r="AA413" s="256">
        <f t="shared" si="600"/>
        <v>58.922485329578471</v>
      </c>
      <c r="AB413" s="256">
        <f t="shared" si="600"/>
        <v>66.455021508404485</v>
      </c>
      <c r="AC413" s="256">
        <f t="shared" si="600"/>
        <v>57.770257854439855</v>
      </c>
      <c r="AD413" s="256">
        <f t="shared" si="600"/>
        <v>55.316292968406238</v>
      </c>
      <c r="AE413" s="256">
        <f t="shared" si="600"/>
        <v>65.227006318753851</v>
      </c>
      <c r="AF413" s="256">
        <f t="shared" si="600"/>
        <v>62.989441573528119</v>
      </c>
      <c r="AH413" s="264">
        <f t="shared" si="608"/>
        <v>717.33850317697795</v>
      </c>
      <c r="AI413" s="264">
        <f t="shared" si="609"/>
        <v>717.33850317697795</v>
      </c>
      <c r="AJ413" s="264">
        <f t="shared" si="610"/>
        <v>0</v>
      </c>
      <c r="AN413" s="264">
        <f t="shared" si="611"/>
        <v>0</v>
      </c>
    </row>
    <row r="414" spans="1:40">
      <c r="A414" s="145" t="s">
        <v>1050</v>
      </c>
      <c r="B414" s="125" t="str">
        <f t="shared" si="605"/>
        <v>8760-05111</v>
      </c>
      <c r="C414" s="255" t="str">
        <f t="shared" si="606"/>
        <v>8760</v>
      </c>
      <c r="D414" s="256">
        <f>SUM($F414:K414)</f>
        <v>0</v>
      </c>
      <c r="E414" s="257">
        <f t="shared" si="607"/>
        <v>0</v>
      </c>
      <c r="F414" s="258">
        <f>'Div 9 history'!B414</f>
        <v>0</v>
      </c>
      <c r="G414" s="258">
        <f>'Div 9 history'!C414</f>
        <v>0</v>
      </c>
      <c r="H414" s="258">
        <f>'Div 9 history'!D414</f>
        <v>0</v>
      </c>
      <c r="I414" s="258">
        <f>'Div 9 history'!E414</f>
        <v>0</v>
      </c>
      <c r="J414" s="258">
        <f>'Div 9 history'!F414</f>
        <v>0</v>
      </c>
      <c r="K414" s="258">
        <f>'Div 9 history'!G414</f>
        <v>0</v>
      </c>
      <c r="L414" s="256">
        <f t="shared" si="599"/>
        <v>0</v>
      </c>
      <c r="M414" s="256">
        <f t="shared" si="599"/>
        <v>0</v>
      </c>
      <c r="N414" s="256">
        <f t="shared" si="599"/>
        <v>0</v>
      </c>
      <c r="O414" s="256">
        <f t="shared" si="599"/>
        <v>0</v>
      </c>
      <c r="P414" s="256">
        <f t="shared" si="599"/>
        <v>0</v>
      </c>
      <c r="Q414" s="256">
        <f t="shared" si="599"/>
        <v>0</v>
      </c>
      <c r="R414" s="256">
        <f t="shared" si="599"/>
        <v>0</v>
      </c>
      <c r="S414" s="256">
        <f t="shared" si="599"/>
        <v>0</v>
      </c>
      <c r="T414" s="256">
        <f t="shared" si="599"/>
        <v>0</v>
      </c>
      <c r="U414" s="256">
        <f t="shared" si="599"/>
        <v>0</v>
      </c>
      <c r="V414" s="256">
        <f t="shared" si="600"/>
        <v>0</v>
      </c>
      <c r="W414" s="256">
        <f t="shared" si="600"/>
        <v>0</v>
      </c>
      <c r="X414" s="256">
        <f t="shared" si="600"/>
        <v>0</v>
      </c>
      <c r="Y414" s="256">
        <f t="shared" si="600"/>
        <v>0</v>
      </c>
      <c r="Z414" s="256">
        <f t="shared" si="600"/>
        <v>0</v>
      </c>
      <c r="AA414" s="256">
        <f t="shared" si="600"/>
        <v>0</v>
      </c>
      <c r="AB414" s="256">
        <f t="shared" si="600"/>
        <v>0</v>
      </c>
      <c r="AC414" s="256">
        <f t="shared" si="600"/>
        <v>0</v>
      </c>
      <c r="AD414" s="256">
        <f t="shared" si="600"/>
        <v>0</v>
      </c>
      <c r="AE414" s="256">
        <f t="shared" si="600"/>
        <v>0</v>
      </c>
      <c r="AF414" s="256">
        <f t="shared" si="600"/>
        <v>0</v>
      </c>
      <c r="AH414" s="264">
        <f t="shared" si="608"/>
        <v>0</v>
      </c>
      <c r="AI414" s="264">
        <f t="shared" si="609"/>
        <v>0</v>
      </c>
      <c r="AJ414" s="264">
        <f t="shared" si="610"/>
        <v>0</v>
      </c>
      <c r="AN414" s="264">
        <f t="shared" si="611"/>
        <v>0</v>
      </c>
    </row>
    <row r="415" spans="1:40">
      <c r="A415" s="145" t="s">
        <v>689</v>
      </c>
      <c r="B415" s="125" t="str">
        <f t="shared" si="605"/>
        <v>8780-05111</v>
      </c>
      <c r="C415" s="255" t="str">
        <f t="shared" si="606"/>
        <v>8780</v>
      </c>
      <c r="D415" s="256">
        <f>SUM($F415:K415)</f>
        <v>656.47</v>
      </c>
      <c r="E415" s="257">
        <f t="shared" si="607"/>
        <v>2.8886297632667431E-2</v>
      </c>
      <c r="F415" s="258">
        <f>'Div 9 history'!B415</f>
        <v>133.38999999999999</v>
      </c>
      <c r="G415" s="258">
        <f>'Div 9 history'!C415</f>
        <v>211.35000000000002</v>
      </c>
      <c r="H415" s="258">
        <f>'Div 9 history'!D415</f>
        <v>80.69</v>
      </c>
      <c r="I415" s="258">
        <f>'Div 9 history'!E415</f>
        <v>21.22</v>
      </c>
      <c r="J415" s="258">
        <f>'Div 9 history'!F415</f>
        <v>143.1</v>
      </c>
      <c r="K415" s="258">
        <f>'Div 9 history'!G415</f>
        <v>66.72</v>
      </c>
      <c r="L415" s="256">
        <f t="shared" si="599"/>
        <v>102.44727659508933</v>
      </c>
      <c r="M415" s="256">
        <f t="shared" si="599"/>
        <v>106.8273059051307</v>
      </c>
      <c r="N415" s="256">
        <f t="shared" si="599"/>
        <v>105.45347358972104</v>
      </c>
      <c r="O415" s="256">
        <f t="shared" si="599"/>
        <v>107.12541249669984</v>
      </c>
      <c r="P415" s="256">
        <f t="shared" si="599"/>
        <v>120.82011734137114</v>
      </c>
      <c r="Q415" s="256">
        <f t="shared" si="599"/>
        <v>105.03057819237878</v>
      </c>
      <c r="R415" s="256">
        <f t="shared" si="599"/>
        <v>100.5690895230133</v>
      </c>
      <c r="S415" s="256">
        <f t="shared" si="599"/>
        <v>118.58749539734225</v>
      </c>
      <c r="T415" s="256">
        <f t="shared" si="599"/>
        <v>114.5194381017337</v>
      </c>
      <c r="U415" s="256">
        <f t="shared" si="599"/>
        <v>98.09295608994104</v>
      </c>
      <c r="V415" s="256">
        <f t="shared" si="600"/>
        <v>16.606732509020503</v>
      </c>
      <c r="W415" s="256">
        <f t="shared" si="600"/>
        <v>208.09428837894922</v>
      </c>
      <c r="X415" s="256">
        <f t="shared" si="600"/>
        <v>102.44727659508933</v>
      </c>
      <c r="Y415" s="256">
        <f t="shared" si="600"/>
        <v>106.8273059051307</v>
      </c>
      <c r="Z415" s="256">
        <f t="shared" si="600"/>
        <v>105.45347358972104</v>
      </c>
      <c r="AA415" s="256">
        <f t="shared" si="600"/>
        <v>107.12541249669984</v>
      </c>
      <c r="AB415" s="256">
        <f t="shared" si="600"/>
        <v>120.82011734137114</v>
      </c>
      <c r="AC415" s="256">
        <f t="shared" si="600"/>
        <v>105.03057819237878</v>
      </c>
      <c r="AD415" s="256">
        <f t="shared" si="600"/>
        <v>100.5690895230133</v>
      </c>
      <c r="AE415" s="256">
        <f t="shared" si="600"/>
        <v>118.58749539734225</v>
      </c>
      <c r="AF415" s="256">
        <f t="shared" si="600"/>
        <v>114.5194381017337</v>
      </c>
      <c r="AH415" s="264">
        <f t="shared" si="608"/>
        <v>1304.1741641203907</v>
      </c>
      <c r="AI415" s="264">
        <f t="shared" si="609"/>
        <v>1304.174164120391</v>
      </c>
      <c r="AJ415" s="264">
        <f t="shared" si="610"/>
        <v>0</v>
      </c>
      <c r="AN415" s="264">
        <f t="shared" si="611"/>
        <v>0</v>
      </c>
    </row>
    <row r="416" spans="1:40">
      <c r="A416" s="145" t="s">
        <v>690</v>
      </c>
      <c r="B416" s="125" t="str">
        <f t="shared" si="605"/>
        <v>8800-05111</v>
      </c>
      <c r="C416" s="255" t="str">
        <f t="shared" si="606"/>
        <v>8800</v>
      </c>
      <c r="D416" s="256">
        <f>SUM($F416:K416)</f>
        <v>0</v>
      </c>
      <c r="E416" s="257">
        <f t="shared" si="607"/>
        <v>0</v>
      </c>
      <c r="F416" s="258">
        <f>'Div 9 history'!B416</f>
        <v>0</v>
      </c>
      <c r="G416" s="258">
        <f>'Div 9 history'!C416</f>
        <v>0</v>
      </c>
      <c r="H416" s="258">
        <f>'Div 9 history'!D416</f>
        <v>0</v>
      </c>
      <c r="I416" s="258">
        <f>'Div 9 history'!E416</f>
        <v>0</v>
      </c>
      <c r="J416" s="258">
        <f>'Div 9 history'!F416</f>
        <v>0</v>
      </c>
      <c r="K416" s="258">
        <f>'Div 9 history'!G416</f>
        <v>0</v>
      </c>
      <c r="L416" s="256">
        <f t="shared" si="599"/>
        <v>0</v>
      </c>
      <c r="M416" s="256">
        <f t="shared" si="599"/>
        <v>0</v>
      </c>
      <c r="N416" s="256">
        <f t="shared" si="599"/>
        <v>0</v>
      </c>
      <c r="O416" s="256">
        <f t="shared" si="599"/>
        <v>0</v>
      </c>
      <c r="P416" s="256">
        <f t="shared" si="599"/>
        <v>0</v>
      </c>
      <c r="Q416" s="256">
        <f t="shared" si="599"/>
        <v>0</v>
      </c>
      <c r="R416" s="256">
        <f t="shared" si="599"/>
        <v>0</v>
      </c>
      <c r="S416" s="256">
        <f t="shared" si="599"/>
        <v>0</v>
      </c>
      <c r="T416" s="256">
        <f t="shared" si="599"/>
        <v>0</v>
      </c>
      <c r="U416" s="256">
        <f t="shared" si="599"/>
        <v>0</v>
      </c>
      <c r="V416" s="256">
        <f t="shared" si="600"/>
        <v>0</v>
      </c>
      <c r="W416" s="256">
        <f t="shared" si="600"/>
        <v>0</v>
      </c>
      <c r="X416" s="256">
        <f t="shared" si="600"/>
        <v>0</v>
      </c>
      <c r="Y416" s="256">
        <f t="shared" si="600"/>
        <v>0</v>
      </c>
      <c r="Z416" s="256">
        <f t="shared" si="600"/>
        <v>0</v>
      </c>
      <c r="AA416" s="256">
        <f t="shared" si="600"/>
        <v>0</v>
      </c>
      <c r="AB416" s="256">
        <f t="shared" si="600"/>
        <v>0</v>
      </c>
      <c r="AC416" s="256">
        <f t="shared" si="600"/>
        <v>0</v>
      </c>
      <c r="AD416" s="256">
        <f t="shared" si="600"/>
        <v>0</v>
      </c>
      <c r="AE416" s="256">
        <f t="shared" si="600"/>
        <v>0</v>
      </c>
      <c r="AF416" s="256">
        <f t="shared" si="600"/>
        <v>0</v>
      </c>
      <c r="AH416" s="264">
        <f t="shared" si="608"/>
        <v>0</v>
      </c>
      <c r="AI416" s="264">
        <f t="shared" si="609"/>
        <v>0</v>
      </c>
      <c r="AJ416" s="264">
        <f t="shared" si="610"/>
        <v>0</v>
      </c>
      <c r="AN416" s="264">
        <f t="shared" si="611"/>
        <v>0</v>
      </c>
    </row>
    <row r="417" spans="1:40">
      <c r="A417" s="145" t="s">
        <v>691</v>
      </c>
      <c r="B417" s="125" t="str">
        <f t="shared" si="605"/>
        <v>8850-05111</v>
      </c>
      <c r="C417" s="255" t="str">
        <f t="shared" si="606"/>
        <v>8850</v>
      </c>
      <c r="D417" s="256">
        <f>SUM($F417:K417)</f>
        <v>90.509999999999991</v>
      </c>
      <c r="E417" s="257">
        <f t="shared" si="607"/>
        <v>3.982663029129631E-3</v>
      </c>
      <c r="F417" s="258">
        <f>'Div 9 history'!B417</f>
        <v>0</v>
      </c>
      <c r="G417" s="258">
        <f>'Div 9 history'!C417</f>
        <v>0</v>
      </c>
      <c r="H417" s="258">
        <f>'Div 9 history'!D417</f>
        <v>36.979999999999997</v>
      </c>
      <c r="I417" s="258">
        <f>'Div 9 history'!E417</f>
        <v>53.53</v>
      </c>
      <c r="J417" s="258">
        <f>'Div 9 history'!F417</f>
        <v>0</v>
      </c>
      <c r="K417" s="258">
        <f>'Div 9 history'!G417</f>
        <v>0</v>
      </c>
      <c r="L417" s="256">
        <f t="shared" si="599"/>
        <v>14.124793219220276</v>
      </c>
      <c r="M417" s="256">
        <f t="shared" si="599"/>
        <v>14.728684414327203</v>
      </c>
      <c r="N417" s="256">
        <f t="shared" si="599"/>
        <v>14.539268960661797</v>
      </c>
      <c r="O417" s="256">
        <f t="shared" si="599"/>
        <v>14.76978549678782</v>
      </c>
      <c r="P417" s="256">
        <f t="shared" si="599"/>
        <v>16.657926212267888</v>
      </c>
      <c r="Q417" s="256">
        <f t="shared" si="599"/>
        <v>14.480962773915339</v>
      </c>
      <c r="R417" s="256">
        <f t="shared" si="599"/>
        <v>13.865840469066267</v>
      </c>
      <c r="S417" s="256">
        <f t="shared" si="599"/>
        <v>16.350106186746455</v>
      </c>
      <c r="T417" s="256">
        <f t="shared" si="599"/>
        <v>15.78922775235413</v>
      </c>
      <c r="U417" s="256">
        <f t="shared" si="599"/>
        <v>13.524446594209275</v>
      </c>
      <c r="V417" s="256">
        <f t="shared" si="600"/>
        <v>2.2896329754466245</v>
      </c>
      <c r="W417" s="256">
        <f t="shared" si="600"/>
        <v>28.69074602217724</v>
      </c>
      <c r="X417" s="256">
        <f t="shared" si="600"/>
        <v>14.124793219220276</v>
      </c>
      <c r="Y417" s="256">
        <f t="shared" si="600"/>
        <v>14.728684414327203</v>
      </c>
      <c r="Z417" s="256">
        <f t="shared" si="600"/>
        <v>14.539268960661797</v>
      </c>
      <c r="AA417" s="256">
        <f t="shared" si="600"/>
        <v>14.76978549678782</v>
      </c>
      <c r="AB417" s="256">
        <f t="shared" si="600"/>
        <v>16.657926212267888</v>
      </c>
      <c r="AC417" s="256">
        <f t="shared" si="600"/>
        <v>14.480962773915339</v>
      </c>
      <c r="AD417" s="256">
        <f t="shared" si="600"/>
        <v>13.865840469066267</v>
      </c>
      <c r="AE417" s="256">
        <f t="shared" si="600"/>
        <v>16.350106186746455</v>
      </c>
      <c r="AF417" s="256">
        <f t="shared" si="600"/>
        <v>15.78922775235413</v>
      </c>
      <c r="AH417" s="264">
        <f t="shared" si="608"/>
        <v>179.81142107718031</v>
      </c>
      <c r="AI417" s="264">
        <f t="shared" si="609"/>
        <v>179.81142107718028</v>
      </c>
      <c r="AJ417" s="264">
        <f t="shared" si="610"/>
        <v>0</v>
      </c>
      <c r="AN417" s="264">
        <f t="shared" si="611"/>
        <v>0</v>
      </c>
    </row>
    <row r="418" spans="1:40">
      <c r="A418" s="145" t="s">
        <v>692</v>
      </c>
      <c r="B418" s="125" t="str">
        <f t="shared" si="605"/>
        <v>8890-05111</v>
      </c>
      <c r="C418" s="255" t="str">
        <f t="shared" si="606"/>
        <v>8890</v>
      </c>
      <c r="D418" s="256">
        <f>SUM($F418:K418)</f>
        <v>53.01</v>
      </c>
      <c r="E418" s="257">
        <f t="shared" si="607"/>
        <v>2.3325706239549415E-3</v>
      </c>
      <c r="F418" s="258">
        <f>'Div 9 history'!B418</f>
        <v>0</v>
      </c>
      <c r="G418" s="258">
        <f>'Div 9 history'!C418</f>
        <v>30.29</v>
      </c>
      <c r="H418" s="258">
        <f>'Div 9 history'!D418</f>
        <v>0</v>
      </c>
      <c r="I418" s="258">
        <f>'Div 9 history'!E418</f>
        <v>0</v>
      </c>
      <c r="J418" s="258">
        <f>'Div 9 history'!F418</f>
        <v>0</v>
      </c>
      <c r="K418" s="258">
        <f>'Div 9 history'!G418</f>
        <v>22.72</v>
      </c>
      <c r="L418" s="256">
        <f t="shared" si="599"/>
        <v>8.2726249977998769</v>
      </c>
      <c r="M418" s="256">
        <f t="shared" si="599"/>
        <v>8.6263126815101661</v>
      </c>
      <c r="N418" s="256">
        <f t="shared" si="599"/>
        <v>8.5153756226348687</v>
      </c>
      <c r="O418" s="256">
        <f t="shared" si="599"/>
        <v>8.6503848103493812</v>
      </c>
      <c r="P418" s="256">
        <f t="shared" si="599"/>
        <v>9.7562332174601796</v>
      </c>
      <c r="Q418" s="256">
        <f t="shared" si="599"/>
        <v>8.4812267887001678</v>
      </c>
      <c r="R418" s="256">
        <f t="shared" si="599"/>
        <v>8.120961255830327</v>
      </c>
      <c r="S418" s="256">
        <f t="shared" si="599"/>
        <v>9.5759488339346994</v>
      </c>
      <c r="T418" s="256">
        <f t="shared" si="599"/>
        <v>9.2474529129631247</v>
      </c>
      <c r="U418" s="256">
        <f t="shared" si="599"/>
        <v>7.9210133019449085</v>
      </c>
      <c r="V418" s="256">
        <f t="shared" si="600"/>
        <v>1.3409948517116956</v>
      </c>
      <c r="W418" s="256">
        <f t="shared" si="600"/>
        <v>16.803628843615243</v>
      </c>
      <c r="X418" s="256">
        <f t="shared" si="600"/>
        <v>8.2726249977998769</v>
      </c>
      <c r="Y418" s="256">
        <f t="shared" si="600"/>
        <v>8.6263126815101661</v>
      </c>
      <c r="Z418" s="256">
        <f t="shared" si="600"/>
        <v>8.5153756226348687</v>
      </c>
      <c r="AA418" s="256">
        <f t="shared" si="600"/>
        <v>8.6503848103493812</v>
      </c>
      <c r="AB418" s="256">
        <f t="shared" si="600"/>
        <v>9.7562332174601796</v>
      </c>
      <c r="AC418" s="256">
        <f t="shared" si="600"/>
        <v>8.4812267887001678</v>
      </c>
      <c r="AD418" s="256">
        <f t="shared" si="600"/>
        <v>8.120961255830327</v>
      </c>
      <c r="AE418" s="256">
        <f t="shared" si="600"/>
        <v>9.5759488339346994</v>
      </c>
      <c r="AF418" s="256">
        <f t="shared" si="600"/>
        <v>9.2474529129631247</v>
      </c>
      <c r="AH418" s="264">
        <f t="shared" si="608"/>
        <v>105.31215811845463</v>
      </c>
      <c r="AI418" s="264">
        <f t="shared" si="609"/>
        <v>105.31215811845463</v>
      </c>
      <c r="AJ418" s="264">
        <f t="shared" si="610"/>
        <v>0</v>
      </c>
      <c r="AN418" s="264">
        <f t="shared" si="611"/>
        <v>0</v>
      </c>
    </row>
    <row r="419" spans="1:40">
      <c r="A419" s="145" t="s">
        <v>505</v>
      </c>
      <c r="B419" s="125" t="str">
        <f t="shared" si="605"/>
        <v>9030-05111</v>
      </c>
      <c r="C419" s="255" t="str">
        <f t="shared" si="606"/>
        <v>9030</v>
      </c>
      <c r="D419" s="256">
        <f>SUM($F419:K419)</f>
        <v>36.159999999999997</v>
      </c>
      <c r="E419" s="257">
        <f t="shared" si="607"/>
        <v>1.5911291032297808E-3</v>
      </c>
      <c r="F419" s="258">
        <f>'Div 9 history'!B419</f>
        <v>0</v>
      </c>
      <c r="G419" s="258">
        <f>'Div 9 history'!C419</f>
        <v>0</v>
      </c>
      <c r="H419" s="258">
        <f>'Div 9 history'!D419</f>
        <v>36.159999999999997</v>
      </c>
      <c r="I419" s="258">
        <f>'Div 9 history'!E419</f>
        <v>0</v>
      </c>
      <c r="J419" s="258">
        <f>'Div 9 history'!F419</f>
        <v>0</v>
      </c>
      <c r="K419" s="258">
        <f>'Div 9 history'!G419</f>
        <v>0</v>
      </c>
      <c r="L419" s="256">
        <f t="shared" si="599"/>
        <v>5.6430507436416439</v>
      </c>
      <c r="M419" s="256">
        <f t="shared" si="599"/>
        <v>5.8843136495643753</v>
      </c>
      <c r="N419" s="256">
        <f t="shared" si="599"/>
        <v>5.8086395494147673</v>
      </c>
      <c r="O419" s="256">
        <f t="shared" si="599"/>
        <v>5.9007341019097073</v>
      </c>
      <c r="P419" s="256">
        <f t="shared" si="599"/>
        <v>6.6550724984599139</v>
      </c>
      <c r="Q419" s="256">
        <f t="shared" si="599"/>
        <v>5.785345419343483</v>
      </c>
      <c r="R419" s="256">
        <f t="shared" si="599"/>
        <v>5.5395955293496435</v>
      </c>
      <c r="S419" s="256">
        <f t="shared" si="599"/>
        <v>6.5320941300712834</v>
      </c>
      <c r="T419" s="256">
        <f t="shared" si="599"/>
        <v>6.3080154184634329</v>
      </c>
      <c r="U419" s="256">
        <f t="shared" si="599"/>
        <v>5.4032039426207863</v>
      </c>
      <c r="V419" s="256">
        <f t="shared" si="600"/>
        <v>0.91474012144680072</v>
      </c>
      <c r="W419" s="256">
        <f t="shared" si="600"/>
        <v>11.462350858048049</v>
      </c>
      <c r="X419" s="256">
        <f t="shared" si="600"/>
        <v>5.6430507436416439</v>
      </c>
      <c r="Y419" s="256">
        <f t="shared" si="600"/>
        <v>5.8843136495643753</v>
      </c>
      <c r="Z419" s="256">
        <f t="shared" si="600"/>
        <v>5.8086395494147673</v>
      </c>
      <c r="AA419" s="256">
        <f t="shared" si="600"/>
        <v>5.9007341019097073</v>
      </c>
      <c r="AB419" s="256">
        <f t="shared" si="600"/>
        <v>6.6550724984599139</v>
      </c>
      <c r="AC419" s="256">
        <f t="shared" si="600"/>
        <v>5.785345419343483</v>
      </c>
      <c r="AD419" s="256">
        <f t="shared" si="600"/>
        <v>5.5395955293496435</v>
      </c>
      <c r="AE419" s="256">
        <f t="shared" si="600"/>
        <v>6.5320941300712834</v>
      </c>
      <c r="AF419" s="256">
        <f t="shared" si="600"/>
        <v>6.3080154184634329</v>
      </c>
      <c r="AH419" s="264">
        <f t="shared" si="608"/>
        <v>71.837155962333895</v>
      </c>
      <c r="AI419" s="264">
        <f t="shared" si="609"/>
        <v>71.837155962333881</v>
      </c>
      <c r="AJ419" s="264">
        <f t="shared" si="610"/>
        <v>0</v>
      </c>
      <c r="AN419" s="264">
        <f t="shared" si="611"/>
        <v>0</v>
      </c>
    </row>
    <row r="420" spans="1:40">
      <c r="A420" s="145" t="s">
        <v>506</v>
      </c>
      <c r="B420" s="125" t="str">
        <f t="shared" si="605"/>
        <v>9110-05111</v>
      </c>
      <c r="C420" s="255" t="str">
        <f t="shared" si="606"/>
        <v>9110</v>
      </c>
      <c r="D420" s="256">
        <f>SUM($F420:K420)</f>
        <v>129.34</v>
      </c>
      <c r="E420" s="257">
        <f t="shared" si="607"/>
        <v>5.69127871160785E-3</v>
      </c>
      <c r="F420" s="258">
        <f>'Div 9 history'!B420</f>
        <v>0</v>
      </c>
      <c r="G420" s="258">
        <f>'Div 9 history'!C420</f>
        <v>59.34</v>
      </c>
      <c r="H420" s="258">
        <f>'Div 9 history'!D420</f>
        <v>0</v>
      </c>
      <c r="I420" s="258">
        <f>'Div 9 history'!E420</f>
        <v>70</v>
      </c>
      <c r="J420" s="258">
        <f>'Div 9 history'!F420</f>
        <v>0</v>
      </c>
      <c r="K420" s="258">
        <f>'Div 9 history'!G420</f>
        <v>0</v>
      </c>
      <c r="L420" s="256">
        <f t="shared" si="599"/>
        <v>20.184518340227054</v>
      </c>
      <c r="M420" s="256">
        <f t="shared" si="599"/>
        <v>21.047486931268153</v>
      </c>
      <c r="N420" s="256">
        <f t="shared" si="599"/>
        <v>20.776809715744083</v>
      </c>
      <c r="O420" s="256">
        <f t="shared" si="599"/>
        <v>21.106220927571947</v>
      </c>
      <c r="P420" s="256">
        <f t="shared" si="599"/>
        <v>23.804399251958113</v>
      </c>
      <c r="Q420" s="256">
        <f t="shared" si="599"/>
        <v>20.693489395406143</v>
      </c>
      <c r="R420" s="256">
        <f t="shared" si="599"/>
        <v>19.814471398398311</v>
      </c>
      <c r="S420" s="256">
        <f t="shared" si="599"/>
        <v>23.364520320337938</v>
      </c>
      <c r="T420" s="256">
        <f t="shared" si="599"/>
        <v>22.563017539382205</v>
      </c>
      <c r="U420" s="256">
        <f t="shared" si="599"/>
        <v>19.326614987239285</v>
      </c>
      <c r="V420" s="256">
        <f t="shared" si="600"/>
        <v>3.2719161313033522</v>
      </c>
      <c r="W420" s="256">
        <f t="shared" si="600"/>
        <v>40.999459623338907</v>
      </c>
      <c r="X420" s="256">
        <f t="shared" si="600"/>
        <v>20.184518340227054</v>
      </c>
      <c r="Y420" s="256">
        <f t="shared" si="600"/>
        <v>21.047486931268153</v>
      </c>
      <c r="Z420" s="256">
        <f t="shared" si="600"/>
        <v>20.776809715744083</v>
      </c>
      <c r="AA420" s="256">
        <f t="shared" si="600"/>
        <v>21.106220927571947</v>
      </c>
      <c r="AB420" s="256">
        <f t="shared" si="600"/>
        <v>23.804399251958113</v>
      </c>
      <c r="AC420" s="256">
        <f t="shared" si="600"/>
        <v>20.693489395406143</v>
      </c>
      <c r="AD420" s="256">
        <f t="shared" si="600"/>
        <v>19.814471398398311</v>
      </c>
      <c r="AE420" s="256">
        <f t="shared" si="600"/>
        <v>23.364520320337938</v>
      </c>
      <c r="AF420" s="256">
        <f t="shared" si="600"/>
        <v>22.563017539382205</v>
      </c>
      <c r="AH420" s="264">
        <f t="shared" si="608"/>
        <v>256.95292456217544</v>
      </c>
      <c r="AI420" s="264">
        <f t="shared" si="609"/>
        <v>256.9529245621755</v>
      </c>
      <c r="AJ420" s="264">
        <f t="shared" si="610"/>
        <v>0</v>
      </c>
      <c r="AN420" s="264">
        <f t="shared" si="611"/>
        <v>0</v>
      </c>
    </row>
    <row r="421" spans="1:40">
      <c r="A421" s="145" t="s">
        <v>508</v>
      </c>
      <c r="B421" s="125" t="str">
        <f t="shared" si="605"/>
        <v>9210-05111</v>
      </c>
      <c r="C421" s="255" t="str">
        <f t="shared" si="606"/>
        <v>9210</v>
      </c>
      <c r="D421" s="256">
        <f>SUM($F421:K421)</f>
        <v>4.28</v>
      </c>
      <c r="E421" s="257">
        <f t="shared" si="607"/>
        <v>1.883305465106046E-4</v>
      </c>
      <c r="F421" s="258">
        <f>'Div 9 history'!B421</f>
        <v>4.28</v>
      </c>
      <c r="G421" s="258">
        <f>'Div 9 history'!C421</f>
        <v>0</v>
      </c>
      <c r="H421" s="258">
        <f>'Div 9 history'!D421</f>
        <v>0</v>
      </c>
      <c r="I421" s="258">
        <f>'Div 9 history'!E421</f>
        <v>0</v>
      </c>
      <c r="J421" s="258">
        <f>'Div 9 history'!F421</f>
        <v>0</v>
      </c>
      <c r="K421" s="258">
        <f>'Div 9 history'!G421</f>
        <v>0</v>
      </c>
      <c r="L421" s="256">
        <f t="shared" si="599"/>
        <v>0.66792746633811495</v>
      </c>
      <c r="M421" s="256">
        <f t="shared" si="599"/>
        <v>0.69648402710551793</v>
      </c>
      <c r="N421" s="256">
        <f t="shared" si="599"/>
        <v>0.68752702631347362</v>
      </c>
      <c r="O421" s="256">
        <f t="shared" si="599"/>
        <v>0.69842759834550749</v>
      </c>
      <c r="P421" s="256">
        <f t="shared" si="599"/>
        <v>0.78771322714072001</v>
      </c>
      <c r="Q421" s="256">
        <f t="shared" si="599"/>
        <v>0.68476986711255838</v>
      </c>
      <c r="R421" s="256">
        <f t="shared" si="599"/>
        <v>0.65568221420399553</v>
      </c>
      <c r="S421" s="256">
        <f t="shared" si="599"/>
        <v>0.77315715920091521</v>
      </c>
      <c r="T421" s="256">
        <f t="shared" si="599"/>
        <v>0.74663456833582675</v>
      </c>
      <c r="U421" s="256">
        <f t="shared" si="599"/>
        <v>0.63953851975710641</v>
      </c>
      <c r="V421" s="256">
        <f t="shared" si="600"/>
        <v>0.10827123118894656</v>
      </c>
      <c r="W421" s="256">
        <f t="shared" si="600"/>
        <v>1.3567163073132096</v>
      </c>
      <c r="X421" s="256">
        <f t="shared" si="600"/>
        <v>0.66792746633811495</v>
      </c>
      <c r="Y421" s="256">
        <f t="shared" si="600"/>
        <v>0.69648402710551793</v>
      </c>
      <c r="Z421" s="256">
        <f t="shared" si="600"/>
        <v>0.68752702631347362</v>
      </c>
      <c r="AA421" s="256">
        <f t="shared" si="600"/>
        <v>0.69842759834550749</v>
      </c>
      <c r="AB421" s="256">
        <f t="shared" si="600"/>
        <v>0.78771322714072001</v>
      </c>
      <c r="AC421" s="256">
        <f t="shared" si="600"/>
        <v>0.68476986711255838</v>
      </c>
      <c r="AD421" s="256">
        <f t="shared" si="600"/>
        <v>0.65568221420399553</v>
      </c>
      <c r="AE421" s="256">
        <f t="shared" si="600"/>
        <v>0.77315715920091521</v>
      </c>
      <c r="AF421" s="256">
        <f t="shared" si="600"/>
        <v>0.74663456833582675</v>
      </c>
      <c r="AH421" s="264">
        <f t="shared" si="608"/>
        <v>8.5028492123558905</v>
      </c>
      <c r="AI421" s="264">
        <f t="shared" si="609"/>
        <v>8.5028492123558905</v>
      </c>
      <c r="AJ421" s="264">
        <f t="shared" si="610"/>
        <v>0</v>
      </c>
      <c r="AN421" s="264">
        <f t="shared" si="611"/>
        <v>0</v>
      </c>
    </row>
    <row r="422" spans="1:40">
      <c r="A422" s="145" t="s">
        <v>1051</v>
      </c>
      <c r="B422" s="125" t="str">
        <f t="shared" si="605"/>
        <v>9260-05111</v>
      </c>
      <c r="C422" s="255" t="str">
        <f t="shared" si="606"/>
        <v>9260</v>
      </c>
      <c r="D422" s="256">
        <f>SUM($F422:K422)</f>
        <v>0</v>
      </c>
      <c r="E422" s="257">
        <f t="shared" si="607"/>
        <v>0</v>
      </c>
      <c r="F422" s="258">
        <f>'Div 9 history'!B422</f>
        <v>0</v>
      </c>
      <c r="G422" s="258">
        <f>'Div 9 history'!C422</f>
        <v>0</v>
      </c>
      <c r="H422" s="258">
        <f>'Div 9 history'!D422</f>
        <v>0</v>
      </c>
      <c r="I422" s="258">
        <f>'Div 9 history'!E422</f>
        <v>0</v>
      </c>
      <c r="J422" s="258">
        <f>'Div 9 history'!F422</f>
        <v>0</v>
      </c>
      <c r="K422" s="258">
        <f>'Div 9 history'!G422</f>
        <v>0</v>
      </c>
      <c r="L422" s="256">
        <f t="shared" si="599"/>
        <v>0</v>
      </c>
      <c r="M422" s="256">
        <f t="shared" si="599"/>
        <v>0</v>
      </c>
      <c r="N422" s="256">
        <f t="shared" si="599"/>
        <v>0</v>
      </c>
      <c r="O422" s="256">
        <f t="shared" si="599"/>
        <v>0</v>
      </c>
      <c r="P422" s="256">
        <f t="shared" si="599"/>
        <v>0</v>
      </c>
      <c r="Q422" s="256">
        <f t="shared" si="599"/>
        <v>0</v>
      </c>
      <c r="R422" s="256">
        <f t="shared" si="599"/>
        <v>0</v>
      </c>
      <c r="S422" s="256">
        <f t="shared" si="599"/>
        <v>0</v>
      </c>
      <c r="T422" s="256">
        <f t="shared" si="599"/>
        <v>0</v>
      </c>
      <c r="U422" s="256">
        <f t="shared" si="599"/>
        <v>0</v>
      </c>
      <c r="V422" s="256">
        <f t="shared" si="600"/>
        <v>0</v>
      </c>
      <c r="W422" s="256">
        <f t="shared" si="600"/>
        <v>0</v>
      </c>
      <c r="X422" s="256">
        <f t="shared" si="600"/>
        <v>0</v>
      </c>
      <c r="Y422" s="256">
        <f t="shared" si="600"/>
        <v>0</v>
      </c>
      <c r="Z422" s="256">
        <f t="shared" si="600"/>
        <v>0</v>
      </c>
      <c r="AA422" s="256">
        <f t="shared" si="600"/>
        <v>0</v>
      </c>
      <c r="AB422" s="256">
        <f t="shared" si="600"/>
        <v>0</v>
      </c>
      <c r="AC422" s="256">
        <f t="shared" si="600"/>
        <v>0</v>
      </c>
      <c r="AD422" s="256">
        <f t="shared" si="600"/>
        <v>0</v>
      </c>
      <c r="AE422" s="256">
        <f t="shared" si="600"/>
        <v>0</v>
      </c>
      <c r="AF422" s="256">
        <f t="shared" si="600"/>
        <v>0</v>
      </c>
      <c r="AH422" s="264">
        <f t="shared" si="608"/>
        <v>0</v>
      </c>
      <c r="AI422" s="264">
        <f t="shared" si="609"/>
        <v>0</v>
      </c>
      <c r="AJ422" s="264">
        <f t="shared" si="610"/>
        <v>0</v>
      </c>
      <c r="AN422" s="264">
        <f t="shared" si="611"/>
        <v>0</v>
      </c>
    </row>
    <row r="423" spans="1:40">
      <c r="A423" s="145" t="s">
        <v>507</v>
      </c>
      <c r="B423" s="125" t="str">
        <f t="shared" si="605"/>
        <v>8700-05215</v>
      </c>
      <c r="C423" s="255" t="str">
        <f t="shared" si="606"/>
        <v>8700</v>
      </c>
      <c r="D423" s="256">
        <f>SUM($F423:K423)</f>
        <v>18365.82</v>
      </c>
      <c r="E423" s="257">
        <f t="shared" si="607"/>
        <v>0.80814133591481119</v>
      </c>
      <c r="F423" s="258">
        <f>'Div 9 history'!B423</f>
        <v>2963.09</v>
      </c>
      <c r="G423" s="258">
        <f>'Div 9 history'!C423</f>
        <v>2963.09</v>
      </c>
      <c r="H423" s="258">
        <f>'Div 9 history'!D423</f>
        <v>3550.37</v>
      </c>
      <c r="I423" s="258">
        <f>'Div 9 history'!E423</f>
        <v>2963.09</v>
      </c>
      <c r="J423" s="258">
        <f>'Div 9 history'!F423</f>
        <v>-674.23</v>
      </c>
      <c r="K423" s="258">
        <f>'Div 9 history'!G423</f>
        <v>6600.41</v>
      </c>
      <c r="L423" s="256">
        <f t="shared" si="599"/>
        <v>2866.1298177153922</v>
      </c>
      <c r="M423" s="256">
        <f t="shared" si="599"/>
        <v>2988.6682884801548</v>
      </c>
      <c r="N423" s="256">
        <f t="shared" si="599"/>
        <v>2950.2330865440467</v>
      </c>
      <c r="O423" s="256">
        <f t="shared" si="599"/>
        <v>2997.0083070667961</v>
      </c>
      <c r="P423" s="256">
        <f t="shared" si="599"/>
        <v>3380.1400330106489</v>
      </c>
      <c r="Q423" s="256">
        <f t="shared" si="599"/>
        <v>2938.4018973862535</v>
      </c>
      <c r="R423" s="256">
        <f t="shared" si="599"/>
        <v>2813.5844680542109</v>
      </c>
      <c r="S423" s="256">
        <f t="shared" si="599"/>
        <v>3317.6787891577924</v>
      </c>
      <c r="T423" s="256">
        <f t="shared" si="599"/>
        <v>3203.8682448209097</v>
      </c>
      <c r="U423" s="256">
        <f t="shared" si="599"/>
        <v>2744.3105927395932</v>
      </c>
      <c r="V423" s="256">
        <f t="shared" si="600"/>
        <v>464.60045401742485</v>
      </c>
      <c r="W423" s="256">
        <f t="shared" si="600"/>
        <v>5821.7774512100677</v>
      </c>
      <c r="X423" s="256">
        <f t="shared" si="600"/>
        <v>2866.1298177153922</v>
      </c>
      <c r="Y423" s="256">
        <f t="shared" si="600"/>
        <v>2988.6682884801548</v>
      </c>
      <c r="Z423" s="256">
        <f t="shared" si="600"/>
        <v>2950.2330865440467</v>
      </c>
      <c r="AA423" s="256">
        <f t="shared" si="600"/>
        <v>2997.0083070667961</v>
      </c>
      <c r="AB423" s="256">
        <f t="shared" si="600"/>
        <v>3380.1400330106489</v>
      </c>
      <c r="AC423" s="256">
        <f t="shared" si="600"/>
        <v>2938.4018973862535</v>
      </c>
      <c r="AD423" s="256">
        <f t="shared" si="600"/>
        <v>2813.5844680542109</v>
      </c>
      <c r="AE423" s="256">
        <f t="shared" si="600"/>
        <v>3317.6787891577924</v>
      </c>
      <c r="AF423" s="256">
        <f t="shared" si="600"/>
        <v>3203.8682448209097</v>
      </c>
      <c r="AH423" s="264">
        <f t="shared" si="608"/>
        <v>36486.401430203296</v>
      </c>
      <c r="AI423" s="264">
        <f t="shared" si="609"/>
        <v>36486.401430203288</v>
      </c>
      <c r="AJ423" s="264">
        <f t="shared" si="610"/>
        <v>0</v>
      </c>
      <c r="AN423" s="264">
        <f t="shared" si="611"/>
        <v>0</v>
      </c>
    </row>
    <row r="424" spans="1:40">
      <c r="A424" s="133" t="s">
        <v>27</v>
      </c>
      <c r="B424" s="171"/>
      <c r="C424" s="182"/>
      <c r="D424" s="259">
        <f>SUM(D409:D423)</f>
        <v>22726</v>
      </c>
      <c r="E424" s="260">
        <f>SUM(E409:E423)</f>
        <v>1</v>
      </c>
      <c r="F424" s="259">
        <f>SUM(F409:F423)</f>
        <v>3481.55</v>
      </c>
      <c r="G424" s="259">
        <f t="shared" ref="G424:K424" si="612">SUM(G409:G423)</f>
        <v>4105.32</v>
      </c>
      <c r="H424" s="259">
        <f t="shared" si="612"/>
        <v>3964.49</v>
      </c>
      <c r="I424" s="259">
        <f t="shared" si="612"/>
        <v>3395.83</v>
      </c>
      <c r="J424" s="259">
        <f t="shared" si="612"/>
        <v>574.89999999999986</v>
      </c>
      <c r="K424" s="259">
        <f t="shared" si="612"/>
        <v>7203.91</v>
      </c>
      <c r="L424" s="262">
        <f>'FY21 OM Budget'!H130</f>
        <v>3546.57</v>
      </c>
      <c r="M424" s="262">
        <f>'FY21 OM Budget'!I130</f>
        <v>3698.2000000000003</v>
      </c>
      <c r="N424" s="262">
        <f>'FY21 OM Budget'!J130</f>
        <v>3650.6400000000003</v>
      </c>
      <c r="O424" s="262">
        <f>'FY21 OM Budget'!K130</f>
        <v>3708.5200000000004</v>
      </c>
      <c r="P424" s="262">
        <f>'FY21 OM Budget'!L130</f>
        <v>4182.6100000000006</v>
      </c>
      <c r="Q424" s="262">
        <f>'FY21 OM Budget'!M130</f>
        <v>3636</v>
      </c>
      <c r="R424" s="263">
        <f t="shared" ref="R424" si="613">F424*(1+R$4)</f>
        <v>3481.55</v>
      </c>
      <c r="S424" s="263">
        <f t="shared" ref="S424" si="614">G424*(1+S$4)</f>
        <v>4105.32</v>
      </c>
      <c r="T424" s="263">
        <f t="shared" ref="T424" si="615">H424*(1+T$4)</f>
        <v>3964.49</v>
      </c>
      <c r="U424" s="263">
        <f t="shared" ref="U424" si="616">I424*(1+U$4)</f>
        <v>3395.83</v>
      </c>
      <c r="V424" s="263">
        <f t="shared" ref="V424" si="617">J424*(1+V$4)</f>
        <v>574.89999999999986</v>
      </c>
      <c r="W424" s="263">
        <f t="shared" ref="W424" si="618">K424*(1+W$4)</f>
        <v>7203.91</v>
      </c>
      <c r="X424" s="263">
        <f t="shared" ref="X424" si="619">L424*(1+X$4)</f>
        <v>3546.57</v>
      </c>
      <c r="Y424" s="263">
        <f t="shared" ref="Y424" si="620">M424*(1+Y$4)</f>
        <v>3698.2000000000003</v>
      </c>
      <c r="Z424" s="263">
        <f t="shared" ref="Z424" si="621">N424*(1+Z$4)</f>
        <v>3650.6400000000003</v>
      </c>
      <c r="AA424" s="263">
        <f t="shared" ref="AA424" si="622">O424*(1+AA$4)</f>
        <v>3708.5200000000004</v>
      </c>
      <c r="AB424" s="263">
        <f t="shared" ref="AB424" si="623">P424*(1+AB$4)</f>
        <v>4182.6100000000006</v>
      </c>
      <c r="AC424" s="263">
        <f t="shared" ref="AC424" si="624">Q424*(1+AC$4)</f>
        <v>3636</v>
      </c>
      <c r="AD424" s="263">
        <f t="shared" ref="AD424" si="625">R424*(1+AD$4)</f>
        <v>3481.55</v>
      </c>
      <c r="AE424" s="263">
        <f t="shared" ref="AE424" si="626">S424*(1+AE$4)</f>
        <v>4105.32</v>
      </c>
      <c r="AF424" s="263">
        <f t="shared" ref="AF424" si="627">T424*(1+AF$4)</f>
        <v>3964.49</v>
      </c>
      <c r="AH424" s="264">
        <f>SUM(F424:Q424)</f>
        <v>45148.540000000008</v>
      </c>
      <c r="AI424" s="264">
        <f>SUM(U424:AF424)</f>
        <v>45148.54</v>
      </c>
      <c r="AJ424" s="264">
        <f t="shared" si="603"/>
        <v>0</v>
      </c>
    </row>
    <row r="425" spans="1:40">
      <c r="A425" s="145"/>
      <c r="B425" s="171"/>
      <c r="C425" s="182"/>
      <c r="D425" s="256">
        <f>D424-SUM(F424:K424)</f>
        <v>0</v>
      </c>
      <c r="F425" s="256">
        <f>F424-'Div 9 history'!B424</f>
        <v>0</v>
      </c>
      <c r="G425" s="256">
        <f>G424-'Div 9 history'!C424</f>
        <v>0</v>
      </c>
      <c r="H425" s="256">
        <f>H424-'Div 9 history'!D424</f>
        <v>0</v>
      </c>
      <c r="I425" s="256">
        <f>I424-'Div 9 history'!E424</f>
        <v>0</v>
      </c>
      <c r="J425" s="256">
        <f>J424-'Div 9 history'!F424</f>
        <v>0</v>
      </c>
      <c r="K425" s="256">
        <f>K424-'Div 9 history'!G424</f>
        <v>0</v>
      </c>
      <c r="L425" s="256">
        <f t="shared" ref="L425:U425" si="628">L424-SUM(L409:L423)</f>
        <v>0</v>
      </c>
      <c r="M425" s="256">
        <f t="shared" ref="M425" si="629">M424-SUM(M409:M423)</f>
        <v>0</v>
      </c>
      <c r="N425" s="256">
        <f t="shared" ref="N425" si="630">N424-SUM(N409:N423)</f>
        <v>0</v>
      </c>
      <c r="O425" s="256">
        <f t="shared" ref="O425" si="631">O424-SUM(O409:O423)</f>
        <v>0</v>
      </c>
      <c r="P425" s="256">
        <f t="shared" ref="P425" si="632">P424-SUM(P409:P423)</f>
        <v>0</v>
      </c>
      <c r="Q425" s="256">
        <f t="shared" ref="Q425" si="633">Q424-SUM(Q409:Q423)</f>
        <v>0</v>
      </c>
      <c r="R425" s="256">
        <f t="shared" ref="R425" si="634">R424-SUM(R409:R423)</f>
        <v>0</v>
      </c>
      <c r="S425" s="256">
        <f t="shared" ref="S425" si="635">S424-SUM(S409:S423)</f>
        <v>0</v>
      </c>
      <c r="T425" s="256">
        <f t="shared" ref="T425" si="636">T424-SUM(T409:T423)</f>
        <v>0</v>
      </c>
      <c r="U425" s="256">
        <f t="shared" si="628"/>
        <v>0</v>
      </c>
      <c r="V425" s="256">
        <f t="shared" ref="V425" si="637">V424-SUM(V409:V423)</f>
        <v>0</v>
      </c>
      <c r="W425" s="256">
        <f t="shared" ref="W425" si="638">W424-SUM(W409:W423)</f>
        <v>0</v>
      </c>
      <c r="X425" s="256">
        <f t="shared" ref="X425" si="639">X424-SUM(X409:X423)</f>
        <v>0</v>
      </c>
      <c r="Y425" s="256">
        <f t="shared" ref="Y425" si="640">Y424-SUM(Y409:Y423)</f>
        <v>0</v>
      </c>
      <c r="Z425" s="256">
        <f t="shared" ref="Z425" si="641">Z424-SUM(Z409:Z423)</f>
        <v>0</v>
      </c>
      <c r="AA425" s="256">
        <f t="shared" ref="AA425" si="642">AA424-SUM(AA409:AA423)</f>
        <v>0</v>
      </c>
      <c r="AB425" s="256">
        <f t="shared" ref="AB425" si="643">AB424-SUM(AB409:AB423)</f>
        <v>0</v>
      </c>
      <c r="AC425" s="256">
        <f t="shared" ref="AC425" si="644">AC424-SUM(AC409:AC423)</f>
        <v>0</v>
      </c>
      <c r="AD425" s="256">
        <f t="shared" ref="AD425" si="645">AD424-SUM(AD409:AD423)</f>
        <v>0</v>
      </c>
      <c r="AE425" s="256">
        <f t="shared" ref="AE425" si="646">AE424-SUM(AE409:AE423)</f>
        <v>0</v>
      </c>
      <c r="AF425" s="256">
        <f t="shared" ref="AF425" si="647">AF424-SUM(AF409:AF423)</f>
        <v>0</v>
      </c>
    </row>
    <row r="426" spans="1:40">
      <c r="A426" s="145" t="s">
        <v>1052</v>
      </c>
      <c r="B426" s="125" t="str">
        <f t="shared" si="467"/>
        <v>9020-05411</v>
      </c>
      <c r="C426" s="255" t="str">
        <f t="shared" ref="C426" si="648">LEFT(B426,4)</f>
        <v>9020</v>
      </c>
      <c r="D426" s="256">
        <f>SUM($F426:K426)</f>
        <v>0</v>
      </c>
      <c r="E426" s="257">
        <f>D426/$D$466</f>
        <v>0</v>
      </c>
      <c r="F426" s="258">
        <f>'Div 9 history'!B426</f>
        <v>0</v>
      </c>
      <c r="G426" s="258">
        <f>'Div 9 history'!C426</f>
        <v>0</v>
      </c>
      <c r="H426" s="258">
        <f>'Div 9 history'!D426</f>
        <v>0</v>
      </c>
      <c r="I426" s="258">
        <f>'Div 9 history'!E426</f>
        <v>0</v>
      </c>
      <c r="J426" s="258">
        <f>'Div 9 history'!F426</f>
        <v>0</v>
      </c>
      <c r="K426" s="258">
        <f>'Div 9 history'!G426</f>
        <v>0</v>
      </c>
      <c r="L426" s="256">
        <f t="shared" ref="L426:AA441" si="649">$E426*L$466</f>
        <v>0</v>
      </c>
      <c r="M426" s="256">
        <f t="shared" si="649"/>
        <v>0</v>
      </c>
      <c r="N426" s="256">
        <f t="shared" si="649"/>
        <v>0</v>
      </c>
      <c r="O426" s="256">
        <f t="shared" si="649"/>
        <v>0</v>
      </c>
      <c r="P426" s="256">
        <f t="shared" si="649"/>
        <v>0</v>
      </c>
      <c r="Q426" s="256">
        <f t="shared" si="649"/>
        <v>0</v>
      </c>
      <c r="R426" s="256">
        <f t="shared" si="649"/>
        <v>0</v>
      </c>
      <c r="S426" s="256">
        <f t="shared" si="649"/>
        <v>0</v>
      </c>
      <c r="T426" s="256">
        <f t="shared" si="649"/>
        <v>0</v>
      </c>
      <c r="U426" s="256">
        <f t="shared" si="649"/>
        <v>0</v>
      </c>
      <c r="V426" s="256">
        <f t="shared" si="649"/>
        <v>0</v>
      </c>
      <c r="W426" s="256">
        <f t="shared" si="649"/>
        <v>0</v>
      </c>
      <c r="X426" s="256">
        <f t="shared" si="649"/>
        <v>0</v>
      </c>
      <c r="Y426" s="256">
        <f t="shared" si="649"/>
        <v>0</v>
      </c>
      <c r="Z426" s="256">
        <f t="shared" si="649"/>
        <v>0</v>
      </c>
      <c r="AA426" s="256">
        <f t="shared" si="649"/>
        <v>0</v>
      </c>
      <c r="AB426" s="256">
        <f t="shared" ref="V426:AF441" si="650">$E426*AB$466</f>
        <v>0</v>
      </c>
      <c r="AC426" s="256">
        <f t="shared" si="650"/>
        <v>0</v>
      </c>
      <c r="AD426" s="256">
        <f t="shared" si="650"/>
        <v>0</v>
      </c>
      <c r="AE426" s="256">
        <f t="shared" si="650"/>
        <v>0</v>
      </c>
      <c r="AF426" s="256">
        <f t="shared" si="650"/>
        <v>0</v>
      </c>
      <c r="AH426" s="264">
        <f t="shared" ref="AH426" si="651">SUM(F426:Q426)</f>
        <v>0</v>
      </c>
      <c r="AI426" s="264">
        <f t="shared" ref="AI426" si="652">SUM(U426:AF426)</f>
        <v>0</v>
      </c>
      <c r="AJ426" s="264">
        <f t="shared" ref="AJ426:AJ466" si="653">AI426-AH426</f>
        <v>0</v>
      </c>
      <c r="AN426" s="264">
        <f t="shared" ref="AN426" si="654">AJ426</f>
        <v>0</v>
      </c>
    </row>
    <row r="427" spans="1:40">
      <c r="A427" s="145" t="s">
        <v>509</v>
      </c>
      <c r="B427" s="125" t="str">
        <f t="shared" ref="B427:B465" si="655">RIGHT(A427,10)</f>
        <v>9030-05411</v>
      </c>
      <c r="C427" s="255" t="str">
        <f t="shared" ref="C427:C465" si="656">LEFT(B427,4)</f>
        <v>9030</v>
      </c>
      <c r="D427" s="256">
        <f>SUM($F427:K427)</f>
        <v>3036.66</v>
      </c>
      <c r="E427" s="257">
        <f t="shared" ref="E427:E465" si="657">D427/$D$466</f>
        <v>0.13095181623811836</v>
      </c>
      <c r="F427" s="258">
        <f>'Div 9 history'!B427</f>
        <v>1127.05</v>
      </c>
      <c r="G427" s="258">
        <f>'Div 9 history'!C427</f>
        <v>407.55</v>
      </c>
      <c r="H427" s="258">
        <f>'Div 9 history'!D427</f>
        <v>383.73</v>
      </c>
      <c r="I427" s="258">
        <f>'Div 9 history'!E427</f>
        <v>231.99</v>
      </c>
      <c r="J427" s="258">
        <f>'Div 9 history'!F427</f>
        <v>241.96</v>
      </c>
      <c r="K427" s="258">
        <f>'Div 9 history'!G427</f>
        <v>644.38</v>
      </c>
      <c r="L427" s="256">
        <f t="shared" si="649"/>
        <v>7221.9101658879972</v>
      </c>
      <c r="M427" s="256">
        <f t="shared" si="649"/>
        <v>7237.231528387857</v>
      </c>
      <c r="N427" s="256">
        <f t="shared" si="649"/>
        <v>6501.2168452215128</v>
      </c>
      <c r="O427" s="256">
        <f t="shared" si="649"/>
        <v>6283.1165952769261</v>
      </c>
      <c r="P427" s="256">
        <f t="shared" si="649"/>
        <v>7661.9082684480754</v>
      </c>
      <c r="Q427" s="256">
        <f t="shared" si="649"/>
        <v>9621.7410073767278</v>
      </c>
      <c r="R427" s="256">
        <f t="shared" si="649"/>
        <v>468.78131176921613</v>
      </c>
      <c r="S427" s="256">
        <f t="shared" si="649"/>
        <v>815.77743443698205</v>
      </c>
      <c r="T427" s="256">
        <f t="shared" si="649"/>
        <v>469.79225979057441</v>
      </c>
      <c r="U427" s="256">
        <f t="shared" si="649"/>
        <v>304.99725616387667</v>
      </c>
      <c r="V427" s="256">
        <f t="shared" si="650"/>
        <v>371.53518351262699</v>
      </c>
      <c r="W427" s="256">
        <f t="shared" si="650"/>
        <v>605.77655432672373</v>
      </c>
      <c r="X427" s="256">
        <f t="shared" si="650"/>
        <v>7221.9101658879972</v>
      </c>
      <c r="Y427" s="256">
        <f t="shared" si="650"/>
        <v>7237.231528387857</v>
      </c>
      <c r="Z427" s="256">
        <f t="shared" si="650"/>
        <v>6501.2168452215128</v>
      </c>
      <c r="AA427" s="256">
        <f t="shared" si="650"/>
        <v>6283.1165952769261</v>
      </c>
      <c r="AB427" s="256">
        <f t="shared" si="650"/>
        <v>7661.9082684480754</v>
      </c>
      <c r="AC427" s="256">
        <f t="shared" si="650"/>
        <v>9621.7410073767278</v>
      </c>
      <c r="AD427" s="256">
        <f t="shared" si="650"/>
        <v>468.78131176921613</v>
      </c>
      <c r="AE427" s="256">
        <f t="shared" si="650"/>
        <v>815.77743443698205</v>
      </c>
      <c r="AF427" s="256">
        <f t="shared" si="650"/>
        <v>469.79225979057441</v>
      </c>
      <c r="AH427" s="264">
        <f t="shared" ref="AH427:AH465" si="658">SUM(F427:Q427)</f>
        <v>47563.784410599095</v>
      </c>
      <c r="AI427" s="264">
        <f t="shared" ref="AI427:AI465" si="659">SUM(U427:AF427)</f>
        <v>47563.784410599095</v>
      </c>
      <c r="AJ427" s="264">
        <f t="shared" ref="AJ427:AJ465" si="660">AI427-AH427</f>
        <v>0</v>
      </c>
      <c r="AN427" s="264">
        <f t="shared" ref="AN427:AN465" si="661">AJ427</f>
        <v>0</v>
      </c>
    </row>
    <row r="428" spans="1:40">
      <c r="A428" s="145" t="s">
        <v>510</v>
      </c>
      <c r="B428" s="125" t="str">
        <f t="shared" si="655"/>
        <v>9090-05411</v>
      </c>
      <c r="C428" s="255" t="str">
        <f t="shared" si="656"/>
        <v>9090</v>
      </c>
      <c r="D428" s="256">
        <f>SUM($F428:K428)</f>
        <v>0</v>
      </c>
      <c r="E428" s="257">
        <f t="shared" si="657"/>
        <v>0</v>
      </c>
      <c r="F428" s="258">
        <f>'Div 9 history'!B428</f>
        <v>0</v>
      </c>
      <c r="G428" s="258">
        <f>'Div 9 history'!C428</f>
        <v>0</v>
      </c>
      <c r="H428" s="258">
        <f>'Div 9 history'!D428</f>
        <v>0</v>
      </c>
      <c r="I428" s="258">
        <f>'Div 9 history'!E428</f>
        <v>0</v>
      </c>
      <c r="J428" s="258">
        <f>'Div 9 history'!F428</f>
        <v>0</v>
      </c>
      <c r="K428" s="258">
        <f>'Div 9 history'!G428</f>
        <v>0</v>
      </c>
      <c r="L428" s="256">
        <f t="shared" si="649"/>
        <v>0</v>
      </c>
      <c r="M428" s="256">
        <f t="shared" si="649"/>
        <v>0</v>
      </c>
      <c r="N428" s="256">
        <f t="shared" si="649"/>
        <v>0</v>
      </c>
      <c r="O428" s="256">
        <f t="shared" si="649"/>
        <v>0</v>
      </c>
      <c r="P428" s="256">
        <f t="shared" si="649"/>
        <v>0</v>
      </c>
      <c r="Q428" s="256">
        <f t="shared" si="649"/>
        <v>0</v>
      </c>
      <c r="R428" s="256">
        <f t="shared" si="649"/>
        <v>0</v>
      </c>
      <c r="S428" s="256">
        <f t="shared" si="649"/>
        <v>0</v>
      </c>
      <c r="T428" s="256">
        <f t="shared" si="649"/>
        <v>0</v>
      </c>
      <c r="U428" s="256">
        <f t="shared" si="649"/>
        <v>0</v>
      </c>
      <c r="V428" s="256">
        <f t="shared" si="650"/>
        <v>0</v>
      </c>
      <c r="W428" s="256">
        <f t="shared" si="650"/>
        <v>0</v>
      </c>
      <c r="X428" s="256">
        <f t="shared" si="650"/>
        <v>0</v>
      </c>
      <c r="Y428" s="256">
        <f t="shared" si="650"/>
        <v>0</v>
      </c>
      <c r="Z428" s="256">
        <f t="shared" si="650"/>
        <v>0</v>
      </c>
      <c r="AA428" s="256">
        <f t="shared" si="650"/>
        <v>0</v>
      </c>
      <c r="AB428" s="256">
        <f t="shared" si="650"/>
        <v>0</v>
      </c>
      <c r="AC428" s="256">
        <f t="shared" si="650"/>
        <v>0</v>
      </c>
      <c r="AD428" s="256">
        <f t="shared" si="650"/>
        <v>0</v>
      </c>
      <c r="AE428" s="256">
        <f t="shared" si="650"/>
        <v>0</v>
      </c>
      <c r="AF428" s="256">
        <f t="shared" si="650"/>
        <v>0</v>
      </c>
      <c r="AH428" s="264">
        <f t="shared" si="658"/>
        <v>0</v>
      </c>
      <c r="AI428" s="264">
        <f t="shared" si="659"/>
        <v>0</v>
      </c>
      <c r="AJ428" s="264">
        <f t="shared" si="660"/>
        <v>0</v>
      </c>
      <c r="AN428" s="264">
        <f t="shared" si="661"/>
        <v>0</v>
      </c>
    </row>
    <row r="429" spans="1:40">
      <c r="A429" s="145" t="s">
        <v>511</v>
      </c>
      <c r="B429" s="125" t="str">
        <f t="shared" si="655"/>
        <v>9110-05411</v>
      </c>
      <c r="C429" s="255" t="str">
        <f t="shared" si="656"/>
        <v>9110</v>
      </c>
      <c r="D429" s="256">
        <f>SUM($F429:K429)</f>
        <v>216.77</v>
      </c>
      <c r="E429" s="257">
        <f t="shared" si="657"/>
        <v>9.3479102717910195E-3</v>
      </c>
      <c r="F429" s="258">
        <f>'Div 9 history'!B429</f>
        <v>24.43</v>
      </c>
      <c r="G429" s="258">
        <f>'Div 9 history'!C429</f>
        <v>125.32</v>
      </c>
      <c r="H429" s="258">
        <f>'Div 9 history'!D429</f>
        <v>15.31</v>
      </c>
      <c r="I429" s="258">
        <f>'Div 9 history'!E429</f>
        <v>0</v>
      </c>
      <c r="J429" s="258">
        <f>'Div 9 history'!F429</f>
        <v>10.74</v>
      </c>
      <c r="K429" s="258">
        <f>'Div 9 history'!G429</f>
        <v>40.97</v>
      </c>
      <c r="L429" s="256">
        <f t="shared" si="649"/>
        <v>515.53136230580344</v>
      </c>
      <c r="M429" s="256">
        <f t="shared" si="649"/>
        <v>516.62506780760305</v>
      </c>
      <c r="N429" s="256">
        <f t="shared" si="649"/>
        <v>464.08513812500155</v>
      </c>
      <c r="O429" s="256">
        <f t="shared" si="649"/>
        <v>448.51619356733363</v>
      </c>
      <c r="P429" s="256">
        <f t="shared" si="649"/>
        <v>546.94034081902134</v>
      </c>
      <c r="Q429" s="256">
        <f t="shared" si="649"/>
        <v>686.841726821262</v>
      </c>
      <c r="R429" s="256">
        <f t="shared" si="649"/>
        <v>33.46364919095749</v>
      </c>
      <c r="S429" s="256">
        <f t="shared" si="649"/>
        <v>58.233741829149331</v>
      </c>
      <c r="T429" s="256">
        <f t="shared" si="649"/>
        <v>33.535815058255722</v>
      </c>
      <c r="U429" s="256">
        <f t="shared" si="649"/>
        <v>21.772030855823026</v>
      </c>
      <c r="V429" s="256">
        <f t="shared" si="650"/>
        <v>26.52179754402276</v>
      </c>
      <c r="W429" s="256">
        <f t="shared" si="650"/>
        <v>43.242965521791675</v>
      </c>
      <c r="X429" s="256">
        <f t="shared" si="650"/>
        <v>515.53136230580344</v>
      </c>
      <c r="Y429" s="256">
        <f t="shared" si="650"/>
        <v>516.62506780760305</v>
      </c>
      <c r="Z429" s="256">
        <f t="shared" si="650"/>
        <v>464.08513812500155</v>
      </c>
      <c r="AA429" s="256">
        <f t="shared" si="650"/>
        <v>448.51619356733363</v>
      </c>
      <c r="AB429" s="256">
        <f t="shared" si="650"/>
        <v>546.94034081902134</v>
      </c>
      <c r="AC429" s="256">
        <f t="shared" si="650"/>
        <v>686.841726821262</v>
      </c>
      <c r="AD429" s="256">
        <f t="shared" si="650"/>
        <v>33.46364919095749</v>
      </c>
      <c r="AE429" s="256">
        <f t="shared" si="650"/>
        <v>58.233741829149331</v>
      </c>
      <c r="AF429" s="256">
        <f t="shared" si="650"/>
        <v>33.535815058255722</v>
      </c>
      <c r="AH429" s="264">
        <f t="shared" si="658"/>
        <v>3395.3098294460251</v>
      </c>
      <c r="AI429" s="264">
        <f t="shared" si="659"/>
        <v>3395.3098294460247</v>
      </c>
      <c r="AJ429" s="264">
        <f t="shared" si="660"/>
        <v>0</v>
      </c>
      <c r="AN429" s="264">
        <f t="shared" si="661"/>
        <v>0</v>
      </c>
    </row>
    <row r="430" spans="1:40">
      <c r="A430" s="145" t="s">
        <v>1053</v>
      </c>
      <c r="B430" s="125" t="str">
        <f t="shared" si="655"/>
        <v>9120-05411</v>
      </c>
      <c r="C430" s="255" t="str">
        <f t="shared" si="656"/>
        <v>9120</v>
      </c>
      <c r="D430" s="256">
        <f>SUM($F430:K430)</f>
        <v>0</v>
      </c>
      <c r="E430" s="257">
        <f t="shared" si="657"/>
        <v>0</v>
      </c>
      <c r="F430" s="258">
        <f>'Div 9 history'!B430</f>
        <v>0</v>
      </c>
      <c r="G430" s="258">
        <f>'Div 9 history'!C430</f>
        <v>0</v>
      </c>
      <c r="H430" s="258">
        <f>'Div 9 history'!D430</f>
        <v>0</v>
      </c>
      <c r="I430" s="258">
        <f>'Div 9 history'!E430</f>
        <v>0</v>
      </c>
      <c r="J430" s="258">
        <f>'Div 9 history'!F430</f>
        <v>0</v>
      </c>
      <c r="K430" s="258">
        <f>'Div 9 history'!G430</f>
        <v>0</v>
      </c>
      <c r="L430" s="256">
        <f t="shared" si="649"/>
        <v>0</v>
      </c>
      <c r="M430" s="256">
        <f t="shared" si="649"/>
        <v>0</v>
      </c>
      <c r="N430" s="256">
        <f t="shared" si="649"/>
        <v>0</v>
      </c>
      <c r="O430" s="256">
        <f t="shared" si="649"/>
        <v>0</v>
      </c>
      <c r="P430" s="256">
        <f t="shared" si="649"/>
        <v>0</v>
      </c>
      <c r="Q430" s="256">
        <f t="shared" si="649"/>
        <v>0</v>
      </c>
      <c r="R430" s="256">
        <f t="shared" si="649"/>
        <v>0</v>
      </c>
      <c r="S430" s="256">
        <f t="shared" si="649"/>
        <v>0</v>
      </c>
      <c r="T430" s="256">
        <f t="shared" si="649"/>
        <v>0</v>
      </c>
      <c r="U430" s="256">
        <f t="shared" si="649"/>
        <v>0</v>
      </c>
      <c r="V430" s="256">
        <f t="shared" si="650"/>
        <v>0</v>
      </c>
      <c r="W430" s="256">
        <f t="shared" si="650"/>
        <v>0</v>
      </c>
      <c r="X430" s="256">
        <f t="shared" si="650"/>
        <v>0</v>
      </c>
      <c r="Y430" s="256">
        <f t="shared" si="650"/>
        <v>0</v>
      </c>
      <c r="Z430" s="256">
        <f t="shared" si="650"/>
        <v>0</v>
      </c>
      <c r="AA430" s="256">
        <f t="shared" si="650"/>
        <v>0</v>
      </c>
      <c r="AB430" s="256">
        <f t="shared" si="650"/>
        <v>0</v>
      </c>
      <c r="AC430" s="256">
        <f t="shared" si="650"/>
        <v>0</v>
      </c>
      <c r="AD430" s="256">
        <f t="shared" si="650"/>
        <v>0</v>
      </c>
      <c r="AE430" s="256">
        <f t="shared" si="650"/>
        <v>0</v>
      </c>
      <c r="AF430" s="256">
        <f t="shared" si="650"/>
        <v>0</v>
      </c>
      <c r="AH430" s="264">
        <f t="shared" si="658"/>
        <v>0</v>
      </c>
      <c r="AI430" s="264">
        <f t="shared" si="659"/>
        <v>0</v>
      </c>
      <c r="AJ430" s="264">
        <f t="shared" si="660"/>
        <v>0</v>
      </c>
      <c r="AN430" s="264">
        <f t="shared" si="661"/>
        <v>0</v>
      </c>
    </row>
    <row r="431" spans="1:40">
      <c r="A431" s="145" t="s">
        <v>519</v>
      </c>
      <c r="B431" s="125" t="str">
        <f t="shared" si="655"/>
        <v>9210-05411</v>
      </c>
      <c r="C431" s="255" t="str">
        <f t="shared" si="656"/>
        <v>9210</v>
      </c>
      <c r="D431" s="256">
        <f>SUM($F431:K431)</f>
        <v>1.44</v>
      </c>
      <c r="E431" s="257">
        <f t="shared" si="657"/>
        <v>6.2098033821004144E-5</v>
      </c>
      <c r="F431" s="258">
        <f>'Div 9 history'!B431</f>
        <v>1.44</v>
      </c>
      <c r="G431" s="258">
        <f>'Div 9 history'!C431</f>
        <v>0</v>
      </c>
      <c r="H431" s="258">
        <f>'Div 9 history'!D431</f>
        <v>0</v>
      </c>
      <c r="I431" s="258">
        <f>'Div 9 history'!E431</f>
        <v>0</v>
      </c>
      <c r="J431" s="258">
        <f>'Div 9 history'!F431</f>
        <v>0</v>
      </c>
      <c r="K431" s="258">
        <f>'Div 9 history'!G431</f>
        <v>0</v>
      </c>
      <c r="L431" s="256">
        <f t="shared" si="649"/>
        <v>3.424667443467071</v>
      </c>
      <c r="M431" s="256">
        <f t="shared" si="649"/>
        <v>3.4319329134241285</v>
      </c>
      <c r="N431" s="256">
        <f t="shared" si="649"/>
        <v>3.0829109143331745</v>
      </c>
      <c r="O431" s="256">
        <f t="shared" si="649"/>
        <v>2.9794866390042922</v>
      </c>
      <c r="P431" s="256">
        <f t="shared" si="649"/>
        <v>3.6333168371056455</v>
      </c>
      <c r="Q431" s="256">
        <f t="shared" si="649"/>
        <v>4.5626797371528225</v>
      </c>
      <c r="R431" s="256">
        <f t="shared" si="649"/>
        <v>0.22229854147243064</v>
      </c>
      <c r="S431" s="256">
        <f t="shared" si="649"/>
        <v>0.38684591149132741</v>
      </c>
      <c r="T431" s="256">
        <f t="shared" si="649"/>
        <v>0.22277793829352882</v>
      </c>
      <c r="U431" s="256">
        <f t="shared" si="649"/>
        <v>0.14463128861182434</v>
      </c>
      <c r="V431" s="256">
        <f t="shared" si="650"/>
        <v>0.17618392057661472</v>
      </c>
      <c r="W431" s="256">
        <f t="shared" si="650"/>
        <v>0.28726239955427418</v>
      </c>
      <c r="X431" s="256">
        <f t="shared" si="650"/>
        <v>3.424667443467071</v>
      </c>
      <c r="Y431" s="256">
        <f t="shared" si="650"/>
        <v>3.4319329134241285</v>
      </c>
      <c r="Z431" s="256">
        <f t="shared" si="650"/>
        <v>3.0829109143331745</v>
      </c>
      <c r="AA431" s="256">
        <f t="shared" si="650"/>
        <v>2.9794866390042922</v>
      </c>
      <c r="AB431" s="256">
        <f t="shared" si="650"/>
        <v>3.6333168371056455</v>
      </c>
      <c r="AC431" s="256">
        <f t="shared" si="650"/>
        <v>4.5626797371528225</v>
      </c>
      <c r="AD431" s="256">
        <f t="shared" si="650"/>
        <v>0.22229854147243064</v>
      </c>
      <c r="AE431" s="256">
        <f t="shared" si="650"/>
        <v>0.38684591149132741</v>
      </c>
      <c r="AF431" s="256">
        <f t="shared" si="650"/>
        <v>0.22277793829352882</v>
      </c>
      <c r="AH431" s="264">
        <f t="shared" si="658"/>
        <v>22.554994484487136</v>
      </c>
      <c r="AI431" s="264">
        <f t="shared" si="659"/>
        <v>22.554994484487136</v>
      </c>
      <c r="AJ431" s="264">
        <f t="shared" si="660"/>
        <v>0</v>
      </c>
      <c r="AN431" s="264">
        <f t="shared" si="661"/>
        <v>0</v>
      </c>
    </row>
    <row r="432" spans="1:40">
      <c r="A432" s="145" t="s">
        <v>512</v>
      </c>
      <c r="B432" s="125" t="str">
        <f t="shared" si="655"/>
        <v>9260-05411</v>
      </c>
      <c r="C432" s="255" t="str">
        <f t="shared" si="656"/>
        <v>9260</v>
      </c>
      <c r="D432" s="256">
        <f>SUM($F432:K432)</f>
        <v>2420.4899999999998</v>
      </c>
      <c r="E432" s="257">
        <f t="shared" si="657"/>
        <v>0.10438032630791827</v>
      </c>
      <c r="F432" s="258">
        <f>'Div 9 history'!B432</f>
        <v>356.48</v>
      </c>
      <c r="G432" s="258">
        <f>'Div 9 history'!C432</f>
        <v>664.3</v>
      </c>
      <c r="H432" s="258">
        <f>'Div 9 history'!D432</f>
        <v>294.77999999999997</v>
      </c>
      <c r="I432" s="258">
        <f>'Div 9 history'!E432</f>
        <v>756.72</v>
      </c>
      <c r="J432" s="258">
        <f>'Div 9 history'!F432</f>
        <v>43.5</v>
      </c>
      <c r="K432" s="258">
        <f>'Div 9 history'!G432</f>
        <v>304.71000000000004</v>
      </c>
      <c r="L432" s="256">
        <f t="shared" si="649"/>
        <v>5756.5092362761179</v>
      </c>
      <c r="M432" s="256">
        <f t="shared" si="649"/>
        <v>5768.7217344541441</v>
      </c>
      <c r="N432" s="256">
        <f t="shared" si="649"/>
        <v>5182.0521104404897</v>
      </c>
      <c r="O432" s="256">
        <f t="shared" si="649"/>
        <v>5008.2066769746516</v>
      </c>
      <c r="P432" s="256">
        <f t="shared" si="649"/>
        <v>6107.2271326707241</v>
      </c>
      <c r="Q432" s="256">
        <f t="shared" si="649"/>
        <v>7669.3893590146063</v>
      </c>
      <c r="R432" s="256">
        <f t="shared" si="649"/>
        <v>373.66069211708583</v>
      </c>
      <c r="S432" s="256">
        <f t="shared" si="649"/>
        <v>650.24768076780765</v>
      </c>
      <c r="T432" s="256">
        <f t="shared" si="649"/>
        <v>374.46650823618302</v>
      </c>
      <c r="U432" s="256">
        <f t="shared" si="649"/>
        <v>243.11013039724628</v>
      </c>
      <c r="V432" s="256">
        <f t="shared" si="650"/>
        <v>296.14681799756261</v>
      </c>
      <c r="W432" s="256">
        <f t="shared" si="650"/>
        <v>482.85817048411462</v>
      </c>
      <c r="X432" s="256">
        <f t="shared" si="650"/>
        <v>5756.5092362761179</v>
      </c>
      <c r="Y432" s="256">
        <f t="shared" si="650"/>
        <v>5768.7217344541441</v>
      </c>
      <c r="Z432" s="256">
        <f t="shared" si="650"/>
        <v>5182.0521104404897</v>
      </c>
      <c r="AA432" s="256">
        <f t="shared" si="650"/>
        <v>5008.2066769746516</v>
      </c>
      <c r="AB432" s="256">
        <f t="shared" si="650"/>
        <v>6107.2271326707241</v>
      </c>
      <c r="AC432" s="256">
        <f t="shared" si="650"/>
        <v>7669.3893590146063</v>
      </c>
      <c r="AD432" s="256">
        <f t="shared" si="650"/>
        <v>373.66069211708583</v>
      </c>
      <c r="AE432" s="256">
        <f t="shared" si="650"/>
        <v>650.24768076780765</v>
      </c>
      <c r="AF432" s="256">
        <f t="shared" si="650"/>
        <v>374.46650823618302</v>
      </c>
      <c r="AH432" s="264">
        <f t="shared" si="658"/>
        <v>37912.596249830734</v>
      </c>
      <c r="AI432" s="264">
        <f t="shared" si="659"/>
        <v>37912.596249830734</v>
      </c>
      <c r="AJ432" s="264">
        <f t="shared" si="660"/>
        <v>0</v>
      </c>
      <c r="AN432" s="264">
        <f t="shared" si="661"/>
        <v>0</v>
      </c>
    </row>
    <row r="433" spans="1:40">
      <c r="A433" s="145" t="s">
        <v>693</v>
      </c>
      <c r="B433" s="125" t="str">
        <f t="shared" si="655"/>
        <v>8410-05411</v>
      </c>
      <c r="C433" s="255" t="str">
        <f t="shared" si="656"/>
        <v>8410</v>
      </c>
      <c r="D433" s="256">
        <f>SUM($F433:K433)</f>
        <v>125.26</v>
      </c>
      <c r="E433" s="257">
        <f t="shared" si="657"/>
        <v>5.4016664697354028E-3</v>
      </c>
      <c r="F433" s="258">
        <f>'Div 9 history'!B433</f>
        <v>0</v>
      </c>
      <c r="G433" s="258">
        <f>'Div 9 history'!C433</f>
        <v>0</v>
      </c>
      <c r="H433" s="258">
        <f>'Div 9 history'!D433</f>
        <v>125.26</v>
      </c>
      <c r="I433" s="258">
        <f>'Div 9 history'!E433</f>
        <v>0</v>
      </c>
      <c r="J433" s="258">
        <f>'Div 9 history'!F433</f>
        <v>0</v>
      </c>
      <c r="K433" s="258">
        <f>'Div 9 history'!G433</f>
        <v>0</v>
      </c>
      <c r="L433" s="256">
        <f t="shared" si="649"/>
        <v>297.89850275603152</v>
      </c>
      <c r="M433" s="256">
        <f t="shared" si="649"/>
        <v>298.53049773299057</v>
      </c>
      <c r="N433" s="256">
        <f t="shared" si="649"/>
        <v>268.17043133984271</v>
      </c>
      <c r="O433" s="256">
        <f t="shared" si="649"/>
        <v>259.17395583449843</v>
      </c>
      <c r="P433" s="256">
        <f t="shared" si="649"/>
        <v>316.04810209434248</v>
      </c>
      <c r="Q433" s="256">
        <f t="shared" si="649"/>
        <v>396.88976658039064</v>
      </c>
      <c r="R433" s="256">
        <f t="shared" si="649"/>
        <v>19.336885628358797</v>
      </c>
      <c r="S433" s="256">
        <f t="shared" si="649"/>
        <v>33.650221439863664</v>
      </c>
      <c r="T433" s="256">
        <f t="shared" si="649"/>
        <v>19.378586493505153</v>
      </c>
      <c r="U433" s="256">
        <f t="shared" si="649"/>
        <v>12.580913341331332</v>
      </c>
      <c r="V433" s="256">
        <f t="shared" si="650"/>
        <v>15.325554091268586</v>
      </c>
      <c r="W433" s="256">
        <f t="shared" si="650"/>
        <v>24.987839005672491</v>
      </c>
      <c r="X433" s="256">
        <f t="shared" si="650"/>
        <v>297.89850275603152</v>
      </c>
      <c r="Y433" s="256">
        <f t="shared" si="650"/>
        <v>298.53049773299057</v>
      </c>
      <c r="Z433" s="256">
        <f t="shared" si="650"/>
        <v>268.17043133984271</v>
      </c>
      <c r="AA433" s="256">
        <f t="shared" si="650"/>
        <v>259.17395583449843</v>
      </c>
      <c r="AB433" s="256">
        <f t="shared" si="650"/>
        <v>316.04810209434248</v>
      </c>
      <c r="AC433" s="256">
        <f t="shared" si="650"/>
        <v>396.88976658039064</v>
      </c>
      <c r="AD433" s="256">
        <f t="shared" si="650"/>
        <v>19.336885628358797</v>
      </c>
      <c r="AE433" s="256">
        <f t="shared" si="650"/>
        <v>33.650221439863664</v>
      </c>
      <c r="AF433" s="256">
        <f t="shared" si="650"/>
        <v>19.378586493505153</v>
      </c>
      <c r="AH433" s="264">
        <f t="shared" si="658"/>
        <v>1961.9712563380963</v>
      </c>
      <c r="AI433" s="264">
        <f t="shared" si="659"/>
        <v>1961.9712563380961</v>
      </c>
      <c r="AJ433" s="264">
        <f t="shared" si="660"/>
        <v>0</v>
      </c>
      <c r="AN433" s="264">
        <f t="shared" si="661"/>
        <v>0</v>
      </c>
    </row>
    <row r="434" spans="1:40">
      <c r="A434" s="145" t="s">
        <v>513</v>
      </c>
      <c r="B434" s="125" t="str">
        <f t="shared" si="655"/>
        <v>8700-05411</v>
      </c>
      <c r="C434" s="255" t="str">
        <f t="shared" si="656"/>
        <v>8700</v>
      </c>
      <c r="D434" s="256">
        <f>SUM($F434:K434)</f>
        <v>7696.79</v>
      </c>
      <c r="E434" s="257">
        <f t="shared" si="657"/>
        <v>0.33191355953692114</v>
      </c>
      <c r="F434" s="258">
        <f>'Div 9 history'!B434</f>
        <v>708.03</v>
      </c>
      <c r="G434" s="258">
        <f>'Div 9 history'!C434</f>
        <v>1752.95</v>
      </c>
      <c r="H434" s="258">
        <f>'Div 9 history'!D434</f>
        <v>1003.1600000000001</v>
      </c>
      <c r="I434" s="258">
        <f>'Div 9 history'!E434</f>
        <v>1039.8899999999999</v>
      </c>
      <c r="J434" s="258">
        <f>'Div 9 history'!F434</f>
        <v>1395.2399999999998</v>
      </c>
      <c r="K434" s="258">
        <f>'Div 9 history'!G434</f>
        <v>1797.5199999999998</v>
      </c>
      <c r="L434" s="256">
        <f t="shared" si="649"/>
        <v>18304.823702918693</v>
      </c>
      <c r="M434" s="256">
        <f t="shared" si="649"/>
        <v>18343.657589384511</v>
      </c>
      <c r="N434" s="256">
        <f t="shared" si="649"/>
        <v>16478.137428007245</v>
      </c>
      <c r="O434" s="256">
        <f t="shared" si="649"/>
        <v>15925.335394598504</v>
      </c>
      <c r="P434" s="256">
        <f t="shared" si="649"/>
        <v>19420.053262962749</v>
      </c>
      <c r="Q434" s="256">
        <f t="shared" si="649"/>
        <v>24387.491509805881</v>
      </c>
      <c r="R434" s="256">
        <f t="shared" si="649"/>
        <v>1188.1841604302704</v>
      </c>
      <c r="S434" s="256">
        <f t="shared" si="649"/>
        <v>2067.6887104912039</v>
      </c>
      <c r="T434" s="256">
        <f t="shared" si="649"/>
        <v>1190.7465331098954</v>
      </c>
      <c r="U434" s="256">
        <f t="shared" si="649"/>
        <v>773.05323324625226</v>
      </c>
      <c r="V434" s="256">
        <f t="shared" si="650"/>
        <v>941.70183198255711</v>
      </c>
      <c r="W434" s="256">
        <f t="shared" si="650"/>
        <v>1535.4155307398205</v>
      </c>
      <c r="X434" s="256">
        <f t="shared" si="650"/>
        <v>18304.823702918693</v>
      </c>
      <c r="Y434" s="256">
        <f t="shared" si="650"/>
        <v>18343.657589384511</v>
      </c>
      <c r="Z434" s="256">
        <f t="shared" si="650"/>
        <v>16478.137428007245</v>
      </c>
      <c r="AA434" s="256">
        <f t="shared" si="650"/>
        <v>15925.335394598504</v>
      </c>
      <c r="AB434" s="256">
        <f t="shared" si="650"/>
        <v>19420.053262962749</v>
      </c>
      <c r="AC434" s="256">
        <f t="shared" si="650"/>
        <v>24387.491509805881</v>
      </c>
      <c r="AD434" s="256">
        <f t="shared" si="650"/>
        <v>1188.1841604302704</v>
      </c>
      <c r="AE434" s="256">
        <f t="shared" si="650"/>
        <v>2067.6887104912039</v>
      </c>
      <c r="AF434" s="256">
        <f t="shared" si="650"/>
        <v>1190.7465331098954</v>
      </c>
      <c r="AH434" s="264">
        <f t="shared" si="658"/>
        <v>120556.28888767758</v>
      </c>
      <c r="AI434" s="264">
        <f t="shared" si="659"/>
        <v>120556.28888767758</v>
      </c>
      <c r="AJ434" s="264">
        <f t="shared" si="660"/>
        <v>0</v>
      </c>
      <c r="AN434" s="264">
        <f t="shared" si="661"/>
        <v>0</v>
      </c>
    </row>
    <row r="435" spans="1:40">
      <c r="A435" s="145" t="s">
        <v>514</v>
      </c>
      <c r="B435" s="125" t="str">
        <f t="shared" si="655"/>
        <v>8740-05411</v>
      </c>
      <c r="C435" s="255" t="str">
        <f t="shared" si="656"/>
        <v>8740</v>
      </c>
      <c r="D435" s="256">
        <f>SUM($F435:K435)</f>
        <v>432.59000000000003</v>
      </c>
      <c r="E435" s="257">
        <f t="shared" si="657"/>
        <v>1.8654853090714019E-2</v>
      </c>
      <c r="F435" s="258">
        <f>'Div 9 history'!B435</f>
        <v>16.59</v>
      </c>
      <c r="G435" s="258">
        <f>'Div 9 history'!C435</f>
        <v>17.510000000000002</v>
      </c>
      <c r="H435" s="258">
        <f>'Div 9 history'!D435</f>
        <v>108.8</v>
      </c>
      <c r="I435" s="258">
        <f>'Div 9 history'!E435</f>
        <v>25.32</v>
      </c>
      <c r="J435" s="258">
        <f>'Div 9 history'!F435</f>
        <v>60.09</v>
      </c>
      <c r="K435" s="258">
        <f>'Div 9 history'!G435</f>
        <v>204.28</v>
      </c>
      <c r="L435" s="256">
        <f t="shared" si="649"/>
        <v>1028.8033953954309</v>
      </c>
      <c r="M435" s="256">
        <f t="shared" si="649"/>
        <v>1030.9860132070444</v>
      </c>
      <c r="N435" s="256">
        <f t="shared" si="649"/>
        <v>926.13641141068626</v>
      </c>
      <c r="O435" s="256">
        <f t="shared" si="649"/>
        <v>895.06675358810207</v>
      </c>
      <c r="P435" s="256">
        <f t="shared" si="649"/>
        <v>1091.4837017802301</v>
      </c>
      <c r="Q435" s="256">
        <f t="shared" si="649"/>
        <v>1370.6733524270414</v>
      </c>
      <c r="R435" s="256">
        <f t="shared" si="649"/>
        <v>66.780643094138043</v>
      </c>
      <c r="S435" s="256">
        <f t="shared" si="649"/>
        <v>116.21227281391204</v>
      </c>
      <c r="T435" s="256">
        <f t="shared" si="649"/>
        <v>66.924658559998363</v>
      </c>
      <c r="U435" s="256">
        <f t="shared" si="649"/>
        <v>43.448645236520207</v>
      </c>
      <c r="V435" s="256">
        <f t="shared" si="650"/>
        <v>52.927362640442901</v>
      </c>
      <c r="W435" s="256">
        <f t="shared" si="650"/>
        <v>86.296417654988531</v>
      </c>
      <c r="X435" s="256">
        <f t="shared" si="650"/>
        <v>1028.8033953954309</v>
      </c>
      <c r="Y435" s="256">
        <f t="shared" si="650"/>
        <v>1030.9860132070444</v>
      </c>
      <c r="Z435" s="256">
        <f t="shared" si="650"/>
        <v>926.13641141068626</v>
      </c>
      <c r="AA435" s="256">
        <f t="shared" si="650"/>
        <v>895.06675358810207</v>
      </c>
      <c r="AB435" s="256">
        <f t="shared" si="650"/>
        <v>1091.4837017802301</v>
      </c>
      <c r="AC435" s="256">
        <f t="shared" si="650"/>
        <v>1370.6733524270414</v>
      </c>
      <c r="AD435" s="256">
        <f t="shared" si="650"/>
        <v>66.780643094138043</v>
      </c>
      <c r="AE435" s="256">
        <f t="shared" si="650"/>
        <v>116.21227281391204</v>
      </c>
      <c r="AF435" s="256">
        <f t="shared" si="650"/>
        <v>66.924658559998363</v>
      </c>
      <c r="AH435" s="264">
        <f t="shared" si="658"/>
        <v>6775.7396278085353</v>
      </c>
      <c r="AI435" s="264">
        <f t="shared" si="659"/>
        <v>6775.7396278085353</v>
      </c>
      <c r="AJ435" s="264">
        <f t="shared" si="660"/>
        <v>0</v>
      </c>
      <c r="AN435" s="264">
        <f t="shared" si="661"/>
        <v>0</v>
      </c>
    </row>
    <row r="436" spans="1:40">
      <c r="A436" s="145" t="s">
        <v>515</v>
      </c>
      <c r="B436" s="125" t="str">
        <f t="shared" si="655"/>
        <v>8750-05411</v>
      </c>
      <c r="C436" s="255" t="str">
        <f t="shared" si="656"/>
        <v>8750</v>
      </c>
      <c r="D436" s="256">
        <f>SUM($F436:K436)</f>
        <v>129.03</v>
      </c>
      <c r="E436" s="257">
        <f t="shared" si="657"/>
        <v>5.5642425721695588E-3</v>
      </c>
      <c r="F436" s="258">
        <f>'Div 9 history'!B436</f>
        <v>0</v>
      </c>
      <c r="G436" s="258">
        <f>'Div 9 history'!C436</f>
        <v>0</v>
      </c>
      <c r="H436" s="258">
        <f>'Div 9 history'!D436</f>
        <v>0</v>
      </c>
      <c r="I436" s="258">
        <f>'Div 9 history'!E436</f>
        <v>0</v>
      </c>
      <c r="J436" s="258">
        <f>'Div 9 history'!F436</f>
        <v>129.03</v>
      </c>
      <c r="K436" s="258">
        <f>'Div 9 history'!G436</f>
        <v>0</v>
      </c>
      <c r="L436" s="256">
        <f t="shared" si="649"/>
        <v>306.86447238233069</v>
      </c>
      <c r="M436" s="256">
        <f t="shared" si="649"/>
        <v>307.5154887632745</v>
      </c>
      <c r="N436" s="256">
        <f t="shared" si="649"/>
        <v>276.24166338639549</v>
      </c>
      <c r="O436" s="256">
        <f t="shared" si="649"/>
        <v>266.97441738244709</v>
      </c>
      <c r="P436" s="256">
        <f t="shared" si="649"/>
        <v>325.56032742482046</v>
      </c>
      <c r="Q436" s="256">
        <f t="shared" si="649"/>
        <v>408.83511561446431</v>
      </c>
      <c r="R436" s="256">
        <f t="shared" si="649"/>
        <v>19.918875559852587</v>
      </c>
      <c r="S436" s="256">
        <f t="shared" si="649"/>
        <v>34.66300552758748</v>
      </c>
      <c r="T436" s="256">
        <f t="shared" si="649"/>
        <v>19.961831512509736</v>
      </c>
      <c r="U436" s="256">
        <f t="shared" si="649"/>
        <v>12.959566089988675</v>
      </c>
      <c r="V436" s="256">
        <f t="shared" si="650"/>
        <v>15.786813383333747</v>
      </c>
      <c r="W436" s="256">
        <f t="shared" si="650"/>
        <v>25.739907926727774</v>
      </c>
      <c r="X436" s="256">
        <f t="shared" si="650"/>
        <v>306.86447238233069</v>
      </c>
      <c r="Y436" s="256">
        <f t="shared" si="650"/>
        <v>307.5154887632745</v>
      </c>
      <c r="Z436" s="256">
        <f t="shared" si="650"/>
        <v>276.24166338639549</v>
      </c>
      <c r="AA436" s="256">
        <f t="shared" si="650"/>
        <v>266.97441738244709</v>
      </c>
      <c r="AB436" s="256">
        <f t="shared" si="650"/>
        <v>325.56032742482046</v>
      </c>
      <c r="AC436" s="256">
        <f t="shared" si="650"/>
        <v>408.83511561446431</v>
      </c>
      <c r="AD436" s="256">
        <f t="shared" si="650"/>
        <v>19.918875559852587</v>
      </c>
      <c r="AE436" s="256">
        <f t="shared" si="650"/>
        <v>34.66300552758748</v>
      </c>
      <c r="AF436" s="256">
        <f t="shared" si="650"/>
        <v>19.961831512509736</v>
      </c>
      <c r="AH436" s="264">
        <f t="shared" si="658"/>
        <v>2021.0214849537326</v>
      </c>
      <c r="AI436" s="264">
        <f t="shared" si="659"/>
        <v>2021.0214849537326</v>
      </c>
      <c r="AJ436" s="264">
        <f t="shared" si="660"/>
        <v>0</v>
      </c>
      <c r="AN436" s="264">
        <f t="shared" si="661"/>
        <v>0</v>
      </c>
    </row>
    <row r="437" spans="1:40">
      <c r="A437" s="145" t="s">
        <v>516</v>
      </c>
      <c r="B437" s="125" t="str">
        <f t="shared" si="655"/>
        <v>8780-05411</v>
      </c>
      <c r="C437" s="255" t="str">
        <f t="shared" si="656"/>
        <v>8780</v>
      </c>
      <c r="D437" s="256">
        <f>SUM($F437:K437)</f>
        <v>833.64</v>
      </c>
      <c r="E437" s="257">
        <f t="shared" si="657"/>
        <v>3.5949586746209648E-2</v>
      </c>
      <c r="F437" s="258">
        <f>'Div 9 history'!B437</f>
        <v>163.29000000000002</v>
      </c>
      <c r="G437" s="258">
        <f>'Div 9 history'!C437</f>
        <v>121.49000000000001</v>
      </c>
      <c r="H437" s="258">
        <f>'Div 9 history'!D437</f>
        <v>137.76999999999998</v>
      </c>
      <c r="I437" s="258">
        <f>'Div 9 history'!E437</f>
        <v>81.96</v>
      </c>
      <c r="J437" s="258">
        <f>'Div 9 history'!F437</f>
        <v>323.83000000000004</v>
      </c>
      <c r="K437" s="258">
        <f>'Div 9 history'!G437</f>
        <v>5.3</v>
      </c>
      <c r="L437" s="256">
        <f t="shared" si="649"/>
        <v>1982.5970608138118</v>
      </c>
      <c r="M437" s="256">
        <f t="shared" si="649"/>
        <v>1986.8031624631183</v>
      </c>
      <c r="N437" s="256">
        <f t="shared" si="649"/>
        <v>1784.7485101560471</v>
      </c>
      <c r="O437" s="256">
        <f t="shared" si="649"/>
        <v>1724.874473430235</v>
      </c>
      <c r="P437" s="256">
        <f t="shared" si="649"/>
        <v>2103.3876722810764</v>
      </c>
      <c r="Q437" s="256">
        <f t="shared" si="649"/>
        <v>2641.4113445000544</v>
      </c>
      <c r="R437" s="256">
        <f t="shared" si="649"/>
        <v>128.69233063408132</v>
      </c>
      <c r="S437" s="256">
        <f t="shared" si="649"/>
        <v>223.95154559418759</v>
      </c>
      <c r="T437" s="256">
        <f t="shared" si="649"/>
        <v>128.96986144376206</v>
      </c>
      <c r="U437" s="256">
        <f t="shared" si="649"/>
        <v>83.729463498861961</v>
      </c>
      <c r="V437" s="256">
        <f t="shared" si="650"/>
        <v>101.99580802047853</v>
      </c>
      <c r="W437" s="256">
        <f t="shared" si="650"/>
        <v>166.30099080862854</v>
      </c>
      <c r="X437" s="256">
        <f t="shared" si="650"/>
        <v>1982.5970608138118</v>
      </c>
      <c r="Y437" s="256">
        <f t="shared" si="650"/>
        <v>1986.8031624631183</v>
      </c>
      <c r="Z437" s="256">
        <f t="shared" si="650"/>
        <v>1784.7485101560471</v>
      </c>
      <c r="AA437" s="256">
        <f t="shared" si="650"/>
        <v>1724.874473430235</v>
      </c>
      <c r="AB437" s="256">
        <f t="shared" si="650"/>
        <v>2103.3876722810764</v>
      </c>
      <c r="AC437" s="256">
        <f t="shared" si="650"/>
        <v>2641.4113445000544</v>
      </c>
      <c r="AD437" s="256">
        <f t="shared" si="650"/>
        <v>128.69233063408132</v>
      </c>
      <c r="AE437" s="256">
        <f t="shared" si="650"/>
        <v>223.95154559418759</v>
      </c>
      <c r="AF437" s="256">
        <f t="shared" si="650"/>
        <v>128.96986144376206</v>
      </c>
      <c r="AH437" s="264">
        <f t="shared" si="658"/>
        <v>13057.462223644343</v>
      </c>
      <c r="AI437" s="264">
        <f t="shared" si="659"/>
        <v>13057.462223644343</v>
      </c>
      <c r="AJ437" s="264">
        <f t="shared" si="660"/>
        <v>0</v>
      </c>
      <c r="AN437" s="264">
        <f t="shared" si="661"/>
        <v>0</v>
      </c>
    </row>
    <row r="438" spans="1:40">
      <c r="A438" s="145" t="s">
        <v>1054</v>
      </c>
      <c r="B438" s="125" t="str">
        <f t="shared" si="655"/>
        <v>8410-05412</v>
      </c>
      <c r="C438" s="255" t="str">
        <f t="shared" si="656"/>
        <v>8410</v>
      </c>
      <c r="D438" s="256">
        <f>SUM($F438:K438)</f>
        <v>0</v>
      </c>
      <c r="E438" s="257">
        <f t="shared" si="657"/>
        <v>0</v>
      </c>
      <c r="F438" s="258">
        <f>'Div 9 history'!B438</f>
        <v>0</v>
      </c>
      <c r="G438" s="258">
        <f>'Div 9 history'!C438</f>
        <v>0</v>
      </c>
      <c r="H438" s="258">
        <f>'Div 9 history'!D438</f>
        <v>0</v>
      </c>
      <c r="I438" s="258">
        <f>'Div 9 history'!E438</f>
        <v>0</v>
      </c>
      <c r="J438" s="258">
        <f>'Div 9 history'!F438</f>
        <v>0</v>
      </c>
      <c r="K438" s="258">
        <f>'Div 9 history'!G438</f>
        <v>0</v>
      </c>
      <c r="L438" s="256">
        <f t="shared" si="649"/>
        <v>0</v>
      </c>
      <c r="M438" s="256">
        <f t="shared" si="649"/>
        <v>0</v>
      </c>
      <c r="N438" s="256">
        <f t="shared" si="649"/>
        <v>0</v>
      </c>
      <c r="O438" s="256">
        <f t="shared" si="649"/>
        <v>0</v>
      </c>
      <c r="P438" s="256">
        <f t="shared" si="649"/>
        <v>0</v>
      </c>
      <c r="Q438" s="256">
        <f t="shared" si="649"/>
        <v>0</v>
      </c>
      <c r="R438" s="256">
        <f t="shared" si="649"/>
        <v>0</v>
      </c>
      <c r="S438" s="256">
        <f t="shared" si="649"/>
        <v>0</v>
      </c>
      <c r="T438" s="256">
        <f t="shared" si="649"/>
        <v>0</v>
      </c>
      <c r="U438" s="256">
        <f t="shared" si="649"/>
        <v>0</v>
      </c>
      <c r="V438" s="256">
        <f t="shared" si="650"/>
        <v>0</v>
      </c>
      <c r="W438" s="256">
        <f t="shared" si="650"/>
        <v>0</v>
      </c>
      <c r="X438" s="256">
        <f t="shared" si="650"/>
        <v>0</v>
      </c>
      <c r="Y438" s="256">
        <f t="shared" si="650"/>
        <v>0</v>
      </c>
      <c r="Z438" s="256">
        <f t="shared" si="650"/>
        <v>0</v>
      </c>
      <c r="AA438" s="256">
        <f t="shared" si="650"/>
        <v>0</v>
      </c>
      <c r="AB438" s="256">
        <f t="shared" si="650"/>
        <v>0</v>
      </c>
      <c r="AC438" s="256">
        <f t="shared" si="650"/>
        <v>0</v>
      </c>
      <c r="AD438" s="256">
        <f t="shared" si="650"/>
        <v>0</v>
      </c>
      <c r="AE438" s="256">
        <f t="shared" si="650"/>
        <v>0</v>
      </c>
      <c r="AF438" s="256">
        <f t="shared" si="650"/>
        <v>0</v>
      </c>
      <c r="AH438" s="264">
        <f t="shared" si="658"/>
        <v>0</v>
      </c>
      <c r="AI438" s="264">
        <f t="shared" si="659"/>
        <v>0</v>
      </c>
      <c r="AJ438" s="264">
        <f t="shared" si="660"/>
        <v>0</v>
      </c>
      <c r="AN438" s="264">
        <f t="shared" si="661"/>
        <v>0</v>
      </c>
    </row>
    <row r="439" spans="1:40">
      <c r="A439" s="145" t="s">
        <v>517</v>
      </c>
      <c r="B439" s="125" t="str">
        <f t="shared" si="655"/>
        <v>8700-05412</v>
      </c>
      <c r="C439" s="255" t="str">
        <f t="shared" si="656"/>
        <v>8700</v>
      </c>
      <c r="D439" s="256">
        <f>SUM($F439:K439)</f>
        <v>0</v>
      </c>
      <c r="E439" s="257">
        <f t="shared" si="657"/>
        <v>0</v>
      </c>
      <c r="F439" s="258">
        <f>'Div 9 history'!B439</f>
        <v>0</v>
      </c>
      <c r="G439" s="258">
        <f>'Div 9 history'!C439</f>
        <v>0</v>
      </c>
      <c r="H439" s="258">
        <f>'Div 9 history'!D439</f>
        <v>0</v>
      </c>
      <c r="I439" s="258">
        <f>'Div 9 history'!E439</f>
        <v>0</v>
      </c>
      <c r="J439" s="258">
        <f>'Div 9 history'!F439</f>
        <v>0</v>
      </c>
      <c r="K439" s="258">
        <f>'Div 9 history'!G439</f>
        <v>0</v>
      </c>
      <c r="L439" s="256">
        <f t="shared" si="649"/>
        <v>0</v>
      </c>
      <c r="M439" s="256">
        <f t="shared" si="649"/>
        <v>0</v>
      </c>
      <c r="N439" s="256">
        <f t="shared" si="649"/>
        <v>0</v>
      </c>
      <c r="O439" s="256">
        <f t="shared" si="649"/>
        <v>0</v>
      </c>
      <c r="P439" s="256">
        <f t="shared" si="649"/>
        <v>0</v>
      </c>
      <c r="Q439" s="256">
        <f t="shared" si="649"/>
        <v>0</v>
      </c>
      <c r="R439" s="256">
        <f t="shared" si="649"/>
        <v>0</v>
      </c>
      <c r="S439" s="256">
        <f t="shared" si="649"/>
        <v>0</v>
      </c>
      <c r="T439" s="256">
        <f t="shared" si="649"/>
        <v>0</v>
      </c>
      <c r="U439" s="256">
        <f t="shared" si="649"/>
        <v>0</v>
      </c>
      <c r="V439" s="256">
        <f t="shared" si="650"/>
        <v>0</v>
      </c>
      <c r="W439" s="256">
        <f t="shared" si="650"/>
        <v>0</v>
      </c>
      <c r="X439" s="256">
        <f t="shared" si="650"/>
        <v>0</v>
      </c>
      <c r="Y439" s="256">
        <f t="shared" si="650"/>
        <v>0</v>
      </c>
      <c r="Z439" s="256">
        <f t="shared" si="650"/>
        <v>0</v>
      </c>
      <c r="AA439" s="256">
        <f t="shared" si="650"/>
        <v>0</v>
      </c>
      <c r="AB439" s="256">
        <f t="shared" si="650"/>
        <v>0</v>
      </c>
      <c r="AC439" s="256">
        <f t="shared" si="650"/>
        <v>0</v>
      </c>
      <c r="AD439" s="256">
        <f t="shared" si="650"/>
        <v>0</v>
      </c>
      <c r="AE439" s="256">
        <f t="shared" si="650"/>
        <v>0</v>
      </c>
      <c r="AF439" s="256">
        <f t="shared" si="650"/>
        <v>0</v>
      </c>
      <c r="AH439" s="264">
        <f t="shared" si="658"/>
        <v>0</v>
      </c>
      <c r="AI439" s="264">
        <f t="shared" si="659"/>
        <v>0</v>
      </c>
      <c r="AJ439" s="264">
        <f t="shared" si="660"/>
        <v>0</v>
      </c>
      <c r="AN439" s="264">
        <f t="shared" si="661"/>
        <v>0</v>
      </c>
    </row>
    <row r="440" spans="1:40">
      <c r="A440" s="145" t="s">
        <v>758</v>
      </c>
      <c r="B440" s="125" t="str">
        <f t="shared" si="655"/>
        <v>9030-05412</v>
      </c>
      <c r="C440" s="255" t="str">
        <f t="shared" si="656"/>
        <v>9030</v>
      </c>
      <c r="D440" s="256">
        <f>SUM($F440:K440)</f>
        <v>0</v>
      </c>
      <c r="E440" s="257">
        <f t="shared" si="657"/>
        <v>0</v>
      </c>
      <c r="F440" s="258">
        <f>'Div 9 history'!B440</f>
        <v>0</v>
      </c>
      <c r="G440" s="258">
        <f>'Div 9 history'!C440</f>
        <v>0</v>
      </c>
      <c r="H440" s="258">
        <f>'Div 9 history'!D440</f>
        <v>0</v>
      </c>
      <c r="I440" s="258">
        <f>'Div 9 history'!E440</f>
        <v>0</v>
      </c>
      <c r="J440" s="258">
        <f>'Div 9 history'!F440</f>
        <v>0</v>
      </c>
      <c r="K440" s="258">
        <f>'Div 9 history'!G440</f>
        <v>0</v>
      </c>
      <c r="L440" s="256">
        <f t="shared" si="649"/>
        <v>0</v>
      </c>
      <c r="M440" s="256">
        <f t="shared" si="649"/>
        <v>0</v>
      </c>
      <c r="N440" s="256">
        <f t="shared" si="649"/>
        <v>0</v>
      </c>
      <c r="O440" s="256">
        <f t="shared" si="649"/>
        <v>0</v>
      </c>
      <c r="P440" s="256">
        <f t="shared" si="649"/>
        <v>0</v>
      </c>
      <c r="Q440" s="256">
        <f t="shared" si="649"/>
        <v>0</v>
      </c>
      <c r="R440" s="256">
        <f t="shared" si="649"/>
        <v>0</v>
      </c>
      <c r="S440" s="256">
        <f t="shared" si="649"/>
        <v>0</v>
      </c>
      <c r="T440" s="256">
        <f t="shared" si="649"/>
        <v>0</v>
      </c>
      <c r="U440" s="256">
        <f t="shared" si="649"/>
        <v>0</v>
      </c>
      <c r="V440" s="256">
        <f t="shared" si="650"/>
        <v>0</v>
      </c>
      <c r="W440" s="256">
        <f t="shared" si="650"/>
        <v>0</v>
      </c>
      <c r="X440" s="256">
        <f t="shared" si="650"/>
        <v>0</v>
      </c>
      <c r="Y440" s="256">
        <f t="shared" si="650"/>
        <v>0</v>
      </c>
      <c r="Z440" s="256">
        <f t="shared" si="650"/>
        <v>0</v>
      </c>
      <c r="AA440" s="256">
        <f t="shared" si="650"/>
        <v>0</v>
      </c>
      <c r="AB440" s="256">
        <f t="shared" si="650"/>
        <v>0</v>
      </c>
      <c r="AC440" s="256">
        <f t="shared" si="650"/>
        <v>0</v>
      </c>
      <c r="AD440" s="256">
        <f t="shared" si="650"/>
        <v>0</v>
      </c>
      <c r="AE440" s="256">
        <f t="shared" si="650"/>
        <v>0</v>
      </c>
      <c r="AF440" s="256">
        <f t="shared" si="650"/>
        <v>0</v>
      </c>
      <c r="AH440" s="264">
        <f t="shared" si="658"/>
        <v>0</v>
      </c>
      <c r="AI440" s="264">
        <f t="shared" si="659"/>
        <v>0</v>
      </c>
      <c r="AJ440" s="264">
        <f t="shared" si="660"/>
        <v>0</v>
      </c>
      <c r="AN440" s="264">
        <f t="shared" si="661"/>
        <v>0</v>
      </c>
    </row>
    <row r="441" spans="1:40">
      <c r="A441" s="145" t="s">
        <v>1055</v>
      </c>
      <c r="B441" s="125" t="str">
        <f t="shared" si="655"/>
        <v>9090-05412</v>
      </c>
      <c r="C441" s="255" t="str">
        <f t="shared" si="656"/>
        <v>9090</v>
      </c>
      <c r="D441" s="256">
        <f>SUM($F441:K441)</f>
        <v>0</v>
      </c>
      <c r="E441" s="257">
        <f t="shared" si="657"/>
        <v>0</v>
      </c>
      <c r="F441" s="258">
        <f>'Div 9 history'!B441</f>
        <v>0</v>
      </c>
      <c r="G441" s="258">
        <f>'Div 9 history'!C441</f>
        <v>0</v>
      </c>
      <c r="H441" s="258">
        <f>'Div 9 history'!D441</f>
        <v>0</v>
      </c>
      <c r="I441" s="258">
        <f>'Div 9 history'!E441</f>
        <v>0</v>
      </c>
      <c r="J441" s="258">
        <f>'Div 9 history'!F441</f>
        <v>0</v>
      </c>
      <c r="K441" s="258">
        <f>'Div 9 history'!G441</f>
        <v>0</v>
      </c>
      <c r="L441" s="256">
        <f t="shared" si="649"/>
        <v>0</v>
      </c>
      <c r="M441" s="256">
        <f t="shared" si="649"/>
        <v>0</v>
      </c>
      <c r="N441" s="256">
        <f t="shared" si="649"/>
        <v>0</v>
      </c>
      <c r="O441" s="256">
        <f t="shared" si="649"/>
        <v>0</v>
      </c>
      <c r="P441" s="256">
        <f t="shared" si="649"/>
        <v>0</v>
      </c>
      <c r="Q441" s="256">
        <f t="shared" si="649"/>
        <v>0</v>
      </c>
      <c r="R441" s="256">
        <f t="shared" si="649"/>
        <v>0</v>
      </c>
      <c r="S441" s="256">
        <f t="shared" si="649"/>
        <v>0</v>
      </c>
      <c r="T441" s="256">
        <f t="shared" si="649"/>
        <v>0</v>
      </c>
      <c r="U441" s="256">
        <f t="shared" si="649"/>
        <v>0</v>
      </c>
      <c r="V441" s="256">
        <f t="shared" si="650"/>
        <v>0</v>
      </c>
      <c r="W441" s="256">
        <f t="shared" si="650"/>
        <v>0</v>
      </c>
      <c r="X441" s="256">
        <f t="shared" si="650"/>
        <v>0</v>
      </c>
      <c r="Y441" s="256">
        <f t="shared" si="650"/>
        <v>0</v>
      </c>
      <c r="Z441" s="256">
        <f t="shared" si="650"/>
        <v>0</v>
      </c>
      <c r="AA441" s="256">
        <f t="shared" si="650"/>
        <v>0</v>
      </c>
      <c r="AB441" s="256">
        <f t="shared" si="650"/>
        <v>0</v>
      </c>
      <c r="AC441" s="256">
        <f t="shared" si="650"/>
        <v>0</v>
      </c>
      <c r="AD441" s="256">
        <f t="shared" si="650"/>
        <v>0</v>
      </c>
      <c r="AE441" s="256">
        <f t="shared" si="650"/>
        <v>0</v>
      </c>
      <c r="AF441" s="256">
        <f t="shared" si="650"/>
        <v>0</v>
      </c>
      <c r="AH441" s="264">
        <f t="shared" si="658"/>
        <v>0</v>
      </c>
      <c r="AI441" s="264">
        <f t="shared" si="659"/>
        <v>0</v>
      </c>
      <c r="AJ441" s="264">
        <f t="shared" si="660"/>
        <v>0</v>
      </c>
      <c r="AN441" s="264">
        <f t="shared" si="661"/>
        <v>0</v>
      </c>
    </row>
    <row r="442" spans="1:40">
      <c r="A442" s="145" t="s">
        <v>525</v>
      </c>
      <c r="B442" s="125" t="str">
        <f t="shared" si="655"/>
        <v>9210-05412</v>
      </c>
      <c r="C442" s="255" t="str">
        <f t="shared" si="656"/>
        <v>9210</v>
      </c>
      <c r="D442" s="256">
        <f>SUM($F442:K442)</f>
        <v>0</v>
      </c>
      <c r="E442" s="257">
        <f t="shared" si="657"/>
        <v>0</v>
      </c>
      <c r="F442" s="258">
        <f>'Div 9 history'!B442</f>
        <v>0</v>
      </c>
      <c r="G442" s="258">
        <f>'Div 9 history'!C442</f>
        <v>0</v>
      </c>
      <c r="H442" s="258">
        <f>'Div 9 history'!D442</f>
        <v>0</v>
      </c>
      <c r="I442" s="258">
        <f>'Div 9 history'!E442</f>
        <v>0</v>
      </c>
      <c r="J442" s="258">
        <f>'Div 9 history'!F442</f>
        <v>0</v>
      </c>
      <c r="K442" s="258">
        <f>'Div 9 history'!G442</f>
        <v>0</v>
      </c>
      <c r="L442" s="256">
        <f t="shared" ref="L442:T465" si="662">$E442*L$466</f>
        <v>0</v>
      </c>
      <c r="M442" s="256">
        <f t="shared" si="662"/>
        <v>0</v>
      </c>
      <c r="N442" s="256">
        <f t="shared" si="662"/>
        <v>0</v>
      </c>
      <c r="O442" s="256">
        <f t="shared" si="662"/>
        <v>0</v>
      </c>
      <c r="P442" s="256">
        <f t="shared" si="662"/>
        <v>0</v>
      </c>
      <c r="Q442" s="256">
        <f t="shared" si="662"/>
        <v>0</v>
      </c>
      <c r="R442" s="256">
        <f t="shared" ref="R442:AA451" si="663">$E442*R$466</f>
        <v>0</v>
      </c>
      <c r="S442" s="256">
        <f t="shared" si="663"/>
        <v>0</v>
      </c>
      <c r="T442" s="256">
        <f t="shared" si="663"/>
        <v>0</v>
      </c>
      <c r="U442" s="256">
        <f t="shared" si="663"/>
        <v>0</v>
      </c>
      <c r="V442" s="256">
        <f t="shared" si="663"/>
        <v>0</v>
      </c>
      <c r="W442" s="256">
        <f t="shared" si="663"/>
        <v>0</v>
      </c>
      <c r="X442" s="256">
        <f t="shared" si="663"/>
        <v>0</v>
      </c>
      <c r="Y442" s="256">
        <f t="shared" si="663"/>
        <v>0</v>
      </c>
      <c r="Z442" s="256">
        <f t="shared" si="663"/>
        <v>0</v>
      </c>
      <c r="AA442" s="256">
        <f t="shared" si="663"/>
        <v>0</v>
      </c>
      <c r="AB442" s="256">
        <f t="shared" ref="V442:AF451" si="664">$E442*AB$466</f>
        <v>0</v>
      </c>
      <c r="AC442" s="256">
        <f t="shared" si="664"/>
        <v>0</v>
      </c>
      <c r="AD442" s="256">
        <f t="shared" si="664"/>
        <v>0</v>
      </c>
      <c r="AE442" s="256">
        <f t="shared" si="664"/>
        <v>0</v>
      </c>
      <c r="AF442" s="256">
        <f t="shared" si="664"/>
        <v>0</v>
      </c>
      <c r="AH442" s="264">
        <f t="shared" si="658"/>
        <v>0</v>
      </c>
      <c r="AI442" s="264">
        <f t="shared" si="659"/>
        <v>0</v>
      </c>
      <c r="AJ442" s="264">
        <f t="shared" si="660"/>
        <v>0</v>
      </c>
      <c r="AN442" s="264">
        <f t="shared" si="661"/>
        <v>0</v>
      </c>
    </row>
    <row r="443" spans="1:40">
      <c r="A443" s="145" t="s">
        <v>1056</v>
      </c>
      <c r="B443" s="125" t="str">
        <f t="shared" si="655"/>
        <v>8410-05413</v>
      </c>
      <c r="C443" s="255" t="str">
        <f t="shared" si="656"/>
        <v>8410</v>
      </c>
      <c r="D443" s="256">
        <f>SUM($F443:K443)</f>
        <v>0</v>
      </c>
      <c r="E443" s="257">
        <f t="shared" si="657"/>
        <v>0</v>
      </c>
      <c r="F443" s="258">
        <f>'Div 9 history'!B443</f>
        <v>0</v>
      </c>
      <c r="G443" s="258">
        <f>'Div 9 history'!C443</f>
        <v>0</v>
      </c>
      <c r="H443" s="258">
        <f>'Div 9 history'!D443</f>
        <v>0</v>
      </c>
      <c r="I443" s="258">
        <f>'Div 9 history'!E443</f>
        <v>0</v>
      </c>
      <c r="J443" s="258">
        <f>'Div 9 history'!F443</f>
        <v>0</v>
      </c>
      <c r="K443" s="258">
        <f>'Div 9 history'!G443</f>
        <v>0</v>
      </c>
      <c r="L443" s="256">
        <f t="shared" si="662"/>
        <v>0</v>
      </c>
      <c r="M443" s="256">
        <f t="shared" si="662"/>
        <v>0</v>
      </c>
      <c r="N443" s="256">
        <f t="shared" si="662"/>
        <v>0</v>
      </c>
      <c r="O443" s="256">
        <f t="shared" si="662"/>
        <v>0</v>
      </c>
      <c r="P443" s="256">
        <f t="shared" si="662"/>
        <v>0</v>
      </c>
      <c r="Q443" s="256">
        <f t="shared" si="662"/>
        <v>0</v>
      </c>
      <c r="R443" s="256">
        <f t="shared" si="663"/>
        <v>0</v>
      </c>
      <c r="S443" s="256">
        <f t="shared" si="663"/>
        <v>0</v>
      </c>
      <c r="T443" s="256">
        <f t="shared" si="663"/>
        <v>0</v>
      </c>
      <c r="U443" s="256">
        <f t="shared" si="663"/>
        <v>0</v>
      </c>
      <c r="V443" s="256">
        <f t="shared" si="664"/>
        <v>0</v>
      </c>
      <c r="W443" s="256">
        <f t="shared" si="664"/>
        <v>0</v>
      </c>
      <c r="X443" s="256">
        <f t="shared" si="664"/>
        <v>0</v>
      </c>
      <c r="Y443" s="256">
        <f t="shared" si="664"/>
        <v>0</v>
      </c>
      <c r="Z443" s="256">
        <f t="shared" si="664"/>
        <v>0</v>
      </c>
      <c r="AA443" s="256">
        <f t="shared" si="664"/>
        <v>0</v>
      </c>
      <c r="AB443" s="256">
        <f t="shared" si="664"/>
        <v>0</v>
      </c>
      <c r="AC443" s="256">
        <f t="shared" si="664"/>
        <v>0</v>
      </c>
      <c r="AD443" s="256">
        <f t="shared" si="664"/>
        <v>0</v>
      </c>
      <c r="AE443" s="256">
        <f t="shared" si="664"/>
        <v>0</v>
      </c>
      <c r="AF443" s="256">
        <f t="shared" si="664"/>
        <v>0</v>
      </c>
      <c r="AH443" s="264">
        <f t="shared" si="658"/>
        <v>0</v>
      </c>
      <c r="AI443" s="264">
        <f t="shared" si="659"/>
        <v>0</v>
      </c>
      <c r="AJ443" s="264">
        <f t="shared" si="660"/>
        <v>0</v>
      </c>
      <c r="AN443" s="264">
        <f t="shared" si="661"/>
        <v>0</v>
      </c>
    </row>
    <row r="444" spans="1:40">
      <c r="A444" s="145" t="s">
        <v>518</v>
      </c>
      <c r="B444" s="125" t="str">
        <f t="shared" si="655"/>
        <v>8700-05413</v>
      </c>
      <c r="C444" s="255" t="str">
        <f t="shared" si="656"/>
        <v>8700</v>
      </c>
      <c r="D444" s="256">
        <f>SUM($F444:K444)</f>
        <v>256.35000000000002</v>
      </c>
      <c r="E444" s="257">
        <f t="shared" si="657"/>
        <v>1.1054743729176676E-2</v>
      </c>
      <c r="F444" s="258">
        <f>'Div 9 history'!B444</f>
        <v>0</v>
      </c>
      <c r="G444" s="258">
        <f>'Div 9 history'!C444</f>
        <v>0</v>
      </c>
      <c r="H444" s="258">
        <f>'Div 9 history'!D444</f>
        <v>0</v>
      </c>
      <c r="I444" s="258">
        <f>'Div 9 history'!E444</f>
        <v>0</v>
      </c>
      <c r="J444" s="258">
        <f>'Div 9 history'!F444</f>
        <v>0</v>
      </c>
      <c r="K444" s="258">
        <f>'Div 9 history'!G444</f>
        <v>256.35000000000002</v>
      </c>
      <c r="L444" s="256">
        <f t="shared" si="662"/>
        <v>609.66215217554429</v>
      </c>
      <c r="M444" s="256">
        <f t="shared" si="662"/>
        <v>610.95555719185791</v>
      </c>
      <c r="N444" s="256">
        <f t="shared" si="662"/>
        <v>548.82237006202047</v>
      </c>
      <c r="O444" s="256">
        <f t="shared" si="662"/>
        <v>530.41069438107672</v>
      </c>
      <c r="P444" s="256">
        <f t="shared" si="662"/>
        <v>646.80609110557793</v>
      </c>
      <c r="Q444" s="256">
        <f t="shared" si="662"/>
        <v>812.25204904105976</v>
      </c>
      <c r="R444" s="256">
        <f t="shared" si="663"/>
        <v>39.573771601706667</v>
      </c>
      <c r="S444" s="256">
        <f t="shared" si="663"/>
        <v>68.866631535279012</v>
      </c>
      <c r="T444" s="256">
        <f t="shared" si="663"/>
        <v>39.659114223295916</v>
      </c>
      <c r="U444" s="256">
        <f t="shared" si="663"/>
        <v>25.747382524750812</v>
      </c>
      <c r="V444" s="256">
        <f t="shared" si="664"/>
        <v>31.364408360982768</v>
      </c>
      <c r="W444" s="256">
        <f t="shared" si="664"/>
        <v>51.138691753984851</v>
      </c>
      <c r="X444" s="256">
        <f t="shared" si="664"/>
        <v>609.66215217554429</v>
      </c>
      <c r="Y444" s="256">
        <f t="shared" si="664"/>
        <v>610.95555719185791</v>
      </c>
      <c r="Z444" s="256">
        <f t="shared" si="664"/>
        <v>548.82237006202047</v>
      </c>
      <c r="AA444" s="256">
        <f t="shared" si="664"/>
        <v>530.41069438107672</v>
      </c>
      <c r="AB444" s="256">
        <f t="shared" si="664"/>
        <v>646.80609110557793</v>
      </c>
      <c r="AC444" s="256">
        <f t="shared" si="664"/>
        <v>812.25204904105976</v>
      </c>
      <c r="AD444" s="256">
        <f t="shared" si="664"/>
        <v>39.573771601706667</v>
      </c>
      <c r="AE444" s="256">
        <f t="shared" si="664"/>
        <v>68.866631535279012</v>
      </c>
      <c r="AF444" s="256">
        <f t="shared" si="664"/>
        <v>39.659114223295916</v>
      </c>
      <c r="AH444" s="264">
        <f t="shared" si="658"/>
        <v>4015.2589139571373</v>
      </c>
      <c r="AI444" s="264">
        <f t="shared" si="659"/>
        <v>4015.2589139571364</v>
      </c>
      <c r="AJ444" s="264">
        <f t="shared" si="660"/>
        <v>0</v>
      </c>
      <c r="AN444" s="264">
        <f t="shared" si="661"/>
        <v>0</v>
      </c>
    </row>
    <row r="445" spans="1:40">
      <c r="A445" s="145" t="s">
        <v>943</v>
      </c>
      <c r="B445" s="125" t="str">
        <f t="shared" si="655"/>
        <v>8740-05413</v>
      </c>
      <c r="C445" s="255" t="str">
        <f t="shared" si="656"/>
        <v>8740</v>
      </c>
      <c r="D445" s="256">
        <f>SUM($F445:K445)</f>
        <v>0</v>
      </c>
      <c r="E445" s="257">
        <f t="shared" si="657"/>
        <v>0</v>
      </c>
      <c r="F445" s="258">
        <f>'Div 9 history'!B445</f>
        <v>0</v>
      </c>
      <c r="G445" s="258">
        <f>'Div 9 history'!C445</f>
        <v>0</v>
      </c>
      <c r="H445" s="258">
        <f>'Div 9 history'!D445</f>
        <v>0</v>
      </c>
      <c r="I445" s="258">
        <f>'Div 9 history'!E445</f>
        <v>0</v>
      </c>
      <c r="J445" s="258">
        <f>'Div 9 history'!F445</f>
        <v>0</v>
      </c>
      <c r="K445" s="258">
        <f>'Div 9 history'!G445</f>
        <v>0</v>
      </c>
      <c r="L445" s="256">
        <f t="shared" si="662"/>
        <v>0</v>
      </c>
      <c r="M445" s="256">
        <f t="shared" si="662"/>
        <v>0</v>
      </c>
      <c r="N445" s="256">
        <f t="shared" si="662"/>
        <v>0</v>
      </c>
      <c r="O445" s="256">
        <f t="shared" si="662"/>
        <v>0</v>
      </c>
      <c r="P445" s="256">
        <f t="shared" si="662"/>
        <v>0</v>
      </c>
      <c r="Q445" s="256">
        <f t="shared" si="662"/>
        <v>0</v>
      </c>
      <c r="R445" s="256">
        <f t="shared" si="663"/>
        <v>0</v>
      </c>
      <c r="S445" s="256">
        <f t="shared" si="663"/>
        <v>0</v>
      </c>
      <c r="T445" s="256">
        <f t="shared" si="663"/>
        <v>0</v>
      </c>
      <c r="U445" s="256">
        <f t="shared" si="663"/>
        <v>0</v>
      </c>
      <c r="V445" s="256">
        <f t="shared" si="664"/>
        <v>0</v>
      </c>
      <c r="W445" s="256">
        <f t="shared" si="664"/>
        <v>0</v>
      </c>
      <c r="X445" s="256">
        <f t="shared" si="664"/>
        <v>0</v>
      </c>
      <c r="Y445" s="256">
        <f t="shared" si="664"/>
        <v>0</v>
      </c>
      <c r="Z445" s="256">
        <f t="shared" si="664"/>
        <v>0</v>
      </c>
      <c r="AA445" s="256">
        <f t="shared" si="664"/>
        <v>0</v>
      </c>
      <c r="AB445" s="256">
        <f t="shared" si="664"/>
        <v>0</v>
      </c>
      <c r="AC445" s="256">
        <f t="shared" si="664"/>
        <v>0</v>
      </c>
      <c r="AD445" s="256">
        <f t="shared" si="664"/>
        <v>0</v>
      </c>
      <c r="AE445" s="256">
        <f t="shared" si="664"/>
        <v>0</v>
      </c>
      <c r="AF445" s="256">
        <f t="shared" si="664"/>
        <v>0</v>
      </c>
      <c r="AH445" s="264">
        <f t="shared" si="658"/>
        <v>0</v>
      </c>
      <c r="AI445" s="264">
        <f t="shared" si="659"/>
        <v>0</v>
      </c>
      <c r="AJ445" s="264">
        <f t="shared" si="660"/>
        <v>0</v>
      </c>
      <c r="AN445" s="264">
        <f t="shared" si="661"/>
        <v>0</v>
      </c>
    </row>
    <row r="446" spans="1:40">
      <c r="A446" s="145" t="s">
        <v>1057</v>
      </c>
      <c r="B446" s="125" t="str">
        <f t="shared" si="655"/>
        <v>8750-05413</v>
      </c>
      <c r="C446" s="255" t="str">
        <f t="shared" si="656"/>
        <v>8750</v>
      </c>
      <c r="D446" s="256">
        <f>SUM($F446:K446)</f>
        <v>0</v>
      </c>
      <c r="E446" s="257">
        <f t="shared" si="657"/>
        <v>0</v>
      </c>
      <c r="F446" s="258">
        <f>'Div 9 history'!B446</f>
        <v>0</v>
      </c>
      <c r="G446" s="258">
        <f>'Div 9 history'!C446</f>
        <v>0</v>
      </c>
      <c r="H446" s="258">
        <f>'Div 9 history'!D446</f>
        <v>0</v>
      </c>
      <c r="I446" s="258">
        <f>'Div 9 history'!E446</f>
        <v>0</v>
      </c>
      <c r="J446" s="258">
        <f>'Div 9 history'!F446</f>
        <v>0</v>
      </c>
      <c r="K446" s="258">
        <f>'Div 9 history'!G446</f>
        <v>0</v>
      </c>
      <c r="L446" s="256">
        <f t="shared" si="662"/>
        <v>0</v>
      </c>
      <c r="M446" s="256">
        <f t="shared" si="662"/>
        <v>0</v>
      </c>
      <c r="N446" s="256">
        <f t="shared" si="662"/>
        <v>0</v>
      </c>
      <c r="O446" s="256">
        <f t="shared" si="662"/>
        <v>0</v>
      </c>
      <c r="P446" s="256">
        <f t="shared" si="662"/>
        <v>0</v>
      </c>
      <c r="Q446" s="256">
        <f t="shared" si="662"/>
        <v>0</v>
      </c>
      <c r="R446" s="256">
        <f t="shared" si="663"/>
        <v>0</v>
      </c>
      <c r="S446" s="256">
        <f t="shared" si="663"/>
        <v>0</v>
      </c>
      <c r="T446" s="256">
        <f t="shared" si="663"/>
        <v>0</v>
      </c>
      <c r="U446" s="256">
        <f t="shared" si="663"/>
        <v>0</v>
      </c>
      <c r="V446" s="256">
        <f t="shared" si="664"/>
        <v>0</v>
      </c>
      <c r="W446" s="256">
        <f t="shared" si="664"/>
        <v>0</v>
      </c>
      <c r="X446" s="256">
        <f t="shared" si="664"/>
        <v>0</v>
      </c>
      <c r="Y446" s="256">
        <f t="shared" si="664"/>
        <v>0</v>
      </c>
      <c r="Z446" s="256">
        <f t="shared" si="664"/>
        <v>0</v>
      </c>
      <c r="AA446" s="256">
        <f t="shared" si="664"/>
        <v>0</v>
      </c>
      <c r="AB446" s="256">
        <f t="shared" si="664"/>
        <v>0</v>
      </c>
      <c r="AC446" s="256">
        <f t="shared" si="664"/>
        <v>0</v>
      </c>
      <c r="AD446" s="256">
        <f t="shared" si="664"/>
        <v>0</v>
      </c>
      <c r="AE446" s="256">
        <f t="shared" si="664"/>
        <v>0</v>
      </c>
      <c r="AF446" s="256">
        <f t="shared" si="664"/>
        <v>0</v>
      </c>
      <c r="AH446" s="264">
        <f t="shared" si="658"/>
        <v>0</v>
      </c>
      <c r="AI446" s="264">
        <f t="shared" si="659"/>
        <v>0</v>
      </c>
      <c r="AJ446" s="264">
        <f t="shared" si="660"/>
        <v>0</v>
      </c>
      <c r="AN446" s="264">
        <f t="shared" si="661"/>
        <v>0</v>
      </c>
    </row>
    <row r="447" spans="1:40">
      <c r="A447" s="145" t="s">
        <v>1058</v>
      </c>
      <c r="B447" s="125" t="str">
        <f t="shared" si="655"/>
        <v>8780-05413</v>
      </c>
      <c r="C447" s="255" t="str">
        <f t="shared" si="656"/>
        <v>8780</v>
      </c>
      <c r="D447" s="256">
        <f>SUM($F447:K447)</f>
        <v>0</v>
      </c>
      <c r="E447" s="257">
        <f t="shared" si="657"/>
        <v>0</v>
      </c>
      <c r="F447" s="258">
        <f>'Div 9 history'!B447</f>
        <v>0</v>
      </c>
      <c r="G447" s="258">
        <f>'Div 9 history'!C447</f>
        <v>0</v>
      </c>
      <c r="H447" s="258">
        <f>'Div 9 history'!D447</f>
        <v>0</v>
      </c>
      <c r="I447" s="258">
        <f>'Div 9 history'!E447</f>
        <v>0</v>
      </c>
      <c r="J447" s="258">
        <f>'Div 9 history'!F447</f>
        <v>0</v>
      </c>
      <c r="K447" s="258">
        <f>'Div 9 history'!G447</f>
        <v>0</v>
      </c>
      <c r="L447" s="256">
        <f t="shared" si="662"/>
        <v>0</v>
      </c>
      <c r="M447" s="256">
        <f t="shared" si="662"/>
        <v>0</v>
      </c>
      <c r="N447" s="256">
        <f t="shared" si="662"/>
        <v>0</v>
      </c>
      <c r="O447" s="256">
        <f t="shared" si="662"/>
        <v>0</v>
      </c>
      <c r="P447" s="256">
        <f t="shared" si="662"/>
        <v>0</v>
      </c>
      <c r="Q447" s="256">
        <f t="shared" si="662"/>
        <v>0</v>
      </c>
      <c r="R447" s="256">
        <f t="shared" si="663"/>
        <v>0</v>
      </c>
      <c r="S447" s="256">
        <f t="shared" si="663"/>
        <v>0</v>
      </c>
      <c r="T447" s="256">
        <f t="shared" si="663"/>
        <v>0</v>
      </c>
      <c r="U447" s="256">
        <f t="shared" si="663"/>
        <v>0</v>
      </c>
      <c r="V447" s="256">
        <f t="shared" si="664"/>
        <v>0</v>
      </c>
      <c r="W447" s="256">
        <f t="shared" si="664"/>
        <v>0</v>
      </c>
      <c r="X447" s="256">
        <f t="shared" si="664"/>
        <v>0</v>
      </c>
      <c r="Y447" s="256">
        <f t="shared" si="664"/>
        <v>0</v>
      </c>
      <c r="Z447" s="256">
        <f t="shared" si="664"/>
        <v>0</v>
      </c>
      <c r="AA447" s="256">
        <f t="shared" si="664"/>
        <v>0</v>
      </c>
      <c r="AB447" s="256">
        <f t="shared" si="664"/>
        <v>0</v>
      </c>
      <c r="AC447" s="256">
        <f t="shared" si="664"/>
        <v>0</v>
      </c>
      <c r="AD447" s="256">
        <f t="shared" si="664"/>
        <v>0</v>
      </c>
      <c r="AE447" s="256">
        <f t="shared" si="664"/>
        <v>0</v>
      </c>
      <c r="AF447" s="256">
        <f t="shared" si="664"/>
        <v>0</v>
      </c>
      <c r="AH447" s="264">
        <f t="shared" si="658"/>
        <v>0</v>
      </c>
      <c r="AI447" s="264">
        <f t="shared" si="659"/>
        <v>0</v>
      </c>
      <c r="AJ447" s="264">
        <f t="shared" si="660"/>
        <v>0</v>
      </c>
      <c r="AN447" s="264">
        <f t="shared" si="661"/>
        <v>0</v>
      </c>
    </row>
    <row r="448" spans="1:40">
      <c r="A448" s="145" t="s">
        <v>1059</v>
      </c>
      <c r="B448" s="125" t="str">
        <f t="shared" si="655"/>
        <v>9020-05413</v>
      </c>
      <c r="C448" s="255" t="str">
        <f t="shared" si="656"/>
        <v>9020</v>
      </c>
      <c r="D448" s="256">
        <f>SUM($F448:K448)</f>
        <v>0</v>
      </c>
      <c r="E448" s="257">
        <f t="shared" si="657"/>
        <v>0</v>
      </c>
      <c r="F448" s="258">
        <f>'Div 9 history'!B448</f>
        <v>0</v>
      </c>
      <c r="G448" s="258">
        <f>'Div 9 history'!C448</f>
        <v>0</v>
      </c>
      <c r="H448" s="258">
        <f>'Div 9 history'!D448</f>
        <v>0</v>
      </c>
      <c r="I448" s="258">
        <f>'Div 9 history'!E448</f>
        <v>0</v>
      </c>
      <c r="J448" s="258">
        <f>'Div 9 history'!F448</f>
        <v>0</v>
      </c>
      <c r="K448" s="258">
        <f>'Div 9 history'!G448</f>
        <v>0</v>
      </c>
      <c r="L448" s="256">
        <f t="shared" si="662"/>
        <v>0</v>
      </c>
      <c r="M448" s="256">
        <f t="shared" si="662"/>
        <v>0</v>
      </c>
      <c r="N448" s="256">
        <f t="shared" si="662"/>
        <v>0</v>
      </c>
      <c r="O448" s="256">
        <f t="shared" si="662"/>
        <v>0</v>
      </c>
      <c r="P448" s="256">
        <f t="shared" si="662"/>
        <v>0</v>
      </c>
      <c r="Q448" s="256">
        <f t="shared" si="662"/>
        <v>0</v>
      </c>
      <c r="R448" s="256">
        <f t="shared" si="663"/>
        <v>0</v>
      </c>
      <c r="S448" s="256">
        <f t="shared" si="663"/>
        <v>0</v>
      </c>
      <c r="T448" s="256">
        <f t="shared" si="663"/>
        <v>0</v>
      </c>
      <c r="U448" s="256">
        <f t="shared" si="663"/>
        <v>0</v>
      </c>
      <c r="V448" s="256">
        <f t="shared" si="664"/>
        <v>0</v>
      </c>
      <c r="W448" s="256">
        <f t="shared" si="664"/>
        <v>0</v>
      </c>
      <c r="X448" s="256">
        <f t="shared" si="664"/>
        <v>0</v>
      </c>
      <c r="Y448" s="256">
        <f t="shared" si="664"/>
        <v>0</v>
      </c>
      <c r="Z448" s="256">
        <f t="shared" si="664"/>
        <v>0</v>
      </c>
      <c r="AA448" s="256">
        <f t="shared" si="664"/>
        <v>0</v>
      </c>
      <c r="AB448" s="256">
        <f t="shared" si="664"/>
        <v>0</v>
      </c>
      <c r="AC448" s="256">
        <f t="shared" si="664"/>
        <v>0</v>
      </c>
      <c r="AD448" s="256">
        <f t="shared" si="664"/>
        <v>0</v>
      </c>
      <c r="AE448" s="256">
        <f t="shared" si="664"/>
        <v>0</v>
      </c>
      <c r="AF448" s="256">
        <f t="shared" si="664"/>
        <v>0</v>
      </c>
      <c r="AH448" s="264">
        <f t="shared" si="658"/>
        <v>0</v>
      </c>
      <c r="AI448" s="264">
        <f t="shared" si="659"/>
        <v>0</v>
      </c>
      <c r="AJ448" s="264">
        <f t="shared" si="660"/>
        <v>0</v>
      </c>
      <c r="AN448" s="264">
        <f t="shared" si="661"/>
        <v>0</v>
      </c>
    </row>
    <row r="449" spans="1:40">
      <c r="A449" s="145" t="s">
        <v>527</v>
      </c>
      <c r="B449" s="125" t="str">
        <f t="shared" si="655"/>
        <v>9030-05413</v>
      </c>
      <c r="C449" s="255" t="str">
        <f t="shared" si="656"/>
        <v>9030</v>
      </c>
      <c r="D449" s="256">
        <f>SUM($F449:K449)</f>
        <v>0</v>
      </c>
      <c r="E449" s="257">
        <f t="shared" si="657"/>
        <v>0</v>
      </c>
      <c r="F449" s="258">
        <f>'Div 9 history'!B449</f>
        <v>0</v>
      </c>
      <c r="G449" s="258">
        <f>'Div 9 history'!C449</f>
        <v>0</v>
      </c>
      <c r="H449" s="258">
        <f>'Div 9 history'!D449</f>
        <v>0</v>
      </c>
      <c r="I449" s="258">
        <f>'Div 9 history'!E449</f>
        <v>0</v>
      </c>
      <c r="J449" s="258">
        <f>'Div 9 history'!F449</f>
        <v>0</v>
      </c>
      <c r="K449" s="258">
        <f>'Div 9 history'!G449</f>
        <v>0</v>
      </c>
      <c r="L449" s="256">
        <f t="shared" si="662"/>
        <v>0</v>
      </c>
      <c r="M449" s="256">
        <f t="shared" si="662"/>
        <v>0</v>
      </c>
      <c r="N449" s="256">
        <f t="shared" si="662"/>
        <v>0</v>
      </c>
      <c r="O449" s="256">
        <f t="shared" si="662"/>
        <v>0</v>
      </c>
      <c r="P449" s="256">
        <f t="shared" si="662"/>
        <v>0</v>
      </c>
      <c r="Q449" s="256">
        <f t="shared" si="662"/>
        <v>0</v>
      </c>
      <c r="R449" s="256">
        <f t="shared" si="663"/>
        <v>0</v>
      </c>
      <c r="S449" s="256">
        <f t="shared" si="663"/>
        <v>0</v>
      </c>
      <c r="T449" s="256">
        <f t="shared" si="663"/>
        <v>0</v>
      </c>
      <c r="U449" s="256">
        <f t="shared" si="663"/>
        <v>0</v>
      </c>
      <c r="V449" s="256">
        <f t="shared" si="664"/>
        <v>0</v>
      </c>
      <c r="W449" s="256">
        <f t="shared" si="664"/>
        <v>0</v>
      </c>
      <c r="X449" s="256">
        <f t="shared" si="664"/>
        <v>0</v>
      </c>
      <c r="Y449" s="256">
        <f t="shared" si="664"/>
        <v>0</v>
      </c>
      <c r="Z449" s="256">
        <f t="shared" si="664"/>
        <v>0</v>
      </c>
      <c r="AA449" s="256">
        <f t="shared" si="664"/>
        <v>0</v>
      </c>
      <c r="AB449" s="256">
        <f t="shared" si="664"/>
        <v>0</v>
      </c>
      <c r="AC449" s="256">
        <f t="shared" si="664"/>
        <v>0</v>
      </c>
      <c r="AD449" s="256">
        <f t="shared" si="664"/>
        <v>0</v>
      </c>
      <c r="AE449" s="256">
        <f t="shared" si="664"/>
        <v>0</v>
      </c>
      <c r="AF449" s="256">
        <f t="shared" si="664"/>
        <v>0</v>
      </c>
      <c r="AH449" s="264">
        <f t="shared" si="658"/>
        <v>0</v>
      </c>
      <c r="AI449" s="264">
        <f t="shared" si="659"/>
        <v>0</v>
      </c>
      <c r="AJ449" s="264">
        <f t="shared" si="660"/>
        <v>0</v>
      </c>
      <c r="AN449" s="264">
        <f t="shared" si="661"/>
        <v>0</v>
      </c>
    </row>
    <row r="450" spans="1:40">
      <c r="A450" s="145" t="s">
        <v>520</v>
      </c>
      <c r="B450" s="125" t="str">
        <f t="shared" si="655"/>
        <v>9090-05413</v>
      </c>
      <c r="C450" s="255" t="str">
        <f t="shared" si="656"/>
        <v>9090</v>
      </c>
      <c r="D450" s="256">
        <f>SUM($F450:K450)</f>
        <v>0</v>
      </c>
      <c r="E450" s="257">
        <f t="shared" si="657"/>
        <v>0</v>
      </c>
      <c r="F450" s="258">
        <f>'Div 9 history'!B450</f>
        <v>0</v>
      </c>
      <c r="G450" s="258">
        <f>'Div 9 history'!C450</f>
        <v>0</v>
      </c>
      <c r="H450" s="258">
        <f>'Div 9 history'!D450</f>
        <v>0</v>
      </c>
      <c r="I450" s="258">
        <f>'Div 9 history'!E450</f>
        <v>0</v>
      </c>
      <c r="J450" s="258">
        <f>'Div 9 history'!F450</f>
        <v>0</v>
      </c>
      <c r="K450" s="258">
        <f>'Div 9 history'!G450</f>
        <v>0</v>
      </c>
      <c r="L450" s="256">
        <f t="shared" si="662"/>
        <v>0</v>
      </c>
      <c r="M450" s="256">
        <f t="shared" si="662"/>
        <v>0</v>
      </c>
      <c r="N450" s="256">
        <f t="shared" si="662"/>
        <v>0</v>
      </c>
      <c r="O450" s="256">
        <f t="shared" si="662"/>
        <v>0</v>
      </c>
      <c r="P450" s="256">
        <f t="shared" si="662"/>
        <v>0</v>
      </c>
      <c r="Q450" s="256">
        <f t="shared" si="662"/>
        <v>0</v>
      </c>
      <c r="R450" s="256">
        <f t="shared" si="663"/>
        <v>0</v>
      </c>
      <c r="S450" s="256">
        <f t="shared" si="663"/>
        <v>0</v>
      </c>
      <c r="T450" s="256">
        <f t="shared" si="663"/>
        <v>0</v>
      </c>
      <c r="U450" s="256">
        <f t="shared" si="663"/>
        <v>0</v>
      </c>
      <c r="V450" s="256">
        <f t="shared" si="664"/>
        <v>0</v>
      </c>
      <c r="W450" s="256">
        <f t="shared" si="664"/>
        <v>0</v>
      </c>
      <c r="X450" s="256">
        <f t="shared" si="664"/>
        <v>0</v>
      </c>
      <c r="Y450" s="256">
        <f t="shared" si="664"/>
        <v>0</v>
      </c>
      <c r="Z450" s="256">
        <f t="shared" si="664"/>
        <v>0</v>
      </c>
      <c r="AA450" s="256">
        <f t="shared" si="664"/>
        <v>0</v>
      </c>
      <c r="AB450" s="256">
        <f t="shared" si="664"/>
        <v>0</v>
      </c>
      <c r="AC450" s="256">
        <f t="shared" si="664"/>
        <v>0</v>
      </c>
      <c r="AD450" s="256">
        <f t="shared" si="664"/>
        <v>0</v>
      </c>
      <c r="AE450" s="256">
        <f t="shared" si="664"/>
        <v>0</v>
      </c>
      <c r="AF450" s="256">
        <f t="shared" si="664"/>
        <v>0</v>
      </c>
      <c r="AH450" s="264">
        <f t="shared" si="658"/>
        <v>0</v>
      </c>
      <c r="AI450" s="264">
        <f t="shared" si="659"/>
        <v>0</v>
      </c>
      <c r="AJ450" s="264">
        <f t="shared" si="660"/>
        <v>0</v>
      </c>
      <c r="AN450" s="264">
        <f t="shared" si="661"/>
        <v>0</v>
      </c>
    </row>
    <row r="451" spans="1:40">
      <c r="A451" s="145" t="s">
        <v>521</v>
      </c>
      <c r="B451" s="125" t="str">
        <f t="shared" si="655"/>
        <v>9110-05413</v>
      </c>
      <c r="C451" s="255" t="str">
        <f t="shared" si="656"/>
        <v>9110</v>
      </c>
      <c r="D451" s="256">
        <f>SUM($F451:K451)</f>
        <v>5479.62</v>
      </c>
      <c r="E451" s="257">
        <f t="shared" si="657"/>
        <v>0.23630113061545188</v>
      </c>
      <c r="F451" s="258">
        <f>'Div 9 history'!B451</f>
        <v>927.49</v>
      </c>
      <c r="G451" s="258">
        <f>'Div 9 history'!C451</f>
        <v>2178.6799999999998</v>
      </c>
      <c r="H451" s="258">
        <f>'Div 9 history'!D451</f>
        <v>714.73</v>
      </c>
      <c r="I451" s="258">
        <f>'Div 9 history'!E451</f>
        <v>95.2</v>
      </c>
      <c r="J451" s="258">
        <f>'Div 9 history'!F451</f>
        <v>501.76</v>
      </c>
      <c r="K451" s="258">
        <f>'Div 9 history'!G451</f>
        <v>1061.76</v>
      </c>
      <c r="L451" s="256">
        <f t="shared" si="662"/>
        <v>13031.858483729882</v>
      </c>
      <c r="M451" s="256">
        <f t="shared" si="662"/>
        <v>13059.50571601189</v>
      </c>
      <c r="N451" s="256">
        <f t="shared" si="662"/>
        <v>11731.375211387744</v>
      </c>
      <c r="O451" s="256">
        <f t="shared" si="662"/>
        <v>11337.815678347708</v>
      </c>
      <c r="P451" s="256">
        <f t="shared" si="662"/>
        <v>13825.830282597803</v>
      </c>
      <c r="Q451" s="256">
        <f t="shared" si="662"/>
        <v>17362.327181456491</v>
      </c>
      <c r="R451" s="256">
        <f t="shared" si="663"/>
        <v>845.91078737719465</v>
      </c>
      <c r="S451" s="256">
        <f t="shared" si="663"/>
        <v>1472.0615232820189</v>
      </c>
      <c r="T451" s="256">
        <f t="shared" si="663"/>
        <v>847.735032105546</v>
      </c>
      <c r="U451" s="256">
        <f t="shared" si="663"/>
        <v>550.36423729383671</v>
      </c>
      <c r="V451" s="256">
        <f t="shared" si="664"/>
        <v>670.43120477085381</v>
      </c>
      <c r="W451" s="256">
        <f t="shared" si="664"/>
        <v>1093.1172151705498</v>
      </c>
      <c r="X451" s="256">
        <f t="shared" si="664"/>
        <v>13031.858483729882</v>
      </c>
      <c r="Y451" s="256">
        <f t="shared" si="664"/>
        <v>13059.50571601189</v>
      </c>
      <c r="Z451" s="256">
        <f t="shared" si="664"/>
        <v>11731.375211387744</v>
      </c>
      <c r="AA451" s="256">
        <f t="shared" si="664"/>
        <v>11337.815678347708</v>
      </c>
      <c r="AB451" s="256">
        <f t="shared" si="664"/>
        <v>13825.830282597803</v>
      </c>
      <c r="AC451" s="256">
        <f t="shared" si="664"/>
        <v>17362.327181456491</v>
      </c>
      <c r="AD451" s="256">
        <f t="shared" si="664"/>
        <v>845.91078737719465</v>
      </c>
      <c r="AE451" s="256">
        <f t="shared" si="664"/>
        <v>1472.0615232820189</v>
      </c>
      <c r="AF451" s="256">
        <f t="shared" si="664"/>
        <v>847.735032105546</v>
      </c>
      <c r="AH451" s="264">
        <f t="shared" si="658"/>
        <v>85828.332553531523</v>
      </c>
      <c r="AI451" s="264">
        <f t="shared" si="659"/>
        <v>85828.332553531509</v>
      </c>
      <c r="AJ451" s="264">
        <f t="shared" si="660"/>
        <v>0</v>
      </c>
      <c r="AN451" s="264">
        <f t="shared" si="661"/>
        <v>0</v>
      </c>
    </row>
    <row r="452" spans="1:40">
      <c r="A452" s="145" t="s">
        <v>530</v>
      </c>
      <c r="B452" s="125" t="str">
        <f t="shared" si="655"/>
        <v>9210-05413</v>
      </c>
      <c r="C452" s="255" t="str">
        <f t="shared" si="656"/>
        <v>9210</v>
      </c>
      <c r="D452" s="256">
        <f>SUM($F452:K452)</f>
        <v>16.32</v>
      </c>
      <c r="E452" s="257">
        <f t="shared" si="657"/>
        <v>7.0377771663804702E-4</v>
      </c>
      <c r="F452" s="258">
        <f>'Div 9 history'!B452</f>
        <v>16.32</v>
      </c>
      <c r="G452" s="258">
        <f>'Div 9 history'!C452</f>
        <v>0</v>
      </c>
      <c r="H452" s="258">
        <f>'Div 9 history'!D452</f>
        <v>0</v>
      </c>
      <c r="I452" s="258">
        <f>'Div 9 history'!E452</f>
        <v>0</v>
      </c>
      <c r="J452" s="258">
        <f>'Div 9 history'!F452</f>
        <v>0</v>
      </c>
      <c r="K452" s="258">
        <f>'Div 9 history'!G452</f>
        <v>0</v>
      </c>
      <c r="L452" s="256">
        <f t="shared" si="662"/>
        <v>38.812897692626805</v>
      </c>
      <c r="M452" s="256">
        <f t="shared" si="662"/>
        <v>38.895239685473463</v>
      </c>
      <c r="N452" s="256">
        <f t="shared" si="662"/>
        <v>34.939657029109313</v>
      </c>
      <c r="O452" s="256">
        <f t="shared" si="662"/>
        <v>33.767515242048646</v>
      </c>
      <c r="P452" s="256">
        <f t="shared" si="662"/>
        <v>41.177590820530654</v>
      </c>
      <c r="Q452" s="256">
        <f t="shared" si="662"/>
        <v>51.710370354398655</v>
      </c>
      <c r="R452" s="256">
        <f t="shared" si="662"/>
        <v>2.5193834700208808</v>
      </c>
      <c r="S452" s="256">
        <f t="shared" si="662"/>
        <v>4.3842536635683773</v>
      </c>
      <c r="T452" s="256">
        <f t="shared" si="662"/>
        <v>2.5248166339933267</v>
      </c>
      <c r="U452" s="256">
        <f t="shared" ref="U452:AF465" si="665">$E452*U$466</f>
        <v>1.6391546042673426</v>
      </c>
      <c r="V452" s="256">
        <f t="shared" si="665"/>
        <v>1.9967510998683002</v>
      </c>
      <c r="W452" s="256">
        <f t="shared" si="665"/>
        <v>3.255640528281774</v>
      </c>
      <c r="X452" s="256">
        <f t="shared" si="665"/>
        <v>38.812897692626805</v>
      </c>
      <c r="Y452" s="256">
        <f t="shared" si="665"/>
        <v>38.895239685473463</v>
      </c>
      <c r="Z452" s="256">
        <f t="shared" si="665"/>
        <v>34.939657029109313</v>
      </c>
      <c r="AA452" s="256">
        <f t="shared" si="665"/>
        <v>33.767515242048646</v>
      </c>
      <c r="AB452" s="256">
        <f t="shared" si="665"/>
        <v>41.177590820530654</v>
      </c>
      <c r="AC452" s="256">
        <f t="shared" si="665"/>
        <v>51.710370354398655</v>
      </c>
      <c r="AD452" s="256">
        <f t="shared" si="665"/>
        <v>2.5193834700208808</v>
      </c>
      <c r="AE452" s="256">
        <f t="shared" si="665"/>
        <v>4.3842536635683773</v>
      </c>
      <c r="AF452" s="256">
        <f t="shared" si="665"/>
        <v>2.5248166339933267</v>
      </c>
      <c r="AH452" s="264">
        <f t="shared" si="658"/>
        <v>255.62327082418756</v>
      </c>
      <c r="AI452" s="264">
        <f t="shared" si="659"/>
        <v>255.62327082418756</v>
      </c>
      <c r="AJ452" s="264">
        <f t="shared" si="660"/>
        <v>0</v>
      </c>
      <c r="AN452" s="264">
        <f t="shared" si="661"/>
        <v>0</v>
      </c>
    </row>
    <row r="453" spans="1:40">
      <c r="A453" s="145" t="s">
        <v>522</v>
      </c>
      <c r="B453" s="125" t="str">
        <f t="shared" si="655"/>
        <v>9090-05414</v>
      </c>
      <c r="C453" s="255" t="str">
        <f t="shared" si="656"/>
        <v>9090</v>
      </c>
      <c r="D453" s="256">
        <f>SUM($F453:K453)</f>
        <v>0</v>
      </c>
      <c r="E453" s="257">
        <f t="shared" si="657"/>
        <v>0</v>
      </c>
      <c r="F453" s="258">
        <f>'Div 9 history'!B453</f>
        <v>0</v>
      </c>
      <c r="G453" s="258">
        <f>'Div 9 history'!C453</f>
        <v>0</v>
      </c>
      <c r="H453" s="258">
        <f>'Div 9 history'!D453</f>
        <v>0</v>
      </c>
      <c r="I453" s="258">
        <f>'Div 9 history'!E453</f>
        <v>0</v>
      </c>
      <c r="J453" s="258">
        <f>'Div 9 history'!F453</f>
        <v>0</v>
      </c>
      <c r="K453" s="258">
        <f>'Div 9 history'!G453</f>
        <v>0</v>
      </c>
      <c r="L453" s="256">
        <f t="shared" si="662"/>
        <v>0</v>
      </c>
      <c r="M453" s="256">
        <f t="shared" si="662"/>
        <v>0</v>
      </c>
      <c r="N453" s="256">
        <f t="shared" si="662"/>
        <v>0</v>
      </c>
      <c r="O453" s="256">
        <f t="shared" si="662"/>
        <v>0</v>
      </c>
      <c r="P453" s="256">
        <f t="shared" si="662"/>
        <v>0</v>
      </c>
      <c r="Q453" s="256">
        <f t="shared" si="662"/>
        <v>0</v>
      </c>
      <c r="R453" s="256">
        <f t="shared" si="662"/>
        <v>0</v>
      </c>
      <c r="S453" s="256">
        <f t="shared" si="662"/>
        <v>0</v>
      </c>
      <c r="T453" s="256">
        <f t="shared" si="662"/>
        <v>0</v>
      </c>
      <c r="U453" s="256">
        <f t="shared" si="665"/>
        <v>0</v>
      </c>
      <c r="V453" s="256">
        <f t="shared" si="665"/>
        <v>0</v>
      </c>
      <c r="W453" s="256">
        <f t="shared" si="665"/>
        <v>0</v>
      </c>
      <c r="X453" s="256">
        <f t="shared" si="665"/>
        <v>0</v>
      </c>
      <c r="Y453" s="256">
        <f t="shared" si="665"/>
        <v>0</v>
      </c>
      <c r="Z453" s="256">
        <f t="shared" si="665"/>
        <v>0</v>
      </c>
      <c r="AA453" s="256">
        <f t="shared" si="665"/>
        <v>0</v>
      </c>
      <c r="AB453" s="256">
        <f t="shared" si="665"/>
        <v>0</v>
      </c>
      <c r="AC453" s="256">
        <f t="shared" si="665"/>
        <v>0</v>
      </c>
      <c r="AD453" s="256">
        <f t="shared" si="665"/>
        <v>0</v>
      </c>
      <c r="AE453" s="256">
        <f t="shared" si="665"/>
        <v>0</v>
      </c>
      <c r="AF453" s="256">
        <f t="shared" si="665"/>
        <v>0</v>
      </c>
      <c r="AH453" s="264">
        <f t="shared" si="658"/>
        <v>0</v>
      </c>
      <c r="AI453" s="264">
        <f t="shared" si="659"/>
        <v>0</v>
      </c>
      <c r="AJ453" s="264">
        <f t="shared" si="660"/>
        <v>0</v>
      </c>
      <c r="AN453" s="264">
        <f t="shared" si="661"/>
        <v>0</v>
      </c>
    </row>
    <row r="454" spans="1:40">
      <c r="A454" s="145" t="s">
        <v>537</v>
      </c>
      <c r="B454" s="125" t="str">
        <f t="shared" si="655"/>
        <v>9110-05414</v>
      </c>
      <c r="C454" s="255" t="str">
        <f t="shared" si="656"/>
        <v>9110</v>
      </c>
      <c r="D454" s="256">
        <f>SUM($F454:K454)</f>
        <v>1010.56</v>
      </c>
      <c r="E454" s="257">
        <f t="shared" si="657"/>
        <v>4.3579020179273571E-2</v>
      </c>
      <c r="F454" s="258">
        <f>'Div 9 history'!B454</f>
        <v>238.68</v>
      </c>
      <c r="G454" s="258">
        <f>'Div 9 history'!C454</f>
        <v>328.35</v>
      </c>
      <c r="H454" s="258">
        <f>'Div 9 history'!D454</f>
        <v>125.19</v>
      </c>
      <c r="I454" s="258">
        <f>'Div 9 history'!E454</f>
        <v>0</v>
      </c>
      <c r="J454" s="258">
        <f>'Div 9 history'!F454</f>
        <v>131.04</v>
      </c>
      <c r="K454" s="258">
        <f>'Div 9 history'!G454</f>
        <v>187.3</v>
      </c>
      <c r="L454" s="256">
        <f t="shared" si="662"/>
        <v>2403.3555081042241</v>
      </c>
      <c r="M454" s="256">
        <f t="shared" si="662"/>
        <v>2408.4542534651991</v>
      </c>
      <c r="N454" s="256">
        <f t="shared" si="662"/>
        <v>2163.518370547592</v>
      </c>
      <c r="O454" s="256">
        <f t="shared" si="662"/>
        <v>2090.9375124390122</v>
      </c>
      <c r="P454" s="256">
        <f t="shared" si="662"/>
        <v>2549.7810159065839</v>
      </c>
      <c r="Q454" s="256">
        <f t="shared" si="662"/>
        <v>3201.9872466508023</v>
      </c>
      <c r="R454" s="256">
        <f t="shared" si="662"/>
        <v>156.00417643776353</v>
      </c>
      <c r="S454" s="256">
        <f t="shared" si="662"/>
        <v>271.47986410880259</v>
      </c>
      <c r="T454" s="256">
        <f t="shared" si="662"/>
        <v>156.34060647354755</v>
      </c>
      <c r="U454" s="256">
        <f t="shared" si="665"/>
        <v>101.49902431914249</v>
      </c>
      <c r="V454" s="256">
        <f t="shared" si="665"/>
        <v>123.64196026243317</v>
      </c>
      <c r="W454" s="256">
        <f t="shared" si="665"/>
        <v>201.59436839831062</v>
      </c>
      <c r="X454" s="256">
        <f t="shared" si="665"/>
        <v>2403.3555081042241</v>
      </c>
      <c r="Y454" s="256">
        <f t="shared" si="665"/>
        <v>2408.4542534651991</v>
      </c>
      <c r="Z454" s="256">
        <f t="shared" si="665"/>
        <v>2163.518370547592</v>
      </c>
      <c r="AA454" s="256">
        <f t="shared" si="665"/>
        <v>2090.9375124390122</v>
      </c>
      <c r="AB454" s="256">
        <f t="shared" si="665"/>
        <v>2549.7810159065839</v>
      </c>
      <c r="AC454" s="256">
        <f t="shared" si="665"/>
        <v>3201.9872466508023</v>
      </c>
      <c r="AD454" s="256">
        <f t="shared" si="665"/>
        <v>156.00417643776353</v>
      </c>
      <c r="AE454" s="256">
        <f t="shared" si="665"/>
        <v>271.47986410880259</v>
      </c>
      <c r="AF454" s="256">
        <f t="shared" si="665"/>
        <v>156.34060647354755</v>
      </c>
      <c r="AH454" s="264">
        <f t="shared" si="658"/>
        <v>15828.593907113413</v>
      </c>
      <c r="AI454" s="264">
        <f t="shared" si="659"/>
        <v>15828.593907113414</v>
      </c>
      <c r="AJ454" s="264">
        <f t="shared" si="660"/>
        <v>0</v>
      </c>
      <c r="AN454" s="264">
        <f t="shared" si="661"/>
        <v>0</v>
      </c>
    </row>
    <row r="455" spans="1:40">
      <c r="A455" s="145" t="s">
        <v>718</v>
      </c>
      <c r="B455" s="125" t="str">
        <f t="shared" si="655"/>
        <v>9210-05414</v>
      </c>
      <c r="C455" s="255" t="str">
        <f t="shared" si="656"/>
        <v>9210</v>
      </c>
      <c r="D455" s="256">
        <f>SUM($F455:K455)</f>
        <v>0</v>
      </c>
      <c r="E455" s="257">
        <f t="shared" si="657"/>
        <v>0</v>
      </c>
      <c r="F455" s="258">
        <f>'Div 9 history'!B455</f>
        <v>0</v>
      </c>
      <c r="G455" s="258">
        <f>'Div 9 history'!C455</f>
        <v>0</v>
      </c>
      <c r="H455" s="258">
        <f>'Div 9 history'!D455</f>
        <v>0</v>
      </c>
      <c r="I455" s="258">
        <f>'Div 9 history'!E455</f>
        <v>0</v>
      </c>
      <c r="J455" s="258">
        <f>'Div 9 history'!F455</f>
        <v>0</v>
      </c>
      <c r="K455" s="258">
        <f>'Div 9 history'!G455</f>
        <v>0</v>
      </c>
      <c r="L455" s="256">
        <f t="shared" si="662"/>
        <v>0</v>
      </c>
      <c r="M455" s="256">
        <f t="shared" si="662"/>
        <v>0</v>
      </c>
      <c r="N455" s="256">
        <f t="shared" si="662"/>
        <v>0</v>
      </c>
      <c r="O455" s="256">
        <f t="shared" si="662"/>
        <v>0</v>
      </c>
      <c r="P455" s="256">
        <f t="shared" si="662"/>
        <v>0</v>
      </c>
      <c r="Q455" s="256">
        <f t="shared" si="662"/>
        <v>0</v>
      </c>
      <c r="R455" s="256">
        <f t="shared" si="662"/>
        <v>0</v>
      </c>
      <c r="S455" s="256">
        <f t="shared" si="662"/>
        <v>0</v>
      </c>
      <c r="T455" s="256">
        <f t="shared" si="662"/>
        <v>0</v>
      </c>
      <c r="U455" s="256">
        <f t="shared" si="665"/>
        <v>0</v>
      </c>
      <c r="V455" s="256">
        <f t="shared" si="665"/>
        <v>0</v>
      </c>
      <c r="W455" s="256">
        <f t="shared" si="665"/>
        <v>0</v>
      </c>
      <c r="X455" s="256">
        <f t="shared" si="665"/>
        <v>0</v>
      </c>
      <c r="Y455" s="256">
        <f t="shared" si="665"/>
        <v>0</v>
      </c>
      <c r="Z455" s="256">
        <f t="shared" si="665"/>
        <v>0</v>
      </c>
      <c r="AA455" s="256">
        <f t="shared" si="665"/>
        <v>0</v>
      </c>
      <c r="AB455" s="256">
        <f t="shared" si="665"/>
        <v>0</v>
      </c>
      <c r="AC455" s="256">
        <f t="shared" si="665"/>
        <v>0</v>
      </c>
      <c r="AD455" s="256">
        <f t="shared" si="665"/>
        <v>0</v>
      </c>
      <c r="AE455" s="256">
        <f t="shared" si="665"/>
        <v>0</v>
      </c>
      <c r="AF455" s="256">
        <f t="shared" si="665"/>
        <v>0</v>
      </c>
      <c r="AH455" s="264">
        <f t="shared" si="658"/>
        <v>0</v>
      </c>
      <c r="AI455" s="264">
        <f t="shared" si="659"/>
        <v>0</v>
      </c>
      <c r="AJ455" s="264">
        <f t="shared" si="660"/>
        <v>0</v>
      </c>
      <c r="AN455" s="264">
        <f t="shared" si="661"/>
        <v>0</v>
      </c>
    </row>
    <row r="456" spans="1:40">
      <c r="A456" s="145" t="s">
        <v>694</v>
      </c>
      <c r="B456" s="125" t="str">
        <f t="shared" si="655"/>
        <v>8410-05414</v>
      </c>
      <c r="C456" s="255" t="str">
        <f t="shared" si="656"/>
        <v>8410</v>
      </c>
      <c r="D456" s="256">
        <f>SUM($F456:K456)</f>
        <v>449.53</v>
      </c>
      <c r="E456" s="257">
        <f t="shared" si="657"/>
        <v>1.9385367460802772E-2</v>
      </c>
      <c r="F456" s="258">
        <f>'Div 9 history'!B456</f>
        <v>0</v>
      </c>
      <c r="G456" s="258">
        <f>'Div 9 history'!C456</f>
        <v>0</v>
      </c>
      <c r="H456" s="258">
        <f>'Div 9 history'!D456</f>
        <v>449.53</v>
      </c>
      <c r="I456" s="258">
        <f>'Div 9 history'!E456</f>
        <v>0</v>
      </c>
      <c r="J456" s="258">
        <f>'Div 9 history'!F456</f>
        <v>0</v>
      </c>
      <c r="K456" s="258">
        <f>'Div 9 history'!G456</f>
        <v>0</v>
      </c>
      <c r="L456" s="256">
        <f t="shared" si="662"/>
        <v>1069.0908026817724</v>
      </c>
      <c r="M456" s="256">
        <f t="shared" si="662"/>
        <v>1071.3588906746863</v>
      </c>
      <c r="N456" s="256">
        <f t="shared" si="662"/>
        <v>962.40343286124437</v>
      </c>
      <c r="O456" s="256">
        <f t="shared" si="662"/>
        <v>930.11710335527744</v>
      </c>
      <c r="P456" s="256">
        <f t="shared" si="662"/>
        <v>1134.22563735007</v>
      </c>
      <c r="Q456" s="256">
        <f t="shared" si="662"/>
        <v>1424.3482098904917</v>
      </c>
      <c r="R456" s="256">
        <f t="shared" si="662"/>
        <v>69.395738436181759</v>
      </c>
      <c r="S456" s="256">
        <f t="shared" si="662"/>
        <v>120.76308513381693</v>
      </c>
      <c r="T456" s="256">
        <f t="shared" si="662"/>
        <v>69.545393472979171</v>
      </c>
      <c r="U456" s="256">
        <f t="shared" si="665"/>
        <v>45.150071645606516</v>
      </c>
      <c r="V456" s="256">
        <f t="shared" si="665"/>
        <v>54.999970706115008</v>
      </c>
      <c r="W456" s="256">
        <f t="shared" si="665"/>
        <v>89.675740605300589</v>
      </c>
      <c r="X456" s="256">
        <f t="shared" si="665"/>
        <v>1069.0908026817724</v>
      </c>
      <c r="Y456" s="256">
        <f t="shared" si="665"/>
        <v>1071.3588906746863</v>
      </c>
      <c r="Z456" s="256">
        <f t="shared" si="665"/>
        <v>962.40343286124437</v>
      </c>
      <c r="AA456" s="256">
        <f t="shared" si="665"/>
        <v>930.11710335527744</v>
      </c>
      <c r="AB456" s="256">
        <f t="shared" si="665"/>
        <v>1134.22563735007</v>
      </c>
      <c r="AC456" s="256">
        <f t="shared" si="665"/>
        <v>1424.3482098904917</v>
      </c>
      <c r="AD456" s="256">
        <f t="shared" si="665"/>
        <v>69.395738436181759</v>
      </c>
      <c r="AE456" s="256">
        <f t="shared" si="665"/>
        <v>120.76308513381693</v>
      </c>
      <c r="AF456" s="256">
        <f t="shared" si="665"/>
        <v>69.545393472979171</v>
      </c>
      <c r="AH456" s="264">
        <f t="shared" si="658"/>
        <v>7041.074076813542</v>
      </c>
      <c r="AI456" s="264">
        <f t="shared" si="659"/>
        <v>7041.0740768135429</v>
      </c>
      <c r="AJ456" s="264">
        <f t="shared" si="660"/>
        <v>0</v>
      </c>
      <c r="AN456" s="264">
        <f t="shared" si="661"/>
        <v>0</v>
      </c>
    </row>
    <row r="457" spans="1:40">
      <c r="A457" s="145" t="s">
        <v>523</v>
      </c>
      <c r="B457" s="125" t="str">
        <f t="shared" si="655"/>
        <v>8700-05414</v>
      </c>
      <c r="C457" s="255" t="str">
        <f t="shared" si="656"/>
        <v>8700</v>
      </c>
      <c r="D457" s="256">
        <f>SUM($F457:K457)</f>
        <v>123.38</v>
      </c>
      <c r="E457" s="257">
        <f t="shared" si="657"/>
        <v>5.3205940366913129E-3</v>
      </c>
      <c r="F457" s="258">
        <f>'Div 9 history'!B457</f>
        <v>0</v>
      </c>
      <c r="G457" s="258">
        <f>'Div 9 history'!C457</f>
        <v>0</v>
      </c>
      <c r="H457" s="258">
        <f>'Div 9 history'!D457</f>
        <v>0</v>
      </c>
      <c r="I457" s="258">
        <f>'Div 9 history'!E457</f>
        <v>0</v>
      </c>
      <c r="J457" s="258">
        <f>'Div 9 history'!F457</f>
        <v>0</v>
      </c>
      <c r="K457" s="258">
        <f>'Div 9 history'!G457</f>
        <v>123.38</v>
      </c>
      <c r="L457" s="256">
        <f t="shared" si="662"/>
        <v>293.42740914928277</v>
      </c>
      <c r="M457" s="256">
        <f t="shared" si="662"/>
        <v>294.04991865157564</v>
      </c>
      <c r="N457" s="256">
        <f t="shared" si="662"/>
        <v>264.1455198683521</v>
      </c>
      <c r="O457" s="256">
        <f t="shared" si="662"/>
        <v>255.28407050024273</v>
      </c>
      <c r="P457" s="256">
        <f t="shared" si="662"/>
        <v>311.30460511256564</v>
      </c>
      <c r="Q457" s="256">
        <f t="shared" si="662"/>
        <v>390.93293470132994</v>
      </c>
      <c r="R457" s="256">
        <f t="shared" si="662"/>
        <v>19.046662532547561</v>
      </c>
      <c r="S457" s="256">
        <f t="shared" si="662"/>
        <v>33.145172610972203</v>
      </c>
      <c r="T457" s="256">
        <f t="shared" si="662"/>
        <v>19.087737518510821</v>
      </c>
      <c r="U457" s="256">
        <f t="shared" si="665"/>
        <v>12.392089158977003</v>
      </c>
      <c r="V457" s="256">
        <f t="shared" si="665"/>
        <v>15.095536194960223</v>
      </c>
      <c r="W457" s="256">
        <f t="shared" si="665"/>
        <v>24.612801984032181</v>
      </c>
      <c r="X457" s="256">
        <f t="shared" si="665"/>
        <v>293.42740914928277</v>
      </c>
      <c r="Y457" s="256">
        <f t="shared" si="665"/>
        <v>294.04991865157564</v>
      </c>
      <c r="Z457" s="256">
        <f t="shared" si="665"/>
        <v>264.1455198683521</v>
      </c>
      <c r="AA457" s="256">
        <f t="shared" si="665"/>
        <v>255.28407050024273</v>
      </c>
      <c r="AB457" s="256">
        <f t="shared" si="665"/>
        <v>311.30460511256564</v>
      </c>
      <c r="AC457" s="256">
        <f t="shared" si="665"/>
        <v>390.93293470132994</v>
      </c>
      <c r="AD457" s="256">
        <f t="shared" si="665"/>
        <v>19.046662532547561</v>
      </c>
      <c r="AE457" s="256">
        <f t="shared" si="665"/>
        <v>33.145172610972203</v>
      </c>
      <c r="AF457" s="256">
        <f t="shared" si="665"/>
        <v>19.087737518510821</v>
      </c>
      <c r="AH457" s="264">
        <f t="shared" si="658"/>
        <v>1932.5244579833488</v>
      </c>
      <c r="AI457" s="264">
        <f t="shared" si="659"/>
        <v>1932.5244579833486</v>
      </c>
      <c r="AJ457" s="264">
        <f t="shared" si="660"/>
        <v>0</v>
      </c>
      <c r="AN457" s="264">
        <f t="shared" si="661"/>
        <v>0</v>
      </c>
    </row>
    <row r="458" spans="1:40">
      <c r="A458" s="145" t="s">
        <v>947</v>
      </c>
      <c r="B458" s="125" t="str">
        <f t="shared" si="655"/>
        <v>8740-05414</v>
      </c>
      <c r="C458" s="255" t="str">
        <f t="shared" si="656"/>
        <v>8740</v>
      </c>
      <c r="D458" s="256">
        <f>SUM($F458:K458)</f>
        <v>0</v>
      </c>
      <c r="E458" s="257">
        <f t="shared" si="657"/>
        <v>0</v>
      </c>
      <c r="F458" s="258">
        <f>'Div 9 history'!B458</f>
        <v>0</v>
      </c>
      <c r="G458" s="258">
        <f>'Div 9 history'!C458</f>
        <v>0</v>
      </c>
      <c r="H458" s="258">
        <f>'Div 9 history'!D458</f>
        <v>0</v>
      </c>
      <c r="I458" s="258">
        <f>'Div 9 history'!E458</f>
        <v>0</v>
      </c>
      <c r="J458" s="258">
        <f>'Div 9 history'!F458</f>
        <v>0</v>
      </c>
      <c r="K458" s="258">
        <f>'Div 9 history'!G458</f>
        <v>0</v>
      </c>
      <c r="L458" s="256">
        <f t="shared" si="662"/>
        <v>0</v>
      </c>
      <c r="M458" s="256">
        <f t="shared" si="662"/>
        <v>0</v>
      </c>
      <c r="N458" s="256">
        <f t="shared" si="662"/>
        <v>0</v>
      </c>
      <c r="O458" s="256">
        <f t="shared" si="662"/>
        <v>0</v>
      </c>
      <c r="P458" s="256">
        <f t="shared" si="662"/>
        <v>0</v>
      </c>
      <c r="Q458" s="256">
        <f t="shared" si="662"/>
        <v>0</v>
      </c>
      <c r="R458" s="256">
        <f t="shared" si="662"/>
        <v>0</v>
      </c>
      <c r="S458" s="256">
        <f t="shared" si="662"/>
        <v>0</v>
      </c>
      <c r="T458" s="256">
        <f t="shared" si="662"/>
        <v>0</v>
      </c>
      <c r="U458" s="256">
        <f t="shared" si="665"/>
        <v>0</v>
      </c>
      <c r="V458" s="256">
        <f t="shared" si="665"/>
        <v>0</v>
      </c>
      <c r="W458" s="256">
        <f t="shared" si="665"/>
        <v>0</v>
      </c>
      <c r="X458" s="256">
        <f t="shared" si="665"/>
        <v>0</v>
      </c>
      <c r="Y458" s="256">
        <f t="shared" si="665"/>
        <v>0</v>
      </c>
      <c r="Z458" s="256">
        <f t="shared" si="665"/>
        <v>0</v>
      </c>
      <c r="AA458" s="256">
        <f t="shared" si="665"/>
        <v>0</v>
      </c>
      <c r="AB458" s="256">
        <f t="shared" si="665"/>
        <v>0</v>
      </c>
      <c r="AC458" s="256">
        <f t="shared" si="665"/>
        <v>0</v>
      </c>
      <c r="AD458" s="256">
        <f t="shared" si="665"/>
        <v>0</v>
      </c>
      <c r="AE458" s="256">
        <f t="shared" si="665"/>
        <v>0</v>
      </c>
      <c r="AF458" s="256">
        <f t="shared" si="665"/>
        <v>0</v>
      </c>
      <c r="AH458" s="264">
        <f t="shared" si="658"/>
        <v>0</v>
      </c>
      <c r="AI458" s="264">
        <f t="shared" si="659"/>
        <v>0</v>
      </c>
      <c r="AJ458" s="264">
        <f t="shared" si="660"/>
        <v>0</v>
      </c>
      <c r="AN458" s="264">
        <f t="shared" si="661"/>
        <v>0</v>
      </c>
    </row>
    <row r="459" spans="1:40">
      <c r="A459" s="145" t="s">
        <v>524</v>
      </c>
      <c r="B459" s="125" t="str">
        <f t="shared" si="655"/>
        <v>8750-05414</v>
      </c>
      <c r="C459" s="255" t="str">
        <f t="shared" si="656"/>
        <v>8750</v>
      </c>
      <c r="D459" s="256">
        <f>SUM($F459:K459)</f>
        <v>0</v>
      </c>
      <c r="E459" s="257">
        <f t="shared" si="657"/>
        <v>0</v>
      </c>
      <c r="F459" s="258">
        <f>'Div 9 history'!B459</f>
        <v>0</v>
      </c>
      <c r="G459" s="258">
        <f>'Div 9 history'!C459</f>
        <v>0</v>
      </c>
      <c r="H459" s="258">
        <f>'Div 9 history'!D459</f>
        <v>0</v>
      </c>
      <c r="I459" s="258">
        <f>'Div 9 history'!E459</f>
        <v>0</v>
      </c>
      <c r="J459" s="258">
        <f>'Div 9 history'!F459</f>
        <v>0</v>
      </c>
      <c r="K459" s="258">
        <f>'Div 9 history'!G459</f>
        <v>0</v>
      </c>
      <c r="L459" s="256">
        <f t="shared" si="662"/>
        <v>0</v>
      </c>
      <c r="M459" s="256">
        <f t="shared" si="662"/>
        <v>0</v>
      </c>
      <c r="N459" s="256">
        <f t="shared" si="662"/>
        <v>0</v>
      </c>
      <c r="O459" s="256">
        <f t="shared" si="662"/>
        <v>0</v>
      </c>
      <c r="P459" s="256">
        <f t="shared" si="662"/>
        <v>0</v>
      </c>
      <c r="Q459" s="256">
        <f t="shared" si="662"/>
        <v>0</v>
      </c>
      <c r="R459" s="256">
        <f t="shared" si="662"/>
        <v>0</v>
      </c>
      <c r="S459" s="256">
        <f t="shared" si="662"/>
        <v>0</v>
      </c>
      <c r="T459" s="256">
        <f t="shared" si="662"/>
        <v>0</v>
      </c>
      <c r="U459" s="256">
        <f t="shared" si="665"/>
        <v>0</v>
      </c>
      <c r="V459" s="256">
        <f t="shared" si="665"/>
        <v>0</v>
      </c>
      <c r="W459" s="256">
        <f t="shared" si="665"/>
        <v>0</v>
      </c>
      <c r="X459" s="256">
        <f t="shared" si="665"/>
        <v>0</v>
      </c>
      <c r="Y459" s="256">
        <f t="shared" si="665"/>
        <v>0</v>
      </c>
      <c r="Z459" s="256">
        <f t="shared" si="665"/>
        <v>0</v>
      </c>
      <c r="AA459" s="256">
        <f t="shared" si="665"/>
        <v>0</v>
      </c>
      <c r="AB459" s="256">
        <f t="shared" si="665"/>
        <v>0</v>
      </c>
      <c r="AC459" s="256">
        <f t="shared" si="665"/>
        <v>0</v>
      </c>
      <c r="AD459" s="256">
        <f t="shared" si="665"/>
        <v>0</v>
      </c>
      <c r="AE459" s="256">
        <f t="shared" si="665"/>
        <v>0</v>
      </c>
      <c r="AF459" s="256">
        <f t="shared" si="665"/>
        <v>0</v>
      </c>
      <c r="AH459" s="264">
        <f t="shared" si="658"/>
        <v>0</v>
      </c>
      <c r="AI459" s="264">
        <f t="shared" si="659"/>
        <v>0</v>
      </c>
      <c r="AJ459" s="264">
        <f t="shared" si="660"/>
        <v>0</v>
      </c>
      <c r="AN459" s="264">
        <f t="shared" si="661"/>
        <v>0</v>
      </c>
    </row>
    <row r="460" spans="1:40">
      <c r="A460" s="145" t="s">
        <v>1060</v>
      </c>
      <c r="B460" s="125" t="str">
        <f t="shared" si="655"/>
        <v>8780-05414</v>
      </c>
      <c r="C460" s="255" t="str">
        <f t="shared" si="656"/>
        <v>8780</v>
      </c>
      <c r="D460" s="256">
        <f>SUM($F460:K460)</f>
        <v>0</v>
      </c>
      <c r="E460" s="257">
        <f t="shared" si="657"/>
        <v>0</v>
      </c>
      <c r="F460" s="258">
        <f>'Div 9 history'!B460</f>
        <v>0</v>
      </c>
      <c r="G460" s="258">
        <f>'Div 9 history'!C460</f>
        <v>0</v>
      </c>
      <c r="H460" s="258">
        <f>'Div 9 history'!D460</f>
        <v>0</v>
      </c>
      <c r="I460" s="258">
        <f>'Div 9 history'!E460</f>
        <v>0</v>
      </c>
      <c r="J460" s="258">
        <f>'Div 9 history'!F460</f>
        <v>0</v>
      </c>
      <c r="K460" s="258">
        <f>'Div 9 history'!G460</f>
        <v>0</v>
      </c>
      <c r="L460" s="256">
        <f t="shared" si="662"/>
        <v>0</v>
      </c>
      <c r="M460" s="256">
        <f t="shared" si="662"/>
        <v>0</v>
      </c>
      <c r="N460" s="256">
        <f t="shared" si="662"/>
        <v>0</v>
      </c>
      <c r="O460" s="256">
        <f t="shared" si="662"/>
        <v>0</v>
      </c>
      <c r="P460" s="256">
        <f t="shared" si="662"/>
        <v>0</v>
      </c>
      <c r="Q460" s="256">
        <f t="shared" si="662"/>
        <v>0</v>
      </c>
      <c r="R460" s="256">
        <f t="shared" si="662"/>
        <v>0</v>
      </c>
      <c r="S460" s="256">
        <f t="shared" si="662"/>
        <v>0</v>
      </c>
      <c r="T460" s="256">
        <f t="shared" si="662"/>
        <v>0</v>
      </c>
      <c r="U460" s="256">
        <f t="shared" si="665"/>
        <v>0</v>
      </c>
      <c r="V460" s="256">
        <f t="shared" si="665"/>
        <v>0</v>
      </c>
      <c r="W460" s="256">
        <f t="shared" si="665"/>
        <v>0</v>
      </c>
      <c r="X460" s="256">
        <f t="shared" si="665"/>
        <v>0</v>
      </c>
      <c r="Y460" s="256">
        <f t="shared" si="665"/>
        <v>0</v>
      </c>
      <c r="Z460" s="256">
        <f t="shared" si="665"/>
        <v>0</v>
      </c>
      <c r="AA460" s="256">
        <f t="shared" si="665"/>
        <v>0</v>
      </c>
      <c r="AB460" s="256">
        <f t="shared" si="665"/>
        <v>0</v>
      </c>
      <c r="AC460" s="256">
        <f t="shared" si="665"/>
        <v>0</v>
      </c>
      <c r="AD460" s="256">
        <f t="shared" si="665"/>
        <v>0</v>
      </c>
      <c r="AE460" s="256">
        <f t="shared" si="665"/>
        <v>0</v>
      </c>
      <c r="AF460" s="256">
        <f t="shared" si="665"/>
        <v>0</v>
      </c>
      <c r="AH460" s="264">
        <f t="shared" si="658"/>
        <v>0</v>
      </c>
      <c r="AI460" s="264">
        <f t="shared" si="659"/>
        <v>0</v>
      </c>
      <c r="AJ460" s="264">
        <f t="shared" si="660"/>
        <v>0</v>
      </c>
      <c r="AN460" s="264">
        <f t="shared" si="661"/>
        <v>0</v>
      </c>
    </row>
    <row r="461" spans="1:40">
      <c r="A461" s="145" t="s">
        <v>1061</v>
      </c>
      <c r="B461" s="125" t="str">
        <f t="shared" si="655"/>
        <v>9020-05414</v>
      </c>
      <c r="C461" s="255" t="str">
        <f t="shared" si="656"/>
        <v>9020</v>
      </c>
      <c r="D461" s="256">
        <f>SUM($F461:K461)</f>
        <v>0</v>
      </c>
      <c r="E461" s="257">
        <f t="shared" si="657"/>
        <v>0</v>
      </c>
      <c r="F461" s="258">
        <f>'Div 9 history'!B461</f>
        <v>0</v>
      </c>
      <c r="G461" s="258">
        <f>'Div 9 history'!C461</f>
        <v>0</v>
      </c>
      <c r="H461" s="258">
        <f>'Div 9 history'!D461</f>
        <v>0</v>
      </c>
      <c r="I461" s="258">
        <f>'Div 9 history'!E461</f>
        <v>0</v>
      </c>
      <c r="J461" s="258">
        <f>'Div 9 history'!F461</f>
        <v>0</v>
      </c>
      <c r="K461" s="258">
        <f>'Div 9 history'!G461</f>
        <v>0</v>
      </c>
      <c r="L461" s="256">
        <f t="shared" si="662"/>
        <v>0</v>
      </c>
      <c r="M461" s="256">
        <f t="shared" si="662"/>
        <v>0</v>
      </c>
      <c r="N461" s="256">
        <f t="shared" si="662"/>
        <v>0</v>
      </c>
      <c r="O461" s="256">
        <f t="shared" si="662"/>
        <v>0</v>
      </c>
      <c r="P461" s="256">
        <f t="shared" si="662"/>
        <v>0</v>
      </c>
      <c r="Q461" s="256">
        <f t="shared" si="662"/>
        <v>0</v>
      </c>
      <c r="R461" s="256">
        <f t="shared" si="662"/>
        <v>0</v>
      </c>
      <c r="S461" s="256">
        <f t="shared" si="662"/>
        <v>0</v>
      </c>
      <c r="T461" s="256">
        <f t="shared" si="662"/>
        <v>0</v>
      </c>
      <c r="U461" s="256">
        <f t="shared" si="665"/>
        <v>0</v>
      </c>
      <c r="V461" s="256">
        <f t="shared" si="665"/>
        <v>0</v>
      </c>
      <c r="W461" s="256">
        <f t="shared" si="665"/>
        <v>0</v>
      </c>
      <c r="X461" s="256">
        <f t="shared" si="665"/>
        <v>0</v>
      </c>
      <c r="Y461" s="256">
        <f t="shared" si="665"/>
        <v>0</v>
      </c>
      <c r="Z461" s="256">
        <f t="shared" si="665"/>
        <v>0</v>
      </c>
      <c r="AA461" s="256">
        <f t="shared" si="665"/>
        <v>0</v>
      </c>
      <c r="AB461" s="256">
        <f t="shared" si="665"/>
        <v>0</v>
      </c>
      <c r="AC461" s="256">
        <f t="shared" si="665"/>
        <v>0</v>
      </c>
      <c r="AD461" s="256">
        <f t="shared" si="665"/>
        <v>0</v>
      </c>
      <c r="AE461" s="256">
        <f t="shared" si="665"/>
        <v>0</v>
      </c>
      <c r="AF461" s="256">
        <f t="shared" si="665"/>
        <v>0</v>
      </c>
      <c r="AH461" s="264">
        <f t="shared" si="658"/>
        <v>0</v>
      </c>
      <c r="AI461" s="264">
        <f t="shared" si="659"/>
        <v>0</v>
      </c>
      <c r="AJ461" s="264">
        <f t="shared" si="660"/>
        <v>0</v>
      </c>
      <c r="AN461" s="264">
        <f t="shared" si="661"/>
        <v>0</v>
      </c>
    </row>
    <row r="462" spans="1:40">
      <c r="A462" s="145" t="s">
        <v>948</v>
      </c>
      <c r="B462" s="125" t="str">
        <f t="shared" si="655"/>
        <v>9030-05414</v>
      </c>
      <c r="C462" s="255" t="str">
        <f t="shared" si="656"/>
        <v>9030</v>
      </c>
      <c r="D462" s="256">
        <f>SUM($F462:K462)</f>
        <v>0</v>
      </c>
      <c r="E462" s="257">
        <f t="shared" si="657"/>
        <v>0</v>
      </c>
      <c r="F462" s="258">
        <f>'Div 9 history'!B462</f>
        <v>0</v>
      </c>
      <c r="G462" s="258">
        <f>'Div 9 history'!C462</f>
        <v>0</v>
      </c>
      <c r="H462" s="258">
        <f>'Div 9 history'!D462</f>
        <v>0</v>
      </c>
      <c r="I462" s="258">
        <f>'Div 9 history'!E462</f>
        <v>0</v>
      </c>
      <c r="J462" s="258">
        <f>'Div 9 history'!F462</f>
        <v>0</v>
      </c>
      <c r="K462" s="258">
        <f>'Div 9 history'!G462</f>
        <v>0</v>
      </c>
      <c r="L462" s="256">
        <f t="shared" si="662"/>
        <v>0</v>
      </c>
      <c r="M462" s="256">
        <f t="shared" si="662"/>
        <v>0</v>
      </c>
      <c r="N462" s="256">
        <f t="shared" si="662"/>
        <v>0</v>
      </c>
      <c r="O462" s="256">
        <f t="shared" si="662"/>
        <v>0</v>
      </c>
      <c r="P462" s="256">
        <f t="shared" si="662"/>
        <v>0</v>
      </c>
      <c r="Q462" s="256">
        <f t="shared" si="662"/>
        <v>0</v>
      </c>
      <c r="R462" s="256">
        <f t="shared" si="662"/>
        <v>0</v>
      </c>
      <c r="S462" s="256">
        <f t="shared" si="662"/>
        <v>0</v>
      </c>
      <c r="T462" s="256">
        <f t="shared" si="662"/>
        <v>0</v>
      </c>
      <c r="U462" s="256">
        <f t="shared" si="665"/>
        <v>0</v>
      </c>
      <c r="V462" s="256">
        <f t="shared" si="665"/>
        <v>0</v>
      </c>
      <c r="W462" s="256">
        <f t="shared" si="665"/>
        <v>0</v>
      </c>
      <c r="X462" s="256">
        <f t="shared" si="665"/>
        <v>0</v>
      </c>
      <c r="Y462" s="256">
        <f t="shared" si="665"/>
        <v>0</v>
      </c>
      <c r="Z462" s="256">
        <f t="shared" si="665"/>
        <v>0</v>
      </c>
      <c r="AA462" s="256">
        <f t="shared" si="665"/>
        <v>0</v>
      </c>
      <c r="AB462" s="256">
        <f t="shared" si="665"/>
        <v>0</v>
      </c>
      <c r="AC462" s="256">
        <f t="shared" si="665"/>
        <v>0</v>
      </c>
      <c r="AD462" s="256">
        <f t="shared" si="665"/>
        <v>0</v>
      </c>
      <c r="AE462" s="256">
        <f t="shared" si="665"/>
        <v>0</v>
      </c>
      <c r="AF462" s="256">
        <f t="shared" si="665"/>
        <v>0</v>
      </c>
      <c r="AH462" s="264">
        <f t="shared" si="658"/>
        <v>0</v>
      </c>
      <c r="AI462" s="264">
        <f t="shared" si="659"/>
        <v>0</v>
      </c>
      <c r="AJ462" s="264">
        <f t="shared" si="660"/>
        <v>0</v>
      </c>
      <c r="AN462" s="264">
        <f t="shared" si="661"/>
        <v>0</v>
      </c>
    </row>
    <row r="463" spans="1:40">
      <c r="A463" s="145" t="s">
        <v>526</v>
      </c>
      <c r="B463" s="125" t="str">
        <f t="shared" si="655"/>
        <v>8700-05419</v>
      </c>
      <c r="C463" s="255" t="str">
        <f t="shared" si="656"/>
        <v>8700</v>
      </c>
      <c r="D463" s="256">
        <f>SUM($F463:K463)</f>
        <v>862.71</v>
      </c>
      <c r="E463" s="257">
        <f t="shared" si="657"/>
        <v>3.7203190803971171E-2</v>
      </c>
      <c r="F463" s="258">
        <f>'Div 9 history'!B463</f>
        <v>0</v>
      </c>
      <c r="G463" s="258">
        <f>'Div 9 history'!C463</f>
        <v>633.45000000000005</v>
      </c>
      <c r="H463" s="258">
        <f>'Div 9 history'!D463</f>
        <v>229.26</v>
      </c>
      <c r="I463" s="258">
        <f>'Div 9 history'!E463</f>
        <v>0</v>
      </c>
      <c r="J463" s="258">
        <f>'Div 9 history'!F463</f>
        <v>0</v>
      </c>
      <c r="K463" s="258">
        <f>'Div 9 history'!G463</f>
        <v>0</v>
      </c>
      <c r="L463" s="256">
        <f t="shared" si="662"/>
        <v>2051.7325348288036</v>
      </c>
      <c r="M463" s="256">
        <f t="shared" si="662"/>
        <v>2056.085308152868</v>
      </c>
      <c r="N463" s="256">
        <f t="shared" si="662"/>
        <v>1846.984774239148</v>
      </c>
      <c r="O463" s="256">
        <f t="shared" si="662"/>
        <v>1785.0228599551342</v>
      </c>
      <c r="P463" s="256">
        <f t="shared" si="662"/>
        <v>2176.7352559301466</v>
      </c>
      <c r="Q463" s="256">
        <f t="shared" si="662"/>
        <v>2733.5204416938273</v>
      </c>
      <c r="R463" s="256">
        <f t="shared" si="662"/>
        <v>133.17998244005599</v>
      </c>
      <c r="S463" s="256">
        <f t="shared" si="662"/>
        <v>231.76099743241878</v>
      </c>
      <c r="T463" s="256">
        <f t="shared" si="662"/>
        <v>133.46719107306268</v>
      </c>
      <c r="U463" s="256">
        <f t="shared" si="665"/>
        <v>86.649207637713175</v>
      </c>
      <c r="V463" s="256">
        <f t="shared" si="665"/>
        <v>105.55252091711895</v>
      </c>
      <c r="W463" s="256">
        <f t="shared" si="665"/>
        <v>172.10010049963046</v>
      </c>
      <c r="X463" s="256">
        <f t="shared" si="665"/>
        <v>2051.7325348288036</v>
      </c>
      <c r="Y463" s="256">
        <f t="shared" si="665"/>
        <v>2056.085308152868</v>
      </c>
      <c r="Z463" s="256">
        <f t="shared" si="665"/>
        <v>1846.984774239148</v>
      </c>
      <c r="AA463" s="256">
        <f t="shared" si="665"/>
        <v>1785.0228599551342</v>
      </c>
      <c r="AB463" s="256">
        <f t="shared" si="665"/>
        <v>2176.7352559301466</v>
      </c>
      <c r="AC463" s="256">
        <f t="shared" si="665"/>
        <v>2733.5204416938273</v>
      </c>
      <c r="AD463" s="256">
        <f t="shared" si="665"/>
        <v>133.17998244005599</v>
      </c>
      <c r="AE463" s="256">
        <f t="shared" si="665"/>
        <v>231.76099743241878</v>
      </c>
      <c r="AF463" s="256">
        <f t="shared" si="665"/>
        <v>133.46719107306268</v>
      </c>
      <c r="AH463" s="264">
        <f t="shared" si="658"/>
        <v>13512.791174799928</v>
      </c>
      <c r="AI463" s="264">
        <f t="shared" si="659"/>
        <v>13512.79117479993</v>
      </c>
      <c r="AJ463" s="264">
        <f t="shared" si="660"/>
        <v>0</v>
      </c>
      <c r="AN463" s="264">
        <f t="shared" si="661"/>
        <v>0</v>
      </c>
    </row>
    <row r="464" spans="1:40">
      <c r="A464" s="145" t="s">
        <v>695</v>
      </c>
      <c r="B464" s="125" t="str">
        <f t="shared" si="655"/>
        <v>8740-05419</v>
      </c>
      <c r="C464" s="255" t="str">
        <f t="shared" si="656"/>
        <v>8740</v>
      </c>
      <c r="D464" s="256">
        <f>SUM($F464:K464)</f>
        <v>98</v>
      </c>
      <c r="E464" s="257">
        <f t="shared" si="657"/>
        <v>4.2261161905961155E-3</v>
      </c>
      <c r="F464" s="258">
        <f>'Div 9 history'!B464</f>
        <v>0</v>
      </c>
      <c r="G464" s="258">
        <f>'Div 9 history'!C464</f>
        <v>0</v>
      </c>
      <c r="H464" s="258">
        <f>'Div 9 history'!D464</f>
        <v>0</v>
      </c>
      <c r="I464" s="258">
        <f>'Div 9 history'!E464</f>
        <v>98</v>
      </c>
      <c r="J464" s="258">
        <f>'Div 9 history'!F464</f>
        <v>0</v>
      </c>
      <c r="K464" s="258">
        <f>'Div 9 history'!G464</f>
        <v>0</v>
      </c>
      <c r="L464" s="256">
        <f t="shared" si="662"/>
        <v>233.06764545817569</v>
      </c>
      <c r="M464" s="256">
        <f t="shared" si="662"/>
        <v>233.56210105247541</v>
      </c>
      <c r="N464" s="256">
        <f t="shared" si="662"/>
        <v>209.80921500322995</v>
      </c>
      <c r="O464" s="256">
        <f t="shared" si="662"/>
        <v>202.77061848779212</v>
      </c>
      <c r="P464" s="256">
        <f t="shared" si="662"/>
        <v>247.26739585857865</v>
      </c>
      <c r="Q464" s="256">
        <f t="shared" si="662"/>
        <v>310.5157043340115</v>
      </c>
      <c r="R464" s="256">
        <f t="shared" si="662"/>
        <v>15.128650739095976</v>
      </c>
      <c r="S464" s="256">
        <f t="shared" si="662"/>
        <v>26.327013420937558</v>
      </c>
      <c r="T464" s="256">
        <f t="shared" si="662"/>
        <v>15.161276356087377</v>
      </c>
      <c r="U464" s="256">
        <f t="shared" si="665"/>
        <v>9.8429626971936006</v>
      </c>
      <c r="V464" s="256">
        <f t="shared" si="665"/>
        <v>11.99029459479739</v>
      </c>
      <c r="W464" s="256">
        <f t="shared" si="665"/>
        <v>19.549802191888105</v>
      </c>
      <c r="X464" s="256">
        <f t="shared" si="665"/>
        <v>233.06764545817569</v>
      </c>
      <c r="Y464" s="256">
        <f t="shared" si="665"/>
        <v>233.56210105247541</v>
      </c>
      <c r="Z464" s="256">
        <f t="shared" si="665"/>
        <v>209.80921500322995</v>
      </c>
      <c r="AA464" s="256">
        <f t="shared" si="665"/>
        <v>202.77061848779212</v>
      </c>
      <c r="AB464" s="256">
        <f t="shared" si="665"/>
        <v>247.26739585857865</v>
      </c>
      <c r="AC464" s="256">
        <f t="shared" si="665"/>
        <v>310.5157043340115</v>
      </c>
      <c r="AD464" s="256">
        <f t="shared" si="665"/>
        <v>15.128650739095976</v>
      </c>
      <c r="AE464" s="256">
        <f t="shared" si="665"/>
        <v>26.327013420937558</v>
      </c>
      <c r="AF464" s="256">
        <f t="shared" si="665"/>
        <v>15.161276356087377</v>
      </c>
      <c r="AH464" s="264">
        <f t="shared" si="658"/>
        <v>1534.9926801942634</v>
      </c>
      <c r="AI464" s="264">
        <f t="shared" si="659"/>
        <v>1534.9926801942636</v>
      </c>
      <c r="AJ464" s="264">
        <f t="shared" si="660"/>
        <v>0</v>
      </c>
      <c r="AN464" s="264">
        <f t="shared" si="661"/>
        <v>0</v>
      </c>
    </row>
    <row r="465" spans="1:40">
      <c r="A465" s="145" t="s">
        <v>1062</v>
      </c>
      <c r="B465" s="125" t="str">
        <f t="shared" si="655"/>
        <v>9020-05419</v>
      </c>
      <c r="C465" s="255" t="str">
        <f t="shared" si="656"/>
        <v>9020</v>
      </c>
      <c r="D465" s="256">
        <f>SUM($F465:K465)</f>
        <v>0</v>
      </c>
      <c r="E465" s="257">
        <f t="shared" si="657"/>
        <v>0</v>
      </c>
      <c r="F465" s="258">
        <f>'Div 9 history'!B465</f>
        <v>0</v>
      </c>
      <c r="G465" s="258">
        <f>'Div 9 history'!C465</f>
        <v>0</v>
      </c>
      <c r="H465" s="258">
        <f>'Div 9 history'!D465</f>
        <v>0</v>
      </c>
      <c r="I465" s="258">
        <f>'Div 9 history'!E465</f>
        <v>0</v>
      </c>
      <c r="J465" s="258">
        <f>'Div 9 history'!F465</f>
        <v>0</v>
      </c>
      <c r="K465" s="258">
        <f>'Div 9 history'!G465</f>
        <v>0</v>
      </c>
      <c r="L465" s="256">
        <f t="shared" si="662"/>
        <v>0</v>
      </c>
      <c r="M465" s="256">
        <f t="shared" si="662"/>
        <v>0</v>
      </c>
      <c r="N465" s="256">
        <f t="shared" si="662"/>
        <v>0</v>
      </c>
      <c r="O465" s="256">
        <f t="shared" si="662"/>
        <v>0</v>
      </c>
      <c r="P465" s="256">
        <f t="shared" si="662"/>
        <v>0</v>
      </c>
      <c r="Q465" s="256">
        <f t="shared" si="662"/>
        <v>0</v>
      </c>
      <c r="R465" s="256">
        <f t="shared" si="662"/>
        <v>0</v>
      </c>
      <c r="S465" s="256">
        <f t="shared" si="662"/>
        <v>0</v>
      </c>
      <c r="T465" s="256">
        <f t="shared" si="662"/>
        <v>0</v>
      </c>
      <c r="U465" s="256">
        <f t="shared" si="665"/>
        <v>0</v>
      </c>
      <c r="V465" s="256">
        <f t="shared" si="665"/>
        <v>0</v>
      </c>
      <c r="W465" s="256">
        <f t="shared" si="665"/>
        <v>0</v>
      </c>
      <c r="X465" s="256">
        <f t="shared" si="665"/>
        <v>0</v>
      </c>
      <c r="Y465" s="256">
        <f t="shared" si="665"/>
        <v>0</v>
      </c>
      <c r="Z465" s="256">
        <f t="shared" si="665"/>
        <v>0</v>
      </c>
      <c r="AA465" s="256">
        <f t="shared" si="665"/>
        <v>0</v>
      </c>
      <c r="AB465" s="256">
        <f t="shared" si="665"/>
        <v>0</v>
      </c>
      <c r="AC465" s="256">
        <f t="shared" si="665"/>
        <v>0</v>
      </c>
      <c r="AD465" s="256">
        <f t="shared" si="665"/>
        <v>0</v>
      </c>
      <c r="AE465" s="256">
        <f t="shared" si="665"/>
        <v>0</v>
      </c>
      <c r="AF465" s="256">
        <f t="shared" si="665"/>
        <v>0</v>
      </c>
      <c r="AH465" s="264">
        <f t="shared" si="658"/>
        <v>0</v>
      </c>
      <c r="AI465" s="264">
        <f t="shared" si="659"/>
        <v>0</v>
      </c>
      <c r="AJ465" s="264">
        <f t="shared" si="660"/>
        <v>0</v>
      </c>
      <c r="AN465" s="264">
        <f t="shared" si="661"/>
        <v>0</v>
      </c>
    </row>
    <row r="466" spans="1:40">
      <c r="A466" s="133" t="s">
        <v>28</v>
      </c>
      <c r="B466" s="171"/>
      <c r="C466" s="182"/>
      <c r="D466" s="259">
        <f>SUM(D426:D465)</f>
        <v>23189.14</v>
      </c>
      <c r="E466" s="260">
        <f>SUM(E426:E465)</f>
        <v>1.0000000000000002</v>
      </c>
      <c r="F466" s="259">
        <f>SUM(F426:F465)</f>
        <v>3579.8</v>
      </c>
      <c r="G466" s="259">
        <f t="shared" ref="G466:K466" si="666">SUM(G426:G465)</f>
        <v>6229.5999999999995</v>
      </c>
      <c r="H466" s="259">
        <f t="shared" si="666"/>
        <v>3587.5200000000004</v>
      </c>
      <c r="I466" s="259">
        <f t="shared" si="666"/>
        <v>2329.08</v>
      </c>
      <c r="J466" s="259">
        <f t="shared" si="666"/>
        <v>2837.1899999999996</v>
      </c>
      <c r="K466" s="259">
        <f t="shared" si="666"/>
        <v>4625.9500000000007</v>
      </c>
      <c r="L466" s="262">
        <f>'FY21 OM Budget'!H136</f>
        <v>55149.369999999995</v>
      </c>
      <c r="M466" s="262">
        <f>'FY21 OM Budget'!I136</f>
        <v>55266.369999999995</v>
      </c>
      <c r="N466" s="262">
        <f>'FY21 OM Budget'!J136</f>
        <v>49645.869999999995</v>
      </c>
      <c r="O466" s="262">
        <f>'FY21 OM Budget'!K136</f>
        <v>47980.369999999995</v>
      </c>
      <c r="P466" s="262">
        <f>'FY21 OM Budget'!L136</f>
        <v>58509.37</v>
      </c>
      <c r="Q466" s="262">
        <f>'FY21 OM Budget'!M136</f>
        <v>73475.429999999993</v>
      </c>
      <c r="R466" s="263">
        <f t="shared" ref="R466" si="667">F466*(1+R$4)</f>
        <v>3579.8</v>
      </c>
      <c r="S466" s="263">
        <f t="shared" ref="S466" si="668">G466*(1+S$4)</f>
        <v>6229.5999999999995</v>
      </c>
      <c r="T466" s="263">
        <f t="shared" ref="T466" si="669">H466*(1+T$4)</f>
        <v>3587.5200000000004</v>
      </c>
      <c r="U466" s="263">
        <f t="shared" ref="U466" si="670">I466*(1+U$4)</f>
        <v>2329.08</v>
      </c>
      <c r="V466" s="263">
        <f t="shared" ref="V466" si="671">J466*(1+V$4)</f>
        <v>2837.1899999999996</v>
      </c>
      <c r="W466" s="263">
        <f t="shared" ref="W466" si="672">K466*(1+W$4)</f>
        <v>4625.9500000000007</v>
      </c>
      <c r="X466" s="263">
        <f t="shared" ref="X466" si="673">L466*(1+X$4)</f>
        <v>55149.369999999995</v>
      </c>
      <c r="Y466" s="263">
        <f t="shared" ref="Y466" si="674">M466*(1+Y$4)</f>
        <v>55266.369999999995</v>
      </c>
      <c r="Z466" s="263">
        <f t="shared" ref="Z466" si="675">N466*(1+Z$4)</f>
        <v>49645.869999999995</v>
      </c>
      <c r="AA466" s="263">
        <f t="shared" ref="AA466" si="676">O466*(1+AA$4)</f>
        <v>47980.369999999995</v>
      </c>
      <c r="AB466" s="263">
        <f t="shared" ref="AB466" si="677">P466*(1+AB$4)</f>
        <v>58509.37</v>
      </c>
      <c r="AC466" s="263">
        <f t="shared" ref="AC466" si="678">Q466*(1+AC$4)</f>
        <v>73475.429999999993</v>
      </c>
      <c r="AD466" s="263">
        <f t="shared" ref="AD466" si="679">R466*(1+AD$4)</f>
        <v>3579.8</v>
      </c>
      <c r="AE466" s="263">
        <f t="shared" ref="AE466" si="680">S466*(1+AE$4)</f>
        <v>6229.5999999999995</v>
      </c>
      <c r="AF466" s="263">
        <f t="shared" ref="AF466" si="681">T466*(1+AF$4)</f>
        <v>3587.5200000000004</v>
      </c>
      <c r="AH466" s="264">
        <f>SUM(F466:Q466)</f>
        <v>363215.92</v>
      </c>
      <c r="AI466" s="264">
        <f>SUM(U466:AF466)</f>
        <v>363215.92</v>
      </c>
      <c r="AJ466" s="264">
        <f t="shared" si="653"/>
        <v>0</v>
      </c>
    </row>
    <row r="467" spans="1:40">
      <c r="A467" s="146"/>
      <c r="B467" s="171"/>
      <c r="C467" s="182"/>
      <c r="D467" s="256">
        <f>D466-SUM(F466:K466)</f>
        <v>0</v>
      </c>
      <c r="F467" s="256">
        <f>F466-'Div 9 history'!B466</f>
        <v>0</v>
      </c>
      <c r="G467" s="256">
        <f>G466-'Div 9 history'!C466</f>
        <v>0</v>
      </c>
      <c r="H467" s="256">
        <f>H466-'Div 9 history'!D466</f>
        <v>0</v>
      </c>
      <c r="I467" s="256">
        <f>I466-'Div 9 history'!E466</f>
        <v>0</v>
      </c>
      <c r="J467" s="256">
        <f>J466-'Div 9 history'!F466</f>
        <v>0</v>
      </c>
      <c r="K467" s="256">
        <f>K466-'Div 9 history'!G466</f>
        <v>0</v>
      </c>
      <c r="L467" s="256">
        <f t="shared" ref="L467:U467" si="682">L466-SUM(L426:L465)</f>
        <v>0</v>
      </c>
      <c r="M467" s="256">
        <f t="shared" ref="M467" si="683">M466-SUM(M426:M465)</f>
        <v>0</v>
      </c>
      <c r="N467" s="256">
        <f t="shared" ref="N467" si="684">N466-SUM(N426:N465)</f>
        <v>0</v>
      </c>
      <c r="O467" s="256">
        <f t="shared" ref="O467" si="685">O466-SUM(O426:O465)</f>
        <v>0</v>
      </c>
      <c r="P467" s="256">
        <f t="shared" ref="P467" si="686">P466-SUM(P426:P465)</f>
        <v>0</v>
      </c>
      <c r="Q467" s="256">
        <f t="shared" ref="Q467" si="687">Q466-SUM(Q426:Q465)</f>
        <v>0</v>
      </c>
      <c r="R467" s="256">
        <f t="shared" ref="R467" si="688">R466-SUM(R426:R465)</f>
        <v>0</v>
      </c>
      <c r="S467" s="256">
        <f t="shared" ref="S467" si="689">S466-SUM(S426:S465)</f>
        <v>0</v>
      </c>
      <c r="T467" s="256">
        <f t="shared" ref="T467" si="690">T466-SUM(T426:T465)</f>
        <v>0</v>
      </c>
      <c r="U467" s="256">
        <f t="shared" si="682"/>
        <v>0</v>
      </c>
      <c r="V467" s="256">
        <f t="shared" ref="V467" si="691">V466-SUM(V426:V465)</f>
        <v>0</v>
      </c>
      <c r="W467" s="256">
        <f t="shared" ref="W467" si="692">W466-SUM(W426:W465)</f>
        <v>0</v>
      </c>
      <c r="X467" s="256">
        <f t="shared" ref="X467" si="693">X466-SUM(X426:X465)</f>
        <v>0</v>
      </c>
      <c r="Y467" s="256">
        <f t="shared" ref="Y467" si="694">Y466-SUM(Y426:Y465)</f>
        <v>0</v>
      </c>
      <c r="Z467" s="256">
        <f t="shared" ref="Z467" si="695">Z466-SUM(Z426:Z465)</f>
        <v>0</v>
      </c>
      <c r="AA467" s="256">
        <f t="shared" ref="AA467" si="696">AA466-SUM(AA426:AA465)</f>
        <v>0</v>
      </c>
      <c r="AB467" s="256">
        <f t="shared" ref="AB467" si="697">AB466-SUM(AB426:AB465)</f>
        <v>0</v>
      </c>
      <c r="AC467" s="256">
        <f t="shared" ref="AC467" si="698">AC466-SUM(AC426:AC465)</f>
        <v>0</v>
      </c>
      <c r="AD467" s="256">
        <f t="shared" ref="AD467" si="699">AD466-SUM(AD426:AD465)</f>
        <v>0</v>
      </c>
      <c r="AE467" s="256">
        <f t="shared" ref="AE467" si="700">AE466-SUM(AE426:AE465)</f>
        <v>0</v>
      </c>
      <c r="AF467" s="256">
        <f t="shared" ref="AF467" si="701">AF466-SUM(AF426:AF465)</f>
        <v>0</v>
      </c>
    </row>
    <row r="468" spans="1:40">
      <c r="A468" s="145" t="s">
        <v>1063</v>
      </c>
      <c r="B468" s="125" t="str">
        <f t="shared" si="467"/>
        <v>8410-05420</v>
      </c>
      <c r="C468" s="255" t="str">
        <f t="shared" ref="C468" si="702">LEFT(B468,4)</f>
        <v>8410</v>
      </c>
      <c r="D468" s="256">
        <f>SUM($F468:K468)</f>
        <v>0</v>
      </c>
      <c r="E468" s="257">
        <f>D468/$D$487</f>
        <v>0</v>
      </c>
      <c r="F468" s="258">
        <f>'Div 9 history'!B468</f>
        <v>0</v>
      </c>
      <c r="G468" s="258">
        <f>'Div 9 history'!C468</f>
        <v>0</v>
      </c>
      <c r="H468" s="258">
        <f>'Div 9 history'!D468</f>
        <v>0</v>
      </c>
      <c r="I468" s="258">
        <f>'Div 9 history'!E468</f>
        <v>0</v>
      </c>
      <c r="J468" s="258">
        <f>'Div 9 history'!F468</f>
        <v>0</v>
      </c>
      <c r="K468" s="258">
        <f>'Div 9 history'!G468</f>
        <v>0</v>
      </c>
      <c r="L468" s="256">
        <f t="shared" ref="L468:AA483" si="703">$E468*L$487</f>
        <v>0</v>
      </c>
      <c r="M468" s="256">
        <f t="shared" si="703"/>
        <v>0</v>
      </c>
      <c r="N468" s="256">
        <f t="shared" si="703"/>
        <v>0</v>
      </c>
      <c r="O468" s="256">
        <f t="shared" si="703"/>
        <v>0</v>
      </c>
      <c r="P468" s="256">
        <f t="shared" si="703"/>
        <v>0</v>
      </c>
      <c r="Q468" s="256">
        <f t="shared" si="703"/>
        <v>0</v>
      </c>
      <c r="R468" s="256">
        <f t="shared" si="703"/>
        <v>0</v>
      </c>
      <c r="S468" s="256">
        <f t="shared" si="703"/>
        <v>0</v>
      </c>
      <c r="T468" s="256">
        <f t="shared" si="703"/>
        <v>0</v>
      </c>
      <c r="U468" s="256">
        <f t="shared" si="703"/>
        <v>0</v>
      </c>
      <c r="V468" s="256">
        <f t="shared" si="703"/>
        <v>0</v>
      </c>
      <c r="W468" s="256">
        <f t="shared" si="703"/>
        <v>0</v>
      </c>
      <c r="X468" s="256">
        <f t="shared" si="703"/>
        <v>0</v>
      </c>
      <c r="Y468" s="256">
        <f t="shared" si="703"/>
        <v>0</v>
      </c>
      <c r="Z468" s="256">
        <f t="shared" si="703"/>
        <v>0</v>
      </c>
      <c r="AA468" s="256">
        <f t="shared" si="703"/>
        <v>0</v>
      </c>
      <c r="AB468" s="256">
        <f t="shared" ref="V468:AF483" si="704">$E468*AB$487</f>
        <v>0</v>
      </c>
      <c r="AC468" s="256">
        <f t="shared" si="704"/>
        <v>0</v>
      </c>
      <c r="AD468" s="256">
        <f t="shared" si="704"/>
        <v>0</v>
      </c>
      <c r="AE468" s="256">
        <f t="shared" si="704"/>
        <v>0</v>
      </c>
      <c r="AF468" s="256">
        <f t="shared" si="704"/>
        <v>0</v>
      </c>
      <c r="AH468" s="264">
        <f t="shared" ref="AH468" si="705">SUM(F468:Q468)</f>
        <v>0</v>
      </c>
      <c r="AI468" s="264">
        <f t="shared" ref="AI468" si="706">SUM(U468:AF468)</f>
        <v>0</v>
      </c>
      <c r="AJ468" s="264">
        <f t="shared" ref="AJ468:AJ487" si="707">AI468-AH468</f>
        <v>0</v>
      </c>
      <c r="AN468" s="264">
        <f t="shared" ref="AN468" si="708">AJ468</f>
        <v>0</v>
      </c>
    </row>
    <row r="469" spans="1:40">
      <c r="A469" s="145" t="s">
        <v>528</v>
      </c>
      <c r="B469" s="125" t="str">
        <f t="shared" ref="B469:B486" si="709">RIGHT(A469,10)</f>
        <v>8700-05420</v>
      </c>
      <c r="C469" s="255" t="str">
        <f t="shared" ref="C469:C486" si="710">LEFT(B469,4)</f>
        <v>8700</v>
      </c>
      <c r="D469" s="256">
        <f>SUM($F469:K469)</f>
        <v>78</v>
      </c>
      <c r="E469" s="257">
        <f t="shared" ref="E469:E486" si="711">D469/$D$487</f>
        <v>1.5845800050381519E-2</v>
      </c>
      <c r="F469" s="258">
        <f>'Div 9 history'!B469</f>
        <v>0</v>
      </c>
      <c r="G469" s="258">
        <f>'Div 9 history'!C469</f>
        <v>0</v>
      </c>
      <c r="H469" s="258">
        <f>'Div 9 history'!D469</f>
        <v>0</v>
      </c>
      <c r="I469" s="258">
        <f>'Div 9 history'!E469</f>
        <v>78</v>
      </c>
      <c r="J469" s="258">
        <f>'Div 9 history'!F469</f>
        <v>0</v>
      </c>
      <c r="K469" s="258">
        <f>'Div 9 history'!G469</f>
        <v>0</v>
      </c>
      <c r="L469" s="256">
        <f t="shared" si="703"/>
        <v>13.611542243277725</v>
      </c>
      <c r="M469" s="256">
        <f t="shared" si="703"/>
        <v>16.432094652245635</v>
      </c>
      <c r="N469" s="256">
        <f t="shared" si="703"/>
        <v>22.152428470433364</v>
      </c>
      <c r="O469" s="256">
        <f t="shared" si="703"/>
        <v>82.984454863848015</v>
      </c>
      <c r="P469" s="256">
        <f t="shared" si="703"/>
        <v>15.02181844776168</v>
      </c>
      <c r="Q469" s="256">
        <f t="shared" si="703"/>
        <v>16.416248852195253</v>
      </c>
      <c r="R469" s="256">
        <f t="shared" si="703"/>
        <v>0.28015374489074524</v>
      </c>
      <c r="S469" s="256">
        <f t="shared" si="703"/>
        <v>18.436905274619903</v>
      </c>
      <c r="T469" s="256">
        <f t="shared" si="703"/>
        <v>1.4689056646703669</v>
      </c>
      <c r="U469" s="256">
        <f t="shared" si="703"/>
        <v>32.962274806803123</v>
      </c>
      <c r="V469" s="256">
        <f t="shared" si="704"/>
        <v>2.7131178846263238</v>
      </c>
      <c r="W469" s="256">
        <f t="shared" si="704"/>
        <v>22.138642624389533</v>
      </c>
      <c r="X469" s="256">
        <f t="shared" si="704"/>
        <v>13.611542243277725</v>
      </c>
      <c r="Y469" s="256">
        <f t="shared" si="704"/>
        <v>16.432094652245635</v>
      </c>
      <c r="Z469" s="256">
        <f t="shared" si="704"/>
        <v>22.152428470433364</v>
      </c>
      <c r="AA469" s="256">
        <f t="shared" si="704"/>
        <v>82.984454863848015</v>
      </c>
      <c r="AB469" s="256">
        <f t="shared" si="704"/>
        <v>15.02181844776168</v>
      </c>
      <c r="AC469" s="256">
        <f t="shared" si="704"/>
        <v>16.416248852195253</v>
      </c>
      <c r="AD469" s="256">
        <f t="shared" si="704"/>
        <v>0.28015374489074524</v>
      </c>
      <c r="AE469" s="256">
        <f t="shared" si="704"/>
        <v>18.436905274619903</v>
      </c>
      <c r="AF469" s="256">
        <f t="shared" si="704"/>
        <v>1.4689056646703669</v>
      </c>
      <c r="AH469" s="264">
        <f t="shared" ref="AH469:AH486" si="712">SUM(F469:Q469)</f>
        <v>244.61858752976167</v>
      </c>
      <c r="AI469" s="264">
        <f t="shared" ref="AI469:AI486" si="713">SUM(U469:AF469)</f>
        <v>244.61858752976167</v>
      </c>
      <c r="AJ469" s="264">
        <f t="shared" ref="AJ469:AJ486" si="714">AI469-AH469</f>
        <v>0</v>
      </c>
      <c r="AN469" s="264">
        <f t="shared" ref="AN469:AN486" si="715">AJ469</f>
        <v>0</v>
      </c>
    </row>
    <row r="470" spans="1:40">
      <c r="A470" s="145" t="s">
        <v>696</v>
      </c>
      <c r="B470" s="125" t="str">
        <f t="shared" si="709"/>
        <v>8740-05420</v>
      </c>
      <c r="C470" s="255" t="str">
        <f t="shared" si="710"/>
        <v>8740</v>
      </c>
      <c r="D470" s="256">
        <f>SUM($F470:K470)</f>
        <v>368</v>
      </c>
      <c r="E470" s="257">
        <f t="shared" si="711"/>
        <v>7.4759672032569224E-2</v>
      </c>
      <c r="F470" s="258">
        <f>'Div 9 history'!B470</f>
        <v>0</v>
      </c>
      <c r="G470" s="258">
        <f>'Div 9 history'!C470</f>
        <v>0</v>
      </c>
      <c r="H470" s="258">
        <f>'Div 9 history'!D470</f>
        <v>0</v>
      </c>
      <c r="I470" s="258">
        <f>'Div 9 history'!E470</f>
        <v>368</v>
      </c>
      <c r="J470" s="258">
        <f>'Div 9 history'!F470</f>
        <v>0</v>
      </c>
      <c r="K470" s="258">
        <f>'Div 9 history'!G470</f>
        <v>0</v>
      </c>
      <c r="L470" s="256">
        <f t="shared" si="703"/>
        <v>64.21855827597696</v>
      </c>
      <c r="M470" s="256">
        <f t="shared" si="703"/>
        <v>77.525779897774285</v>
      </c>
      <c r="N470" s="256">
        <f t="shared" si="703"/>
        <v>104.51402150153177</v>
      </c>
      <c r="O470" s="256">
        <f t="shared" si="703"/>
        <v>391.51640243456501</v>
      </c>
      <c r="P470" s="256">
        <f t="shared" si="703"/>
        <v>70.87216908687563</v>
      </c>
      <c r="Q470" s="256">
        <f t="shared" si="703"/>
        <v>77.451020225741715</v>
      </c>
      <c r="R470" s="256">
        <f t="shared" si="703"/>
        <v>1.3217510015358238</v>
      </c>
      <c r="S470" s="256">
        <f t="shared" si="703"/>
        <v>86.984373603334944</v>
      </c>
      <c r="T470" s="256">
        <f t="shared" si="703"/>
        <v>6.930221597419167</v>
      </c>
      <c r="U470" s="256">
        <f t="shared" si="703"/>
        <v>155.51432216543014</v>
      </c>
      <c r="V470" s="256">
        <f t="shared" si="704"/>
        <v>12.800351045416502</v>
      </c>
      <c r="W470" s="256">
        <f t="shared" si="704"/>
        <v>104.44898058686344</v>
      </c>
      <c r="X470" s="256">
        <f t="shared" si="704"/>
        <v>64.21855827597696</v>
      </c>
      <c r="Y470" s="256">
        <f t="shared" si="704"/>
        <v>77.525779897774285</v>
      </c>
      <c r="Z470" s="256">
        <f t="shared" si="704"/>
        <v>104.51402150153177</v>
      </c>
      <c r="AA470" s="256">
        <f t="shared" si="704"/>
        <v>391.51640243456501</v>
      </c>
      <c r="AB470" s="256">
        <f t="shared" si="704"/>
        <v>70.87216908687563</v>
      </c>
      <c r="AC470" s="256">
        <f t="shared" si="704"/>
        <v>77.451020225741715</v>
      </c>
      <c r="AD470" s="256">
        <f t="shared" si="704"/>
        <v>1.3217510015358238</v>
      </c>
      <c r="AE470" s="256">
        <f t="shared" si="704"/>
        <v>86.984373603334944</v>
      </c>
      <c r="AF470" s="256">
        <f t="shared" si="704"/>
        <v>6.930221597419167</v>
      </c>
      <c r="AH470" s="264">
        <f t="shared" si="712"/>
        <v>1154.0979514224655</v>
      </c>
      <c r="AI470" s="264">
        <f t="shared" si="713"/>
        <v>1154.0979514224655</v>
      </c>
      <c r="AJ470" s="264">
        <f t="shared" si="714"/>
        <v>0</v>
      </c>
      <c r="AN470" s="264">
        <f t="shared" si="715"/>
        <v>0</v>
      </c>
    </row>
    <row r="471" spans="1:40">
      <c r="A471" s="145" t="s">
        <v>529</v>
      </c>
      <c r="B471" s="125" t="str">
        <f t="shared" si="709"/>
        <v>9090-05420</v>
      </c>
      <c r="C471" s="255" t="str">
        <f t="shared" si="710"/>
        <v>9090</v>
      </c>
      <c r="D471" s="256">
        <f>SUM($F471:K471)</f>
        <v>171.22</v>
      </c>
      <c r="E471" s="257">
        <f t="shared" si="711"/>
        <v>3.4783562623414407E-2</v>
      </c>
      <c r="F471" s="258">
        <f>'Div 9 history'!B471</f>
        <v>0</v>
      </c>
      <c r="G471" s="258">
        <f>'Div 9 history'!C471</f>
        <v>0</v>
      </c>
      <c r="H471" s="258">
        <f>'Div 9 history'!D471</f>
        <v>0</v>
      </c>
      <c r="I471" s="258">
        <f>'Div 9 history'!E471</f>
        <v>0</v>
      </c>
      <c r="J471" s="258">
        <f>'Div 9 history'!F471</f>
        <v>171.22</v>
      </c>
      <c r="K471" s="258">
        <f>'Div 9 history'!G471</f>
        <v>0</v>
      </c>
      <c r="L471" s="256">
        <f t="shared" si="703"/>
        <v>29.879080293512978</v>
      </c>
      <c r="M471" s="256">
        <f t="shared" si="703"/>
        <v>36.070554440480741</v>
      </c>
      <c r="N471" s="256">
        <f t="shared" si="703"/>
        <v>48.62742054753334</v>
      </c>
      <c r="O471" s="256">
        <f t="shared" si="703"/>
        <v>182.16151745882127</v>
      </c>
      <c r="P471" s="256">
        <f t="shared" si="703"/>
        <v>32.974817366996859</v>
      </c>
      <c r="Q471" s="256">
        <f t="shared" si="703"/>
        <v>36.035770877857324</v>
      </c>
      <c r="R471" s="256">
        <f t="shared" si="703"/>
        <v>0.6149733871819667</v>
      </c>
      <c r="S471" s="256">
        <f t="shared" si="703"/>
        <v>40.471370783595134</v>
      </c>
      <c r="T471" s="256">
        <f t="shared" si="703"/>
        <v>3.2244362551905157</v>
      </c>
      <c r="U471" s="256">
        <f t="shared" si="703"/>
        <v>72.356419133600397</v>
      </c>
      <c r="V471" s="256">
        <f t="shared" si="704"/>
        <v>5.9556415923810144</v>
      </c>
      <c r="W471" s="256">
        <f t="shared" si="704"/>
        <v>48.597158848050974</v>
      </c>
      <c r="X471" s="256">
        <f t="shared" si="704"/>
        <v>29.879080293512978</v>
      </c>
      <c r="Y471" s="256">
        <f t="shared" si="704"/>
        <v>36.070554440480741</v>
      </c>
      <c r="Z471" s="256">
        <f t="shared" si="704"/>
        <v>48.62742054753334</v>
      </c>
      <c r="AA471" s="256">
        <f t="shared" si="704"/>
        <v>182.16151745882127</v>
      </c>
      <c r="AB471" s="256">
        <f t="shared" si="704"/>
        <v>32.974817366996859</v>
      </c>
      <c r="AC471" s="256">
        <f t="shared" si="704"/>
        <v>36.035770877857324</v>
      </c>
      <c r="AD471" s="256">
        <f t="shared" si="704"/>
        <v>0.6149733871819667</v>
      </c>
      <c r="AE471" s="256">
        <f t="shared" si="704"/>
        <v>40.471370783595134</v>
      </c>
      <c r="AF471" s="256">
        <f t="shared" si="704"/>
        <v>3.2244362551905157</v>
      </c>
      <c r="AH471" s="264">
        <f t="shared" si="712"/>
        <v>536.96916098520251</v>
      </c>
      <c r="AI471" s="264">
        <f t="shared" si="713"/>
        <v>536.96916098520251</v>
      </c>
      <c r="AJ471" s="264">
        <f t="shared" si="714"/>
        <v>0</v>
      </c>
      <c r="AN471" s="264">
        <f t="shared" si="715"/>
        <v>0</v>
      </c>
    </row>
    <row r="472" spans="1:40">
      <c r="A472" s="145" t="s">
        <v>531</v>
      </c>
      <c r="B472" s="125" t="str">
        <f t="shared" si="709"/>
        <v>9110-05420</v>
      </c>
      <c r="C472" s="255" t="str">
        <f t="shared" si="710"/>
        <v>9110</v>
      </c>
      <c r="D472" s="256">
        <f>SUM($F472:K472)</f>
        <v>0</v>
      </c>
      <c r="E472" s="257">
        <f t="shared" si="711"/>
        <v>0</v>
      </c>
      <c r="F472" s="258">
        <f>'Div 9 history'!B472</f>
        <v>0</v>
      </c>
      <c r="G472" s="258">
        <f>'Div 9 history'!C472</f>
        <v>0</v>
      </c>
      <c r="H472" s="258">
        <f>'Div 9 history'!D472</f>
        <v>0</v>
      </c>
      <c r="I472" s="258">
        <f>'Div 9 history'!E472</f>
        <v>0</v>
      </c>
      <c r="J472" s="258">
        <f>'Div 9 history'!F472</f>
        <v>0</v>
      </c>
      <c r="K472" s="258">
        <f>'Div 9 history'!G472</f>
        <v>0</v>
      </c>
      <c r="L472" s="256">
        <f t="shared" si="703"/>
        <v>0</v>
      </c>
      <c r="M472" s="256">
        <f t="shared" si="703"/>
        <v>0</v>
      </c>
      <c r="N472" s="256">
        <f t="shared" si="703"/>
        <v>0</v>
      </c>
      <c r="O472" s="256">
        <f t="shared" si="703"/>
        <v>0</v>
      </c>
      <c r="P472" s="256">
        <f t="shared" si="703"/>
        <v>0</v>
      </c>
      <c r="Q472" s="256">
        <f t="shared" si="703"/>
        <v>0</v>
      </c>
      <c r="R472" s="256">
        <f t="shared" si="703"/>
        <v>0</v>
      </c>
      <c r="S472" s="256">
        <f t="shared" si="703"/>
        <v>0</v>
      </c>
      <c r="T472" s="256">
        <f t="shared" si="703"/>
        <v>0</v>
      </c>
      <c r="U472" s="256">
        <f t="shared" si="703"/>
        <v>0</v>
      </c>
      <c r="V472" s="256">
        <f t="shared" si="704"/>
        <v>0</v>
      </c>
      <c r="W472" s="256">
        <f t="shared" si="704"/>
        <v>0</v>
      </c>
      <c r="X472" s="256">
        <f t="shared" si="704"/>
        <v>0</v>
      </c>
      <c r="Y472" s="256">
        <f t="shared" si="704"/>
        <v>0</v>
      </c>
      <c r="Z472" s="256">
        <f t="shared" si="704"/>
        <v>0</v>
      </c>
      <c r="AA472" s="256">
        <f t="shared" si="704"/>
        <v>0</v>
      </c>
      <c r="AB472" s="256">
        <f t="shared" si="704"/>
        <v>0</v>
      </c>
      <c r="AC472" s="256">
        <f t="shared" si="704"/>
        <v>0</v>
      </c>
      <c r="AD472" s="256">
        <f t="shared" si="704"/>
        <v>0</v>
      </c>
      <c r="AE472" s="256">
        <f t="shared" si="704"/>
        <v>0</v>
      </c>
      <c r="AF472" s="256">
        <f t="shared" si="704"/>
        <v>0</v>
      </c>
      <c r="AH472" s="264">
        <f t="shared" si="712"/>
        <v>0</v>
      </c>
      <c r="AI472" s="264">
        <f t="shared" si="713"/>
        <v>0</v>
      </c>
      <c r="AJ472" s="264">
        <f t="shared" si="714"/>
        <v>0</v>
      </c>
      <c r="AN472" s="264">
        <f t="shared" si="715"/>
        <v>0</v>
      </c>
    </row>
    <row r="473" spans="1:40">
      <c r="A473" s="145" t="s">
        <v>1064</v>
      </c>
      <c r="B473" s="125" t="str">
        <f t="shared" si="709"/>
        <v>9302-05420</v>
      </c>
      <c r="C473" s="255" t="str">
        <f t="shared" si="710"/>
        <v>9302</v>
      </c>
      <c r="D473" s="256">
        <f>SUM($F473:K473)</f>
        <v>0</v>
      </c>
      <c r="E473" s="257">
        <f t="shared" si="711"/>
        <v>0</v>
      </c>
      <c r="F473" s="258">
        <f>'Div 9 history'!B473</f>
        <v>0</v>
      </c>
      <c r="G473" s="258">
        <f>'Div 9 history'!C473</f>
        <v>0</v>
      </c>
      <c r="H473" s="258">
        <f>'Div 9 history'!D473</f>
        <v>0</v>
      </c>
      <c r="I473" s="258">
        <f>'Div 9 history'!E473</f>
        <v>0</v>
      </c>
      <c r="J473" s="258">
        <f>'Div 9 history'!F473</f>
        <v>0</v>
      </c>
      <c r="K473" s="258">
        <f>'Div 9 history'!G473</f>
        <v>0</v>
      </c>
      <c r="L473" s="256">
        <f t="shared" si="703"/>
        <v>0</v>
      </c>
      <c r="M473" s="256">
        <f t="shared" si="703"/>
        <v>0</v>
      </c>
      <c r="N473" s="256">
        <f t="shared" si="703"/>
        <v>0</v>
      </c>
      <c r="O473" s="256">
        <f t="shared" si="703"/>
        <v>0</v>
      </c>
      <c r="P473" s="256">
        <f t="shared" si="703"/>
        <v>0</v>
      </c>
      <c r="Q473" s="256">
        <f t="shared" si="703"/>
        <v>0</v>
      </c>
      <c r="R473" s="256">
        <f t="shared" si="703"/>
        <v>0</v>
      </c>
      <c r="S473" s="256">
        <f t="shared" si="703"/>
        <v>0</v>
      </c>
      <c r="T473" s="256">
        <f t="shared" si="703"/>
        <v>0</v>
      </c>
      <c r="U473" s="256">
        <f t="shared" si="703"/>
        <v>0</v>
      </c>
      <c r="V473" s="256">
        <f t="shared" si="704"/>
        <v>0</v>
      </c>
      <c r="W473" s="256">
        <f t="shared" si="704"/>
        <v>0</v>
      </c>
      <c r="X473" s="256">
        <f t="shared" si="704"/>
        <v>0</v>
      </c>
      <c r="Y473" s="256">
        <f t="shared" si="704"/>
        <v>0</v>
      </c>
      <c r="Z473" s="256">
        <f t="shared" si="704"/>
        <v>0</v>
      </c>
      <c r="AA473" s="256">
        <f t="shared" si="704"/>
        <v>0</v>
      </c>
      <c r="AB473" s="256">
        <f t="shared" si="704"/>
        <v>0</v>
      </c>
      <c r="AC473" s="256">
        <f t="shared" si="704"/>
        <v>0</v>
      </c>
      <c r="AD473" s="256">
        <f t="shared" si="704"/>
        <v>0</v>
      </c>
      <c r="AE473" s="256">
        <f t="shared" si="704"/>
        <v>0</v>
      </c>
      <c r="AF473" s="256">
        <f t="shared" si="704"/>
        <v>0</v>
      </c>
      <c r="AH473" s="264">
        <f t="shared" si="712"/>
        <v>0</v>
      </c>
      <c r="AI473" s="264">
        <f t="shared" si="713"/>
        <v>0</v>
      </c>
      <c r="AJ473" s="264">
        <f t="shared" si="714"/>
        <v>0</v>
      </c>
      <c r="AN473" s="264">
        <f t="shared" si="715"/>
        <v>0</v>
      </c>
    </row>
    <row r="474" spans="1:40">
      <c r="A474" s="145" t="s">
        <v>533</v>
      </c>
      <c r="B474" s="125" t="str">
        <f t="shared" si="709"/>
        <v>8700-05421</v>
      </c>
      <c r="C474" s="255" t="str">
        <f t="shared" si="710"/>
        <v>8700</v>
      </c>
      <c r="D474" s="256">
        <f>SUM($F474:K474)</f>
        <v>857</v>
      </c>
      <c r="E474" s="257">
        <f t="shared" si="711"/>
        <v>0.17410064927149951</v>
      </c>
      <c r="F474" s="258">
        <f>'Div 9 history'!B474</f>
        <v>0</v>
      </c>
      <c r="G474" s="258">
        <f>'Div 9 history'!C474</f>
        <v>0</v>
      </c>
      <c r="H474" s="258">
        <f>'Div 9 history'!D474</f>
        <v>0</v>
      </c>
      <c r="I474" s="258">
        <f>'Div 9 history'!E474</f>
        <v>831</v>
      </c>
      <c r="J474" s="258">
        <f>'Div 9 history'!F474</f>
        <v>0</v>
      </c>
      <c r="K474" s="258">
        <f>'Div 9 history'!G474</f>
        <v>26</v>
      </c>
      <c r="L474" s="256">
        <f t="shared" si="703"/>
        <v>149.55245772421807</v>
      </c>
      <c r="M474" s="256">
        <f t="shared" si="703"/>
        <v>180.542373294545</v>
      </c>
      <c r="N474" s="256">
        <f t="shared" si="703"/>
        <v>243.39270768155632</v>
      </c>
      <c r="O474" s="256">
        <f t="shared" si="703"/>
        <v>911.76510023484298</v>
      </c>
      <c r="P474" s="256">
        <f t="shared" si="703"/>
        <v>165.04741550938155</v>
      </c>
      <c r="Q474" s="256">
        <f t="shared" si="703"/>
        <v>180.36827264527349</v>
      </c>
      <c r="R474" s="256">
        <f t="shared" si="703"/>
        <v>3.0780994791201115</v>
      </c>
      <c r="S474" s="256">
        <f t="shared" si="703"/>
        <v>202.5695874403751</v>
      </c>
      <c r="T474" s="256">
        <f t="shared" si="703"/>
        <v>16.139130187468005</v>
      </c>
      <c r="U474" s="256">
        <f t="shared" si="703"/>
        <v>362.16242960808052</v>
      </c>
      <c r="V474" s="256">
        <f t="shared" si="704"/>
        <v>29.809513168266147</v>
      </c>
      <c r="W474" s="256">
        <f t="shared" si="704"/>
        <v>243.24124011669014</v>
      </c>
      <c r="X474" s="256">
        <f t="shared" si="704"/>
        <v>149.55245772421807</v>
      </c>
      <c r="Y474" s="256">
        <f t="shared" si="704"/>
        <v>180.542373294545</v>
      </c>
      <c r="Z474" s="256">
        <f t="shared" si="704"/>
        <v>243.39270768155632</v>
      </c>
      <c r="AA474" s="256">
        <f t="shared" si="704"/>
        <v>911.76510023484298</v>
      </c>
      <c r="AB474" s="256">
        <f t="shared" si="704"/>
        <v>165.04741550938155</v>
      </c>
      <c r="AC474" s="256">
        <f t="shared" si="704"/>
        <v>180.36827264527349</v>
      </c>
      <c r="AD474" s="256">
        <f t="shared" si="704"/>
        <v>3.0780994791201115</v>
      </c>
      <c r="AE474" s="256">
        <f t="shared" si="704"/>
        <v>202.5695874403751</v>
      </c>
      <c r="AF474" s="256">
        <f t="shared" si="704"/>
        <v>16.139130187468005</v>
      </c>
      <c r="AH474" s="264">
        <f t="shared" si="712"/>
        <v>2687.6683270898175</v>
      </c>
      <c r="AI474" s="264">
        <f t="shared" si="713"/>
        <v>2687.6683270898175</v>
      </c>
      <c r="AJ474" s="264">
        <f t="shared" si="714"/>
        <v>0</v>
      </c>
      <c r="AN474" s="264">
        <f t="shared" si="715"/>
        <v>0</v>
      </c>
    </row>
    <row r="475" spans="1:40">
      <c r="A475" s="145" t="s">
        <v>546</v>
      </c>
      <c r="B475" s="125" t="str">
        <f t="shared" si="709"/>
        <v>8740-05421</v>
      </c>
      <c r="C475" s="255" t="str">
        <f t="shared" si="710"/>
        <v>8740</v>
      </c>
      <c r="D475" s="256">
        <f>SUM($F475:K475)</f>
        <v>1005.3399999999999</v>
      </c>
      <c r="E475" s="257">
        <f t="shared" si="711"/>
        <v>0.20423611054680199</v>
      </c>
      <c r="F475" s="258">
        <f>'Div 9 history'!B475</f>
        <v>0</v>
      </c>
      <c r="G475" s="258">
        <f>'Div 9 history'!C475</f>
        <v>738.52</v>
      </c>
      <c r="H475" s="258">
        <f>'Div 9 history'!D475</f>
        <v>0</v>
      </c>
      <c r="I475" s="258">
        <f>'Div 9 history'!E475</f>
        <v>184.39</v>
      </c>
      <c r="J475" s="258">
        <f>'Div 9 history'!F475</f>
        <v>0</v>
      </c>
      <c r="K475" s="258">
        <f>'Div 9 history'!G475</f>
        <v>82.43</v>
      </c>
      <c r="L475" s="256">
        <f t="shared" si="703"/>
        <v>175.4388189597029</v>
      </c>
      <c r="M475" s="256">
        <f t="shared" si="703"/>
        <v>211.79284663703368</v>
      </c>
      <c r="N475" s="256">
        <f t="shared" si="703"/>
        <v>285.52208254442917</v>
      </c>
      <c r="O475" s="256">
        <f t="shared" si="703"/>
        <v>1069.5845109336021</v>
      </c>
      <c r="P475" s="256">
        <f t="shared" si="703"/>
        <v>193.61583279836827</v>
      </c>
      <c r="Q475" s="256">
        <f t="shared" si="703"/>
        <v>211.58861052648686</v>
      </c>
      <c r="R475" s="256">
        <f t="shared" si="703"/>
        <v>3.6108944344674589</v>
      </c>
      <c r="S475" s="256">
        <f t="shared" si="703"/>
        <v>237.63279934341506</v>
      </c>
      <c r="T475" s="256">
        <f t="shared" si="703"/>
        <v>18.932687447688544</v>
      </c>
      <c r="U475" s="256">
        <f t="shared" si="703"/>
        <v>424.84991479835196</v>
      </c>
      <c r="V475" s="256">
        <f t="shared" si="704"/>
        <v>34.969306847823439</v>
      </c>
      <c r="W475" s="256">
        <f t="shared" si="704"/>
        <v>285.34439712825349</v>
      </c>
      <c r="X475" s="256">
        <f t="shared" si="704"/>
        <v>175.4388189597029</v>
      </c>
      <c r="Y475" s="256">
        <f t="shared" si="704"/>
        <v>211.79284663703368</v>
      </c>
      <c r="Z475" s="256">
        <f t="shared" si="704"/>
        <v>285.52208254442917</v>
      </c>
      <c r="AA475" s="256">
        <f t="shared" si="704"/>
        <v>1069.5845109336021</v>
      </c>
      <c r="AB475" s="256">
        <f t="shared" si="704"/>
        <v>193.61583279836827</v>
      </c>
      <c r="AC475" s="256">
        <f t="shared" si="704"/>
        <v>211.58861052648686</v>
      </c>
      <c r="AD475" s="256">
        <f t="shared" si="704"/>
        <v>3.6108944344674589</v>
      </c>
      <c r="AE475" s="256">
        <f t="shared" si="704"/>
        <v>237.63279934341506</v>
      </c>
      <c r="AF475" s="256">
        <f t="shared" si="704"/>
        <v>18.932687447688544</v>
      </c>
      <c r="AH475" s="264">
        <f t="shared" si="712"/>
        <v>3152.8827023996232</v>
      </c>
      <c r="AI475" s="264">
        <f t="shared" si="713"/>
        <v>3152.8827023996232</v>
      </c>
      <c r="AJ475" s="264">
        <f t="shared" si="714"/>
        <v>0</v>
      </c>
      <c r="AN475" s="264">
        <f t="shared" si="715"/>
        <v>0</v>
      </c>
    </row>
    <row r="476" spans="1:40">
      <c r="A476" s="145" t="s">
        <v>1065</v>
      </c>
      <c r="B476" s="125" t="str">
        <f t="shared" si="709"/>
        <v>8780-05421</v>
      </c>
      <c r="C476" s="255" t="str">
        <f t="shared" si="710"/>
        <v>8780</v>
      </c>
      <c r="D476" s="256">
        <f>SUM($F476:K476)</f>
        <v>0</v>
      </c>
      <c r="E476" s="257">
        <f t="shared" si="711"/>
        <v>0</v>
      </c>
      <c r="F476" s="258">
        <f>'Div 9 history'!B476</f>
        <v>0</v>
      </c>
      <c r="G476" s="258">
        <f>'Div 9 history'!C476</f>
        <v>0</v>
      </c>
      <c r="H476" s="258">
        <f>'Div 9 history'!D476</f>
        <v>0</v>
      </c>
      <c r="I476" s="258">
        <f>'Div 9 history'!E476</f>
        <v>0</v>
      </c>
      <c r="J476" s="258">
        <f>'Div 9 history'!F476</f>
        <v>0</v>
      </c>
      <c r="K476" s="258">
        <f>'Div 9 history'!G476</f>
        <v>0</v>
      </c>
      <c r="L476" s="256">
        <f t="shared" si="703"/>
        <v>0</v>
      </c>
      <c r="M476" s="256">
        <f t="shared" si="703"/>
        <v>0</v>
      </c>
      <c r="N476" s="256">
        <f t="shared" si="703"/>
        <v>0</v>
      </c>
      <c r="O476" s="256">
        <f t="shared" si="703"/>
        <v>0</v>
      </c>
      <c r="P476" s="256">
        <f t="shared" si="703"/>
        <v>0</v>
      </c>
      <c r="Q476" s="256">
        <f t="shared" si="703"/>
        <v>0</v>
      </c>
      <c r="R476" s="256">
        <f t="shared" si="703"/>
        <v>0</v>
      </c>
      <c r="S476" s="256">
        <f t="shared" si="703"/>
        <v>0</v>
      </c>
      <c r="T476" s="256">
        <f t="shared" si="703"/>
        <v>0</v>
      </c>
      <c r="U476" s="256">
        <f t="shared" si="703"/>
        <v>0</v>
      </c>
      <c r="V476" s="256">
        <f t="shared" si="704"/>
        <v>0</v>
      </c>
      <c r="W476" s="256">
        <f t="shared" si="704"/>
        <v>0</v>
      </c>
      <c r="X476" s="256">
        <f t="shared" si="704"/>
        <v>0</v>
      </c>
      <c r="Y476" s="256">
        <f t="shared" si="704"/>
        <v>0</v>
      </c>
      <c r="Z476" s="256">
        <f t="shared" si="704"/>
        <v>0</v>
      </c>
      <c r="AA476" s="256">
        <f t="shared" si="704"/>
        <v>0</v>
      </c>
      <c r="AB476" s="256">
        <f t="shared" si="704"/>
        <v>0</v>
      </c>
      <c r="AC476" s="256">
        <f t="shared" si="704"/>
        <v>0</v>
      </c>
      <c r="AD476" s="256">
        <f t="shared" si="704"/>
        <v>0</v>
      </c>
      <c r="AE476" s="256">
        <f t="shared" si="704"/>
        <v>0</v>
      </c>
      <c r="AF476" s="256">
        <f t="shared" si="704"/>
        <v>0</v>
      </c>
      <c r="AH476" s="264">
        <f t="shared" si="712"/>
        <v>0</v>
      </c>
      <c r="AI476" s="264">
        <f t="shared" si="713"/>
        <v>0</v>
      </c>
      <c r="AJ476" s="264">
        <f t="shared" si="714"/>
        <v>0</v>
      </c>
      <c r="AN476" s="264">
        <f t="shared" si="715"/>
        <v>0</v>
      </c>
    </row>
    <row r="477" spans="1:40">
      <c r="A477" s="145" t="s">
        <v>949</v>
      </c>
      <c r="B477" s="125" t="str">
        <f t="shared" si="709"/>
        <v>8800-05421</v>
      </c>
      <c r="C477" s="255" t="str">
        <f t="shared" si="710"/>
        <v>8800</v>
      </c>
      <c r="D477" s="256">
        <f>SUM($F477:K477)</f>
        <v>0</v>
      </c>
      <c r="E477" s="257">
        <f t="shared" si="711"/>
        <v>0</v>
      </c>
      <c r="F477" s="258">
        <f>'Div 9 history'!B477</f>
        <v>0</v>
      </c>
      <c r="G477" s="258">
        <f>'Div 9 history'!C477</f>
        <v>0</v>
      </c>
      <c r="H477" s="258">
        <f>'Div 9 history'!D477</f>
        <v>0</v>
      </c>
      <c r="I477" s="258">
        <f>'Div 9 history'!E477</f>
        <v>0</v>
      </c>
      <c r="J477" s="258">
        <f>'Div 9 history'!F477</f>
        <v>0</v>
      </c>
      <c r="K477" s="258">
        <f>'Div 9 history'!G477</f>
        <v>0</v>
      </c>
      <c r="L477" s="256">
        <f t="shared" si="703"/>
        <v>0</v>
      </c>
      <c r="M477" s="256">
        <f t="shared" si="703"/>
        <v>0</v>
      </c>
      <c r="N477" s="256">
        <f t="shared" si="703"/>
        <v>0</v>
      </c>
      <c r="O477" s="256">
        <f t="shared" si="703"/>
        <v>0</v>
      </c>
      <c r="P477" s="256">
        <f t="shared" si="703"/>
        <v>0</v>
      </c>
      <c r="Q477" s="256">
        <f t="shared" si="703"/>
        <v>0</v>
      </c>
      <c r="R477" s="256">
        <f t="shared" si="703"/>
        <v>0</v>
      </c>
      <c r="S477" s="256">
        <f t="shared" si="703"/>
        <v>0</v>
      </c>
      <c r="T477" s="256">
        <f t="shared" si="703"/>
        <v>0</v>
      </c>
      <c r="U477" s="256">
        <f t="shared" si="703"/>
        <v>0</v>
      </c>
      <c r="V477" s="256">
        <f t="shared" si="704"/>
        <v>0</v>
      </c>
      <c r="W477" s="256">
        <f t="shared" si="704"/>
        <v>0</v>
      </c>
      <c r="X477" s="256">
        <f t="shared" si="704"/>
        <v>0</v>
      </c>
      <c r="Y477" s="256">
        <f t="shared" si="704"/>
        <v>0</v>
      </c>
      <c r="Z477" s="256">
        <f t="shared" si="704"/>
        <v>0</v>
      </c>
      <c r="AA477" s="256">
        <f t="shared" si="704"/>
        <v>0</v>
      </c>
      <c r="AB477" s="256">
        <f t="shared" si="704"/>
        <v>0</v>
      </c>
      <c r="AC477" s="256">
        <f t="shared" si="704"/>
        <v>0</v>
      </c>
      <c r="AD477" s="256">
        <f t="shared" si="704"/>
        <v>0</v>
      </c>
      <c r="AE477" s="256">
        <f t="shared" si="704"/>
        <v>0</v>
      </c>
      <c r="AF477" s="256">
        <f t="shared" si="704"/>
        <v>0</v>
      </c>
      <c r="AH477" s="264">
        <f t="shared" si="712"/>
        <v>0</v>
      </c>
      <c r="AI477" s="264">
        <f t="shared" si="713"/>
        <v>0</v>
      </c>
      <c r="AJ477" s="264">
        <f t="shared" si="714"/>
        <v>0</v>
      </c>
      <c r="AN477" s="264">
        <f t="shared" si="715"/>
        <v>0</v>
      </c>
    </row>
    <row r="478" spans="1:40">
      <c r="A478" s="145" t="s">
        <v>697</v>
      </c>
      <c r="B478" s="125" t="str">
        <f t="shared" si="709"/>
        <v>9110-05421</v>
      </c>
      <c r="C478" s="255" t="str">
        <f t="shared" si="710"/>
        <v>9110</v>
      </c>
      <c r="D478" s="256">
        <f>SUM($F478:K478)</f>
        <v>0</v>
      </c>
      <c r="E478" s="257">
        <f t="shared" si="711"/>
        <v>0</v>
      </c>
      <c r="F478" s="258">
        <f>'Div 9 history'!B478</f>
        <v>0</v>
      </c>
      <c r="G478" s="258">
        <f>'Div 9 history'!C478</f>
        <v>0</v>
      </c>
      <c r="H478" s="258">
        <f>'Div 9 history'!D478</f>
        <v>0</v>
      </c>
      <c r="I478" s="258">
        <f>'Div 9 history'!E478</f>
        <v>0</v>
      </c>
      <c r="J478" s="258">
        <f>'Div 9 history'!F478</f>
        <v>0</v>
      </c>
      <c r="K478" s="258">
        <f>'Div 9 history'!G478</f>
        <v>0</v>
      </c>
      <c r="L478" s="256">
        <f t="shared" si="703"/>
        <v>0</v>
      </c>
      <c r="M478" s="256">
        <f t="shared" si="703"/>
        <v>0</v>
      </c>
      <c r="N478" s="256">
        <f t="shared" si="703"/>
        <v>0</v>
      </c>
      <c r="O478" s="256">
        <f t="shared" si="703"/>
        <v>0</v>
      </c>
      <c r="P478" s="256">
        <f t="shared" si="703"/>
        <v>0</v>
      </c>
      <c r="Q478" s="256">
        <f t="shared" si="703"/>
        <v>0</v>
      </c>
      <c r="R478" s="256">
        <f t="shared" si="703"/>
        <v>0</v>
      </c>
      <c r="S478" s="256">
        <f t="shared" si="703"/>
        <v>0</v>
      </c>
      <c r="T478" s="256">
        <f t="shared" si="703"/>
        <v>0</v>
      </c>
      <c r="U478" s="256">
        <f t="shared" si="703"/>
        <v>0</v>
      </c>
      <c r="V478" s="256">
        <f t="shared" si="704"/>
        <v>0</v>
      </c>
      <c r="W478" s="256">
        <f t="shared" si="704"/>
        <v>0</v>
      </c>
      <c r="X478" s="256">
        <f t="shared" si="704"/>
        <v>0</v>
      </c>
      <c r="Y478" s="256">
        <f t="shared" si="704"/>
        <v>0</v>
      </c>
      <c r="Z478" s="256">
        <f t="shared" si="704"/>
        <v>0</v>
      </c>
      <c r="AA478" s="256">
        <f t="shared" si="704"/>
        <v>0</v>
      </c>
      <c r="AB478" s="256">
        <f t="shared" si="704"/>
        <v>0</v>
      </c>
      <c r="AC478" s="256">
        <f t="shared" si="704"/>
        <v>0</v>
      </c>
      <c r="AD478" s="256">
        <f t="shared" si="704"/>
        <v>0</v>
      </c>
      <c r="AE478" s="256">
        <f t="shared" si="704"/>
        <v>0</v>
      </c>
      <c r="AF478" s="256">
        <f t="shared" si="704"/>
        <v>0</v>
      </c>
      <c r="AH478" s="264">
        <f t="shared" si="712"/>
        <v>0</v>
      </c>
      <c r="AI478" s="264">
        <f t="shared" si="713"/>
        <v>0</v>
      </c>
      <c r="AJ478" s="264">
        <f t="shared" si="714"/>
        <v>0</v>
      </c>
      <c r="AN478" s="264">
        <f t="shared" si="715"/>
        <v>0</v>
      </c>
    </row>
    <row r="479" spans="1:40">
      <c r="A479" s="145" t="s">
        <v>698</v>
      </c>
      <c r="B479" s="125" t="str">
        <f t="shared" si="709"/>
        <v>9210-05421</v>
      </c>
      <c r="C479" s="255" t="str">
        <f t="shared" si="710"/>
        <v>9210</v>
      </c>
      <c r="D479" s="256">
        <f>SUM($F479:K479)</f>
        <v>92.7</v>
      </c>
      <c r="E479" s="257">
        <f t="shared" si="711"/>
        <v>1.8832123906030344E-2</v>
      </c>
      <c r="F479" s="258">
        <f>'Div 9 history'!B479</f>
        <v>0</v>
      </c>
      <c r="G479" s="258">
        <f>'Div 9 history'!C479</f>
        <v>0</v>
      </c>
      <c r="H479" s="258">
        <f>'Div 9 history'!D479</f>
        <v>92.7</v>
      </c>
      <c r="I479" s="258">
        <f>'Div 9 history'!E479</f>
        <v>0</v>
      </c>
      <c r="J479" s="258">
        <f>'Div 9 history'!F479</f>
        <v>0</v>
      </c>
      <c r="K479" s="258">
        <f>'Div 9 history'!G479</f>
        <v>0</v>
      </c>
      <c r="L479" s="256">
        <f t="shared" si="703"/>
        <v>16.176794435280065</v>
      </c>
      <c r="M479" s="256">
        <f t="shared" si="703"/>
        <v>19.528912490553466</v>
      </c>
      <c r="N479" s="256">
        <f t="shared" si="703"/>
        <v>26.327309220630422</v>
      </c>
      <c r="O479" s="256">
        <f t="shared" si="703"/>
        <v>98.623832895880909</v>
      </c>
      <c r="P479" s="256">
        <f t="shared" si="703"/>
        <v>17.852853462916766</v>
      </c>
      <c r="Q479" s="256">
        <f t="shared" si="703"/>
        <v>19.510080366647436</v>
      </c>
      <c r="R479" s="256">
        <f t="shared" si="703"/>
        <v>0.33295195065861649</v>
      </c>
      <c r="S479" s="256">
        <f t="shared" si="703"/>
        <v>21.911552807144425</v>
      </c>
      <c r="T479" s="256">
        <f t="shared" si="703"/>
        <v>1.7457378860890129</v>
      </c>
      <c r="U479" s="256">
        <f t="shared" si="703"/>
        <v>39.174395828085252</v>
      </c>
      <c r="V479" s="256">
        <f t="shared" si="704"/>
        <v>3.2244362551905152</v>
      </c>
      <c r="W479" s="256">
        <f t="shared" si="704"/>
        <v>26.310925272832176</v>
      </c>
      <c r="X479" s="256">
        <f t="shared" si="704"/>
        <v>16.176794435280065</v>
      </c>
      <c r="Y479" s="256">
        <f t="shared" si="704"/>
        <v>19.528912490553466</v>
      </c>
      <c r="Z479" s="256">
        <f t="shared" si="704"/>
        <v>26.327309220630422</v>
      </c>
      <c r="AA479" s="256">
        <f t="shared" si="704"/>
        <v>98.623832895880909</v>
      </c>
      <c r="AB479" s="256">
        <f t="shared" si="704"/>
        <v>17.852853462916766</v>
      </c>
      <c r="AC479" s="256">
        <f t="shared" si="704"/>
        <v>19.510080366647436</v>
      </c>
      <c r="AD479" s="256">
        <f t="shared" si="704"/>
        <v>0.33295195065861649</v>
      </c>
      <c r="AE479" s="256">
        <f t="shared" si="704"/>
        <v>21.911552807144425</v>
      </c>
      <c r="AF479" s="256">
        <f t="shared" si="704"/>
        <v>1.7457378860890129</v>
      </c>
      <c r="AH479" s="264">
        <f t="shared" si="712"/>
        <v>290.71978287190905</v>
      </c>
      <c r="AI479" s="264">
        <f t="shared" si="713"/>
        <v>290.71978287190905</v>
      </c>
      <c r="AJ479" s="264">
        <f t="shared" si="714"/>
        <v>0</v>
      </c>
      <c r="AN479" s="264">
        <f t="shared" si="715"/>
        <v>0</v>
      </c>
    </row>
    <row r="480" spans="1:40">
      <c r="A480" s="145" t="s">
        <v>553</v>
      </c>
      <c r="B480" s="125" t="str">
        <f t="shared" si="709"/>
        <v>8700-05425</v>
      </c>
      <c r="C480" s="255" t="str">
        <f t="shared" si="710"/>
        <v>8700</v>
      </c>
      <c r="D480" s="256">
        <f>SUM($F480:K480)</f>
        <v>1043.8</v>
      </c>
      <c r="E480" s="257">
        <f t="shared" si="711"/>
        <v>0.21204930887933626</v>
      </c>
      <c r="F480" s="258">
        <f>'Div 9 history'!B480</f>
        <v>0</v>
      </c>
      <c r="G480" s="258">
        <f>'Div 9 history'!C480</f>
        <v>425</v>
      </c>
      <c r="H480" s="258">
        <f>'Div 9 history'!D480</f>
        <v>0</v>
      </c>
      <c r="I480" s="258">
        <f>'Div 9 history'!E480</f>
        <v>618.79999999999995</v>
      </c>
      <c r="J480" s="258">
        <f>'Div 9 history'!F480</f>
        <v>0</v>
      </c>
      <c r="K480" s="258">
        <f>'Div 9 history'!G480</f>
        <v>0</v>
      </c>
      <c r="L480" s="256">
        <f t="shared" si="703"/>
        <v>182.15035632734984</v>
      </c>
      <c r="M480" s="256">
        <f t="shared" si="703"/>
        <v>219.8951333078717</v>
      </c>
      <c r="N480" s="256">
        <f t="shared" si="703"/>
        <v>296.4449338133121</v>
      </c>
      <c r="O480" s="256">
        <f t="shared" si="703"/>
        <v>1110.502230601084</v>
      </c>
      <c r="P480" s="256">
        <f t="shared" si="703"/>
        <v>201.02274481761077</v>
      </c>
      <c r="Q480" s="256">
        <f t="shared" si="703"/>
        <v>219.68308399899237</v>
      </c>
      <c r="R480" s="256">
        <f t="shared" si="703"/>
        <v>3.7490317809866651</v>
      </c>
      <c r="S480" s="256">
        <f t="shared" si="703"/>
        <v>246.72361186728531</v>
      </c>
      <c r="T480" s="256">
        <f t="shared" si="703"/>
        <v>19.656970933114472</v>
      </c>
      <c r="U480" s="256">
        <f t="shared" si="703"/>
        <v>441.1028518377064</v>
      </c>
      <c r="V480" s="256">
        <f t="shared" si="704"/>
        <v>36.307082666319957</v>
      </c>
      <c r="W480" s="256">
        <f t="shared" si="704"/>
        <v>296.26045091458707</v>
      </c>
      <c r="X480" s="256">
        <f t="shared" si="704"/>
        <v>182.15035632734984</v>
      </c>
      <c r="Y480" s="256">
        <f t="shared" si="704"/>
        <v>219.8951333078717</v>
      </c>
      <c r="Z480" s="256">
        <f t="shared" si="704"/>
        <v>296.4449338133121</v>
      </c>
      <c r="AA480" s="256">
        <f t="shared" si="704"/>
        <v>1110.502230601084</v>
      </c>
      <c r="AB480" s="256">
        <f t="shared" si="704"/>
        <v>201.02274481761077</v>
      </c>
      <c r="AC480" s="256">
        <f t="shared" si="704"/>
        <v>219.68308399899237</v>
      </c>
      <c r="AD480" s="256">
        <f t="shared" si="704"/>
        <v>3.7490317809866651</v>
      </c>
      <c r="AE480" s="256">
        <f t="shared" si="704"/>
        <v>246.72361186728531</v>
      </c>
      <c r="AF480" s="256">
        <f t="shared" si="704"/>
        <v>19.656970933114472</v>
      </c>
      <c r="AH480" s="264">
        <f t="shared" si="712"/>
        <v>3273.4984828662205</v>
      </c>
      <c r="AI480" s="264">
        <f t="shared" si="713"/>
        <v>3273.4984828662209</v>
      </c>
      <c r="AJ480" s="264">
        <f t="shared" si="714"/>
        <v>0</v>
      </c>
      <c r="AN480" s="264">
        <f t="shared" si="715"/>
        <v>0</v>
      </c>
    </row>
    <row r="481" spans="1:40">
      <c r="A481" s="145" t="s">
        <v>534</v>
      </c>
      <c r="B481" s="125" t="str">
        <f t="shared" si="709"/>
        <v>8700-05426</v>
      </c>
      <c r="C481" s="255" t="str">
        <f t="shared" si="710"/>
        <v>8700</v>
      </c>
      <c r="D481" s="256">
        <f>SUM($F481:K481)</f>
        <v>3.7</v>
      </c>
      <c r="E481" s="257">
        <f t="shared" si="711"/>
        <v>7.5165974597963625E-4</v>
      </c>
      <c r="F481" s="258">
        <f>'Div 9 history'!B481</f>
        <v>0</v>
      </c>
      <c r="G481" s="258">
        <f>'Div 9 history'!C481</f>
        <v>0</v>
      </c>
      <c r="H481" s="258">
        <f>'Div 9 history'!D481</f>
        <v>0</v>
      </c>
      <c r="I481" s="258">
        <f>'Div 9 history'!E481</f>
        <v>0</v>
      </c>
      <c r="J481" s="258">
        <f>'Div 9 history'!F481</f>
        <v>0</v>
      </c>
      <c r="K481" s="258">
        <f>'Div 9 history'!G481</f>
        <v>3.7</v>
      </c>
      <c r="L481" s="256">
        <f t="shared" si="703"/>
        <v>0.64567572179650756</v>
      </c>
      <c r="M481" s="256">
        <f t="shared" si="703"/>
        <v>0.77947115658088284</v>
      </c>
      <c r="N481" s="256">
        <f t="shared" si="703"/>
        <v>1.0508203248795316</v>
      </c>
      <c r="O481" s="256">
        <f t="shared" si="703"/>
        <v>3.9364420896953551</v>
      </c>
      <c r="P481" s="256">
        <f t="shared" si="703"/>
        <v>0.7125734391886952</v>
      </c>
      <c r="Q481" s="256">
        <f t="shared" si="703"/>
        <v>0.77871949683490316</v>
      </c>
      <c r="R481" s="256">
        <f t="shared" si="703"/>
        <v>1.3289344308919969E-2</v>
      </c>
      <c r="S481" s="256">
        <f t="shared" si="703"/>
        <v>0.87457114764222632</v>
      </c>
      <c r="T481" s="256">
        <f t="shared" si="703"/>
        <v>6.9678858452312281E-2</v>
      </c>
      <c r="U481" s="256">
        <f t="shared" si="703"/>
        <v>1.5635950869893793</v>
      </c>
      <c r="V481" s="256">
        <f t="shared" si="704"/>
        <v>0.12869918170663333</v>
      </c>
      <c r="W481" s="256">
        <f t="shared" si="704"/>
        <v>1.0501663809005293</v>
      </c>
      <c r="X481" s="256">
        <f t="shared" si="704"/>
        <v>0.64567572179650756</v>
      </c>
      <c r="Y481" s="256">
        <f t="shared" si="704"/>
        <v>0.77947115658088284</v>
      </c>
      <c r="Z481" s="256">
        <f t="shared" si="704"/>
        <v>1.0508203248795316</v>
      </c>
      <c r="AA481" s="256">
        <f t="shared" si="704"/>
        <v>3.9364420896953551</v>
      </c>
      <c r="AB481" s="256">
        <f t="shared" si="704"/>
        <v>0.7125734391886952</v>
      </c>
      <c r="AC481" s="256">
        <f t="shared" si="704"/>
        <v>0.77871949683490316</v>
      </c>
      <c r="AD481" s="256">
        <f t="shared" si="704"/>
        <v>1.3289344308919969E-2</v>
      </c>
      <c r="AE481" s="256">
        <f t="shared" si="704"/>
        <v>0.87457114764222632</v>
      </c>
      <c r="AF481" s="256">
        <f t="shared" si="704"/>
        <v>6.9678858452312281E-2</v>
      </c>
      <c r="AH481" s="264">
        <f t="shared" si="712"/>
        <v>11.603702228975875</v>
      </c>
      <c r="AI481" s="264">
        <f t="shared" si="713"/>
        <v>11.603702228975875</v>
      </c>
      <c r="AJ481" s="264">
        <f t="shared" si="714"/>
        <v>0</v>
      </c>
      <c r="AN481" s="264">
        <f t="shared" si="715"/>
        <v>0</v>
      </c>
    </row>
    <row r="482" spans="1:40">
      <c r="A482" s="145" t="s">
        <v>1066</v>
      </c>
      <c r="B482" s="125" t="str">
        <f t="shared" si="709"/>
        <v>8750-05426</v>
      </c>
      <c r="C482" s="255" t="str">
        <f t="shared" si="710"/>
        <v>8750</v>
      </c>
      <c r="D482" s="256">
        <f>SUM($F482:K482)</f>
        <v>0</v>
      </c>
      <c r="E482" s="257">
        <f t="shared" si="711"/>
        <v>0</v>
      </c>
      <c r="F482" s="258">
        <f>'Div 9 history'!B482</f>
        <v>0</v>
      </c>
      <c r="G482" s="258">
        <f>'Div 9 history'!C482</f>
        <v>0</v>
      </c>
      <c r="H482" s="258">
        <f>'Div 9 history'!D482</f>
        <v>0</v>
      </c>
      <c r="I482" s="258">
        <f>'Div 9 history'!E482</f>
        <v>0</v>
      </c>
      <c r="J482" s="258">
        <f>'Div 9 history'!F482</f>
        <v>0</v>
      </c>
      <c r="K482" s="258">
        <f>'Div 9 history'!G482</f>
        <v>0</v>
      </c>
      <c r="L482" s="256">
        <f t="shared" si="703"/>
        <v>0</v>
      </c>
      <c r="M482" s="256">
        <f t="shared" si="703"/>
        <v>0</v>
      </c>
      <c r="N482" s="256">
        <f t="shared" si="703"/>
        <v>0</v>
      </c>
      <c r="O482" s="256">
        <f t="shared" si="703"/>
        <v>0</v>
      </c>
      <c r="P482" s="256">
        <f t="shared" si="703"/>
        <v>0</v>
      </c>
      <c r="Q482" s="256">
        <f t="shared" si="703"/>
        <v>0</v>
      </c>
      <c r="R482" s="256">
        <f t="shared" si="703"/>
        <v>0</v>
      </c>
      <c r="S482" s="256">
        <f t="shared" si="703"/>
        <v>0</v>
      </c>
      <c r="T482" s="256">
        <f t="shared" si="703"/>
        <v>0</v>
      </c>
      <c r="U482" s="256">
        <f t="shared" si="703"/>
        <v>0</v>
      </c>
      <c r="V482" s="256">
        <f t="shared" si="704"/>
        <v>0</v>
      </c>
      <c r="W482" s="256">
        <f t="shared" si="704"/>
        <v>0</v>
      </c>
      <c r="X482" s="256">
        <f t="shared" si="704"/>
        <v>0</v>
      </c>
      <c r="Y482" s="256">
        <f t="shared" si="704"/>
        <v>0</v>
      </c>
      <c r="Z482" s="256">
        <f t="shared" si="704"/>
        <v>0</v>
      </c>
      <c r="AA482" s="256">
        <f t="shared" si="704"/>
        <v>0</v>
      </c>
      <c r="AB482" s="256">
        <f t="shared" si="704"/>
        <v>0</v>
      </c>
      <c r="AC482" s="256">
        <f t="shared" si="704"/>
        <v>0</v>
      </c>
      <c r="AD482" s="256">
        <f t="shared" si="704"/>
        <v>0</v>
      </c>
      <c r="AE482" s="256">
        <f t="shared" si="704"/>
        <v>0</v>
      </c>
      <c r="AF482" s="256">
        <f t="shared" si="704"/>
        <v>0</v>
      </c>
      <c r="AH482" s="264">
        <f t="shared" si="712"/>
        <v>0</v>
      </c>
      <c r="AI482" s="264">
        <f t="shared" si="713"/>
        <v>0</v>
      </c>
      <c r="AJ482" s="264">
        <f t="shared" si="714"/>
        <v>0</v>
      </c>
      <c r="AN482" s="264">
        <f t="shared" si="715"/>
        <v>0</v>
      </c>
    </row>
    <row r="483" spans="1:40">
      <c r="A483" s="145" t="s">
        <v>538</v>
      </c>
      <c r="B483" s="125" t="str">
        <f t="shared" si="709"/>
        <v>8700-05427</v>
      </c>
      <c r="C483" s="255" t="str">
        <f t="shared" si="710"/>
        <v>8700</v>
      </c>
      <c r="D483" s="256">
        <f>SUM($F483:K483)</f>
        <v>1285</v>
      </c>
      <c r="E483" s="257">
        <f t="shared" si="711"/>
        <v>0.26104939826590068</v>
      </c>
      <c r="F483" s="258">
        <f>'Div 9 history'!B483</f>
        <v>0</v>
      </c>
      <c r="G483" s="258">
        <f>'Div 9 history'!C483</f>
        <v>0</v>
      </c>
      <c r="H483" s="258">
        <f>'Div 9 history'!D483</f>
        <v>0</v>
      </c>
      <c r="I483" s="258">
        <f>'Div 9 history'!E483</f>
        <v>0</v>
      </c>
      <c r="J483" s="258">
        <f>'Div 9 history'!F483</f>
        <v>0</v>
      </c>
      <c r="K483" s="258">
        <f>'Div 9 history'!G483</f>
        <v>1285</v>
      </c>
      <c r="L483" s="256">
        <f t="shared" si="703"/>
        <v>224.24143311040868</v>
      </c>
      <c r="M483" s="256">
        <f t="shared" si="703"/>
        <v>270.70822600173898</v>
      </c>
      <c r="N483" s="256">
        <f t="shared" si="703"/>
        <v>364.94705877572915</v>
      </c>
      <c r="O483" s="256">
        <f t="shared" si="703"/>
        <v>1367.1156987185218</v>
      </c>
      <c r="P483" s="256">
        <f t="shared" si="703"/>
        <v>247.47482955607384</v>
      </c>
      <c r="Q483" s="256">
        <f t="shared" si="703"/>
        <v>270.44717660347311</v>
      </c>
      <c r="R483" s="256">
        <f t="shared" si="703"/>
        <v>4.615353361341124</v>
      </c>
      <c r="S483" s="256">
        <f t="shared" si="703"/>
        <v>303.73619587034074</v>
      </c>
      <c r="T483" s="256">
        <f t="shared" si="703"/>
        <v>24.199279219248993</v>
      </c>
      <c r="U483" s="256">
        <f t="shared" si="703"/>
        <v>543.03234777874388</v>
      </c>
      <c r="V483" s="256">
        <f t="shared" si="704"/>
        <v>44.696877971087517</v>
      </c>
      <c r="W483" s="256">
        <f t="shared" si="704"/>
        <v>364.71994579923785</v>
      </c>
      <c r="X483" s="256">
        <f t="shared" si="704"/>
        <v>224.24143311040868</v>
      </c>
      <c r="Y483" s="256">
        <f t="shared" si="704"/>
        <v>270.70822600173898</v>
      </c>
      <c r="Z483" s="256">
        <f t="shared" si="704"/>
        <v>364.94705877572915</v>
      </c>
      <c r="AA483" s="256">
        <f t="shared" si="704"/>
        <v>1367.1156987185218</v>
      </c>
      <c r="AB483" s="256">
        <f t="shared" si="704"/>
        <v>247.47482955607384</v>
      </c>
      <c r="AC483" s="256">
        <f t="shared" si="704"/>
        <v>270.44717660347311</v>
      </c>
      <c r="AD483" s="256">
        <f t="shared" si="704"/>
        <v>4.615353361341124</v>
      </c>
      <c r="AE483" s="256">
        <f t="shared" si="704"/>
        <v>303.73619587034074</v>
      </c>
      <c r="AF483" s="256">
        <f t="shared" si="704"/>
        <v>24.199279219248993</v>
      </c>
      <c r="AH483" s="264">
        <f t="shared" si="712"/>
        <v>4029.9344227659453</v>
      </c>
      <c r="AI483" s="264">
        <f t="shared" si="713"/>
        <v>4029.9344227659458</v>
      </c>
      <c r="AJ483" s="264">
        <f t="shared" si="714"/>
        <v>0</v>
      </c>
      <c r="AN483" s="264">
        <f t="shared" si="715"/>
        <v>0</v>
      </c>
    </row>
    <row r="484" spans="1:40">
      <c r="A484" s="145" t="s">
        <v>1067</v>
      </c>
      <c r="B484" s="125" t="str">
        <f t="shared" si="709"/>
        <v>8740-05427</v>
      </c>
      <c r="C484" s="255" t="str">
        <f t="shared" si="710"/>
        <v>8740</v>
      </c>
      <c r="D484" s="256">
        <f>SUM($F484:K484)</f>
        <v>0</v>
      </c>
      <c r="E484" s="257">
        <f t="shared" si="711"/>
        <v>0</v>
      </c>
      <c r="F484" s="258">
        <f>'Div 9 history'!B484</f>
        <v>0</v>
      </c>
      <c r="G484" s="258">
        <f>'Div 9 history'!C484</f>
        <v>0</v>
      </c>
      <c r="H484" s="258">
        <f>'Div 9 history'!D484</f>
        <v>0</v>
      </c>
      <c r="I484" s="258">
        <f>'Div 9 history'!E484</f>
        <v>0</v>
      </c>
      <c r="J484" s="258">
        <f>'Div 9 history'!F484</f>
        <v>0</v>
      </c>
      <c r="K484" s="258">
        <f>'Div 9 history'!G484</f>
        <v>0</v>
      </c>
      <c r="L484" s="256">
        <f t="shared" ref="L484:T486" si="716">$E484*L$487</f>
        <v>0</v>
      </c>
      <c r="M484" s="256">
        <f t="shared" si="716"/>
        <v>0</v>
      </c>
      <c r="N484" s="256">
        <f t="shared" si="716"/>
        <v>0</v>
      </c>
      <c r="O484" s="256">
        <f t="shared" si="716"/>
        <v>0</v>
      </c>
      <c r="P484" s="256">
        <f t="shared" si="716"/>
        <v>0</v>
      </c>
      <c r="Q484" s="256">
        <f t="shared" si="716"/>
        <v>0</v>
      </c>
      <c r="R484" s="256">
        <f t="shared" si="716"/>
        <v>0</v>
      </c>
      <c r="S484" s="256">
        <f t="shared" si="716"/>
        <v>0</v>
      </c>
      <c r="T484" s="256">
        <f t="shared" si="716"/>
        <v>0</v>
      </c>
      <c r="U484" s="256">
        <f t="shared" ref="U484:AF486" si="717">$E484*U$487</f>
        <v>0</v>
      </c>
      <c r="V484" s="256">
        <f t="shared" si="717"/>
        <v>0</v>
      </c>
      <c r="W484" s="256">
        <f t="shared" si="717"/>
        <v>0</v>
      </c>
      <c r="X484" s="256">
        <f t="shared" si="717"/>
        <v>0</v>
      </c>
      <c r="Y484" s="256">
        <f t="shared" si="717"/>
        <v>0</v>
      </c>
      <c r="Z484" s="256">
        <f t="shared" si="717"/>
        <v>0</v>
      </c>
      <c r="AA484" s="256">
        <f t="shared" si="717"/>
        <v>0</v>
      </c>
      <c r="AB484" s="256">
        <f t="shared" si="717"/>
        <v>0</v>
      </c>
      <c r="AC484" s="256">
        <f t="shared" si="717"/>
        <v>0</v>
      </c>
      <c r="AD484" s="256">
        <f t="shared" si="717"/>
        <v>0</v>
      </c>
      <c r="AE484" s="256">
        <f t="shared" si="717"/>
        <v>0</v>
      </c>
      <c r="AF484" s="256">
        <f t="shared" si="717"/>
        <v>0</v>
      </c>
      <c r="AH484" s="264">
        <f t="shared" si="712"/>
        <v>0</v>
      </c>
      <c r="AI484" s="264">
        <f t="shared" si="713"/>
        <v>0</v>
      </c>
      <c r="AJ484" s="264">
        <f t="shared" si="714"/>
        <v>0</v>
      </c>
      <c r="AN484" s="264">
        <f t="shared" si="715"/>
        <v>0</v>
      </c>
    </row>
    <row r="485" spans="1:40">
      <c r="A485" s="145" t="s">
        <v>699</v>
      </c>
      <c r="B485" s="125" t="str">
        <f t="shared" si="709"/>
        <v>9210-05427</v>
      </c>
      <c r="C485" s="255" t="str">
        <f t="shared" si="710"/>
        <v>9210</v>
      </c>
      <c r="D485" s="256">
        <f>SUM($F485:K485)</f>
        <v>17.68</v>
      </c>
      <c r="E485" s="257">
        <f t="shared" si="711"/>
        <v>3.5917146780864778E-3</v>
      </c>
      <c r="F485" s="258">
        <f>'Div 9 history'!B485</f>
        <v>17.68</v>
      </c>
      <c r="G485" s="258">
        <f>'Div 9 history'!C485</f>
        <v>0</v>
      </c>
      <c r="H485" s="258">
        <f>'Div 9 history'!D485</f>
        <v>0</v>
      </c>
      <c r="I485" s="258">
        <f>'Div 9 history'!E485</f>
        <v>0</v>
      </c>
      <c r="J485" s="258">
        <f>'Div 9 history'!F485</f>
        <v>0</v>
      </c>
      <c r="K485" s="258">
        <f>'Div 9 history'!G485</f>
        <v>0</v>
      </c>
      <c r="L485" s="256">
        <f t="shared" si="716"/>
        <v>3.0852829084762843</v>
      </c>
      <c r="M485" s="256">
        <f t="shared" si="716"/>
        <v>3.7246081211756774</v>
      </c>
      <c r="N485" s="256">
        <f t="shared" si="716"/>
        <v>5.0212171199648958</v>
      </c>
      <c r="O485" s="256">
        <f t="shared" si="716"/>
        <v>18.809809769138884</v>
      </c>
      <c r="P485" s="256">
        <f t="shared" si="716"/>
        <v>3.4049455148259811</v>
      </c>
      <c r="Q485" s="256">
        <f t="shared" si="716"/>
        <v>3.7210164064975908</v>
      </c>
      <c r="R485" s="256">
        <f t="shared" si="716"/>
        <v>6.3501515508568931E-2</v>
      </c>
      <c r="S485" s="256">
        <f t="shared" si="716"/>
        <v>4.1790318622471787</v>
      </c>
      <c r="T485" s="256">
        <f t="shared" si="716"/>
        <v>0.33295195065861649</v>
      </c>
      <c r="U485" s="256">
        <f t="shared" si="717"/>
        <v>7.4714489562087092</v>
      </c>
      <c r="V485" s="256">
        <f t="shared" si="717"/>
        <v>0.6149733871819667</v>
      </c>
      <c r="W485" s="256">
        <f t="shared" si="717"/>
        <v>5.0180923281949612</v>
      </c>
      <c r="X485" s="256">
        <f t="shared" si="717"/>
        <v>3.0852829084762843</v>
      </c>
      <c r="Y485" s="256">
        <f t="shared" si="717"/>
        <v>3.7246081211756774</v>
      </c>
      <c r="Z485" s="256">
        <f t="shared" si="717"/>
        <v>5.0212171199648958</v>
      </c>
      <c r="AA485" s="256">
        <f t="shared" si="717"/>
        <v>18.809809769138884</v>
      </c>
      <c r="AB485" s="256">
        <f t="shared" si="717"/>
        <v>3.4049455148259811</v>
      </c>
      <c r="AC485" s="256">
        <f t="shared" si="717"/>
        <v>3.7210164064975908</v>
      </c>
      <c r="AD485" s="256">
        <f t="shared" si="717"/>
        <v>6.3501515508568931E-2</v>
      </c>
      <c r="AE485" s="256">
        <f t="shared" si="717"/>
        <v>4.1790318622471787</v>
      </c>
      <c r="AF485" s="256">
        <f t="shared" si="717"/>
        <v>0.33295195065861649</v>
      </c>
      <c r="AH485" s="264">
        <f t="shared" si="712"/>
        <v>55.446879840079312</v>
      </c>
      <c r="AI485" s="264">
        <f t="shared" si="713"/>
        <v>55.446879840079319</v>
      </c>
      <c r="AJ485" s="264">
        <f t="shared" si="714"/>
        <v>0</v>
      </c>
      <c r="AN485" s="264">
        <f t="shared" si="715"/>
        <v>0</v>
      </c>
    </row>
    <row r="486" spans="1:40">
      <c r="A486" s="145" t="s">
        <v>1068</v>
      </c>
      <c r="B486" s="125" t="str">
        <f t="shared" si="709"/>
        <v>8740-05429</v>
      </c>
      <c r="C486" s="255" t="str">
        <f t="shared" si="710"/>
        <v>8740</v>
      </c>
      <c r="D486" s="256">
        <f>SUM($F486:K486)</f>
        <v>0</v>
      </c>
      <c r="E486" s="257">
        <f t="shared" si="711"/>
        <v>0</v>
      </c>
      <c r="F486" s="258">
        <f>'Div 9 history'!B486</f>
        <v>0</v>
      </c>
      <c r="G486" s="258">
        <f>'Div 9 history'!C486</f>
        <v>0</v>
      </c>
      <c r="H486" s="258">
        <f>'Div 9 history'!D486</f>
        <v>0</v>
      </c>
      <c r="I486" s="258">
        <f>'Div 9 history'!E486</f>
        <v>0</v>
      </c>
      <c r="J486" s="258">
        <f>'Div 9 history'!F486</f>
        <v>0</v>
      </c>
      <c r="K486" s="258">
        <f>'Div 9 history'!G486</f>
        <v>0</v>
      </c>
      <c r="L486" s="256">
        <f t="shared" si="716"/>
        <v>0</v>
      </c>
      <c r="M486" s="256">
        <f t="shared" si="716"/>
        <v>0</v>
      </c>
      <c r="N486" s="256">
        <f t="shared" si="716"/>
        <v>0</v>
      </c>
      <c r="O486" s="256">
        <f t="shared" si="716"/>
        <v>0</v>
      </c>
      <c r="P486" s="256">
        <f t="shared" si="716"/>
        <v>0</v>
      </c>
      <c r="Q486" s="256">
        <f t="shared" si="716"/>
        <v>0</v>
      </c>
      <c r="R486" s="256">
        <f t="shared" si="716"/>
        <v>0</v>
      </c>
      <c r="S486" s="256">
        <f t="shared" si="716"/>
        <v>0</v>
      </c>
      <c r="T486" s="256">
        <f t="shared" si="716"/>
        <v>0</v>
      </c>
      <c r="U486" s="256">
        <f t="shared" si="717"/>
        <v>0</v>
      </c>
      <c r="V486" s="256">
        <f t="shared" si="717"/>
        <v>0</v>
      </c>
      <c r="W486" s="256">
        <f t="shared" si="717"/>
        <v>0</v>
      </c>
      <c r="X486" s="256">
        <f t="shared" si="717"/>
        <v>0</v>
      </c>
      <c r="Y486" s="256">
        <f t="shared" si="717"/>
        <v>0</v>
      </c>
      <c r="Z486" s="256">
        <f t="shared" si="717"/>
        <v>0</v>
      </c>
      <c r="AA486" s="256">
        <f t="shared" si="717"/>
        <v>0</v>
      </c>
      <c r="AB486" s="256">
        <f t="shared" si="717"/>
        <v>0</v>
      </c>
      <c r="AC486" s="256">
        <f t="shared" si="717"/>
        <v>0</v>
      </c>
      <c r="AD486" s="256">
        <f t="shared" si="717"/>
        <v>0</v>
      </c>
      <c r="AE486" s="256">
        <f t="shared" si="717"/>
        <v>0</v>
      </c>
      <c r="AF486" s="256">
        <f t="shared" si="717"/>
        <v>0</v>
      </c>
      <c r="AH486" s="264">
        <f t="shared" si="712"/>
        <v>0</v>
      </c>
      <c r="AI486" s="264">
        <f t="shared" si="713"/>
        <v>0</v>
      </c>
      <c r="AJ486" s="264">
        <f t="shared" si="714"/>
        <v>0</v>
      </c>
      <c r="AN486" s="264">
        <f t="shared" si="715"/>
        <v>0</v>
      </c>
    </row>
    <row r="487" spans="1:40">
      <c r="A487" s="133" t="s">
        <v>29</v>
      </c>
      <c r="B487" s="171"/>
      <c r="C487" s="182"/>
      <c r="D487" s="259">
        <f>SUM(D468:D486)</f>
        <v>4922.4399999999996</v>
      </c>
      <c r="E487" s="260">
        <f>SUM(E468:E486)</f>
        <v>1.0000000000000002</v>
      </c>
      <c r="F487" s="259">
        <f>SUM(F468:F486)</f>
        <v>17.68</v>
      </c>
      <c r="G487" s="259">
        <f t="shared" ref="G487:K487" si="718">SUM(G468:G486)</f>
        <v>1163.52</v>
      </c>
      <c r="H487" s="259">
        <f t="shared" si="718"/>
        <v>92.7</v>
      </c>
      <c r="I487" s="259">
        <f t="shared" si="718"/>
        <v>2080.1899999999996</v>
      </c>
      <c r="J487" s="259">
        <f t="shared" si="718"/>
        <v>171.22</v>
      </c>
      <c r="K487" s="259">
        <f t="shared" si="718"/>
        <v>1397.13</v>
      </c>
      <c r="L487" s="262">
        <f>'FY21 OM Budget'!H146</f>
        <v>859</v>
      </c>
      <c r="M487" s="262">
        <f>'FY21 OM Budget'!I146</f>
        <v>1037</v>
      </c>
      <c r="N487" s="262">
        <f>'FY21 OM Budget'!J146</f>
        <v>1398</v>
      </c>
      <c r="O487" s="262">
        <f>'FY21 OM Budget'!K146</f>
        <v>5237</v>
      </c>
      <c r="P487" s="262">
        <f>'FY21 OM Budget'!L146</f>
        <v>948</v>
      </c>
      <c r="Q487" s="262">
        <f>'FY21 OM Budget'!M146</f>
        <v>1036</v>
      </c>
      <c r="R487" s="263">
        <f>F487*(1+R$4)</f>
        <v>17.68</v>
      </c>
      <c r="S487" s="263">
        <f t="shared" ref="S487" si="719">G487*(1+S$4)</f>
        <v>1163.52</v>
      </c>
      <c r="T487" s="263">
        <f t="shared" ref="T487" si="720">H487*(1+T$4)</f>
        <v>92.7</v>
      </c>
      <c r="U487" s="263">
        <f t="shared" ref="U487" si="721">I487*(1+U$4)</f>
        <v>2080.1899999999996</v>
      </c>
      <c r="V487" s="263">
        <f t="shared" ref="V487" si="722">J487*(1+V$4)</f>
        <v>171.22</v>
      </c>
      <c r="W487" s="263">
        <f t="shared" ref="W487" si="723">K487*(1+W$4)</f>
        <v>1397.13</v>
      </c>
      <c r="X487" s="263">
        <f t="shared" ref="X487" si="724">L487*(1+X$4)</f>
        <v>859</v>
      </c>
      <c r="Y487" s="263">
        <f t="shared" ref="Y487" si="725">M487*(1+Y$4)</f>
        <v>1037</v>
      </c>
      <c r="Z487" s="263">
        <f t="shared" ref="Z487" si="726">N487*(1+Z$4)</f>
        <v>1398</v>
      </c>
      <c r="AA487" s="263">
        <f t="shared" ref="AA487" si="727">O487*(1+AA$4)</f>
        <v>5237</v>
      </c>
      <c r="AB487" s="263">
        <f t="shared" ref="AB487" si="728">P487*(1+AB$4)</f>
        <v>948</v>
      </c>
      <c r="AC487" s="263">
        <f t="shared" ref="AC487" si="729">Q487*(1+AC$4)</f>
        <v>1036</v>
      </c>
      <c r="AD487" s="263">
        <f t="shared" ref="AD487" si="730">R487*(1+AD$4)</f>
        <v>17.68</v>
      </c>
      <c r="AE487" s="263">
        <f t="shared" ref="AE487" si="731">S487*(1+AE$4)</f>
        <v>1163.52</v>
      </c>
      <c r="AF487" s="263">
        <f t="shared" ref="AF487" si="732">T487*(1+AF$4)</f>
        <v>92.7</v>
      </c>
      <c r="AH487" s="264">
        <f>SUM(F487:Q487)</f>
        <v>15437.439999999999</v>
      </c>
      <c r="AI487" s="264">
        <f>SUM(U487:AF487)</f>
        <v>15437.44</v>
      </c>
      <c r="AJ487" s="264">
        <f t="shared" si="707"/>
        <v>0</v>
      </c>
    </row>
    <row r="488" spans="1:40">
      <c r="A488" s="145"/>
      <c r="B488" s="171"/>
      <c r="C488" s="182"/>
      <c r="D488" s="256">
        <f>D487-SUM(F487:K487)</f>
        <v>0</v>
      </c>
      <c r="F488" s="256">
        <f>F487-'Div 9 history'!B487</f>
        <v>0</v>
      </c>
      <c r="G488" s="256">
        <f>G487-'Div 9 history'!C487</f>
        <v>0</v>
      </c>
      <c r="H488" s="256">
        <f>H487-'Div 9 history'!D487</f>
        <v>0</v>
      </c>
      <c r="I488" s="256">
        <f>I487-'Div 9 history'!E487</f>
        <v>0</v>
      </c>
      <c r="J488" s="256">
        <f>J487-'Div 9 history'!F487</f>
        <v>0</v>
      </c>
      <c r="K488" s="256">
        <f>K487-'Div 9 history'!G487</f>
        <v>0</v>
      </c>
      <c r="L488" s="256">
        <f t="shared" ref="L488:U488" si="733">L487-SUM(L468:L486)</f>
        <v>0</v>
      </c>
      <c r="M488" s="256">
        <f t="shared" ref="M488" si="734">M487-SUM(M468:M486)</f>
        <v>0</v>
      </c>
      <c r="N488" s="256">
        <f t="shared" ref="N488" si="735">N487-SUM(N468:N486)</f>
        <v>0</v>
      </c>
      <c r="O488" s="256">
        <f t="shared" ref="O488" si="736">O487-SUM(O468:O486)</f>
        <v>0</v>
      </c>
      <c r="P488" s="256">
        <f t="shared" ref="P488" si="737">P487-SUM(P468:P486)</f>
        <v>0</v>
      </c>
      <c r="Q488" s="256">
        <f t="shared" ref="Q488" si="738">Q487-SUM(Q468:Q486)</f>
        <v>0</v>
      </c>
      <c r="R488" s="256">
        <f t="shared" ref="R488" si="739">R487-SUM(R468:R486)</f>
        <v>0</v>
      </c>
      <c r="S488" s="256">
        <f t="shared" ref="S488" si="740">S487-SUM(S468:S486)</f>
        <v>0</v>
      </c>
      <c r="T488" s="256">
        <f t="shared" ref="T488" si="741">T487-SUM(T468:T486)</f>
        <v>0</v>
      </c>
      <c r="U488" s="256">
        <f t="shared" si="733"/>
        <v>0</v>
      </c>
      <c r="V488" s="256">
        <f t="shared" ref="V488" si="742">V487-SUM(V468:V486)</f>
        <v>0</v>
      </c>
      <c r="W488" s="256">
        <f t="shared" ref="W488" si="743">W487-SUM(W468:W486)</f>
        <v>0</v>
      </c>
      <c r="X488" s="256">
        <f t="shared" ref="X488" si="744">X487-SUM(X468:X486)</f>
        <v>0</v>
      </c>
      <c r="Y488" s="256">
        <f t="shared" ref="Y488" si="745">Y487-SUM(Y468:Y486)</f>
        <v>0</v>
      </c>
      <c r="Z488" s="256">
        <f t="shared" ref="Z488" si="746">Z487-SUM(Z468:Z486)</f>
        <v>0</v>
      </c>
      <c r="AA488" s="256">
        <f t="shared" ref="AA488" si="747">AA487-SUM(AA468:AA486)</f>
        <v>0</v>
      </c>
      <c r="AB488" s="256">
        <f t="shared" ref="AB488" si="748">AB487-SUM(AB468:AB486)</f>
        <v>0</v>
      </c>
      <c r="AC488" s="256">
        <f t="shared" ref="AC488" si="749">AC487-SUM(AC468:AC486)</f>
        <v>0</v>
      </c>
      <c r="AD488" s="256">
        <f t="shared" ref="AD488" si="750">AD487-SUM(AD468:AD486)</f>
        <v>0</v>
      </c>
      <c r="AE488" s="256">
        <f t="shared" ref="AE488" si="751">AE487-SUM(AE468:AE486)</f>
        <v>0</v>
      </c>
      <c r="AF488" s="256">
        <f t="shared" ref="AF488" si="752">AF487-SUM(AF468:AF486)</f>
        <v>0</v>
      </c>
    </row>
    <row r="489" spans="1:40">
      <c r="A489" s="145" t="s">
        <v>700</v>
      </c>
      <c r="B489" s="125" t="str">
        <f t="shared" ref="B489" si="753">RIGHT(A489,10)</f>
        <v>9250-05418</v>
      </c>
      <c r="C489" s="255" t="str">
        <f t="shared" ref="C489" si="754">LEFT(B489,4)</f>
        <v>9250</v>
      </c>
      <c r="D489" s="256">
        <f>SUM($F489:K489)</f>
        <v>23579.129999999997</v>
      </c>
      <c r="E489" s="257">
        <f>D489/$D$509</f>
        <v>1.1604894057902257E-2</v>
      </c>
      <c r="F489" s="258">
        <f>'Div 9 history'!B489</f>
        <v>-0.11</v>
      </c>
      <c r="G489" s="258">
        <f>'Div 9 history'!C489</f>
        <v>2207.5100000000002</v>
      </c>
      <c r="H489" s="258">
        <f>'Div 9 history'!D489</f>
        <v>0</v>
      </c>
      <c r="I489" s="258">
        <f>'Div 9 history'!E489</f>
        <v>3166.91</v>
      </c>
      <c r="J489" s="258">
        <f>'Div 9 history'!F489</f>
        <v>5217.6000000000004</v>
      </c>
      <c r="K489" s="258">
        <f>'Div 9 history'!G489</f>
        <v>12987.22</v>
      </c>
      <c r="L489" s="256">
        <f t="shared" ref="L489:AA504" si="755">$E489*L$509</f>
        <v>3990.4785990701694</v>
      </c>
      <c r="M489" s="256">
        <f t="shared" si="755"/>
        <v>4295.6873127929985</v>
      </c>
      <c r="N489" s="256">
        <f t="shared" si="755"/>
        <v>4744.7967128338159</v>
      </c>
      <c r="O489" s="256">
        <f t="shared" si="755"/>
        <v>4376.9215711983143</v>
      </c>
      <c r="P489" s="256">
        <f t="shared" si="755"/>
        <v>3883.7135737374683</v>
      </c>
      <c r="Q489" s="256">
        <f t="shared" si="755"/>
        <v>2798.6596928897056</v>
      </c>
      <c r="R489" s="256">
        <f t="shared" si="755"/>
        <v>4322.7812589499827</v>
      </c>
      <c r="S489" s="256">
        <f t="shared" si="755"/>
        <v>4033.2331176604107</v>
      </c>
      <c r="T489" s="256">
        <f t="shared" si="755"/>
        <v>3031.2755004695546</v>
      </c>
      <c r="U489" s="256">
        <f t="shared" si="755"/>
        <v>3266.697023285783</v>
      </c>
      <c r="V489" s="256">
        <f t="shared" si="755"/>
        <v>3941.5203362144521</v>
      </c>
      <c r="W489" s="256">
        <f t="shared" si="755"/>
        <v>4983.6227634198103</v>
      </c>
      <c r="X489" s="256">
        <f t="shared" si="755"/>
        <v>3990.4785990701694</v>
      </c>
      <c r="Y489" s="256">
        <f t="shared" si="755"/>
        <v>4295.6873127929985</v>
      </c>
      <c r="Z489" s="256">
        <f t="shared" si="755"/>
        <v>4744.7967128338159</v>
      </c>
      <c r="AA489" s="256">
        <f t="shared" si="755"/>
        <v>4376.9215711983143</v>
      </c>
      <c r="AB489" s="256">
        <f t="shared" ref="V489:AF504" si="756">$E489*AB$509</f>
        <v>3883.7135737374683</v>
      </c>
      <c r="AC489" s="256">
        <f t="shared" si="756"/>
        <v>2798.6596928897056</v>
      </c>
      <c r="AD489" s="256">
        <f t="shared" si="756"/>
        <v>4322.7812589499827</v>
      </c>
      <c r="AE489" s="256">
        <f t="shared" si="756"/>
        <v>4033.2331176604107</v>
      </c>
      <c r="AF489" s="256">
        <f t="shared" si="756"/>
        <v>3031.2755004695546</v>
      </c>
      <c r="AH489" s="264">
        <f t="shared" ref="AH489" si="757">SUM(F489:Q489)</f>
        <v>47669.387462522471</v>
      </c>
      <c r="AI489" s="264">
        <f t="shared" ref="AI489" si="758">SUM(U489:AF489)</f>
        <v>47669.387462522471</v>
      </c>
      <c r="AJ489" s="264">
        <f t="shared" ref="AJ489:AJ509" si="759">AI489-AH489</f>
        <v>0</v>
      </c>
      <c r="AN489" s="264">
        <f t="shared" ref="AN489" si="760">AJ489</f>
        <v>0</v>
      </c>
    </row>
    <row r="490" spans="1:40">
      <c r="A490" s="145" t="s">
        <v>701</v>
      </c>
      <c r="B490" s="125" t="str">
        <f t="shared" ref="B490:B508" si="761">RIGHT(A490,10)</f>
        <v>8160-06111</v>
      </c>
      <c r="C490" s="255" t="str">
        <f t="shared" ref="C490:C508" si="762">LEFT(B490,4)</f>
        <v>8160</v>
      </c>
      <c r="D490" s="256">
        <f>SUM($F490:K490)</f>
        <v>153511.26</v>
      </c>
      <c r="E490" s="257">
        <f t="shared" ref="E490:E508" si="763">D490/$D$509</f>
        <v>7.5553335046504633E-2</v>
      </c>
      <c r="F490" s="258">
        <f>'Div 9 history'!B490</f>
        <v>72145.100000000006</v>
      </c>
      <c r="G490" s="258">
        <f>'Div 9 history'!C490</f>
        <v>71677.600000000006</v>
      </c>
      <c r="H490" s="258">
        <f>'Div 9 history'!D490</f>
        <v>375</v>
      </c>
      <c r="I490" s="258">
        <f>'Div 9 history'!E490</f>
        <v>8923.56</v>
      </c>
      <c r="J490" s="258">
        <f>'Div 9 history'!F490</f>
        <v>390</v>
      </c>
      <c r="K490" s="258">
        <f>'Div 9 history'!G490</f>
        <v>0</v>
      </c>
      <c r="L490" s="256">
        <f t="shared" si="755"/>
        <v>25979.898229760667</v>
      </c>
      <c r="M490" s="256">
        <f t="shared" si="755"/>
        <v>27966.950941483738</v>
      </c>
      <c r="N490" s="256">
        <f t="shared" si="755"/>
        <v>30890.865007783468</v>
      </c>
      <c r="O490" s="256">
        <f t="shared" si="755"/>
        <v>28495.824286809271</v>
      </c>
      <c r="P490" s="256">
        <f t="shared" si="755"/>
        <v>25284.807547332824</v>
      </c>
      <c r="Q490" s="256">
        <f t="shared" si="755"/>
        <v>18220.594897551851</v>
      </c>
      <c r="R490" s="256">
        <f t="shared" si="755"/>
        <v>28143.345312816811</v>
      </c>
      <c r="S490" s="256">
        <f t="shared" si="755"/>
        <v>26258.250315672292</v>
      </c>
      <c r="T490" s="256">
        <f t="shared" si="755"/>
        <v>19735.03354382507</v>
      </c>
      <c r="U490" s="256">
        <f t="shared" si="755"/>
        <v>21267.738719912479</v>
      </c>
      <c r="V490" s="256">
        <f t="shared" si="756"/>
        <v>25661.156841999866</v>
      </c>
      <c r="W490" s="256">
        <f t="shared" si="756"/>
        <v>32445.73526577347</v>
      </c>
      <c r="X490" s="256">
        <f t="shared" si="756"/>
        <v>25979.898229760667</v>
      </c>
      <c r="Y490" s="256">
        <f t="shared" si="756"/>
        <v>27966.950941483738</v>
      </c>
      <c r="Z490" s="256">
        <f t="shared" si="756"/>
        <v>30890.865007783468</v>
      </c>
      <c r="AA490" s="256">
        <f t="shared" si="756"/>
        <v>28495.824286809271</v>
      </c>
      <c r="AB490" s="256">
        <f t="shared" si="756"/>
        <v>25284.807547332824</v>
      </c>
      <c r="AC490" s="256">
        <f t="shared" si="756"/>
        <v>18220.594897551851</v>
      </c>
      <c r="AD490" s="256">
        <f t="shared" si="756"/>
        <v>28143.345312816811</v>
      </c>
      <c r="AE490" s="256">
        <f t="shared" si="756"/>
        <v>26258.250315672292</v>
      </c>
      <c r="AF490" s="256">
        <f t="shared" si="756"/>
        <v>19735.03354382507</v>
      </c>
      <c r="AH490" s="264">
        <f t="shared" ref="AH490:AH508" si="764">SUM(F490:Q490)</f>
        <v>310350.20091072185</v>
      </c>
      <c r="AI490" s="264">
        <f t="shared" ref="AI490:AI508" si="765">SUM(U490:AF490)</f>
        <v>310350.20091072185</v>
      </c>
      <c r="AJ490" s="264">
        <f t="shared" ref="AJ490:AJ508" si="766">AI490-AH490</f>
        <v>0</v>
      </c>
      <c r="AN490" s="264">
        <f t="shared" ref="AN490:AN508" si="767">AJ490</f>
        <v>0</v>
      </c>
    </row>
    <row r="491" spans="1:40">
      <c r="A491" s="145" t="s">
        <v>1069</v>
      </c>
      <c r="B491" s="125" t="str">
        <f t="shared" si="761"/>
        <v>8560-06111</v>
      </c>
      <c r="C491" s="255" t="str">
        <f t="shared" si="762"/>
        <v>8560</v>
      </c>
      <c r="D491" s="256">
        <f>SUM($F491:K491)</f>
        <v>3225</v>
      </c>
      <c r="E491" s="257">
        <f t="shared" si="763"/>
        <v>1.5872419099744045E-3</v>
      </c>
      <c r="F491" s="258">
        <f>'Div 9 history'!B491</f>
        <v>0</v>
      </c>
      <c r="G491" s="258">
        <f>'Div 9 history'!C491</f>
        <v>0</v>
      </c>
      <c r="H491" s="258">
        <f>'Div 9 history'!D491</f>
        <v>0</v>
      </c>
      <c r="I491" s="258">
        <f>'Div 9 history'!E491</f>
        <v>0</v>
      </c>
      <c r="J491" s="258">
        <f>'Div 9 history'!F491</f>
        <v>0</v>
      </c>
      <c r="K491" s="258">
        <f>'Div 9 history'!G491</f>
        <v>3225</v>
      </c>
      <c r="L491" s="256">
        <f t="shared" si="755"/>
        <v>545.79170147504578</v>
      </c>
      <c r="M491" s="256">
        <f t="shared" si="755"/>
        <v>587.53616370737268</v>
      </c>
      <c r="N491" s="256">
        <f t="shared" si="755"/>
        <v>648.96242562338205</v>
      </c>
      <c r="O491" s="256">
        <f t="shared" si="755"/>
        <v>598.64685707719343</v>
      </c>
      <c r="P491" s="256">
        <f t="shared" si="755"/>
        <v>531.18907590328126</v>
      </c>
      <c r="Q491" s="256">
        <f t="shared" si="755"/>
        <v>382.78246523808559</v>
      </c>
      <c r="R491" s="256">
        <f t="shared" si="755"/>
        <v>591.24189739458984</v>
      </c>
      <c r="S491" s="256">
        <f t="shared" si="755"/>
        <v>551.63938637493516</v>
      </c>
      <c r="T491" s="256">
        <f t="shared" si="755"/>
        <v>414.59814204401579</v>
      </c>
      <c r="U491" s="256">
        <f t="shared" si="755"/>
        <v>446.79756632652055</v>
      </c>
      <c r="V491" s="256">
        <f t="shared" si="756"/>
        <v>539.09550879492201</v>
      </c>
      <c r="W491" s="256">
        <f t="shared" si="756"/>
        <v>681.62749906501597</v>
      </c>
      <c r="X491" s="256">
        <f t="shared" si="756"/>
        <v>545.79170147504578</v>
      </c>
      <c r="Y491" s="256">
        <f t="shared" si="756"/>
        <v>587.53616370737268</v>
      </c>
      <c r="Z491" s="256">
        <f t="shared" si="756"/>
        <v>648.96242562338205</v>
      </c>
      <c r="AA491" s="256">
        <f t="shared" si="756"/>
        <v>598.64685707719343</v>
      </c>
      <c r="AB491" s="256">
        <f t="shared" si="756"/>
        <v>531.18907590328126</v>
      </c>
      <c r="AC491" s="256">
        <f t="shared" si="756"/>
        <v>382.78246523808559</v>
      </c>
      <c r="AD491" s="256">
        <f t="shared" si="756"/>
        <v>591.24189739458984</v>
      </c>
      <c r="AE491" s="256">
        <f t="shared" si="756"/>
        <v>551.63938637493516</v>
      </c>
      <c r="AF491" s="256">
        <f t="shared" si="756"/>
        <v>414.59814204401579</v>
      </c>
      <c r="AH491" s="264">
        <f t="shared" si="764"/>
        <v>6519.9086890243607</v>
      </c>
      <c r="AI491" s="264">
        <f t="shared" si="765"/>
        <v>6519.9086890243598</v>
      </c>
      <c r="AJ491" s="264">
        <f t="shared" si="766"/>
        <v>0</v>
      </c>
      <c r="AN491" s="264">
        <f t="shared" si="767"/>
        <v>0</v>
      </c>
    </row>
    <row r="492" spans="1:40">
      <c r="A492" s="145" t="s">
        <v>540</v>
      </c>
      <c r="B492" s="125" t="str">
        <f t="shared" si="761"/>
        <v>8700-06111</v>
      </c>
      <c r="C492" s="255" t="str">
        <f t="shared" si="762"/>
        <v>8700</v>
      </c>
      <c r="D492" s="256">
        <f>SUM($F492:K492)</f>
        <v>11640.48</v>
      </c>
      <c r="E492" s="257">
        <f t="shared" si="763"/>
        <v>5.7290721575872419E-3</v>
      </c>
      <c r="F492" s="258">
        <f>'Div 9 history'!B492</f>
        <v>7383.3899999999994</v>
      </c>
      <c r="G492" s="258">
        <f>'Div 9 history'!C492</f>
        <v>3352.4</v>
      </c>
      <c r="H492" s="258">
        <f>'Div 9 history'!D492</f>
        <v>5440.1</v>
      </c>
      <c r="I492" s="258">
        <f>'Div 9 history'!E492</f>
        <v>-12236.68</v>
      </c>
      <c r="J492" s="258">
        <f>'Div 9 history'!F492</f>
        <v>2801.42</v>
      </c>
      <c r="K492" s="258">
        <f>'Div 9 history'!G492</f>
        <v>4899.8499999999995</v>
      </c>
      <c r="L492" s="256">
        <f t="shared" si="755"/>
        <v>1970.0084915306172</v>
      </c>
      <c r="M492" s="256">
        <f t="shared" si="755"/>
        <v>2120.6830892751618</v>
      </c>
      <c r="N492" s="256">
        <f t="shared" si="755"/>
        <v>2342.3981817737881</v>
      </c>
      <c r="O492" s="256">
        <f t="shared" si="755"/>
        <v>2160.7865943782726</v>
      </c>
      <c r="P492" s="256">
        <f t="shared" si="755"/>
        <v>1917.3010276808147</v>
      </c>
      <c r="Q492" s="256">
        <f t="shared" si="755"/>
        <v>1381.6346142494976</v>
      </c>
      <c r="R492" s="256">
        <f t="shared" si="755"/>
        <v>2134.0587540414804</v>
      </c>
      <c r="S492" s="256">
        <f t="shared" si="755"/>
        <v>1991.1154245921566</v>
      </c>
      <c r="T492" s="256">
        <f t="shared" si="755"/>
        <v>1496.4717458916355</v>
      </c>
      <c r="U492" s="256">
        <f t="shared" si="755"/>
        <v>1612.6939953093133</v>
      </c>
      <c r="V492" s="256">
        <f t="shared" si="756"/>
        <v>1945.8389110750738</v>
      </c>
      <c r="W492" s="256">
        <f t="shared" si="756"/>
        <v>2460.3011690903368</v>
      </c>
      <c r="X492" s="256">
        <f t="shared" si="756"/>
        <v>1970.0084915306172</v>
      </c>
      <c r="Y492" s="256">
        <f t="shared" si="756"/>
        <v>2120.6830892751618</v>
      </c>
      <c r="Z492" s="256">
        <f t="shared" si="756"/>
        <v>2342.3981817737881</v>
      </c>
      <c r="AA492" s="256">
        <f t="shared" si="756"/>
        <v>2160.7865943782726</v>
      </c>
      <c r="AB492" s="256">
        <f t="shared" si="756"/>
        <v>1917.3010276808147</v>
      </c>
      <c r="AC492" s="256">
        <f t="shared" si="756"/>
        <v>1381.6346142494976</v>
      </c>
      <c r="AD492" s="256">
        <f t="shared" si="756"/>
        <v>2134.0587540414804</v>
      </c>
      <c r="AE492" s="256">
        <f t="shared" si="756"/>
        <v>1991.1154245921566</v>
      </c>
      <c r="AF492" s="256">
        <f t="shared" si="756"/>
        <v>1496.4717458916355</v>
      </c>
      <c r="AH492" s="264">
        <f t="shared" si="764"/>
        <v>23533.291998888155</v>
      </c>
      <c r="AI492" s="264">
        <f t="shared" si="765"/>
        <v>23533.291998888151</v>
      </c>
      <c r="AJ492" s="264">
        <f t="shared" si="766"/>
        <v>0</v>
      </c>
      <c r="AN492" s="264">
        <f t="shared" si="767"/>
        <v>0</v>
      </c>
    </row>
    <row r="493" spans="1:40">
      <c r="A493" s="145" t="s">
        <v>702</v>
      </c>
      <c r="B493" s="125" t="str">
        <f t="shared" si="761"/>
        <v>8711-06111</v>
      </c>
      <c r="C493" s="255" t="str">
        <f t="shared" si="762"/>
        <v>8711</v>
      </c>
      <c r="D493" s="256">
        <f>SUM($F493:K493)</f>
        <v>275.77999999999997</v>
      </c>
      <c r="E493" s="257">
        <f t="shared" si="763"/>
        <v>1.3573010044426085E-4</v>
      </c>
      <c r="F493" s="258">
        <f>'Div 9 history'!B493</f>
        <v>275.77999999999997</v>
      </c>
      <c r="G493" s="258">
        <f>'Div 9 history'!C493</f>
        <v>0</v>
      </c>
      <c r="H493" s="258">
        <f>'Div 9 history'!D493</f>
        <v>0</v>
      </c>
      <c r="I493" s="258">
        <f>'Div 9 history'!E493</f>
        <v>0</v>
      </c>
      <c r="J493" s="258">
        <f>'Div 9 history'!F493</f>
        <v>0</v>
      </c>
      <c r="K493" s="258">
        <f>'Div 9 history'!G493</f>
        <v>0</v>
      </c>
      <c r="L493" s="256">
        <f t="shared" si="755"/>
        <v>46.672383079934299</v>
      </c>
      <c r="M493" s="256">
        <f t="shared" si="755"/>
        <v>50.242084721618362</v>
      </c>
      <c r="N493" s="256">
        <f t="shared" si="755"/>
        <v>55.494839608811255</v>
      </c>
      <c r="O493" s="256">
        <f t="shared" si="755"/>
        <v>51.192195424728183</v>
      </c>
      <c r="P493" s="256">
        <f t="shared" si="755"/>
        <v>45.423666155847101</v>
      </c>
      <c r="Q493" s="256">
        <f t="shared" si="755"/>
        <v>32.732945197940843</v>
      </c>
      <c r="R493" s="256">
        <f t="shared" si="755"/>
        <v>50.558973787125574</v>
      </c>
      <c r="S493" s="256">
        <f t="shared" si="755"/>
        <v>47.17243720138903</v>
      </c>
      <c r="T493" s="256">
        <f t="shared" si="755"/>
        <v>35.453604841208886</v>
      </c>
      <c r="U493" s="256">
        <f t="shared" si="755"/>
        <v>38.207079950861342</v>
      </c>
      <c r="V493" s="256">
        <f t="shared" si="756"/>
        <v>46.099770361384053</v>
      </c>
      <c r="W493" s="256">
        <f t="shared" si="756"/>
        <v>58.288133858031038</v>
      </c>
      <c r="X493" s="256">
        <f t="shared" si="756"/>
        <v>46.672383079934299</v>
      </c>
      <c r="Y493" s="256">
        <f t="shared" si="756"/>
        <v>50.242084721618362</v>
      </c>
      <c r="Z493" s="256">
        <f t="shared" si="756"/>
        <v>55.494839608811255</v>
      </c>
      <c r="AA493" s="256">
        <f t="shared" si="756"/>
        <v>51.192195424728183</v>
      </c>
      <c r="AB493" s="256">
        <f t="shared" si="756"/>
        <v>45.423666155847101</v>
      </c>
      <c r="AC493" s="256">
        <f t="shared" si="756"/>
        <v>32.732945197940843</v>
      </c>
      <c r="AD493" s="256">
        <f t="shared" si="756"/>
        <v>50.558973787125574</v>
      </c>
      <c r="AE493" s="256">
        <f t="shared" si="756"/>
        <v>47.17243720138903</v>
      </c>
      <c r="AF493" s="256">
        <f t="shared" si="756"/>
        <v>35.453604841208886</v>
      </c>
      <c r="AH493" s="264">
        <f t="shared" si="764"/>
        <v>557.53811418888006</v>
      </c>
      <c r="AI493" s="264">
        <f t="shared" si="765"/>
        <v>557.53811418888006</v>
      </c>
      <c r="AJ493" s="264">
        <f t="shared" si="766"/>
        <v>0</v>
      </c>
      <c r="AN493" s="264">
        <f t="shared" si="767"/>
        <v>0</v>
      </c>
    </row>
    <row r="494" spans="1:40">
      <c r="A494" s="145" t="s">
        <v>554</v>
      </c>
      <c r="B494" s="125" t="str">
        <f t="shared" si="761"/>
        <v>8740-06111</v>
      </c>
      <c r="C494" s="255" t="str">
        <f t="shared" si="762"/>
        <v>8740</v>
      </c>
      <c r="D494" s="256">
        <f>SUM($F494:K494)</f>
        <v>1189003.7700000003</v>
      </c>
      <c r="E494" s="257">
        <f t="shared" si="763"/>
        <v>0.5851896480190909</v>
      </c>
      <c r="F494" s="258">
        <f>'Div 9 history'!B494</f>
        <v>205573.22</v>
      </c>
      <c r="G494" s="258">
        <f>'Div 9 history'!C494</f>
        <v>195661.31</v>
      </c>
      <c r="H494" s="258">
        <f>'Div 9 history'!D494</f>
        <v>177734.81</v>
      </c>
      <c r="I494" s="258">
        <f>'Div 9 history'!E494</f>
        <v>186386.81</v>
      </c>
      <c r="J494" s="258">
        <f>'Div 9 history'!F494</f>
        <v>229469.79</v>
      </c>
      <c r="K494" s="258">
        <f>'Div 9 history'!G494</f>
        <v>194177.83</v>
      </c>
      <c r="L494" s="256">
        <f t="shared" si="755"/>
        <v>201224.30719024627</v>
      </c>
      <c r="M494" s="256">
        <f t="shared" si="755"/>
        <v>216614.79493314837</v>
      </c>
      <c r="N494" s="256">
        <f t="shared" si="755"/>
        <v>239261.63431148717</v>
      </c>
      <c r="O494" s="256">
        <f t="shared" si="755"/>
        <v>220711.12246928201</v>
      </c>
      <c r="P494" s="256">
        <f t="shared" si="755"/>
        <v>195840.56242847064</v>
      </c>
      <c r="Q494" s="256">
        <f t="shared" si="755"/>
        <v>141125.51759937298</v>
      </c>
      <c r="R494" s="256">
        <f t="shared" si="755"/>
        <v>217981.03720437852</v>
      </c>
      <c r="S494" s="256">
        <f t="shared" si="755"/>
        <v>203380.25118768521</v>
      </c>
      <c r="T494" s="256">
        <f t="shared" si="755"/>
        <v>152855.42757374587</v>
      </c>
      <c r="U494" s="256">
        <f t="shared" si="755"/>
        <v>164726.81884932035</v>
      </c>
      <c r="V494" s="256">
        <f t="shared" si="756"/>
        <v>198755.53251076918</v>
      </c>
      <c r="W494" s="256">
        <f t="shared" si="756"/>
        <v>251304.70267410099</v>
      </c>
      <c r="X494" s="256">
        <f t="shared" si="756"/>
        <v>201224.30719024627</v>
      </c>
      <c r="Y494" s="256">
        <f t="shared" si="756"/>
        <v>216614.79493314837</v>
      </c>
      <c r="Z494" s="256">
        <f t="shared" si="756"/>
        <v>239261.63431148717</v>
      </c>
      <c r="AA494" s="256">
        <f t="shared" si="756"/>
        <v>220711.12246928201</v>
      </c>
      <c r="AB494" s="256">
        <f t="shared" si="756"/>
        <v>195840.56242847064</v>
      </c>
      <c r="AC494" s="256">
        <f t="shared" si="756"/>
        <v>141125.51759937298</v>
      </c>
      <c r="AD494" s="256">
        <f t="shared" si="756"/>
        <v>217981.03720437852</v>
      </c>
      <c r="AE494" s="256">
        <f t="shared" si="756"/>
        <v>203380.25118768521</v>
      </c>
      <c r="AF494" s="256">
        <f t="shared" si="756"/>
        <v>152855.42757374587</v>
      </c>
      <c r="AH494" s="264">
        <f t="shared" si="764"/>
        <v>2403781.7089320077</v>
      </c>
      <c r="AI494" s="264">
        <f t="shared" si="765"/>
        <v>2403781.7089320077</v>
      </c>
      <c r="AJ494" s="264">
        <f t="shared" si="766"/>
        <v>0</v>
      </c>
      <c r="AN494" s="264">
        <f t="shared" si="767"/>
        <v>0</v>
      </c>
    </row>
    <row r="495" spans="1:40">
      <c r="A495" s="145" t="s">
        <v>703</v>
      </c>
      <c r="B495" s="125" t="str">
        <f t="shared" si="761"/>
        <v>8750-06111</v>
      </c>
      <c r="C495" s="255" t="str">
        <f t="shared" si="762"/>
        <v>8750</v>
      </c>
      <c r="D495" s="256">
        <f>SUM($F495:K495)</f>
        <v>27618.36</v>
      </c>
      <c r="E495" s="257">
        <f t="shared" si="763"/>
        <v>1.3592873946282386E-2</v>
      </c>
      <c r="F495" s="258">
        <f>'Div 9 history'!B495</f>
        <v>0</v>
      </c>
      <c r="G495" s="258">
        <f>'Div 9 history'!C495</f>
        <v>0</v>
      </c>
      <c r="H495" s="258">
        <f>'Div 9 history'!D495</f>
        <v>118.36</v>
      </c>
      <c r="I495" s="258">
        <f>'Div 9 history'!E495</f>
        <v>10000</v>
      </c>
      <c r="J495" s="258">
        <f>'Div 9 history'!F495</f>
        <v>17500</v>
      </c>
      <c r="K495" s="258">
        <f>'Div 9 history'!G495</f>
        <v>0</v>
      </c>
      <c r="L495" s="256">
        <f t="shared" si="755"/>
        <v>4674.0687430543712</v>
      </c>
      <c r="M495" s="256">
        <f t="shared" si="755"/>
        <v>5031.5613278415976</v>
      </c>
      <c r="N495" s="256">
        <f t="shared" si="755"/>
        <v>5557.6055495627261</v>
      </c>
      <c r="O495" s="256">
        <f t="shared" si="755"/>
        <v>5126.7114454655739</v>
      </c>
      <c r="P495" s="256">
        <f t="shared" si="755"/>
        <v>4549.0143027485728</v>
      </c>
      <c r="Q495" s="256">
        <f t="shared" si="755"/>
        <v>3278.084938490832</v>
      </c>
      <c r="R495" s="256">
        <f t="shared" si="755"/>
        <v>5063.2966106439826</v>
      </c>
      <c r="S495" s="256">
        <f t="shared" si="755"/>
        <v>4724.1473373897843</v>
      </c>
      <c r="T495" s="256">
        <f t="shared" si="755"/>
        <v>3550.5490673807017</v>
      </c>
      <c r="U495" s="256">
        <f t="shared" si="755"/>
        <v>3826.2995454045649</v>
      </c>
      <c r="V495" s="256">
        <f t="shared" si="756"/>
        <v>4616.7236701647507</v>
      </c>
      <c r="W495" s="256">
        <f t="shared" si="756"/>
        <v>5837.3437690162091</v>
      </c>
      <c r="X495" s="256">
        <f t="shared" si="756"/>
        <v>4674.0687430543712</v>
      </c>
      <c r="Y495" s="256">
        <f t="shared" si="756"/>
        <v>5031.5613278415976</v>
      </c>
      <c r="Z495" s="256">
        <f t="shared" si="756"/>
        <v>5557.6055495627261</v>
      </c>
      <c r="AA495" s="256">
        <f t="shared" si="756"/>
        <v>5126.7114454655739</v>
      </c>
      <c r="AB495" s="256">
        <f t="shared" si="756"/>
        <v>4549.0143027485728</v>
      </c>
      <c r="AC495" s="256">
        <f t="shared" si="756"/>
        <v>3278.084938490832</v>
      </c>
      <c r="AD495" s="256">
        <f t="shared" si="756"/>
        <v>5063.2966106439826</v>
      </c>
      <c r="AE495" s="256">
        <f t="shared" si="756"/>
        <v>4724.1473373897843</v>
      </c>
      <c r="AF495" s="256">
        <f t="shared" si="756"/>
        <v>3550.5490673807017</v>
      </c>
      <c r="AH495" s="264">
        <f t="shared" si="764"/>
        <v>55835.406307163677</v>
      </c>
      <c r="AI495" s="264">
        <f t="shared" si="765"/>
        <v>55835.406307163663</v>
      </c>
      <c r="AJ495" s="264">
        <f t="shared" si="766"/>
        <v>0</v>
      </c>
      <c r="AN495" s="264">
        <f t="shared" si="767"/>
        <v>0</v>
      </c>
    </row>
    <row r="496" spans="1:40">
      <c r="A496" s="145" t="s">
        <v>1070</v>
      </c>
      <c r="B496" s="125" t="str">
        <f t="shared" si="761"/>
        <v>8780-06111</v>
      </c>
      <c r="C496" s="255" t="str">
        <f t="shared" si="762"/>
        <v>8780</v>
      </c>
      <c r="D496" s="256">
        <f>SUM($F496:K496)</f>
        <v>0</v>
      </c>
      <c r="E496" s="257">
        <f t="shared" si="763"/>
        <v>0</v>
      </c>
      <c r="F496" s="258">
        <f>'Div 9 history'!B496</f>
        <v>0</v>
      </c>
      <c r="G496" s="258">
        <f>'Div 9 history'!C496</f>
        <v>0</v>
      </c>
      <c r="H496" s="258">
        <f>'Div 9 history'!D496</f>
        <v>0</v>
      </c>
      <c r="I496" s="258">
        <f>'Div 9 history'!E496</f>
        <v>85</v>
      </c>
      <c r="J496" s="258">
        <f>'Div 9 history'!F496</f>
        <v>-85</v>
      </c>
      <c r="K496" s="258">
        <f>'Div 9 history'!G496</f>
        <v>0</v>
      </c>
      <c r="L496" s="256">
        <f t="shared" si="755"/>
        <v>0</v>
      </c>
      <c r="M496" s="256">
        <f t="shared" si="755"/>
        <v>0</v>
      </c>
      <c r="N496" s="256">
        <f t="shared" si="755"/>
        <v>0</v>
      </c>
      <c r="O496" s="256">
        <f t="shared" si="755"/>
        <v>0</v>
      </c>
      <c r="P496" s="256">
        <f t="shared" si="755"/>
        <v>0</v>
      </c>
      <c r="Q496" s="256">
        <f t="shared" si="755"/>
        <v>0</v>
      </c>
      <c r="R496" s="256">
        <f t="shared" si="755"/>
        <v>0</v>
      </c>
      <c r="S496" s="256">
        <f t="shared" si="755"/>
        <v>0</v>
      </c>
      <c r="T496" s="256">
        <f t="shared" si="755"/>
        <v>0</v>
      </c>
      <c r="U496" s="256">
        <f t="shared" si="755"/>
        <v>0</v>
      </c>
      <c r="V496" s="256">
        <f t="shared" si="756"/>
        <v>0</v>
      </c>
      <c r="W496" s="256">
        <f t="shared" si="756"/>
        <v>0</v>
      </c>
      <c r="X496" s="256">
        <f t="shared" si="756"/>
        <v>0</v>
      </c>
      <c r="Y496" s="256">
        <f t="shared" si="756"/>
        <v>0</v>
      </c>
      <c r="Z496" s="256">
        <f t="shared" si="756"/>
        <v>0</v>
      </c>
      <c r="AA496" s="256">
        <f t="shared" si="756"/>
        <v>0</v>
      </c>
      <c r="AB496" s="256">
        <f t="shared" si="756"/>
        <v>0</v>
      </c>
      <c r="AC496" s="256">
        <f t="shared" si="756"/>
        <v>0</v>
      </c>
      <c r="AD496" s="256">
        <f t="shared" si="756"/>
        <v>0</v>
      </c>
      <c r="AE496" s="256">
        <f t="shared" si="756"/>
        <v>0</v>
      </c>
      <c r="AF496" s="256">
        <f t="shared" si="756"/>
        <v>0</v>
      </c>
      <c r="AH496" s="264">
        <f t="shared" si="764"/>
        <v>0</v>
      </c>
      <c r="AI496" s="264">
        <f t="shared" si="765"/>
        <v>0</v>
      </c>
      <c r="AJ496" s="264">
        <f t="shared" si="766"/>
        <v>0</v>
      </c>
      <c r="AN496" s="264">
        <f t="shared" si="767"/>
        <v>0</v>
      </c>
    </row>
    <row r="497" spans="1:42">
      <c r="A497" s="145" t="s">
        <v>1071</v>
      </c>
      <c r="B497" s="125" t="str">
        <f t="shared" si="761"/>
        <v>8810-06111</v>
      </c>
      <c r="C497" s="255" t="str">
        <f t="shared" si="762"/>
        <v>8810</v>
      </c>
      <c r="D497" s="256">
        <f>SUM($F497:K497)</f>
        <v>0</v>
      </c>
      <c r="E497" s="257">
        <f t="shared" si="763"/>
        <v>0</v>
      </c>
      <c r="F497" s="258">
        <f>'Div 9 history'!B497</f>
        <v>0</v>
      </c>
      <c r="G497" s="258">
        <f>'Div 9 history'!C497</f>
        <v>0</v>
      </c>
      <c r="H497" s="258">
        <f>'Div 9 history'!D497</f>
        <v>0</v>
      </c>
      <c r="I497" s="258">
        <f>'Div 9 history'!E497</f>
        <v>0</v>
      </c>
      <c r="J497" s="258">
        <f>'Div 9 history'!F497</f>
        <v>0</v>
      </c>
      <c r="K497" s="258">
        <f>'Div 9 history'!G497</f>
        <v>0</v>
      </c>
      <c r="L497" s="256">
        <f t="shared" si="755"/>
        <v>0</v>
      </c>
      <c r="M497" s="256">
        <f t="shared" si="755"/>
        <v>0</v>
      </c>
      <c r="N497" s="256">
        <f t="shared" si="755"/>
        <v>0</v>
      </c>
      <c r="O497" s="256">
        <f t="shared" si="755"/>
        <v>0</v>
      </c>
      <c r="P497" s="256">
        <f t="shared" si="755"/>
        <v>0</v>
      </c>
      <c r="Q497" s="256">
        <f t="shared" si="755"/>
        <v>0</v>
      </c>
      <c r="R497" s="256">
        <f t="shared" si="755"/>
        <v>0</v>
      </c>
      <c r="S497" s="256">
        <f t="shared" si="755"/>
        <v>0</v>
      </c>
      <c r="T497" s="256">
        <f t="shared" si="755"/>
        <v>0</v>
      </c>
      <c r="U497" s="256">
        <f t="shared" si="755"/>
        <v>0</v>
      </c>
      <c r="V497" s="256">
        <f t="shared" si="756"/>
        <v>0</v>
      </c>
      <c r="W497" s="256">
        <f t="shared" si="756"/>
        <v>0</v>
      </c>
      <c r="X497" s="256">
        <f t="shared" si="756"/>
        <v>0</v>
      </c>
      <c r="Y497" s="256">
        <f t="shared" si="756"/>
        <v>0</v>
      </c>
      <c r="Z497" s="256">
        <f t="shared" si="756"/>
        <v>0</v>
      </c>
      <c r="AA497" s="256">
        <f t="shared" si="756"/>
        <v>0</v>
      </c>
      <c r="AB497" s="256">
        <f t="shared" si="756"/>
        <v>0</v>
      </c>
      <c r="AC497" s="256">
        <f t="shared" si="756"/>
        <v>0</v>
      </c>
      <c r="AD497" s="256">
        <f t="shared" si="756"/>
        <v>0</v>
      </c>
      <c r="AE497" s="256">
        <f t="shared" si="756"/>
        <v>0</v>
      </c>
      <c r="AF497" s="256">
        <f t="shared" si="756"/>
        <v>0</v>
      </c>
      <c r="AH497" s="264">
        <f t="shared" si="764"/>
        <v>0</v>
      </c>
      <c r="AI497" s="264">
        <f t="shared" si="765"/>
        <v>0</v>
      </c>
      <c r="AJ497" s="264">
        <f t="shared" si="766"/>
        <v>0</v>
      </c>
      <c r="AN497" s="264">
        <f t="shared" si="767"/>
        <v>0</v>
      </c>
    </row>
    <row r="498" spans="1:42">
      <c r="A498" s="145" t="s">
        <v>704</v>
      </c>
      <c r="B498" s="125" t="str">
        <f t="shared" si="761"/>
        <v>8870-06111</v>
      </c>
      <c r="C498" s="255" t="str">
        <f t="shared" si="762"/>
        <v>8870</v>
      </c>
      <c r="D498" s="256">
        <f>SUM($F498:K498)</f>
        <v>5030.93</v>
      </c>
      <c r="E498" s="257">
        <f t="shared" si="763"/>
        <v>2.4760629277976844E-3</v>
      </c>
      <c r="F498" s="258">
        <f>'Div 9 history'!B498</f>
        <v>0</v>
      </c>
      <c r="G498" s="258">
        <f>'Div 9 history'!C498</f>
        <v>0</v>
      </c>
      <c r="H498" s="258">
        <f>'Div 9 history'!D498</f>
        <v>0</v>
      </c>
      <c r="I498" s="258">
        <f>'Div 9 history'!E498</f>
        <v>5030.93</v>
      </c>
      <c r="J498" s="258">
        <f>'Div 9 history'!F498</f>
        <v>0</v>
      </c>
      <c r="K498" s="258">
        <f>'Div 9 history'!G498</f>
        <v>0</v>
      </c>
      <c r="L498" s="256">
        <f t="shared" si="755"/>
        <v>851.42320765948921</v>
      </c>
      <c r="M498" s="256">
        <f t="shared" si="755"/>
        <v>916.54366266056832</v>
      </c>
      <c r="N498" s="256">
        <f t="shared" si="755"/>
        <v>1012.3672979663387</v>
      </c>
      <c r="O498" s="256">
        <f t="shared" si="755"/>
        <v>933.87610315515212</v>
      </c>
      <c r="P498" s="256">
        <f t="shared" si="755"/>
        <v>828.6434287237505</v>
      </c>
      <c r="Q498" s="256">
        <f t="shared" si="755"/>
        <v>597.13233731480375</v>
      </c>
      <c r="R498" s="256">
        <f t="shared" si="755"/>
        <v>922.32452677809738</v>
      </c>
      <c r="S498" s="256">
        <f t="shared" si="755"/>
        <v>860.54546917682273</v>
      </c>
      <c r="T498" s="256">
        <f t="shared" si="755"/>
        <v>646.76410255922497</v>
      </c>
      <c r="U498" s="256">
        <f t="shared" si="755"/>
        <v>696.99450553769998</v>
      </c>
      <c r="V498" s="256">
        <f t="shared" si="756"/>
        <v>840.97729242221317</v>
      </c>
      <c r="W498" s="256">
        <f t="shared" si="756"/>
        <v>1063.3241035259416</v>
      </c>
      <c r="X498" s="256">
        <f t="shared" si="756"/>
        <v>851.42320765948921</v>
      </c>
      <c r="Y498" s="256">
        <f t="shared" si="756"/>
        <v>916.54366266056832</v>
      </c>
      <c r="Z498" s="256">
        <f t="shared" si="756"/>
        <v>1012.3672979663387</v>
      </c>
      <c r="AA498" s="256">
        <f t="shared" si="756"/>
        <v>933.87610315515212</v>
      </c>
      <c r="AB498" s="256">
        <f t="shared" si="756"/>
        <v>828.6434287237505</v>
      </c>
      <c r="AC498" s="256">
        <f t="shared" si="756"/>
        <v>597.13233731480375</v>
      </c>
      <c r="AD498" s="256">
        <f t="shared" si="756"/>
        <v>922.32452677809738</v>
      </c>
      <c r="AE498" s="256">
        <f t="shared" si="756"/>
        <v>860.54546917682273</v>
      </c>
      <c r="AF498" s="256">
        <f t="shared" si="756"/>
        <v>646.76410255922497</v>
      </c>
      <c r="AH498" s="264">
        <f t="shared" si="764"/>
        <v>10170.916037480103</v>
      </c>
      <c r="AI498" s="264">
        <f t="shared" si="765"/>
        <v>10170.916037480103</v>
      </c>
      <c r="AJ498" s="264">
        <f t="shared" si="766"/>
        <v>0</v>
      </c>
      <c r="AN498" s="264">
        <f t="shared" si="767"/>
        <v>0</v>
      </c>
    </row>
    <row r="499" spans="1:42">
      <c r="A499" s="145" t="s">
        <v>705</v>
      </c>
      <c r="B499" s="125" t="str">
        <f t="shared" si="761"/>
        <v>8890-06111</v>
      </c>
      <c r="C499" s="255" t="str">
        <f t="shared" si="762"/>
        <v>8890</v>
      </c>
      <c r="D499" s="256">
        <f>SUM($F499:K499)</f>
        <v>15982</v>
      </c>
      <c r="E499" s="257">
        <f t="shared" si="763"/>
        <v>7.8658295209956385E-3</v>
      </c>
      <c r="F499" s="258">
        <f>'Div 9 history'!B499</f>
        <v>6000</v>
      </c>
      <c r="G499" s="258">
        <f>'Div 9 history'!C499</f>
        <v>0</v>
      </c>
      <c r="H499" s="258">
        <f>'Div 9 history'!D499</f>
        <v>0</v>
      </c>
      <c r="I499" s="258">
        <f>'Div 9 history'!E499</f>
        <v>0</v>
      </c>
      <c r="J499" s="258">
        <f>'Div 9 history'!F499</f>
        <v>0</v>
      </c>
      <c r="K499" s="258">
        <f>'Div 9 history'!G499</f>
        <v>9982</v>
      </c>
      <c r="L499" s="256">
        <f t="shared" si="755"/>
        <v>2704.7575109997465</v>
      </c>
      <c r="M499" s="256">
        <f t="shared" si="755"/>
        <v>2911.6288274019316</v>
      </c>
      <c r="N499" s="256">
        <f t="shared" si="755"/>
        <v>3216.0364298644631</v>
      </c>
      <c r="O499" s="256">
        <f t="shared" si="755"/>
        <v>2966.6896340489011</v>
      </c>
      <c r="P499" s="256">
        <f t="shared" si="755"/>
        <v>2632.3918794065867</v>
      </c>
      <c r="Q499" s="256">
        <f t="shared" si="755"/>
        <v>1896.9393362589408</v>
      </c>
      <c r="R499" s="256">
        <f t="shared" si="755"/>
        <v>2929.9931795846001</v>
      </c>
      <c r="S499" s="256">
        <f t="shared" si="755"/>
        <v>2733.7366428044079</v>
      </c>
      <c r="T499" s="256">
        <f t="shared" si="755"/>
        <v>2054.6069786503754</v>
      </c>
      <c r="U499" s="256">
        <f t="shared" si="755"/>
        <v>2214.1763426451012</v>
      </c>
      <c r="V499" s="256">
        <f t="shared" si="756"/>
        <v>2671.5734640497499</v>
      </c>
      <c r="W499" s="256">
        <f t="shared" si="756"/>
        <v>3377.9133922657629</v>
      </c>
      <c r="X499" s="256">
        <f t="shared" si="756"/>
        <v>2704.7575109997465</v>
      </c>
      <c r="Y499" s="256">
        <f t="shared" si="756"/>
        <v>2911.6288274019316</v>
      </c>
      <c r="Z499" s="256">
        <f t="shared" si="756"/>
        <v>3216.0364298644631</v>
      </c>
      <c r="AA499" s="256">
        <f t="shared" si="756"/>
        <v>2966.6896340489011</v>
      </c>
      <c r="AB499" s="256">
        <f t="shared" si="756"/>
        <v>2632.3918794065867</v>
      </c>
      <c r="AC499" s="256">
        <f t="shared" si="756"/>
        <v>1896.9393362589408</v>
      </c>
      <c r="AD499" s="256">
        <f t="shared" si="756"/>
        <v>2929.9931795846001</v>
      </c>
      <c r="AE499" s="256">
        <f t="shared" si="756"/>
        <v>2733.7366428044079</v>
      </c>
      <c r="AF499" s="256">
        <f t="shared" si="756"/>
        <v>2054.6069786503754</v>
      </c>
      <c r="AH499" s="264">
        <f t="shared" si="764"/>
        <v>32310.443617980567</v>
      </c>
      <c r="AI499" s="264">
        <f t="shared" si="765"/>
        <v>32310.443617980563</v>
      </c>
      <c r="AJ499" s="264">
        <f t="shared" si="766"/>
        <v>0</v>
      </c>
      <c r="AN499" s="264">
        <f t="shared" si="767"/>
        <v>0</v>
      </c>
    </row>
    <row r="500" spans="1:42">
      <c r="A500" s="145" t="s">
        <v>706</v>
      </c>
      <c r="B500" s="125" t="str">
        <f t="shared" si="761"/>
        <v>8930-06111</v>
      </c>
      <c r="C500" s="255" t="str">
        <f t="shared" si="762"/>
        <v>8930</v>
      </c>
      <c r="D500" s="256">
        <f>SUM($F500:K500)</f>
        <v>4000</v>
      </c>
      <c r="E500" s="257">
        <f t="shared" si="763"/>
        <v>1.9686721364023624E-3</v>
      </c>
      <c r="F500" s="258">
        <f>'Div 9 history'!B500</f>
        <v>4000</v>
      </c>
      <c r="G500" s="258">
        <f>'Div 9 history'!C500</f>
        <v>0</v>
      </c>
      <c r="H500" s="258">
        <f>'Div 9 history'!D500</f>
        <v>0</v>
      </c>
      <c r="I500" s="258">
        <f>'Div 9 history'!E500</f>
        <v>0</v>
      </c>
      <c r="J500" s="258">
        <f>'Div 9 history'!F500</f>
        <v>0</v>
      </c>
      <c r="K500" s="258">
        <f>'Div 9 history'!G500</f>
        <v>0</v>
      </c>
      <c r="L500" s="256">
        <f t="shared" si="755"/>
        <v>676.95094756594835</v>
      </c>
      <c r="M500" s="256">
        <f t="shared" si="755"/>
        <v>728.72702475333051</v>
      </c>
      <c r="N500" s="256">
        <f t="shared" si="755"/>
        <v>804.91463643210193</v>
      </c>
      <c r="O500" s="256">
        <f t="shared" si="755"/>
        <v>742.50772970814705</v>
      </c>
      <c r="P500" s="256">
        <f t="shared" si="755"/>
        <v>658.83916391104663</v>
      </c>
      <c r="Q500" s="256">
        <f t="shared" si="755"/>
        <v>474.76894913250931</v>
      </c>
      <c r="R500" s="256">
        <f t="shared" si="755"/>
        <v>733.32328359018902</v>
      </c>
      <c r="S500" s="256">
        <f t="shared" si="755"/>
        <v>684.20389007743904</v>
      </c>
      <c r="T500" s="256">
        <f t="shared" si="755"/>
        <v>514.23025369800416</v>
      </c>
      <c r="U500" s="256">
        <f t="shared" si="755"/>
        <v>554.167524125917</v>
      </c>
      <c r="V500" s="256">
        <f t="shared" si="756"/>
        <v>668.64559230377927</v>
      </c>
      <c r="W500" s="256">
        <f t="shared" si="756"/>
        <v>845.42945620467106</v>
      </c>
      <c r="X500" s="256">
        <f t="shared" si="756"/>
        <v>676.95094756594835</v>
      </c>
      <c r="Y500" s="256">
        <f t="shared" si="756"/>
        <v>728.72702475333051</v>
      </c>
      <c r="Z500" s="256">
        <f t="shared" si="756"/>
        <v>804.91463643210193</v>
      </c>
      <c r="AA500" s="256">
        <f t="shared" si="756"/>
        <v>742.50772970814705</v>
      </c>
      <c r="AB500" s="256">
        <f t="shared" si="756"/>
        <v>658.83916391104663</v>
      </c>
      <c r="AC500" s="256">
        <f t="shared" si="756"/>
        <v>474.76894913250931</v>
      </c>
      <c r="AD500" s="256">
        <f t="shared" si="756"/>
        <v>733.32328359018902</v>
      </c>
      <c r="AE500" s="256">
        <f t="shared" si="756"/>
        <v>684.20389007743904</v>
      </c>
      <c r="AF500" s="256">
        <f t="shared" si="756"/>
        <v>514.23025369800416</v>
      </c>
      <c r="AH500" s="264">
        <f t="shared" si="764"/>
        <v>8086.7084515030847</v>
      </c>
      <c r="AI500" s="264">
        <f t="shared" si="765"/>
        <v>8086.7084515030829</v>
      </c>
      <c r="AJ500" s="264">
        <f t="shared" si="766"/>
        <v>0</v>
      </c>
      <c r="AN500" s="264">
        <f t="shared" si="767"/>
        <v>0</v>
      </c>
    </row>
    <row r="501" spans="1:42">
      <c r="A501" s="145" t="s">
        <v>1072</v>
      </c>
      <c r="B501" s="125" t="str">
        <f t="shared" si="761"/>
        <v>9020-06111</v>
      </c>
      <c r="C501" s="255" t="str">
        <f t="shared" si="762"/>
        <v>9020</v>
      </c>
      <c r="D501" s="256">
        <f>SUM($F501:K501)</f>
        <v>0</v>
      </c>
      <c r="E501" s="257">
        <f t="shared" si="763"/>
        <v>0</v>
      </c>
      <c r="F501" s="258">
        <f>'Div 9 history'!B501</f>
        <v>0</v>
      </c>
      <c r="G501" s="258">
        <f>'Div 9 history'!C501</f>
        <v>0</v>
      </c>
      <c r="H501" s="258">
        <f>'Div 9 history'!D501</f>
        <v>0</v>
      </c>
      <c r="I501" s="258">
        <f>'Div 9 history'!E501</f>
        <v>0</v>
      </c>
      <c r="J501" s="258">
        <f>'Div 9 history'!F501</f>
        <v>0</v>
      </c>
      <c r="K501" s="258">
        <f>'Div 9 history'!G501</f>
        <v>0</v>
      </c>
      <c r="L501" s="256">
        <f t="shared" si="755"/>
        <v>0</v>
      </c>
      <c r="M501" s="256">
        <f t="shared" si="755"/>
        <v>0</v>
      </c>
      <c r="N501" s="256">
        <f t="shared" si="755"/>
        <v>0</v>
      </c>
      <c r="O501" s="256">
        <f t="shared" si="755"/>
        <v>0</v>
      </c>
      <c r="P501" s="256">
        <f t="shared" si="755"/>
        <v>0</v>
      </c>
      <c r="Q501" s="256">
        <f t="shared" si="755"/>
        <v>0</v>
      </c>
      <c r="R501" s="256">
        <f t="shared" si="755"/>
        <v>0</v>
      </c>
      <c r="S501" s="256">
        <f t="shared" si="755"/>
        <v>0</v>
      </c>
      <c r="T501" s="256">
        <f t="shared" si="755"/>
        <v>0</v>
      </c>
      <c r="U501" s="256">
        <f t="shared" si="755"/>
        <v>0</v>
      </c>
      <c r="V501" s="256">
        <f t="shared" si="756"/>
        <v>0</v>
      </c>
      <c r="W501" s="256">
        <f t="shared" si="756"/>
        <v>0</v>
      </c>
      <c r="X501" s="256">
        <f t="shared" si="756"/>
        <v>0</v>
      </c>
      <c r="Y501" s="256">
        <f t="shared" si="756"/>
        <v>0</v>
      </c>
      <c r="Z501" s="256">
        <f t="shared" si="756"/>
        <v>0</v>
      </c>
      <c r="AA501" s="256">
        <f t="shared" si="756"/>
        <v>0</v>
      </c>
      <c r="AB501" s="256">
        <f t="shared" si="756"/>
        <v>0</v>
      </c>
      <c r="AC501" s="256">
        <f t="shared" si="756"/>
        <v>0</v>
      </c>
      <c r="AD501" s="256">
        <f t="shared" si="756"/>
        <v>0</v>
      </c>
      <c r="AE501" s="256">
        <f t="shared" si="756"/>
        <v>0</v>
      </c>
      <c r="AF501" s="256">
        <f t="shared" si="756"/>
        <v>0</v>
      </c>
      <c r="AH501" s="264">
        <f t="shared" si="764"/>
        <v>0</v>
      </c>
      <c r="AI501" s="264">
        <f t="shared" si="765"/>
        <v>0</v>
      </c>
      <c r="AJ501" s="264">
        <f t="shared" si="766"/>
        <v>0</v>
      </c>
      <c r="AN501" s="264">
        <f t="shared" si="767"/>
        <v>0</v>
      </c>
    </row>
    <row r="502" spans="1:42">
      <c r="A502" s="199" t="s">
        <v>543</v>
      </c>
      <c r="B502" s="125" t="str">
        <f t="shared" si="761"/>
        <v>9230-06111</v>
      </c>
      <c r="C502" s="255" t="str">
        <f t="shared" si="762"/>
        <v>9230</v>
      </c>
      <c r="D502" s="256">
        <f>SUM($F502:K502)</f>
        <v>80500</v>
      </c>
      <c r="E502" s="257">
        <f t="shared" si="763"/>
        <v>3.9619526745097541E-2</v>
      </c>
      <c r="F502" s="258">
        <f>'Div 9 history'!B502</f>
        <v>0</v>
      </c>
      <c r="G502" s="258">
        <f>'Div 9 history'!C502</f>
        <v>0</v>
      </c>
      <c r="H502" s="258">
        <f>'Div 9 history'!D502</f>
        <v>0</v>
      </c>
      <c r="I502" s="258">
        <f>'Div 9 history'!E502</f>
        <v>0</v>
      </c>
      <c r="J502" s="258">
        <f>'Div 9 history'!F502</f>
        <v>0</v>
      </c>
      <c r="K502" s="258">
        <f>'Div 9 history'!G502</f>
        <v>80500</v>
      </c>
      <c r="L502" s="256">
        <f t="shared" si="755"/>
        <v>13623.63781976471</v>
      </c>
      <c r="M502" s="256">
        <f t="shared" si="755"/>
        <v>14665.631373160775</v>
      </c>
      <c r="N502" s="256">
        <f t="shared" si="755"/>
        <v>16198.90705819605</v>
      </c>
      <c r="O502" s="256">
        <f t="shared" si="755"/>
        <v>14942.968060376457</v>
      </c>
      <c r="P502" s="256">
        <f t="shared" si="755"/>
        <v>13259.138173709813</v>
      </c>
      <c r="Q502" s="256">
        <f t="shared" si="755"/>
        <v>9554.7251012917495</v>
      </c>
      <c r="R502" s="256">
        <f t="shared" si="755"/>
        <v>14758.131082252552</v>
      </c>
      <c r="S502" s="256">
        <f t="shared" si="755"/>
        <v>13769.603287808461</v>
      </c>
      <c r="T502" s="256">
        <f t="shared" si="755"/>
        <v>10348.883855672333</v>
      </c>
      <c r="U502" s="256">
        <f t="shared" si="755"/>
        <v>11152.621423034079</v>
      </c>
      <c r="V502" s="256">
        <f t="shared" si="756"/>
        <v>13456.492545113557</v>
      </c>
      <c r="W502" s="256">
        <f t="shared" si="756"/>
        <v>17014.267806119005</v>
      </c>
      <c r="X502" s="256">
        <f t="shared" si="756"/>
        <v>13623.63781976471</v>
      </c>
      <c r="Y502" s="256">
        <f t="shared" si="756"/>
        <v>14665.631373160775</v>
      </c>
      <c r="Z502" s="256">
        <f t="shared" si="756"/>
        <v>16198.90705819605</v>
      </c>
      <c r="AA502" s="256">
        <f t="shared" si="756"/>
        <v>14942.968060376457</v>
      </c>
      <c r="AB502" s="256">
        <f t="shared" si="756"/>
        <v>13259.138173709813</v>
      </c>
      <c r="AC502" s="256">
        <f t="shared" si="756"/>
        <v>9554.7251012917495</v>
      </c>
      <c r="AD502" s="256">
        <f t="shared" si="756"/>
        <v>14758.131082252552</v>
      </c>
      <c r="AE502" s="256">
        <f t="shared" si="756"/>
        <v>13769.603287808461</v>
      </c>
      <c r="AF502" s="256">
        <f t="shared" si="756"/>
        <v>10348.883855672333</v>
      </c>
      <c r="AH502" s="264">
        <f t="shared" si="764"/>
        <v>162745.00758649959</v>
      </c>
      <c r="AI502" s="264">
        <f t="shared" si="765"/>
        <v>162745.00758649953</v>
      </c>
      <c r="AJ502" s="264">
        <f t="shared" si="766"/>
        <v>0</v>
      </c>
      <c r="AN502" s="264">
        <f t="shared" si="767"/>
        <v>0</v>
      </c>
    </row>
    <row r="503" spans="1:42">
      <c r="A503" s="145" t="s">
        <v>707</v>
      </c>
      <c r="B503" s="125" t="str">
        <f t="shared" si="761"/>
        <v>9280-06111</v>
      </c>
      <c r="C503" s="255" t="str">
        <f t="shared" si="762"/>
        <v>9280</v>
      </c>
      <c r="D503" s="256">
        <f>SUM($F503:K503)</f>
        <v>19924.43</v>
      </c>
      <c r="E503" s="257">
        <f t="shared" si="763"/>
        <v>9.8061675436748302E-3</v>
      </c>
      <c r="F503" s="258">
        <f>'Div 9 history'!B503</f>
        <v>0</v>
      </c>
      <c r="G503" s="258">
        <f>'Div 9 history'!C503</f>
        <v>1093.95</v>
      </c>
      <c r="H503" s="258">
        <f>'Div 9 history'!D503</f>
        <v>4176.8999999999996</v>
      </c>
      <c r="I503" s="258">
        <f>'Div 9 history'!E503</f>
        <v>2983.5</v>
      </c>
      <c r="J503" s="258">
        <f>'Div 9 history'!F503</f>
        <v>5469.75</v>
      </c>
      <c r="K503" s="258">
        <f>'Div 9 history'!G503</f>
        <v>6200.33</v>
      </c>
      <c r="L503" s="256">
        <f t="shared" si="755"/>
        <v>3371.9654420528518</v>
      </c>
      <c r="M503" s="256">
        <f t="shared" si="755"/>
        <v>3629.8676484514999</v>
      </c>
      <c r="N503" s="256">
        <f t="shared" si="755"/>
        <v>4009.3663323917158</v>
      </c>
      <c r="O503" s="256">
        <f t="shared" si="755"/>
        <v>3698.5108212572241</v>
      </c>
      <c r="P503" s="256">
        <f t="shared" si="755"/>
        <v>3281.7487006510437</v>
      </c>
      <c r="Q503" s="256">
        <f t="shared" si="755"/>
        <v>2364.8751732910605</v>
      </c>
      <c r="R503" s="256">
        <f t="shared" si="755"/>
        <v>3652.7621078157172</v>
      </c>
      <c r="S503" s="256">
        <f t="shared" si="755"/>
        <v>3408.0931283939071</v>
      </c>
      <c r="T503" s="256">
        <f t="shared" si="755"/>
        <v>2561.4361734220311</v>
      </c>
      <c r="U503" s="256">
        <f t="shared" si="755"/>
        <v>2760.3680106800362</v>
      </c>
      <c r="V503" s="256">
        <f t="shared" si="756"/>
        <v>3330.5955746662971</v>
      </c>
      <c r="W503" s="256">
        <f t="shared" si="756"/>
        <v>4211.1750050220089</v>
      </c>
      <c r="X503" s="256">
        <f t="shared" si="756"/>
        <v>3371.9654420528518</v>
      </c>
      <c r="Y503" s="256">
        <f t="shared" si="756"/>
        <v>3629.8676484514999</v>
      </c>
      <c r="Z503" s="256">
        <f t="shared" si="756"/>
        <v>4009.3663323917158</v>
      </c>
      <c r="AA503" s="256">
        <f t="shared" si="756"/>
        <v>3698.5108212572241</v>
      </c>
      <c r="AB503" s="256">
        <f t="shared" si="756"/>
        <v>3281.7487006510437</v>
      </c>
      <c r="AC503" s="256">
        <f t="shared" si="756"/>
        <v>2364.8751732910605</v>
      </c>
      <c r="AD503" s="256">
        <f t="shared" si="756"/>
        <v>3652.7621078157172</v>
      </c>
      <c r="AE503" s="256">
        <f t="shared" si="756"/>
        <v>3408.0931283939071</v>
      </c>
      <c r="AF503" s="256">
        <f t="shared" si="756"/>
        <v>2561.4361734220311</v>
      </c>
      <c r="AH503" s="264">
        <f t="shared" si="764"/>
        <v>40280.764118095401</v>
      </c>
      <c r="AI503" s="264">
        <f t="shared" si="765"/>
        <v>40280.764118095394</v>
      </c>
      <c r="AJ503" s="264">
        <f t="shared" si="766"/>
        <v>0</v>
      </c>
      <c r="AN503" s="264">
        <f t="shared" si="767"/>
        <v>0</v>
      </c>
    </row>
    <row r="504" spans="1:42">
      <c r="A504" s="145" t="s">
        <v>544</v>
      </c>
      <c r="B504" s="125" t="str">
        <f t="shared" si="761"/>
        <v>9030-06112</v>
      </c>
      <c r="C504" s="255" t="str">
        <f t="shared" si="762"/>
        <v>9030</v>
      </c>
      <c r="D504" s="256">
        <f>SUM($F504:K504)</f>
        <v>0</v>
      </c>
      <c r="E504" s="257">
        <f t="shared" si="763"/>
        <v>0</v>
      </c>
      <c r="F504" s="258">
        <f>'Div 9 history'!B504</f>
        <v>0</v>
      </c>
      <c r="G504" s="258">
        <f>'Div 9 history'!C504</f>
        <v>0</v>
      </c>
      <c r="H504" s="258">
        <f>'Div 9 history'!D504</f>
        <v>0</v>
      </c>
      <c r="I504" s="258">
        <f>'Div 9 history'!E504</f>
        <v>0</v>
      </c>
      <c r="J504" s="258">
        <f>'Div 9 history'!F504</f>
        <v>0</v>
      </c>
      <c r="K504" s="258">
        <f>'Div 9 history'!G504</f>
        <v>0</v>
      </c>
      <c r="L504" s="256">
        <f t="shared" si="755"/>
        <v>0</v>
      </c>
      <c r="M504" s="256">
        <f t="shared" si="755"/>
        <v>0</v>
      </c>
      <c r="N504" s="256">
        <f t="shared" si="755"/>
        <v>0</v>
      </c>
      <c r="O504" s="256">
        <f t="shared" si="755"/>
        <v>0</v>
      </c>
      <c r="P504" s="256">
        <f t="shared" si="755"/>
        <v>0</v>
      </c>
      <c r="Q504" s="256">
        <f t="shared" si="755"/>
        <v>0</v>
      </c>
      <c r="R504" s="256">
        <f t="shared" si="755"/>
        <v>0</v>
      </c>
      <c r="S504" s="256">
        <f t="shared" si="755"/>
        <v>0</v>
      </c>
      <c r="T504" s="256">
        <f t="shared" si="755"/>
        <v>0</v>
      </c>
      <c r="U504" s="256">
        <f t="shared" si="755"/>
        <v>0</v>
      </c>
      <c r="V504" s="256">
        <f t="shared" si="756"/>
        <v>0</v>
      </c>
      <c r="W504" s="256">
        <f t="shared" si="756"/>
        <v>0</v>
      </c>
      <c r="X504" s="256">
        <f t="shared" si="756"/>
        <v>0</v>
      </c>
      <c r="Y504" s="256">
        <f t="shared" si="756"/>
        <v>0</v>
      </c>
      <c r="Z504" s="256">
        <f t="shared" si="756"/>
        <v>0</v>
      </c>
      <c r="AA504" s="256">
        <f t="shared" si="756"/>
        <v>0</v>
      </c>
      <c r="AB504" s="256">
        <f t="shared" si="756"/>
        <v>0</v>
      </c>
      <c r="AC504" s="256">
        <f t="shared" si="756"/>
        <v>0</v>
      </c>
      <c r="AD504" s="256">
        <f t="shared" si="756"/>
        <v>0</v>
      </c>
      <c r="AE504" s="256">
        <f t="shared" si="756"/>
        <v>0</v>
      </c>
      <c r="AF504" s="256">
        <f t="shared" si="756"/>
        <v>0</v>
      </c>
      <c r="AH504" s="264">
        <f t="shared" si="764"/>
        <v>0</v>
      </c>
      <c r="AI504" s="264">
        <f t="shared" si="765"/>
        <v>0</v>
      </c>
      <c r="AJ504" s="264">
        <f t="shared" si="766"/>
        <v>0</v>
      </c>
      <c r="AN504" s="264">
        <f t="shared" si="767"/>
        <v>0</v>
      </c>
    </row>
    <row r="505" spans="1:42">
      <c r="A505" s="145" t="s">
        <v>547</v>
      </c>
      <c r="B505" s="125" t="str">
        <f t="shared" si="761"/>
        <v>9030-06116</v>
      </c>
      <c r="C505" s="255" t="str">
        <f t="shared" si="762"/>
        <v>9030</v>
      </c>
      <c r="D505" s="256">
        <f>SUM($F505:K505)</f>
        <v>450763.78</v>
      </c>
      <c r="E505" s="257">
        <f t="shared" si="763"/>
        <v>0.22185152344635112</v>
      </c>
      <c r="F505" s="258">
        <f>'Div 9 history'!B505</f>
        <v>69680.02</v>
      </c>
      <c r="G505" s="258">
        <f>'Div 9 history'!C505</f>
        <v>67238.11</v>
      </c>
      <c r="H505" s="258">
        <f>'Div 9 history'!D505</f>
        <v>64368.98</v>
      </c>
      <c r="I505" s="258">
        <f>'Div 9 history'!E505</f>
        <v>70586.02</v>
      </c>
      <c r="J505" s="258">
        <f>'Div 9 history'!F505</f>
        <v>69437.41</v>
      </c>
      <c r="K505" s="258">
        <f>'Div 9 history'!G505</f>
        <v>109453.24</v>
      </c>
      <c r="L505" s="256">
        <f t="shared" ref="L505:Q508" si="768">$E505*L$509</f>
        <v>76286.241999852165</v>
      </c>
      <c r="M505" s="256">
        <f t="shared" si="768"/>
        <v>82120.937066491198</v>
      </c>
      <c r="N505" s="256">
        <f t="shared" si="768"/>
        <v>90706.591023864996</v>
      </c>
      <c r="O505" s="256">
        <f t="shared" si="768"/>
        <v>83673.897730615659</v>
      </c>
      <c r="P505" s="256">
        <f t="shared" si="768"/>
        <v>74245.207984145745</v>
      </c>
      <c r="Q505" s="256">
        <f t="shared" si="768"/>
        <v>53502.161534399398</v>
      </c>
      <c r="R505" s="256">
        <f t="shared" ref="R505:AA508" si="769">$E505*R$509</f>
        <v>82638.893818281387</v>
      </c>
      <c r="S505" s="256">
        <f t="shared" si="769"/>
        <v>77103.582945502727</v>
      </c>
      <c r="T505" s="256">
        <f t="shared" si="769"/>
        <v>57949.093236817826</v>
      </c>
      <c r="U505" s="256">
        <f t="shared" si="769"/>
        <v>62449.661982059886</v>
      </c>
      <c r="V505" s="256">
        <f t="shared" si="769"/>
        <v>75350.303666797612</v>
      </c>
      <c r="W505" s="256">
        <f t="shared" si="769"/>
        <v>95272.244350540495</v>
      </c>
      <c r="X505" s="256">
        <f t="shared" si="769"/>
        <v>76286.241999852165</v>
      </c>
      <c r="Y505" s="256">
        <f t="shared" si="769"/>
        <v>82120.937066491198</v>
      </c>
      <c r="Z505" s="256">
        <f t="shared" si="769"/>
        <v>90706.591023864996</v>
      </c>
      <c r="AA505" s="256">
        <f t="shared" si="769"/>
        <v>83673.897730615659</v>
      </c>
      <c r="AB505" s="256">
        <f t="shared" ref="V505:AF508" si="770">$E505*AB$509</f>
        <v>74245.207984145745</v>
      </c>
      <c r="AC505" s="256">
        <f t="shared" si="770"/>
        <v>53502.161534399398</v>
      </c>
      <c r="AD505" s="256">
        <f t="shared" si="770"/>
        <v>82638.893818281387</v>
      </c>
      <c r="AE505" s="256">
        <f t="shared" si="770"/>
        <v>77103.582945502727</v>
      </c>
      <c r="AF505" s="256">
        <f t="shared" si="770"/>
        <v>57949.093236817826</v>
      </c>
      <c r="AH505" s="264">
        <f t="shared" si="764"/>
        <v>911298.81733936921</v>
      </c>
      <c r="AI505" s="264">
        <f t="shared" si="765"/>
        <v>911298.81733936898</v>
      </c>
      <c r="AJ505" s="264">
        <f t="shared" si="766"/>
        <v>0</v>
      </c>
      <c r="AN505" s="264">
        <f t="shared" si="767"/>
        <v>0</v>
      </c>
    </row>
    <row r="506" spans="1:42">
      <c r="A506" s="145" t="s">
        <v>1073</v>
      </c>
      <c r="B506" s="125" t="str">
        <f t="shared" si="761"/>
        <v>8410-06121</v>
      </c>
      <c r="C506" s="255" t="str">
        <f t="shared" si="762"/>
        <v>8410</v>
      </c>
      <c r="D506" s="256">
        <f>SUM($F506:K506)</f>
        <v>0</v>
      </c>
      <c r="E506" s="257">
        <f t="shared" si="763"/>
        <v>0</v>
      </c>
      <c r="F506" s="258">
        <f>'Div 9 history'!B506</f>
        <v>0</v>
      </c>
      <c r="G506" s="258">
        <f>'Div 9 history'!C506</f>
        <v>0</v>
      </c>
      <c r="H506" s="258">
        <f>'Div 9 history'!D506</f>
        <v>0</v>
      </c>
      <c r="I506" s="258">
        <f>'Div 9 history'!E506</f>
        <v>0</v>
      </c>
      <c r="J506" s="258">
        <f>'Div 9 history'!F506</f>
        <v>0</v>
      </c>
      <c r="K506" s="258">
        <f>'Div 9 history'!G506</f>
        <v>0</v>
      </c>
      <c r="L506" s="256">
        <f t="shared" si="768"/>
        <v>0</v>
      </c>
      <c r="M506" s="256">
        <f t="shared" si="768"/>
        <v>0</v>
      </c>
      <c r="N506" s="256">
        <f t="shared" si="768"/>
        <v>0</v>
      </c>
      <c r="O506" s="256">
        <f t="shared" si="768"/>
        <v>0</v>
      </c>
      <c r="P506" s="256">
        <f t="shared" si="768"/>
        <v>0</v>
      </c>
      <c r="Q506" s="256">
        <f t="shared" si="768"/>
        <v>0</v>
      </c>
      <c r="R506" s="256">
        <f t="shared" si="769"/>
        <v>0</v>
      </c>
      <c r="S506" s="256">
        <f t="shared" si="769"/>
        <v>0</v>
      </c>
      <c r="T506" s="256">
        <f t="shared" si="769"/>
        <v>0</v>
      </c>
      <c r="U506" s="256">
        <f t="shared" si="769"/>
        <v>0</v>
      </c>
      <c r="V506" s="256">
        <f t="shared" si="770"/>
        <v>0</v>
      </c>
      <c r="W506" s="256">
        <f t="shared" si="770"/>
        <v>0</v>
      </c>
      <c r="X506" s="256">
        <f t="shared" si="770"/>
        <v>0</v>
      </c>
      <c r="Y506" s="256">
        <f t="shared" si="770"/>
        <v>0</v>
      </c>
      <c r="Z506" s="256">
        <f t="shared" si="770"/>
        <v>0</v>
      </c>
      <c r="AA506" s="256">
        <f t="shared" si="770"/>
        <v>0</v>
      </c>
      <c r="AB506" s="256">
        <f t="shared" si="770"/>
        <v>0</v>
      </c>
      <c r="AC506" s="256">
        <f t="shared" si="770"/>
        <v>0</v>
      </c>
      <c r="AD506" s="256">
        <f t="shared" si="770"/>
        <v>0</v>
      </c>
      <c r="AE506" s="256">
        <f t="shared" si="770"/>
        <v>0</v>
      </c>
      <c r="AF506" s="256">
        <f t="shared" si="770"/>
        <v>0</v>
      </c>
      <c r="AH506" s="264">
        <f t="shared" si="764"/>
        <v>0</v>
      </c>
      <c r="AI506" s="264">
        <f t="shared" si="765"/>
        <v>0</v>
      </c>
      <c r="AJ506" s="264">
        <f t="shared" si="766"/>
        <v>0</v>
      </c>
      <c r="AN506" s="264">
        <f t="shared" si="767"/>
        <v>0</v>
      </c>
    </row>
    <row r="507" spans="1:42">
      <c r="A507" s="145" t="s">
        <v>1074</v>
      </c>
      <c r="B507" s="125" t="str">
        <f t="shared" si="761"/>
        <v>8740-06121</v>
      </c>
      <c r="C507" s="255" t="str">
        <f t="shared" si="762"/>
        <v>8740</v>
      </c>
      <c r="D507" s="256">
        <f>SUM($F507:K507)</f>
        <v>0</v>
      </c>
      <c r="E507" s="257">
        <f t="shared" si="763"/>
        <v>0</v>
      </c>
      <c r="F507" s="258">
        <f>'Div 9 history'!B507</f>
        <v>0</v>
      </c>
      <c r="G507" s="258">
        <f>'Div 9 history'!C507</f>
        <v>0</v>
      </c>
      <c r="H507" s="258">
        <f>'Div 9 history'!D507</f>
        <v>0</v>
      </c>
      <c r="I507" s="258">
        <f>'Div 9 history'!E507</f>
        <v>0</v>
      </c>
      <c r="J507" s="258">
        <f>'Div 9 history'!F507</f>
        <v>0</v>
      </c>
      <c r="K507" s="258">
        <f>'Div 9 history'!G507</f>
        <v>0</v>
      </c>
      <c r="L507" s="256">
        <f t="shared" si="768"/>
        <v>0</v>
      </c>
      <c r="M507" s="256">
        <f t="shared" si="768"/>
        <v>0</v>
      </c>
      <c r="N507" s="256">
        <f t="shared" si="768"/>
        <v>0</v>
      </c>
      <c r="O507" s="256">
        <f t="shared" si="768"/>
        <v>0</v>
      </c>
      <c r="P507" s="256">
        <f t="shared" si="768"/>
        <v>0</v>
      </c>
      <c r="Q507" s="256">
        <f t="shared" si="768"/>
        <v>0</v>
      </c>
      <c r="R507" s="256">
        <f t="shared" si="769"/>
        <v>0</v>
      </c>
      <c r="S507" s="256">
        <f t="shared" si="769"/>
        <v>0</v>
      </c>
      <c r="T507" s="256">
        <f t="shared" si="769"/>
        <v>0</v>
      </c>
      <c r="U507" s="256">
        <f t="shared" si="769"/>
        <v>0</v>
      </c>
      <c r="V507" s="256">
        <f t="shared" si="770"/>
        <v>0</v>
      </c>
      <c r="W507" s="256">
        <f t="shared" si="770"/>
        <v>0</v>
      </c>
      <c r="X507" s="256">
        <f t="shared" si="770"/>
        <v>0</v>
      </c>
      <c r="Y507" s="256">
        <f t="shared" si="770"/>
        <v>0</v>
      </c>
      <c r="Z507" s="256">
        <f t="shared" si="770"/>
        <v>0</v>
      </c>
      <c r="AA507" s="256">
        <f t="shared" si="770"/>
        <v>0</v>
      </c>
      <c r="AB507" s="256">
        <f t="shared" si="770"/>
        <v>0</v>
      </c>
      <c r="AC507" s="256">
        <f t="shared" si="770"/>
        <v>0</v>
      </c>
      <c r="AD507" s="256">
        <f t="shared" si="770"/>
        <v>0</v>
      </c>
      <c r="AE507" s="256">
        <f t="shared" si="770"/>
        <v>0</v>
      </c>
      <c r="AF507" s="256">
        <f t="shared" si="770"/>
        <v>0</v>
      </c>
      <c r="AH507" s="264">
        <f t="shared" si="764"/>
        <v>0</v>
      </c>
      <c r="AI507" s="264">
        <f t="shared" si="765"/>
        <v>0</v>
      </c>
      <c r="AJ507" s="264">
        <f t="shared" si="766"/>
        <v>0</v>
      </c>
      <c r="AN507" s="264">
        <f t="shared" si="767"/>
        <v>0</v>
      </c>
    </row>
    <row r="508" spans="1:42">
      <c r="A508" s="199" t="s">
        <v>549</v>
      </c>
      <c r="B508" s="125" t="str">
        <f t="shared" si="761"/>
        <v>9230-06121</v>
      </c>
      <c r="C508" s="255" t="str">
        <f t="shared" si="762"/>
        <v>9230</v>
      </c>
      <c r="D508" s="256">
        <f>SUM($F508:K508)</f>
        <v>46771.47</v>
      </c>
      <c r="E508" s="257">
        <f t="shared" si="763"/>
        <v>2.3019422441894748E-2</v>
      </c>
      <c r="F508" s="258">
        <f>'Div 9 history'!B508</f>
        <v>7439</v>
      </c>
      <c r="G508" s="258">
        <f>'Div 9 history'!C508</f>
        <v>6315</v>
      </c>
      <c r="H508" s="258">
        <f>'Div 9 history'!D508</f>
        <v>8992.5</v>
      </c>
      <c r="I508" s="258">
        <f>'Div 9 history'!E508</f>
        <v>6567</v>
      </c>
      <c r="J508" s="258">
        <f>'Div 9 history'!F508</f>
        <v>9441.9699999999993</v>
      </c>
      <c r="K508" s="258">
        <f>'Div 9 history'!G508</f>
        <v>8016</v>
      </c>
      <c r="L508" s="256">
        <f t="shared" si="768"/>
        <v>7915.4977338880808</v>
      </c>
      <c r="M508" s="256">
        <f t="shared" si="768"/>
        <v>8520.9085441099123</v>
      </c>
      <c r="N508" s="256">
        <f t="shared" si="768"/>
        <v>9411.7601926112402</v>
      </c>
      <c r="O508" s="256">
        <f t="shared" si="768"/>
        <v>8682.044501203176</v>
      </c>
      <c r="P508" s="256">
        <f t="shared" si="768"/>
        <v>7703.7190474226491</v>
      </c>
      <c r="Q508" s="256">
        <f t="shared" si="768"/>
        <v>5551.4104153206708</v>
      </c>
      <c r="R508" s="256">
        <f t="shared" si="769"/>
        <v>8574.6519896850041</v>
      </c>
      <c r="S508" s="256">
        <f t="shared" si="769"/>
        <v>8000.3054296600594</v>
      </c>
      <c r="T508" s="256">
        <f t="shared" si="769"/>
        <v>6012.8262209821469</v>
      </c>
      <c r="U508" s="256">
        <f t="shared" si="769"/>
        <v>6479.8074324074005</v>
      </c>
      <c r="V508" s="256">
        <f t="shared" si="770"/>
        <v>7818.3843152671097</v>
      </c>
      <c r="W508" s="256">
        <f t="shared" si="770"/>
        <v>9885.4946119982706</v>
      </c>
      <c r="X508" s="256">
        <f t="shared" si="770"/>
        <v>7915.4977338880808</v>
      </c>
      <c r="Y508" s="256">
        <f t="shared" si="770"/>
        <v>8520.9085441099123</v>
      </c>
      <c r="Z508" s="256">
        <f t="shared" si="770"/>
        <v>9411.7601926112402</v>
      </c>
      <c r="AA508" s="256">
        <f t="shared" si="770"/>
        <v>8682.044501203176</v>
      </c>
      <c r="AB508" s="256">
        <f t="shared" si="770"/>
        <v>7703.7190474226491</v>
      </c>
      <c r="AC508" s="256">
        <f t="shared" si="770"/>
        <v>5551.4104153206708</v>
      </c>
      <c r="AD508" s="256">
        <f t="shared" si="770"/>
        <v>8574.6519896850041</v>
      </c>
      <c r="AE508" s="256">
        <f t="shared" si="770"/>
        <v>8000.3054296600594</v>
      </c>
      <c r="AF508" s="256">
        <f t="shared" si="770"/>
        <v>6012.8262209821469</v>
      </c>
      <c r="AH508" s="264">
        <f t="shared" si="764"/>
        <v>94556.810434555722</v>
      </c>
      <c r="AI508" s="264">
        <f t="shared" si="765"/>
        <v>94556.810434555722</v>
      </c>
      <c r="AJ508" s="264">
        <f t="shared" si="766"/>
        <v>0</v>
      </c>
      <c r="AN508" s="264">
        <f t="shared" si="767"/>
        <v>0</v>
      </c>
    </row>
    <row r="509" spans="1:42">
      <c r="A509" s="133" t="s">
        <v>30</v>
      </c>
      <c r="B509" s="171"/>
      <c r="C509" s="182"/>
      <c r="D509" s="259">
        <f>SUM(D489:D508)</f>
        <v>2031826.3900000004</v>
      </c>
      <c r="E509" s="260">
        <f>SUM(E489:E508)</f>
        <v>1</v>
      </c>
      <c r="F509" s="259">
        <f>SUM(F489:F508)</f>
        <v>372496.4</v>
      </c>
      <c r="G509" s="259">
        <f t="shared" ref="G509:K509" si="771">SUM(G489:G508)</f>
        <v>347545.88</v>
      </c>
      <c r="H509" s="259">
        <f t="shared" si="771"/>
        <v>261206.65</v>
      </c>
      <c r="I509" s="259">
        <f t="shared" si="771"/>
        <v>281493.05</v>
      </c>
      <c r="J509" s="259">
        <f t="shared" si="771"/>
        <v>339642.93999999994</v>
      </c>
      <c r="K509" s="259">
        <f t="shared" si="771"/>
        <v>429441.47000000003</v>
      </c>
      <c r="L509" s="262">
        <f>'FY21 OM Budget'!H152</f>
        <v>343861.70000000007</v>
      </c>
      <c r="M509" s="262">
        <f>'FY21 OM Budget'!I152</f>
        <v>370161.70000000007</v>
      </c>
      <c r="N509" s="262">
        <f>'FY21 OM Budget'!J152</f>
        <v>408861.70000000007</v>
      </c>
      <c r="O509" s="262">
        <f>'FY21 OM Budget'!K152</f>
        <v>377161.70000000007</v>
      </c>
      <c r="P509" s="262">
        <f>'FY21 OM Budget'!L152</f>
        <v>334661.70000000007</v>
      </c>
      <c r="Q509" s="262">
        <f>'FY21 OM Budget'!M152</f>
        <v>241162.02000000002</v>
      </c>
      <c r="R509" s="263">
        <f t="shared" ref="R509" si="772">F509*(1+R$4)</f>
        <v>372496.4</v>
      </c>
      <c r="S509" s="263">
        <f t="shared" ref="S509" si="773">G509*(1+S$4)</f>
        <v>347545.88</v>
      </c>
      <c r="T509" s="263">
        <f t="shared" ref="T509" si="774">H509*(1+T$4)</f>
        <v>261206.65</v>
      </c>
      <c r="U509" s="263">
        <f t="shared" ref="U509" si="775">I509*(1+U$4)</f>
        <v>281493.05</v>
      </c>
      <c r="V509" s="263">
        <f t="shared" ref="V509" si="776">J509*(1+V$4)</f>
        <v>339642.93999999994</v>
      </c>
      <c r="W509" s="263">
        <f t="shared" ref="W509" si="777">K509*(1+W$4)</f>
        <v>429441.47000000003</v>
      </c>
      <c r="X509" s="263">
        <f t="shared" ref="X509" si="778">L509*(1+X$4)</f>
        <v>343861.70000000007</v>
      </c>
      <c r="Y509" s="263">
        <f t="shared" ref="Y509" si="779">M509*(1+Y$4)</f>
        <v>370161.70000000007</v>
      </c>
      <c r="Z509" s="263">
        <f t="shared" ref="Z509" si="780">N509*(1+Z$4)</f>
        <v>408861.70000000007</v>
      </c>
      <c r="AA509" s="263">
        <f t="shared" ref="AA509" si="781">O509*(1+AA$4)</f>
        <v>377161.70000000007</v>
      </c>
      <c r="AB509" s="263">
        <f t="shared" ref="AB509" si="782">P509*(1+AB$4)</f>
        <v>334661.70000000007</v>
      </c>
      <c r="AC509" s="263">
        <f t="shared" ref="AC509" si="783">Q509*(1+AC$4)</f>
        <v>241162.02000000002</v>
      </c>
      <c r="AD509" s="263">
        <f t="shared" ref="AD509" si="784">R509*(1+AD$4)</f>
        <v>372496.4</v>
      </c>
      <c r="AE509" s="263">
        <f t="shared" ref="AE509" si="785">S509*(1+AE$4)</f>
        <v>347545.88</v>
      </c>
      <c r="AF509" s="263">
        <f t="shared" ref="AF509" si="786">T509*(1+AF$4)</f>
        <v>261206.65</v>
      </c>
      <c r="AH509" s="264">
        <f>SUM(F509:Q509)</f>
        <v>4107696.9100000006</v>
      </c>
      <c r="AI509" s="264">
        <f>SUM(U509:AF509)</f>
        <v>4107696.9100000006</v>
      </c>
      <c r="AJ509" s="264">
        <f t="shared" si="759"/>
        <v>0</v>
      </c>
    </row>
    <row r="510" spans="1:42">
      <c r="A510" s="146"/>
      <c r="B510" s="171"/>
      <c r="C510" s="182"/>
      <c r="D510" s="256">
        <f>D509-SUM(F509:K509)</f>
        <v>0</v>
      </c>
      <c r="E510" s="191"/>
      <c r="F510" s="256">
        <f>F509-'Div 9 history'!B509</f>
        <v>0</v>
      </c>
      <c r="G510" s="256">
        <f>G509-'Div 9 history'!C509</f>
        <v>0</v>
      </c>
      <c r="H510" s="256">
        <f>H509-'Div 9 history'!D509</f>
        <v>0</v>
      </c>
      <c r="I510" s="256">
        <f>I509-'Div 9 history'!E509</f>
        <v>0</v>
      </c>
      <c r="J510" s="256">
        <f>J509-'Div 9 history'!F509</f>
        <v>0</v>
      </c>
      <c r="K510" s="256">
        <f>K509-'Div 9 history'!G509</f>
        <v>0</v>
      </c>
      <c r="L510" s="256">
        <f t="shared" ref="L510:U510" si="787">L509-SUM(L489:L508)</f>
        <v>0</v>
      </c>
      <c r="M510" s="256">
        <f t="shared" ref="M510" si="788">M509-SUM(M489:M508)</f>
        <v>0</v>
      </c>
      <c r="N510" s="256">
        <f t="shared" ref="N510" si="789">N509-SUM(N489:N508)</f>
        <v>0</v>
      </c>
      <c r="O510" s="256">
        <f t="shared" ref="O510" si="790">O509-SUM(O489:O508)</f>
        <v>0</v>
      </c>
      <c r="P510" s="256">
        <f t="shared" ref="P510" si="791">P509-SUM(P489:P508)</f>
        <v>0</v>
      </c>
      <c r="Q510" s="256">
        <f t="shared" ref="Q510" si="792">Q509-SUM(Q489:Q508)</f>
        <v>0</v>
      </c>
      <c r="R510" s="256">
        <f t="shared" ref="R510" si="793">R509-SUM(R489:R508)</f>
        <v>0</v>
      </c>
      <c r="S510" s="256">
        <f t="shared" ref="S510" si="794">S509-SUM(S489:S508)</f>
        <v>0</v>
      </c>
      <c r="T510" s="256">
        <f t="shared" ref="T510" si="795">T509-SUM(T489:T508)</f>
        <v>0</v>
      </c>
      <c r="U510" s="256">
        <f t="shared" si="787"/>
        <v>0</v>
      </c>
      <c r="V510" s="256">
        <f t="shared" ref="V510" si="796">V509-SUM(V489:V508)</f>
        <v>0</v>
      </c>
      <c r="W510" s="256">
        <f t="shared" ref="W510" si="797">W509-SUM(W489:W508)</f>
        <v>0</v>
      </c>
      <c r="X510" s="256">
        <f t="shared" ref="X510" si="798">X509-SUM(X489:X508)</f>
        <v>0</v>
      </c>
      <c r="Y510" s="256">
        <f t="shared" ref="Y510" si="799">Y509-SUM(Y489:Y508)</f>
        <v>0</v>
      </c>
      <c r="Z510" s="256">
        <f t="shared" ref="Z510" si="800">Z509-SUM(Z489:Z508)</f>
        <v>0</v>
      </c>
      <c r="AA510" s="256">
        <f t="shared" ref="AA510" si="801">AA509-SUM(AA489:AA508)</f>
        <v>0</v>
      </c>
      <c r="AB510" s="256">
        <f t="shared" ref="AB510" si="802">AB509-SUM(AB489:AB508)</f>
        <v>0</v>
      </c>
      <c r="AC510" s="256">
        <f t="shared" ref="AC510" si="803">AC509-SUM(AC489:AC508)</f>
        <v>0</v>
      </c>
      <c r="AD510" s="256">
        <f t="shared" ref="AD510" si="804">AD509-SUM(AD489:AD508)</f>
        <v>0</v>
      </c>
      <c r="AE510" s="256">
        <f t="shared" ref="AE510" si="805">AE509-SUM(AE489:AE508)</f>
        <v>0</v>
      </c>
      <c r="AF510" s="256">
        <f t="shared" ref="AF510" si="806">AF509-SUM(AF489:AF508)</f>
        <v>0</v>
      </c>
    </row>
    <row r="511" spans="1:42">
      <c r="A511" s="145" t="s">
        <v>828</v>
      </c>
      <c r="B511" s="125" t="str">
        <f t="shared" ref="B511" si="807">RIGHT(A511,10)</f>
        <v>9040-09927</v>
      </c>
      <c r="C511" s="255" t="str">
        <f t="shared" ref="C511" si="808">LEFT(B511,4)</f>
        <v>9040</v>
      </c>
      <c r="D511" s="256">
        <f>SUM($F511:K511)</f>
        <v>697299</v>
      </c>
      <c r="E511" s="94">
        <v>1</v>
      </c>
      <c r="F511" s="258">
        <f>'Div 9 history'!B511</f>
        <v>65873</v>
      </c>
      <c r="G511" s="258">
        <f>'Div 9 history'!C511</f>
        <v>83619</v>
      </c>
      <c r="H511" s="258">
        <f>'Div 9 history'!D511</f>
        <v>111162</v>
      </c>
      <c r="I511" s="258">
        <f>'Div 9 history'!E511</f>
        <v>113424</v>
      </c>
      <c r="J511" s="258">
        <f>'Div 9 history'!F511</f>
        <v>126691</v>
      </c>
      <c r="K511" s="258">
        <f>'Div 9 history'!G511</f>
        <v>196530</v>
      </c>
      <c r="L511" s="256">
        <f t="shared" ref="L511:T511" si="809">$E511*L$512</f>
        <v>34864.42</v>
      </c>
      <c r="M511" s="256">
        <f t="shared" si="809"/>
        <v>30603.5</v>
      </c>
      <c r="N511" s="256">
        <f t="shared" si="809"/>
        <v>29190.37</v>
      </c>
      <c r="O511" s="256">
        <f t="shared" si="809"/>
        <v>29221.34</v>
      </c>
      <c r="P511" s="256">
        <f t="shared" si="809"/>
        <v>29051.22</v>
      </c>
      <c r="Q511" s="256">
        <f t="shared" si="809"/>
        <v>29806.61</v>
      </c>
      <c r="R511" s="270">
        <f t="shared" si="809"/>
        <v>65873</v>
      </c>
      <c r="S511" s="270">
        <f t="shared" si="809"/>
        <v>83619</v>
      </c>
      <c r="T511" s="270">
        <f t="shared" si="809"/>
        <v>111162</v>
      </c>
      <c r="U511" s="270">
        <f>$E511*U$512</f>
        <v>41107.817545294769</v>
      </c>
      <c r="V511" s="270">
        <f t="shared" ref="V511:AF511" si="810">$E511*V$512</f>
        <v>40000.662845096675</v>
      </c>
      <c r="W511" s="270">
        <f t="shared" si="810"/>
        <v>20551.671420996903</v>
      </c>
      <c r="X511" s="270">
        <f t="shared" si="810"/>
        <v>24203.898315526527</v>
      </c>
      <c r="Y511" s="270">
        <f t="shared" si="810"/>
        <v>14923.04904227185</v>
      </c>
      <c r="Z511" s="270">
        <f t="shared" si="810"/>
        <v>23241.875915875236</v>
      </c>
      <c r="AA511" s="270">
        <f t="shared" si="810"/>
        <v>24428.463923156731</v>
      </c>
      <c r="AB511" s="270">
        <f t="shared" si="810"/>
        <v>25781.872778714853</v>
      </c>
      <c r="AC511" s="270">
        <f t="shared" si="810"/>
        <v>23856.596280470407</v>
      </c>
      <c r="AD511" s="270">
        <f t="shared" si="810"/>
        <v>31795.068249348788</v>
      </c>
      <c r="AE511" s="270">
        <f t="shared" si="810"/>
        <v>41736.503270258632</v>
      </c>
      <c r="AF511" s="270">
        <f t="shared" si="810"/>
        <v>51830.402322597605</v>
      </c>
      <c r="AH511" s="264">
        <f>SUM(F511:Q511)</f>
        <v>880036.46</v>
      </c>
      <c r="AI511" s="264">
        <f>SUM(U511:AF511)</f>
        <v>363457.88190960902</v>
      </c>
      <c r="AJ511" s="264">
        <f t="shared" ref="AJ511:AJ512" si="811">AI511-AH511</f>
        <v>-516578.57809039095</v>
      </c>
      <c r="AO511" s="264">
        <f>AJ511</f>
        <v>-516578.57809039095</v>
      </c>
    </row>
    <row r="512" spans="1:42">
      <c r="A512" s="133" t="s">
        <v>31</v>
      </c>
      <c r="B512" s="171"/>
      <c r="C512" s="182"/>
      <c r="D512" s="259">
        <f>SUM(D511)</f>
        <v>697299</v>
      </c>
      <c r="E512" s="266">
        <f>SUM(E511)</f>
        <v>1</v>
      </c>
      <c r="F512" s="259">
        <f>SUM(F511)</f>
        <v>65873</v>
      </c>
      <c r="G512" s="259">
        <f t="shared" ref="G512:K512" si="812">SUM(G511)</f>
        <v>83619</v>
      </c>
      <c r="H512" s="259">
        <f t="shared" si="812"/>
        <v>111162</v>
      </c>
      <c r="I512" s="259">
        <f t="shared" si="812"/>
        <v>113424</v>
      </c>
      <c r="J512" s="259">
        <f t="shared" si="812"/>
        <v>126691</v>
      </c>
      <c r="K512" s="259">
        <f t="shared" si="812"/>
        <v>196530</v>
      </c>
      <c r="L512" s="262">
        <f>'FY21 OM Budget'!H154</f>
        <v>34864.42</v>
      </c>
      <c r="M512" s="262">
        <f>'FY21 OM Budget'!I154</f>
        <v>30603.5</v>
      </c>
      <c r="N512" s="262">
        <f>'FY21 OM Budget'!J154</f>
        <v>29190.37</v>
      </c>
      <c r="O512" s="262">
        <f>'FY21 OM Budget'!K154</f>
        <v>29221.34</v>
      </c>
      <c r="P512" s="262">
        <f>'FY21 OM Budget'!L154</f>
        <v>29051.22</v>
      </c>
      <c r="Q512" s="262">
        <f>'FY21 OM Budget'!M154</f>
        <v>29806.61</v>
      </c>
      <c r="R512" s="283">
        <f>F512</f>
        <v>65873</v>
      </c>
      <c r="S512" s="283">
        <f t="shared" ref="S512:T512" si="813">G512</f>
        <v>83619</v>
      </c>
      <c r="T512" s="283">
        <f t="shared" si="813"/>
        <v>111162</v>
      </c>
      <c r="U512" s="284">
        <f>'[19]C.2.2-F 09'!D94</f>
        <v>41107.817545294769</v>
      </c>
      <c r="V512" s="284">
        <f>'[19]C.2.2-F 09'!E94</f>
        <v>40000.662845096675</v>
      </c>
      <c r="W512" s="284">
        <f>'[19]C.2.2-F 09'!F94</f>
        <v>20551.671420996903</v>
      </c>
      <c r="X512" s="284">
        <f>'[19]C.2.2-F 09'!G94</f>
        <v>24203.898315526527</v>
      </c>
      <c r="Y512" s="284">
        <f>'[19]C.2.2-F 09'!H94</f>
        <v>14923.04904227185</v>
      </c>
      <c r="Z512" s="284">
        <f>'[19]C.2.2-F 09'!I94</f>
        <v>23241.875915875236</v>
      </c>
      <c r="AA512" s="284">
        <f>'[19]C.2.2-F 09'!J94</f>
        <v>24428.463923156731</v>
      </c>
      <c r="AB512" s="284">
        <f>'[19]C.2.2-F 09'!K94</f>
        <v>25781.872778714853</v>
      </c>
      <c r="AC512" s="284">
        <f>'[19]C.2.2-F 09'!L94</f>
        <v>23856.596280470407</v>
      </c>
      <c r="AD512" s="284">
        <f>'[19]C.2.2-F 09'!M94</f>
        <v>31795.068249348788</v>
      </c>
      <c r="AE512" s="284">
        <f>'[19]C.2.2-F 09'!N94</f>
        <v>41736.503270258632</v>
      </c>
      <c r="AF512" s="284">
        <f>'[19]C.2.2-F 09'!O94</f>
        <v>51830.402322597605</v>
      </c>
      <c r="AH512" s="264">
        <f>SUM(F512:Q512)</f>
        <v>880036.46</v>
      </c>
      <c r="AI512" s="264">
        <f>SUM(U512:AF512)</f>
        <v>363457.88190960902</v>
      </c>
      <c r="AJ512" s="264">
        <f t="shared" si="811"/>
        <v>-516578.57809039095</v>
      </c>
      <c r="AK512" s="95"/>
      <c r="AP512" s="96" t="s">
        <v>845</v>
      </c>
    </row>
    <row r="513" spans="1:40">
      <c r="A513" s="146"/>
      <c r="B513" s="171"/>
      <c r="C513" s="182"/>
      <c r="D513" s="256">
        <f>D512-SUM(F512:K512)</f>
        <v>0</v>
      </c>
      <c r="F513" s="256">
        <f>F512-'Div 9 history'!B512</f>
        <v>0</v>
      </c>
      <c r="G513" s="256">
        <f>G512-'Div 9 history'!C512</f>
        <v>0</v>
      </c>
      <c r="H513" s="256">
        <f>H512-'Div 9 history'!D512</f>
        <v>0</v>
      </c>
      <c r="I513" s="256">
        <f>I512-'Div 9 history'!E512</f>
        <v>0</v>
      </c>
      <c r="J513" s="256">
        <f>J512-'Div 9 history'!F512</f>
        <v>0</v>
      </c>
      <c r="K513" s="256">
        <f>K512-'Div 9 history'!G512</f>
        <v>0</v>
      </c>
      <c r="L513" s="256">
        <f t="shared" ref="L513" si="814">L512-SUM(L511)</f>
        <v>0</v>
      </c>
      <c r="M513" s="256">
        <f t="shared" ref="M513:Q513" si="815">M512-SUM(M511)</f>
        <v>0</v>
      </c>
      <c r="N513" s="256">
        <f t="shared" si="815"/>
        <v>0</v>
      </c>
      <c r="O513" s="256">
        <f t="shared" si="815"/>
        <v>0</v>
      </c>
      <c r="P513" s="256">
        <f t="shared" si="815"/>
        <v>0</v>
      </c>
      <c r="Q513" s="256">
        <f t="shared" si="815"/>
        <v>0</v>
      </c>
      <c r="R513" s="256">
        <f t="shared" ref="R513:T513" si="816">R512-SUM(R511)</f>
        <v>0</v>
      </c>
      <c r="S513" s="256">
        <f t="shared" si="816"/>
        <v>0</v>
      </c>
      <c r="T513" s="256">
        <f t="shared" si="816"/>
        <v>0</v>
      </c>
      <c r="U513" s="256">
        <f t="shared" ref="U513" si="817">U512-SUM(U511)</f>
        <v>0</v>
      </c>
      <c r="V513" s="256">
        <f t="shared" ref="V513:AF513" si="818">V512-SUM(V511)</f>
        <v>0</v>
      </c>
      <c r="W513" s="256">
        <f t="shared" si="818"/>
        <v>0</v>
      </c>
      <c r="X513" s="256">
        <f t="shared" si="818"/>
        <v>0</v>
      </c>
      <c r="Y513" s="256">
        <f t="shared" si="818"/>
        <v>0</v>
      </c>
      <c r="Z513" s="256">
        <f t="shared" si="818"/>
        <v>0</v>
      </c>
      <c r="AA513" s="256">
        <f t="shared" si="818"/>
        <v>0</v>
      </c>
      <c r="AB513" s="256">
        <f t="shared" si="818"/>
        <v>0</v>
      </c>
      <c r="AC513" s="256">
        <f t="shared" si="818"/>
        <v>0</v>
      </c>
      <c r="AD513" s="256">
        <f t="shared" si="818"/>
        <v>0</v>
      </c>
      <c r="AE513" s="256">
        <f t="shared" si="818"/>
        <v>0</v>
      </c>
      <c r="AF513" s="256">
        <f t="shared" si="818"/>
        <v>0</v>
      </c>
    </row>
    <row r="514" spans="1:40">
      <c r="A514" s="145" t="s">
        <v>1075</v>
      </c>
      <c r="B514" s="125" t="str">
        <f t="shared" ref="B514" si="819">RIGHT(A514,10)</f>
        <v>8760-04889</v>
      </c>
      <c r="C514" s="255" t="str">
        <f t="shared" ref="C514" si="820">LEFT(B514,4)</f>
        <v>8760</v>
      </c>
      <c r="D514" s="256">
        <f>SUM($F514:K514)</f>
        <v>0</v>
      </c>
      <c r="E514" s="257">
        <f>D514/$D$535</f>
        <v>0</v>
      </c>
      <c r="F514" s="258">
        <f>'Div 9 history'!B514</f>
        <v>0</v>
      </c>
      <c r="G514" s="258">
        <f>'Div 9 history'!C514</f>
        <v>0</v>
      </c>
      <c r="H514" s="258">
        <f>'Div 9 history'!D514</f>
        <v>0</v>
      </c>
      <c r="I514" s="258">
        <f>'Div 9 history'!E514</f>
        <v>0</v>
      </c>
      <c r="J514" s="258">
        <f>'Div 9 history'!F514</f>
        <v>0</v>
      </c>
      <c r="K514" s="258">
        <f>'Div 9 history'!G514</f>
        <v>0</v>
      </c>
      <c r="L514" s="256">
        <f t="shared" ref="L514:AA529" si="821">$E514*L$535</f>
        <v>0</v>
      </c>
      <c r="M514" s="256">
        <f t="shared" si="821"/>
        <v>0</v>
      </c>
      <c r="N514" s="256">
        <f t="shared" si="821"/>
        <v>0</v>
      </c>
      <c r="O514" s="256">
        <f t="shared" si="821"/>
        <v>0</v>
      </c>
      <c r="P514" s="256">
        <f t="shared" si="821"/>
        <v>0</v>
      </c>
      <c r="Q514" s="256">
        <f t="shared" si="821"/>
        <v>0</v>
      </c>
      <c r="R514" s="256">
        <f t="shared" si="821"/>
        <v>0</v>
      </c>
      <c r="S514" s="256">
        <f t="shared" si="821"/>
        <v>0</v>
      </c>
      <c r="T514" s="256">
        <f t="shared" si="821"/>
        <v>0</v>
      </c>
      <c r="U514" s="256">
        <f t="shared" si="821"/>
        <v>0</v>
      </c>
      <c r="V514" s="256">
        <f t="shared" si="821"/>
        <v>0</v>
      </c>
      <c r="W514" s="256">
        <f t="shared" si="821"/>
        <v>0</v>
      </c>
      <c r="X514" s="256">
        <f t="shared" si="821"/>
        <v>0</v>
      </c>
      <c r="Y514" s="256">
        <f t="shared" si="821"/>
        <v>0</v>
      </c>
      <c r="Z514" s="256">
        <f t="shared" si="821"/>
        <v>0</v>
      </c>
      <c r="AA514" s="256">
        <f t="shared" si="821"/>
        <v>0</v>
      </c>
      <c r="AB514" s="256">
        <f t="shared" ref="V514:AF529" si="822">$E514*AB$535</f>
        <v>0</v>
      </c>
      <c r="AC514" s="256">
        <f t="shared" si="822"/>
        <v>0</v>
      </c>
      <c r="AD514" s="256">
        <f t="shared" si="822"/>
        <v>0</v>
      </c>
      <c r="AE514" s="256">
        <f t="shared" si="822"/>
        <v>0</v>
      </c>
      <c r="AF514" s="256">
        <f t="shared" si="822"/>
        <v>0</v>
      </c>
      <c r="AH514" s="264">
        <f t="shared" ref="AH514" si="823">SUM(F514:Q514)</f>
        <v>0</v>
      </c>
      <c r="AI514" s="264">
        <f t="shared" ref="AI514" si="824">SUM(U514:AF514)</f>
        <v>0</v>
      </c>
      <c r="AJ514" s="264">
        <f t="shared" ref="AJ514:AJ535" si="825">AI514-AH514</f>
        <v>0</v>
      </c>
      <c r="AN514" s="264">
        <f t="shared" ref="AN514" si="826">AJ514</f>
        <v>0</v>
      </c>
    </row>
    <row r="515" spans="1:40">
      <c r="A515" s="145" t="s">
        <v>1076</v>
      </c>
      <c r="B515" s="125" t="str">
        <f t="shared" ref="B515:B534" si="827">RIGHT(A515,10)</f>
        <v>9020-07590</v>
      </c>
      <c r="C515" s="255" t="str">
        <f t="shared" ref="C515:C534" si="828">LEFT(B515,4)</f>
        <v>9020</v>
      </c>
      <c r="D515" s="256">
        <f>SUM($F515:K515)</f>
        <v>0</v>
      </c>
      <c r="E515" s="257">
        <f t="shared" ref="E515:E534" si="829">D515/$D$535</f>
        <v>0</v>
      </c>
      <c r="F515" s="258">
        <f>'Div 9 history'!B515</f>
        <v>0</v>
      </c>
      <c r="G515" s="258">
        <f>'Div 9 history'!C515</f>
        <v>0</v>
      </c>
      <c r="H515" s="258">
        <f>'Div 9 history'!D515</f>
        <v>0</v>
      </c>
      <c r="I515" s="258">
        <f>'Div 9 history'!E515</f>
        <v>0</v>
      </c>
      <c r="J515" s="258">
        <f>'Div 9 history'!F515</f>
        <v>0</v>
      </c>
      <c r="K515" s="258">
        <f>'Div 9 history'!G515</f>
        <v>0</v>
      </c>
      <c r="L515" s="256">
        <f t="shared" si="821"/>
        <v>0</v>
      </c>
      <c r="M515" s="256">
        <f t="shared" si="821"/>
        <v>0</v>
      </c>
      <c r="N515" s="256">
        <f t="shared" si="821"/>
        <v>0</v>
      </c>
      <c r="O515" s="256">
        <f t="shared" si="821"/>
        <v>0</v>
      </c>
      <c r="P515" s="256">
        <f t="shared" si="821"/>
        <v>0</v>
      </c>
      <c r="Q515" s="256">
        <f t="shared" si="821"/>
        <v>0</v>
      </c>
      <c r="R515" s="256">
        <f t="shared" si="821"/>
        <v>0</v>
      </c>
      <c r="S515" s="256">
        <f t="shared" si="821"/>
        <v>0</v>
      </c>
      <c r="T515" s="256">
        <f t="shared" si="821"/>
        <v>0</v>
      </c>
      <c r="U515" s="256">
        <f t="shared" si="821"/>
        <v>0</v>
      </c>
      <c r="V515" s="256">
        <f t="shared" si="822"/>
        <v>0</v>
      </c>
      <c r="W515" s="256">
        <f t="shared" si="822"/>
        <v>0</v>
      </c>
      <c r="X515" s="256">
        <f t="shared" si="822"/>
        <v>0</v>
      </c>
      <c r="Y515" s="256">
        <f t="shared" si="822"/>
        <v>0</v>
      </c>
      <c r="Z515" s="256">
        <f t="shared" si="822"/>
        <v>0</v>
      </c>
      <c r="AA515" s="256">
        <f t="shared" si="822"/>
        <v>0</v>
      </c>
      <c r="AB515" s="256">
        <f t="shared" si="822"/>
        <v>0</v>
      </c>
      <c r="AC515" s="256">
        <f t="shared" si="822"/>
        <v>0</v>
      </c>
      <c r="AD515" s="256">
        <f t="shared" si="822"/>
        <v>0</v>
      </c>
      <c r="AE515" s="256">
        <f t="shared" si="822"/>
        <v>0</v>
      </c>
      <c r="AF515" s="256">
        <f t="shared" si="822"/>
        <v>0</v>
      </c>
      <c r="AH515" s="264">
        <f t="shared" ref="AH515:AH534" si="830">SUM(F515:Q515)</f>
        <v>0</v>
      </c>
      <c r="AI515" s="264">
        <f t="shared" ref="AI515:AI534" si="831">SUM(U515:AF515)</f>
        <v>0</v>
      </c>
      <c r="AJ515" s="264">
        <f t="shared" ref="AJ515:AJ534" si="832">AI515-AH515</f>
        <v>0</v>
      </c>
      <c r="AN515" s="264">
        <f t="shared" ref="AN515:AN534" si="833">AJ515</f>
        <v>0</v>
      </c>
    </row>
    <row r="516" spans="1:40">
      <c r="A516" s="145" t="s">
        <v>708</v>
      </c>
      <c r="B516" s="125" t="str">
        <f t="shared" si="827"/>
        <v>9030-07590</v>
      </c>
      <c r="C516" s="255" t="str">
        <f t="shared" si="828"/>
        <v>9030</v>
      </c>
      <c r="D516" s="256">
        <f>SUM($F516:K516)</f>
        <v>792.81</v>
      </c>
      <c r="E516" s="257">
        <f t="shared" si="829"/>
        <v>1.6871550132855399E-2</v>
      </c>
      <c r="F516" s="258">
        <f>'Div 9 history'!B516</f>
        <v>792.81</v>
      </c>
      <c r="G516" s="258">
        <f>'Div 9 history'!C516</f>
        <v>0</v>
      </c>
      <c r="H516" s="258">
        <f>'Div 9 history'!D516</f>
        <v>0</v>
      </c>
      <c r="I516" s="258">
        <f>'Div 9 history'!E516</f>
        <v>0</v>
      </c>
      <c r="J516" s="258">
        <f>'Div 9 history'!F516</f>
        <v>0</v>
      </c>
      <c r="K516" s="258">
        <f>'Div 9 history'!G516</f>
        <v>0</v>
      </c>
      <c r="L516" s="256">
        <f t="shared" si="821"/>
        <v>157.47904894007229</v>
      </c>
      <c r="M516" s="256">
        <f t="shared" si="821"/>
        <v>149.88685138028737</v>
      </c>
      <c r="N516" s="256">
        <f t="shared" si="821"/>
        <v>181.94279663271263</v>
      </c>
      <c r="O516" s="256">
        <f t="shared" si="821"/>
        <v>231.20772302065041</v>
      </c>
      <c r="P516" s="256">
        <f t="shared" si="821"/>
        <v>148.19969636700182</v>
      </c>
      <c r="Q516" s="256">
        <f t="shared" si="821"/>
        <v>1306.1279250851335</v>
      </c>
      <c r="R516" s="256">
        <f t="shared" si="821"/>
        <v>131.9938976023889</v>
      </c>
      <c r="S516" s="256">
        <f t="shared" si="821"/>
        <v>150.98586415594156</v>
      </c>
      <c r="T516" s="256">
        <f t="shared" si="821"/>
        <v>121.97928287452861</v>
      </c>
      <c r="U516" s="256">
        <f t="shared" si="821"/>
        <v>129.30524737321707</v>
      </c>
      <c r="V516" s="256">
        <f t="shared" si="822"/>
        <v>113.16423536111429</v>
      </c>
      <c r="W516" s="256">
        <f t="shared" si="822"/>
        <v>145.38147263280965</v>
      </c>
      <c r="X516" s="256">
        <f t="shared" si="822"/>
        <v>157.47904894007229</v>
      </c>
      <c r="Y516" s="256">
        <f t="shared" si="822"/>
        <v>149.88685138028737</v>
      </c>
      <c r="Z516" s="256">
        <f t="shared" si="822"/>
        <v>181.94279663271263</v>
      </c>
      <c r="AA516" s="256">
        <f t="shared" si="822"/>
        <v>231.20772302065041</v>
      </c>
      <c r="AB516" s="256">
        <f t="shared" si="822"/>
        <v>148.19969636700182</v>
      </c>
      <c r="AC516" s="256">
        <f t="shared" si="822"/>
        <v>1306.1279250851335</v>
      </c>
      <c r="AD516" s="256">
        <f t="shared" si="822"/>
        <v>131.9938976023889</v>
      </c>
      <c r="AE516" s="256">
        <f t="shared" si="822"/>
        <v>150.98586415594156</v>
      </c>
      <c r="AF516" s="256">
        <f t="shared" si="822"/>
        <v>121.97928287452861</v>
      </c>
      <c r="AH516" s="264">
        <f t="shared" si="830"/>
        <v>2967.6540414258579</v>
      </c>
      <c r="AI516" s="264">
        <f t="shared" si="831"/>
        <v>2967.6540414258584</v>
      </c>
      <c r="AJ516" s="264">
        <f t="shared" si="832"/>
        <v>0</v>
      </c>
      <c r="AN516" s="264">
        <f t="shared" si="833"/>
        <v>0</v>
      </c>
    </row>
    <row r="517" spans="1:40">
      <c r="A517" s="145" t="s">
        <v>1077</v>
      </c>
      <c r="B517" s="125" t="str">
        <f t="shared" si="827"/>
        <v>9090-07590</v>
      </c>
      <c r="C517" s="255" t="str">
        <f t="shared" si="828"/>
        <v>9090</v>
      </c>
      <c r="D517" s="256">
        <f>SUM($F517:K517)</f>
        <v>0</v>
      </c>
      <c r="E517" s="257">
        <f t="shared" si="829"/>
        <v>0</v>
      </c>
      <c r="F517" s="258">
        <f>'Div 9 history'!B517</f>
        <v>0</v>
      </c>
      <c r="G517" s="258">
        <f>'Div 9 history'!C517</f>
        <v>0</v>
      </c>
      <c r="H517" s="258">
        <f>'Div 9 history'!D517</f>
        <v>0</v>
      </c>
      <c r="I517" s="258">
        <f>'Div 9 history'!E517</f>
        <v>0</v>
      </c>
      <c r="J517" s="258">
        <f>'Div 9 history'!F517</f>
        <v>0</v>
      </c>
      <c r="K517" s="258">
        <f>'Div 9 history'!G517</f>
        <v>0</v>
      </c>
      <c r="L517" s="256">
        <f t="shared" si="821"/>
        <v>0</v>
      </c>
      <c r="M517" s="256">
        <f t="shared" si="821"/>
        <v>0</v>
      </c>
      <c r="N517" s="256">
        <f t="shared" si="821"/>
        <v>0</v>
      </c>
      <c r="O517" s="256">
        <f t="shared" si="821"/>
        <v>0</v>
      </c>
      <c r="P517" s="256">
        <f t="shared" si="821"/>
        <v>0</v>
      </c>
      <c r="Q517" s="256">
        <f t="shared" si="821"/>
        <v>0</v>
      </c>
      <c r="R517" s="256">
        <f t="shared" si="821"/>
        <v>0</v>
      </c>
      <c r="S517" s="256">
        <f t="shared" si="821"/>
        <v>0</v>
      </c>
      <c r="T517" s="256">
        <f t="shared" si="821"/>
        <v>0</v>
      </c>
      <c r="U517" s="256">
        <f t="shared" si="821"/>
        <v>0</v>
      </c>
      <c r="V517" s="256">
        <f t="shared" si="822"/>
        <v>0</v>
      </c>
      <c r="W517" s="256">
        <f t="shared" si="822"/>
        <v>0</v>
      </c>
      <c r="X517" s="256">
        <f t="shared" si="822"/>
        <v>0</v>
      </c>
      <c r="Y517" s="256">
        <f t="shared" si="822"/>
        <v>0</v>
      </c>
      <c r="Z517" s="256">
        <f t="shared" si="822"/>
        <v>0</v>
      </c>
      <c r="AA517" s="256">
        <f t="shared" si="822"/>
        <v>0</v>
      </c>
      <c r="AB517" s="256">
        <f t="shared" si="822"/>
        <v>0</v>
      </c>
      <c r="AC517" s="256">
        <f t="shared" si="822"/>
        <v>0</v>
      </c>
      <c r="AD517" s="256">
        <f t="shared" si="822"/>
        <v>0</v>
      </c>
      <c r="AE517" s="256">
        <f t="shared" si="822"/>
        <v>0</v>
      </c>
      <c r="AF517" s="256">
        <f t="shared" si="822"/>
        <v>0</v>
      </c>
      <c r="AH517" s="264">
        <f t="shared" si="830"/>
        <v>0</v>
      </c>
      <c r="AI517" s="264">
        <f t="shared" si="831"/>
        <v>0</v>
      </c>
      <c r="AJ517" s="264">
        <f t="shared" si="832"/>
        <v>0</v>
      </c>
      <c r="AN517" s="264">
        <f t="shared" si="833"/>
        <v>0</v>
      </c>
    </row>
    <row r="518" spans="1:40">
      <c r="A518" s="145" t="s">
        <v>551</v>
      </c>
      <c r="B518" s="125" t="str">
        <f t="shared" si="827"/>
        <v>9110-07590</v>
      </c>
      <c r="C518" s="255" t="str">
        <f t="shared" si="828"/>
        <v>9110</v>
      </c>
      <c r="D518" s="256">
        <f>SUM($F518:K518)</f>
        <v>0</v>
      </c>
      <c r="E518" s="257">
        <f t="shared" si="829"/>
        <v>0</v>
      </c>
      <c r="F518" s="258">
        <f>'Div 9 history'!B518</f>
        <v>0</v>
      </c>
      <c r="G518" s="258">
        <f>'Div 9 history'!C518</f>
        <v>0</v>
      </c>
      <c r="H518" s="258">
        <f>'Div 9 history'!D518</f>
        <v>0</v>
      </c>
      <c r="I518" s="258">
        <f>'Div 9 history'!E518</f>
        <v>0</v>
      </c>
      <c r="J518" s="258">
        <f>'Div 9 history'!F518</f>
        <v>0</v>
      </c>
      <c r="K518" s="258">
        <f>'Div 9 history'!G518</f>
        <v>0</v>
      </c>
      <c r="L518" s="256">
        <f t="shared" si="821"/>
        <v>0</v>
      </c>
      <c r="M518" s="256">
        <f t="shared" si="821"/>
        <v>0</v>
      </c>
      <c r="N518" s="256">
        <f t="shared" si="821"/>
        <v>0</v>
      </c>
      <c r="O518" s="256">
        <f t="shared" si="821"/>
        <v>0</v>
      </c>
      <c r="P518" s="256">
        <f t="shared" si="821"/>
        <v>0</v>
      </c>
      <c r="Q518" s="256">
        <f t="shared" si="821"/>
        <v>0</v>
      </c>
      <c r="R518" s="256">
        <f t="shared" si="821"/>
        <v>0</v>
      </c>
      <c r="S518" s="256">
        <f t="shared" si="821"/>
        <v>0</v>
      </c>
      <c r="T518" s="256">
        <f t="shared" si="821"/>
        <v>0</v>
      </c>
      <c r="U518" s="256">
        <f t="shared" si="821"/>
        <v>0</v>
      </c>
      <c r="V518" s="256">
        <f t="shared" si="822"/>
        <v>0</v>
      </c>
      <c r="W518" s="256">
        <f t="shared" si="822"/>
        <v>0</v>
      </c>
      <c r="X518" s="256">
        <f t="shared" si="822"/>
        <v>0</v>
      </c>
      <c r="Y518" s="256">
        <f t="shared" si="822"/>
        <v>0</v>
      </c>
      <c r="Z518" s="256">
        <f t="shared" si="822"/>
        <v>0</v>
      </c>
      <c r="AA518" s="256">
        <f t="shared" si="822"/>
        <v>0</v>
      </c>
      <c r="AB518" s="256">
        <f t="shared" si="822"/>
        <v>0</v>
      </c>
      <c r="AC518" s="256">
        <f t="shared" si="822"/>
        <v>0</v>
      </c>
      <c r="AD518" s="256">
        <f t="shared" si="822"/>
        <v>0</v>
      </c>
      <c r="AE518" s="256">
        <f t="shared" si="822"/>
        <v>0</v>
      </c>
      <c r="AF518" s="256">
        <f t="shared" si="822"/>
        <v>0</v>
      </c>
      <c r="AH518" s="264">
        <f t="shared" si="830"/>
        <v>0</v>
      </c>
      <c r="AI518" s="264">
        <f t="shared" si="831"/>
        <v>0</v>
      </c>
      <c r="AJ518" s="264">
        <f t="shared" si="832"/>
        <v>0</v>
      </c>
      <c r="AN518" s="264">
        <f t="shared" si="833"/>
        <v>0</v>
      </c>
    </row>
    <row r="519" spans="1:40">
      <c r="A519" s="145" t="s">
        <v>1078</v>
      </c>
      <c r="B519" s="125" t="str">
        <f t="shared" si="827"/>
        <v>9120-07590</v>
      </c>
      <c r="C519" s="255" t="str">
        <f t="shared" si="828"/>
        <v>9120</v>
      </c>
      <c r="D519" s="256">
        <f>SUM($F519:K519)</f>
        <v>208.39</v>
      </c>
      <c r="E519" s="257">
        <f t="shared" si="829"/>
        <v>4.4346846434653153E-3</v>
      </c>
      <c r="F519" s="258">
        <f>'Div 9 history'!B519</f>
        <v>0</v>
      </c>
      <c r="G519" s="258">
        <f>'Div 9 history'!C519</f>
        <v>0</v>
      </c>
      <c r="H519" s="258">
        <f>'Div 9 history'!D519</f>
        <v>0</v>
      </c>
      <c r="I519" s="258">
        <f>'Div 9 history'!E519</f>
        <v>208.39</v>
      </c>
      <c r="J519" s="258">
        <f>'Div 9 history'!F519</f>
        <v>0</v>
      </c>
      <c r="K519" s="258">
        <f>'Div 9 history'!G519</f>
        <v>0</v>
      </c>
      <c r="L519" s="256">
        <f t="shared" si="821"/>
        <v>41.393346462105249</v>
      </c>
      <c r="M519" s="256">
        <f t="shared" si="821"/>
        <v>39.397738372545859</v>
      </c>
      <c r="N519" s="256">
        <f t="shared" si="821"/>
        <v>47.823639195129957</v>
      </c>
      <c r="O519" s="256">
        <f t="shared" si="821"/>
        <v>60.772918354048677</v>
      </c>
      <c r="P519" s="256">
        <f t="shared" si="821"/>
        <v>38.954269908199329</v>
      </c>
      <c r="Q519" s="256">
        <f t="shared" si="821"/>
        <v>343.31554635851086</v>
      </c>
      <c r="R519" s="256">
        <f t="shared" si="821"/>
        <v>34.694577920765155</v>
      </c>
      <c r="S519" s="256">
        <f t="shared" si="821"/>
        <v>39.68661373022119</v>
      </c>
      <c r="T519" s="256">
        <f t="shared" si="821"/>
        <v>32.062237810097017</v>
      </c>
      <c r="U519" s="256">
        <f t="shared" si="821"/>
        <v>33.987866575982522</v>
      </c>
      <c r="V519" s="256">
        <f t="shared" si="822"/>
        <v>29.745203777579253</v>
      </c>
      <c r="W519" s="256">
        <f t="shared" si="822"/>
        <v>38.213500185354881</v>
      </c>
      <c r="X519" s="256">
        <f t="shared" si="822"/>
        <v>41.393346462105249</v>
      </c>
      <c r="Y519" s="256">
        <f t="shared" si="822"/>
        <v>39.397738372545859</v>
      </c>
      <c r="Z519" s="256">
        <f t="shared" si="822"/>
        <v>47.823639195129957</v>
      </c>
      <c r="AA519" s="256">
        <f t="shared" si="822"/>
        <v>60.772918354048677</v>
      </c>
      <c r="AB519" s="256">
        <f t="shared" si="822"/>
        <v>38.954269908199329</v>
      </c>
      <c r="AC519" s="256">
        <f t="shared" si="822"/>
        <v>343.31554635851086</v>
      </c>
      <c r="AD519" s="256">
        <f t="shared" si="822"/>
        <v>34.694577920765155</v>
      </c>
      <c r="AE519" s="256">
        <f t="shared" si="822"/>
        <v>39.68661373022119</v>
      </c>
      <c r="AF519" s="256">
        <f t="shared" si="822"/>
        <v>32.062237810097017</v>
      </c>
      <c r="AH519" s="264">
        <f t="shared" si="830"/>
        <v>780.04745865053985</v>
      </c>
      <c r="AI519" s="264">
        <f t="shared" si="831"/>
        <v>780.04745865053997</v>
      </c>
      <c r="AJ519" s="264">
        <f t="shared" si="832"/>
        <v>0</v>
      </c>
      <c r="AN519" s="264">
        <f t="shared" si="833"/>
        <v>0</v>
      </c>
    </row>
    <row r="520" spans="1:40">
      <c r="A520" s="145" t="s">
        <v>709</v>
      </c>
      <c r="B520" s="125" t="str">
        <f t="shared" si="827"/>
        <v>9250-07590</v>
      </c>
      <c r="C520" s="255" t="str">
        <f t="shared" si="828"/>
        <v>9250</v>
      </c>
      <c r="D520" s="256">
        <f>SUM($F520:K520)</f>
        <v>0</v>
      </c>
      <c r="E520" s="257">
        <f t="shared" si="829"/>
        <v>0</v>
      </c>
      <c r="F520" s="258">
        <f>'Div 9 history'!B520</f>
        <v>0</v>
      </c>
      <c r="G520" s="258">
        <f>'Div 9 history'!C520</f>
        <v>0</v>
      </c>
      <c r="H520" s="258">
        <f>'Div 9 history'!D520</f>
        <v>0</v>
      </c>
      <c r="I520" s="258">
        <f>'Div 9 history'!E520</f>
        <v>0</v>
      </c>
      <c r="J520" s="258">
        <f>'Div 9 history'!F520</f>
        <v>0</v>
      </c>
      <c r="K520" s="258">
        <f>'Div 9 history'!G520</f>
        <v>0</v>
      </c>
      <c r="L520" s="256">
        <f t="shared" si="821"/>
        <v>0</v>
      </c>
      <c r="M520" s="256">
        <f t="shared" si="821"/>
        <v>0</v>
      </c>
      <c r="N520" s="256">
        <f t="shared" si="821"/>
        <v>0</v>
      </c>
      <c r="O520" s="256">
        <f t="shared" si="821"/>
        <v>0</v>
      </c>
      <c r="P520" s="256">
        <f t="shared" si="821"/>
        <v>0</v>
      </c>
      <c r="Q520" s="256">
        <f t="shared" si="821"/>
        <v>0</v>
      </c>
      <c r="R520" s="256">
        <f t="shared" si="821"/>
        <v>0</v>
      </c>
      <c r="S520" s="256">
        <f t="shared" si="821"/>
        <v>0</v>
      </c>
      <c r="T520" s="256">
        <f t="shared" si="821"/>
        <v>0</v>
      </c>
      <c r="U520" s="256">
        <f t="shared" si="821"/>
        <v>0</v>
      </c>
      <c r="V520" s="256">
        <f t="shared" si="822"/>
        <v>0</v>
      </c>
      <c r="W520" s="256">
        <f t="shared" si="822"/>
        <v>0</v>
      </c>
      <c r="X520" s="256">
        <f t="shared" si="822"/>
        <v>0</v>
      </c>
      <c r="Y520" s="256">
        <f t="shared" si="822"/>
        <v>0</v>
      </c>
      <c r="Z520" s="256">
        <f t="shared" si="822"/>
        <v>0</v>
      </c>
      <c r="AA520" s="256">
        <f t="shared" si="822"/>
        <v>0</v>
      </c>
      <c r="AB520" s="256">
        <f t="shared" si="822"/>
        <v>0</v>
      </c>
      <c r="AC520" s="256">
        <f t="shared" si="822"/>
        <v>0</v>
      </c>
      <c r="AD520" s="256">
        <f t="shared" si="822"/>
        <v>0</v>
      </c>
      <c r="AE520" s="256">
        <f t="shared" si="822"/>
        <v>0</v>
      </c>
      <c r="AF520" s="256">
        <f t="shared" si="822"/>
        <v>0</v>
      </c>
      <c r="AH520" s="264">
        <f t="shared" si="830"/>
        <v>0</v>
      </c>
      <c r="AI520" s="264">
        <f t="shared" si="831"/>
        <v>0</v>
      </c>
      <c r="AJ520" s="264">
        <f t="shared" si="832"/>
        <v>0</v>
      </c>
      <c r="AN520" s="264">
        <f t="shared" si="833"/>
        <v>0</v>
      </c>
    </row>
    <row r="521" spans="1:40">
      <c r="A521" s="145" t="s">
        <v>710</v>
      </c>
      <c r="B521" s="125" t="str">
        <f t="shared" si="827"/>
        <v>9270-07590</v>
      </c>
      <c r="C521" s="255" t="str">
        <f t="shared" si="828"/>
        <v>9270</v>
      </c>
      <c r="D521" s="256">
        <f>SUM($F521:K521)</f>
        <v>291.5</v>
      </c>
      <c r="E521" s="257">
        <f t="shared" si="829"/>
        <v>6.2033234491584988E-3</v>
      </c>
      <c r="F521" s="258">
        <f>'Div 9 history'!B521</f>
        <v>291.5</v>
      </c>
      <c r="G521" s="258">
        <f>'Div 9 history'!C521</f>
        <v>0</v>
      </c>
      <c r="H521" s="258">
        <f>'Div 9 history'!D521</f>
        <v>0</v>
      </c>
      <c r="I521" s="258">
        <f>'Div 9 history'!E521</f>
        <v>0</v>
      </c>
      <c r="J521" s="258">
        <f>'Div 9 history'!F521</f>
        <v>0</v>
      </c>
      <c r="K521" s="258">
        <f>'Div 9 history'!G521</f>
        <v>0</v>
      </c>
      <c r="L521" s="256">
        <f t="shared" si="821"/>
        <v>57.901821074445429</v>
      </c>
      <c r="M521" s="256">
        <f t="shared" si="821"/>
        <v>55.110325522324104</v>
      </c>
      <c r="N521" s="256">
        <f t="shared" si="821"/>
        <v>66.896640075725244</v>
      </c>
      <c r="O521" s="256">
        <f t="shared" si="821"/>
        <v>85.010344547268062</v>
      </c>
      <c r="P521" s="256">
        <f t="shared" si="821"/>
        <v>54.489993177408252</v>
      </c>
      <c r="Q521" s="256">
        <f t="shared" si="821"/>
        <v>480.23648814005435</v>
      </c>
      <c r="R521" s="256">
        <f t="shared" si="821"/>
        <v>48.531452871553547</v>
      </c>
      <c r="S521" s="256">
        <f t="shared" si="821"/>
        <v>55.514410011802283</v>
      </c>
      <c r="T521" s="256">
        <f t="shared" si="821"/>
        <v>44.849284138602052</v>
      </c>
      <c r="U521" s="256">
        <f t="shared" si="821"/>
        <v>47.542891246695653</v>
      </c>
      <c r="V521" s="256">
        <f t="shared" si="822"/>
        <v>41.608171702885713</v>
      </c>
      <c r="W521" s="256">
        <f t="shared" si="822"/>
        <v>53.453790028460809</v>
      </c>
      <c r="X521" s="256">
        <f t="shared" si="822"/>
        <v>57.901821074445429</v>
      </c>
      <c r="Y521" s="256">
        <f t="shared" si="822"/>
        <v>55.110325522324104</v>
      </c>
      <c r="Z521" s="256">
        <f t="shared" si="822"/>
        <v>66.896640075725244</v>
      </c>
      <c r="AA521" s="256">
        <f t="shared" si="822"/>
        <v>85.010344547268062</v>
      </c>
      <c r="AB521" s="256">
        <f t="shared" si="822"/>
        <v>54.489993177408252</v>
      </c>
      <c r="AC521" s="256">
        <f t="shared" si="822"/>
        <v>480.23648814005435</v>
      </c>
      <c r="AD521" s="256">
        <f t="shared" si="822"/>
        <v>48.531452871553547</v>
      </c>
      <c r="AE521" s="256">
        <f t="shared" si="822"/>
        <v>55.514410011802283</v>
      </c>
      <c r="AF521" s="256">
        <f t="shared" si="822"/>
        <v>44.849284138602052</v>
      </c>
      <c r="AH521" s="264">
        <f t="shared" si="830"/>
        <v>1091.1456125372256</v>
      </c>
      <c r="AI521" s="264">
        <f t="shared" si="831"/>
        <v>1091.1456125372256</v>
      </c>
      <c r="AJ521" s="264">
        <f t="shared" si="832"/>
        <v>0</v>
      </c>
      <c r="AN521" s="264">
        <f t="shared" si="833"/>
        <v>0</v>
      </c>
    </row>
    <row r="522" spans="1:40">
      <c r="A522" s="145" t="s">
        <v>711</v>
      </c>
      <c r="B522" s="125" t="str">
        <f t="shared" si="827"/>
        <v>9280-07590</v>
      </c>
      <c r="C522" s="255" t="str">
        <f t="shared" si="828"/>
        <v>9280</v>
      </c>
      <c r="D522" s="256">
        <f>SUM($F522:K522)</f>
        <v>31643.519999999997</v>
      </c>
      <c r="E522" s="257">
        <f t="shared" si="829"/>
        <v>0.67339619084019187</v>
      </c>
      <c r="F522" s="258">
        <f>'Div 9 history'!B522</f>
        <v>5273.92</v>
      </c>
      <c r="G522" s="258">
        <f>'Div 9 history'!C522</f>
        <v>5273.92</v>
      </c>
      <c r="H522" s="258">
        <f>'Div 9 history'!D522</f>
        <v>5273.92</v>
      </c>
      <c r="I522" s="258">
        <f>'Div 9 history'!E522</f>
        <v>5273.92</v>
      </c>
      <c r="J522" s="258">
        <f>'Div 9 history'!F522</f>
        <v>5273.92</v>
      </c>
      <c r="K522" s="258">
        <f>'Div 9 history'!G522</f>
        <v>5273.92</v>
      </c>
      <c r="L522" s="256">
        <f t="shared" si="821"/>
        <v>6285.4800453023508</v>
      </c>
      <c r="M522" s="256">
        <f t="shared" si="821"/>
        <v>5982.4517594242643</v>
      </c>
      <c r="N522" s="256">
        <f t="shared" si="821"/>
        <v>7261.904522020629</v>
      </c>
      <c r="O522" s="256">
        <f t="shared" si="821"/>
        <v>9228.2213992739889</v>
      </c>
      <c r="P522" s="256">
        <f t="shared" si="821"/>
        <v>5915.1121403402458</v>
      </c>
      <c r="Q522" s="256">
        <f t="shared" si="821"/>
        <v>52131.639510084293</v>
      </c>
      <c r="R522" s="256">
        <f t="shared" si="821"/>
        <v>5268.2881631906075</v>
      </c>
      <c r="S522" s="256">
        <f t="shared" si="821"/>
        <v>6026.3167872955946</v>
      </c>
      <c r="T522" s="256">
        <f t="shared" si="821"/>
        <v>4868.5736522316874</v>
      </c>
      <c r="U522" s="256">
        <f t="shared" si="821"/>
        <v>5160.9757462183152</v>
      </c>
      <c r="V522" s="256">
        <f t="shared" si="822"/>
        <v>4516.7376104415025</v>
      </c>
      <c r="W522" s="256">
        <f t="shared" si="822"/>
        <v>5802.6280406222995</v>
      </c>
      <c r="X522" s="256">
        <f t="shared" si="822"/>
        <v>6285.4800453023508</v>
      </c>
      <c r="Y522" s="256">
        <f t="shared" si="822"/>
        <v>5982.4517594242643</v>
      </c>
      <c r="Z522" s="256">
        <f t="shared" si="822"/>
        <v>7261.904522020629</v>
      </c>
      <c r="AA522" s="256">
        <f t="shared" si="822"/>
        <v>9228.2213992739889</v>
      </c>
      <c r="AB522" s="256">
        <f t="shared" si="822"/>
        <v>5915.1121403402458</v>
      </c>
      <c r="AC522" s="256">
        <f t="shared" si="822"/>
        <v>52131.639510084293</v>
      </c>
      <c r="AD522" s="256">
        <f t="shared" si="822"/>
        <v>5268.2881631906075</v>
      </c>
      <c r="AE522" s="256">
        <f t="shared" si="822"/>
        <v>6026.3167872955946</v>
      </c>
      <c r="AF522" s="256">
        <f t="shared" si="822"/>
        <v>4868.5736522316874</v>
      </c>
      <c r="AH522" s="264">
        <f t="shared" si="830"/>
        <v>118448.32937644578</v>
      </c>
      <c r="AI522" s="264">
        <f t="shared" si="831"/>
        <v>118448.32937644578</v>
      </c>
      <c r="AJ522" s="264">
        <f t="shared" si="832"/>
        <v>0</v>
      </c>
      <c r="AN522" s="264">
        <f t="shared" si="833"/>
        <v>0</v>
      </c>
    </row>
    <row r="523" spans="1:40">
      <c r="A523" s="145" t="s">
        <v>817</v>
      </c>
      <c r="B523" s="125" t="str">
        <f t="shared" si="827"/>
        <v>9302-07590</v>
      </c>
      <c r="C523" s="255" t="str">
        <f t="shared" si="828"/>
        <v>9302</v>
      </c>
      <c r="D523" s="256">
        <f>SUM($F523:K523)</f>
        <v>1000</v>
      </c>
      <c r="E523" s="257">
        <f t="shared" si="829"/>
        <v>2.1280697938794165E-2</v>
      </c>
      <c r="F523" s="258">
        <f>'Div 9 history'!B523</f>
        <v>0</v>
      </c>
      <c r="G523" s="258">
        <f>'Div 9 history'!C523</f>
        <v>0</v>
      </c>
      <c r="H523" s="258">
        <f>'Div 9 history'!D523</f>
        <v>0</v>
      </c>
      <c r="I523" s="258">
        <f>'Div 9 history'!E523</f>
        <v>1000</v>
      </c>
      <c r="J523" s="258">
        <f>'Div 9 history'!F523</f>
        <v>0</v>
      </c>
      <c r="K523" s="258">
        <f>'Div 9 history'!G523</f>
        <v>0</v>
      </c>
      <c r="L523" s="256">
        <f t="shared" si="821"/>
        <v>198.63403456070475</v>
      </c>
      <c r="M523" s="256">
        <f t="shared" si="821"/>
        <v>189.05772048824736</v>
      </c>
      <c r="N523" s="256">
        <f t="shared" si="821"/>
        <v>229.49104657195628</v>
      </c>
      <c r="O523" s="256">
        <f t="shared" si="821"/>
        <v>291.63068455323526</v>
      </c>
      <c r="P523" s="256">
        <f t="shared" si="821"/>
        <v>186.92965069436795</v>
      </c>
      <c r="Q523" s="256">
        <f t="shared" si="821"/>
        <v>1647.4665116296892</v>
      </c>
      <c r="R523" s="256">
        <f t="shared" si="821"/>
        <v>166.4886890962386</v>
      </c>
      <c r="S523" s="256">
        <f t="shared" si="821"/>
        <v>190.44394515198042</v>
      </c>
      <c r="T523" s="256">
        <f t="shared" si="821"/>
        <v>153.85689241372918</v>
      </c>
      <c r="U523" s="256">
        <f t="shared" si="821"/>
        <v>163.09739707271237</v>
      </c>
      <c r="V523" s="256">
        <f t="shared" si="822"/>
        <v>142.73815335466799</v>
      </c>
      <c r="W523" s="256">
        <f t="shared" si="822"/>
        <v>183.37492291067176</v>
      </c>
      <c r="X523" s="256">
        <f t="shared" si="822"/>
        <v>198.63403456070475</v>
      </c>
      <c r="Y523" s="256">
        <f t="shared" si="822"/>
        <v>189.05772048824736</v>
      </c>
      <c r="Z523" s="256">
        <f t="shared" si="822"/>
        <v>229.49104657195628</v>
      </c>
      <c r="AA523" s="256">
        <f t="shared" si="822"/>
        <v>291.63068455323526</v>
      </c>
      <c r="AB523" s="256">
        <f t="shared" si="822"/>
        <v>186.92965069436795</v>
      </c>
      <c r="AC523" s="256">
        <f t="shared" si="822"/>
        <v>1647.4665116296892</v>
      </c>
      <c r="AD523" s="256">
        <f t="shared" si="822"/>
        <v>166.4886890962386</v>
      </c>
      <c r="AE523" s="256">
        <f t="shared" si="822"/>
        <v>190.44394515198042</v>
      </c>
      <c r="AF523" s="256">
        <f t="shared" si="822"/>
        <v>153.85689241372918</v>
      </c>
      <c r="AH523" s="264">
        <f t="shared" si="830"/>
        <v>3743.2096484982007</v>
      </c>
      <c r="AI523" s="264">
        <f t="shared" si="831"/>
        <v>3743.2096484982007</v>
      </c>
      <c r="AJ523" s="264">
        <f t="shared" si="832"/>
        <v>0</v>
      </c>
      <c r="AN523" s="264">
        <f t="shared" si="833"/>
        <v>0</v>
      </c>
    </row>
    <row r="524" spans="1:40">
      <c r="A524" s="145" t="s">
        <v>712</v>
      </c>
      <c r="B524" s="125" t="str">
        <f t="shared" si="827"/>
        <v>8160-07590</v>
      </c>
      <c r="C524" s="255" t="str">
        <f t="shared" si="828"/>
        <v>8160</v>
      </c>
      <c r="D524" s="256">
        <f>SUM($F524:K524)</f>
        <v>438.31</v>
      </c>
      <c r="E524" s="257">
        <f t="shared" si="829"/>
        <v>9.3275427135528707E-3</v>
      </c>
      <c r="F524" s="258">
        <f>'Div 9 history'!B524</f>
        <v>0</v>
      </c>
      <c r="G524" s="258">
        <f>'Div 9 history'!C524</f>
        <v>438.31</v>
      </c>
      <c r="H524" s="258">
        <f>'Div 9 history'!D524</f>
        <v>0</v>
      </c>
      <c r="I524" s="258">
        <f>'Div 9 history'!E524</f>
        <v>0</v>
      </c>
      <c r="J524" s="258">
        <f>'Div 9 history'!F524</f>
        <v>0</v>
      </c>
      <c r="K524" s="258">
        <f>'Div 9 history'!G524</f>
        <v>0</v>
      </c>
      <c r="L524" s="256">
        <f t="shared" si="821"/>
        <v>87.063283688302491</v>
      </c>
      <c r="M524" s="256">
        <f t="shared" si="821"/>
        <v>82.865889467203701</v>
      </c>
      <c r="N524" s="256">
        <f t="shared" si="821"/>
        <v>100.58822062295415</v>
      </c>
      <c r="O524" s="256">
        <f t="shared" si="821"/>
        <v>127.82464534652854</v>
      </c>
      <c r="P524" s="256">
        <f t="shared" si="821"/>
        <v>81.933135195848422</v>
      </c>
      <c r="Q524" s="256">
        <f t="shared" si="821"/>
        <v>722.10104671240902</v>
      </c>
      <c r="R524" s="256">
        <f t="shared" si="821"/>
        <v>72.973657317772336</v>
      </c>
      <c r="S524" s="256">
        <f t="shared" si="821"/>
        <v>83.473485599564526</v>
      </c>
      <c r="T524" s="256">
        <f t="shared" si="821"/>
        <v>67.437014513861641</v>
      </c>
      <c r="U524" s="256">
        <f t="shared" si="821"/>
        <v>71.487220110940555</v>
      </c>
      <c r="V524" s="256">
        <f t="shared" si="822"/>
        <v>62.563559996884521</v>
      </c>
      <c r="W524" s="256">
        <f t="shared" si="822"/>
        <v>80.375062460976537</v>
      </c>
      <c r="X524" s="256">
        <f t="shared" si="822"/>
        <v>87.063283688302491</v>
      </c>
      <c r="Y524" s="256">
        <f t="shared" si="822"/>
        <v>82.865889467203701</v>
      </c>
      <c r="Z524" s="256">
        <f t="shared" si="822"/>
        <v>100.58822062295415</v>
      </c>
      <c r="AA524" s="256">
        <f t="shared" si="822"/>
        <v>127.82464534652854</v>
      </c>
      <c r="AB524" s="256">
        <f t="shared" si="822"/>
        <v>81.933135195848422</v>
      </c>
      <c r="AC524" s="256">
        <f t="shared" si="822"/>
        <v>722.10104671240902</v>
      </c>
      <c r="AD524" s="256">
        <f t="shared" si="822"/>
        <v>72.973657317772336</v>
      </c>
      <c r="AE524" s="256">
        <f t="shared" si="822"/>
        <v>83.473485599564526</v>
      </c>
      <c r="AF524" s="256">
        <f t="shared" si="822"/>
        <v>67.437014513861641</v>
      </c>
      <c r="AH524" s="264">
        <f t="shared" si="830"/>
        <v>1640.6862210332465</v>
      </c>
      <c r="AI524" s="264">
        <f t="shared" si="831"/>
        <v>1640.6862210332465</v>
      </c>
      <c r="AJ524" s="264">
        <f t="shared" si="832"/>
        <v>0</v>
      </c>
      <c r="AN524" s="264">
        <f t="shared" si="833"/>
        <v>0</v>
      </c>
    </row>
    <row r="525" spans="1:40">
      <c r="A525" s="145" t="s">
        <v>713</v>
      </c>
      <c r="B525" s="125" t="str">
        <f t="shared" si="827"/>
        <v>8560-07590</v>
      </c>
      <c r="C525" s="255" t="str">
        <f t="shared" si="828"/>
        <v>8560</v>
      </c>
      <c r="D525" s="256">
        <f>SUM($F525:K525)</f>
        <v>1159.6400000000001</v>
      </c>
      <c r="E525" s="257">
        <f t="shared" si="829"/>
        <v>2.4677948557743266E-2</v>
      </c>
      <c r="F525" s="258">
        <f>'Div 9 history'!B525</f>
        <v>0</v>
      </c>
      <c r="G525" s="258">
        <f>'Div 9 history'!C525</f>
        <v>0</v>
      </c>
      <c r="H525" s="258">
        <f>'Div 9 history'!D525</f>
        <v>0</v>
      </c>
      <c r="I525" s="258">
        <f>'Div 9 history'!E525</f>
        <v>1159.6400000000001</v>
      </c>
      <c r="J525" s="258">
        <f>'Div 9 history'!F525</f>
        <v>0</v>
      </c>
      <c r="K525" s="258">
        <f>'Div 9 history'!G525</f>
        <v>0</v>
      </c>
      <c r="L525" s="256">
        <f t="shared" si="821"/>
        <v>230.34397183797566</v>
      </c>
      <c r="M525" s="256">
        <f t="shared" si="821"/>
        <v>219.23889498699117</v>
      </c>
      <c r="N525" s="256">
        <f t="shared" si="821"/>
        <v>266.12699724670341</v>
      </c>
      <c r="O525" s="256">
        <f t="shared" si="821"/>
        <v>338.18660703531373</v>
      </c>
      <c r="P525" s="256">
        <f t="shared" si="821"/>
        <v>216.77110013121685</v>
      </c>
      <c r="Q525" s="256">
        <f t="shared" si="821"/>
        <v>1910.4680655462528</v>
      </c>
      <c r="R525" s="256">
        <f t="shared" si="821"/>
        <v>193.06694342356212</v>
      </c>
      <c r="S525" s="256">
        <f t="shared" si="821"/>
        <v>220.84641655604256</v>
      </c>
      <c r="T525" s="256">
        <f t="shared" si="821"/>
        <v>178.41860671865692</v>
      </c>
      <c r="U525" s="256">
        <f t="shared" si="821"/>
        <v>189.13426554140017</v>
      </c>
      <c r="V525" s="256">
        <f t="shared" si="822"/>
        <v>165.52487215620718</v>
      </c>
      <c r="W525" s="256">
        <f t="shared" si="822"/>
        <v>212.64889560413138</v>
      </c>
      <c r="X525" s="256">
        <f t="shared" si="822"/>
        <v>230.34397183797566</v>
      </c>
      <c r="Y525" s="256">
        <f t="shared" si="822"/>
        <v>219.23889498699117</v>
      </c>
      <c r="Z525" s="256">
        <f t="shared" si="822"/>
        <v>266.12699724670341</v>
      </c>
      <c r="AA525" s="256">
        <f t="shared" si="822"/>
        <v>338.18660703531373</v>
      </c>
      <c r="AB525" s="256">
        <f t="shared" si="822"/>
        <v>216.77110013121685</v>
      </c>
      <c r="AC525" s="256">
        <f t="shared" si="822"/>
        <v>1910.4680655462528</v>
      </c>
      <c r="AD525" s="256">
        <f t="shared" si="822"/>
        <v>193.06694342356212</v>
      </c>
      <c r="AE525" s="256">
        <f t="shared" si="822"/>
        <v>220.84641655604256</v>
      </c>
      <c r="AF525" s="256">
        <f t="shared" si="822"/>
        <v>178.41860671865692</v>
      </c>
      <c r="AH525" s="264">
        <f t="shared" si="830"/>
        <v>4340.775636784454</v>
      </c>
      <c r="AI525" s="264">
        <f t="shared" si="831"/>
        <v>4340.7756367844531</v>
      </c>
      <c r="AJ525" s="264">
        <f t="shared" si="832"/>
        <v>0</v>
      </c>
      <c r="AN525" s="264">
        <f t="shared" si="833"/>
        <v>0</v>
      </c>
    </row>
    <row r="526" spans="1:40">
      <c r="A526" s="145" t="s">
        <v>552</v>
      </c>
      <c r="B526" s="125" t="str">
        <f t="shared" si="827"/>
        <v>8700-07590</v>
      </c>
      <c r="C526" s="255" t="str">
        <f t="shared" si="828"/>
        <v>8700</v>
      </c>
      <c r="D526" s="256">
        <f>SUM($F526:K526)</f>
        <v>8337</v>
      </c>
      <c r="E526" s="257">
        <f t="shared" si="829"/>
        <v>0.17741717871572696</v>
      </c>
      <c r="F526" s="258">
        <f>'Div 9 history'!B526</f>
        <v>1330.3899999999999</v>
      </c>
      <c r="G526" s="258">
        <f>'Div 9 history'!C526</f>
        <v>1105.04</v>
      </c>
      <c r="H526" s="258">
        <f>'Div 9 history'!D526</f>
        <v>1254.3499999999999</v>
      </c>
      <c r="I526" s="258">
        <f>'Div 9 history'!E526</f>
        <v>881.07</v>
      </c>
      <c r="J526" s="258">
        <f>'Div 9 history'!F526</f>
        <v>616.61</v>
      </c>
      <c r="K526" s="258">
        <f>'Div 9 history'!G526</f>
        <v>3149.54</v>
      </c>
      <c r="L526" s="256">
        <f t="shared" si="821"/>
        <v>1656.0119461325955</v>
      </c>
      <c r="M526" s="256">
        <f t="shared" si="821"/>
        <v>1576.1742157105184</v>
      </c>
      <c r="N526" s="256">
        <f t="shared" si="821"/>
        <v>1913.2668552703994</v>
      </c>
      <c r="O526" s="256">
        <f t="shared" si="821"/>
        <v>2431.3250171203222</v>
      </c>
      <c r="P526" s="256">
        <f t="shared" si="821"/>
        <v>1558.4324978389457</v>
      </c>
      <c r="Q526" s="256">
        <f t="shared" si="821"/>
        <v>13734.928307456717</v>
      </c>
      <c r="R526" s="256">
        <f t="shared" si="821"/>
        <v>1388.0162009953413</v>
      </c>
      <c r="S526" s="256">
        <f t="shared" si="821"/>
        <v>1587.7311707320607</v>
      </c>
      <c r="T526" s="256">
        <f t="shared" si="821"/>
        <v>1282.7049120532602</v>
      </c>
      <c r="U526" s="256">
        <f t="shared" si="821"/>
        <v>1359.742999395203</v>
      </c>
      <c r="V526" s="256">
        <f t="shared" si="822"/>
        <v>1190.007984517867</v>
      </c>
      <c r="W526" s="256">
        <f t="shared" si="822"/>
        <v>1528.7967323062703</v>
      </c>
      <c r="X526" s="256">
        <f t="shared" si="822"/>
        <v>1656.0119461325955</v>
      </c>
      <c r="Y526" s="256">
        <f t="shared" si="822"/>
        <v>1576.1742157105184</v>
      </c>
      <c r="Z526" s="256">
        <f t="shared" si="822"/>
        <v>1913.2668552703994</v>
      </c>
      <c r="AA526" s="256">
        <f t="shared" si="822"/>
        <v>2431.3250171203222</v>
      </c>
      <c r="AB526" s="256">
        <f t="shared" si="822"/>
        <v>1558.4324978389457</v>
      </c>
      <c r="AC526" s="256">
        <f t="shared" si="822"/>
        <v>13734.928307456717</v>
      </c>
      <c r="AD526" s="256">
        <f t="shared" si="822"/>
        <v>1388.0162009953413</v>
      </c>
      <c r="AE526" s="256">
        <f t="shared" si="822"/>
        <v>1587.7311707320607</v>
      </c>
      <c r="AF526" s="256">
        <f t="shared" si="822"/>
        <v>1282.7049120532602</v>
      </c>
      <c r="AH526" s="264">
        <f t="shared" si="830"/>
        <v>31207.1388395295</v>
      </c>
      <c r="AI526" s="264">
        <f t="shared" si="831"/>
        <v>31207.138839529503</v>
      </c>
      <c r="AJ526" s="264">
        <f t="shared" si="832"/>
        <v>0</v>
      </c>
      <c r="AN526" s="264">
        <f t="shared" si="833"/>
        <v>0</v>
      </c>
    </row>
    <row r="527" spans="1:40">
      <c r="A527" s="145" t="s">
        <v>556</v>
      </c>
      <c r="B527" s="125" t="str">
        <f t="shared" si="827"/>
        <v>8740-07590</v>
      </c>
      <c r="C527" s="255" t="str">
        <f t="shared" si="828"/>
        <v>8740</v>
      </c>
      <c r="D527" s="256">
        <f>SUM($F527:K527)</f>
        <v>4172.5499999999993</v>
      </c>
      <c r="E527" s="257">
        <f t="shared" si="829"/>
        <v>8.8794776184515575E-2</v>
      </c>
      <c r="F527" s="258">
        <f>'Div 9 history'!B527</f>
        <v>622.35</v>
      </c>
      <c r="G527" s="258">
        <f>'Div 9 history'!C527</f>
        <v>1645.5500000000002</v>
      </c>
      <c r="H527" s="258">
        <f>'Div 9 history'!D527</f>
        <v>622.68000000000006</v>
      </c>
      <c r="I527" s="258">
        <f>'Div 9 history'!E527</f>
        <v>171.6</v>
      </c>
      <c r="J527" s="258">
        <f>'Div 9 history'!F527</f>
        <v>866.87</v>
      </c>
      <c r="K527" s="258">
        <f>'Div 9 history'!G527</f>
        <v>243.5</v>
      </c>
      <c r="L527" s="256">
        <f t="shared" si="821"/>
        <v>828.81044090626835</v>
      </c>
      <c r="M527" s="256">
        <f t="shared" si="821"/>
        <v>788.85279162323639</v>
      </c>
      <c r="N527" s="256">
        <f t="shared" si="821"/>
        <v>957.56286637381595</v>
      </c>
      <c r="O527" s="256">
        <f t="shared" si="821"/>
        <v>1216.8436128326014</v>
      </c>
      <c r="P527" s="256">
        <f t="shared" si="821"/>
        <v>779.97331400478481</v>
      </c>
      <c r="Q527" s="256">
        <f t="shared" si="821"/>
        <v>6874.136393100458</v>
      </c>
      <c r="R527" s="256">
        <f t="shared" si="821"/>
        <v>694.6823796885102</v>
      </c>
      <c r="S527" s="256">
        <f t="shared" si="821"/>
        <v>794.63688334389565</v>
      </c>
      <c r="T527" s="256">
        <f t="shared" si="821"/>
        <v>641.97557644090557</v>
      </c>
      <c r="U527" s="256">
        <f t="shared" si="821"/>
        <v>680.53204415574589</v>
      </c>
      <c r="V527" s="256">
        <f t="shared" si="822"/>
        <v>595.58208178001973</v>
      </c>
      <c r="W527" s="256">
        <f t="shared" si="822"/>
        <v>765.14103459092325</v>
      </c>
      <c r="X527" s="256">
        <f t="shared" si="822"/>
        <v>828.81044090626835</v>
      </c>
      <c r="Y527" s="256">
        <f t="shared" si="822"/>
        <v>788.85279162323639</v>
      </c>
      <c r="Z527" s="256">
        <f t="shared" si="822"/>
        <v>957.56286637381595</v>
      </c>
      <c r="AA527" s="256">
        <f t="shared" si="822"/>
        <v>1216.8436128326014</v>
      </c>
      <c r="AB527" s="256">
        <f t="shared" si="822"/>
        <v>779.97331400478481</v>
      </c>
      <c r="AC527" s="256">
        <f t="shared" si="822"/>
        <v>6874.136393100458</v>
      </c>
      <c r="AD527" s="256">
        <f t="shared" si="822"/>
        <v>694.6823796885102</v>
      </c>
      <c r="AE527" s="256">
        <f t="shared" si="822"/>
        <v>794.63688334389565</v>
      </c>
      <c r="AF527" s="256">
        <f t="shared" si="822"/>
        <v>641.97557644090557</v>
      </c>
      <c r="AH527" s="264">
        <f t="shared" si="830"/>
        <v>15618.729418841163</v>
      </c>
      <c r="AI527" s="264">
        <f t="shared" si="831"/>
        <v>15618.729418841165</v>
      </c>
      <c r="AJ527" s="264">
        <f t="shared" si="832"/>
        <v>0</v>
      </c>
      <c r="AN527" s="264">
        <f t="shared" si="833"/>
        <v>0</v>
      </c>
    </row>
    <row r="528" spans="1:40">
      <c r="A528" s="145" t="s">
        <v>714</v>
      </c>
      <c r="B528" s="125" t="str">
        <f t="shared" si="827"/>
        <v>8750-07590</v>
      </c>
      <c r="C528" s="255" t="str">
        <f t="shared" si="828"/>
        <v>8750</v>
      </c>
      <c r="D528" s="256">
        <f>SUM($F528:K528)</f>
        <v>665.25</v>
      </c>
      <c r="E528" s="257">
        <f t="shared" si="829"/>
        <v>1.4156984303782818E-2</v>
      </c>
      <c r="F528" s="258">
        <f>'Div 9 history'!B528</f>
        <v>0</v>
      </c>
      <c r="G528" s="258">
        <f>'Div 9 history'!C528</f>
        <v>536.32000000000005</v>
      </c>
      <c r="H528" s="258">
        <f>'Div 9 history'!D528</f>
        <v>128.93</v>
      </c>
      <c r="I528" s="258">
        <f>'Div 9 history'!E528</f>
        <v>0</v>
      </c>
      <c r="J528" s="258">
        <f>'Div 9 history'!F528</f>
        <v>0</v>
      </c>
      <c r="K528" s="258">
        <f>'Div 9 history'!G528</f>
        <v>0</v>
      </c>
      <c r="L528" s="256">
        <f t="shared" si="821"/>
        <v>132.14129149150881</v>
      </c>
      <c r="M528" s="256">
        <f t="shared" si="821"/>
        <v>125.77064855480656</v>
      </c>
      <c r="N528" s="256">
        <f t="shared" si="821"/>
        <v>152.6689187319939</v>
      </c>
      <c r="O528" s="256">
        <f t="shared" si="821"/>
        <v>194.00731289903973</v>
      </c>
      <c r="P528" s="256">
        <f t="shared" si="821"/>
        <v>124.35495012442827</v>
      </c>
      <c r="Q528" s="256">
        <f t="shared" si="821"/>
        <v>1095.9770968616506</v>
      </c>
      <c r="R528" s="256">
        <f t="shared" si="821"/>
        <v>110.75660042127272</v>
      </c>
      <c r="S528" s="256">
        <f t="shared" si="821"/>
        <v>126.69283451235495</v>
      </c>
      <c r="T528" s="256">
        <f t="shared" si="821"/>
        <v>102.35329767823333</v>
      </c>
      <c r="U528" s="256">
        <f t="shared" si="821"/>
        <v>108.5005434026219</v>
      </c>
      <c r="V528" s="256">
        <f t="shared" si="822"/>
        <v>94.956556519192858</v>
      </c>
      <c r="W528" s="256">
        <f t="shared" si="822"/>
        <v>121.99016746632438</v>
      </c>
      <c r="X528" s="256">
        <f t="shared" si="822"/>
        <v>132.14129149150881</v>
      </c>
      <c r="Y528" s="256">
        <f t="shared" si="822"/>
        <v>125.77064855480656</v>
      </c>
      <c r="Z528" s="256">
        <f t="shared" si="822"/>
        <v>152.6689187319939</v>
      </c>
      <c r="AA528" s="256">
        <f t="shared" si="822"/>
        <v>194.00731289903973</v>
      </c>
      <c r="AB528" s="256">
        <f t="shared" si="822"/>
        <v>124.35495012442827</v>
      </c>
      <c r="AC528" s="256">
        <f t="shared" si="822"/>
        <v>1095.9770968616506</v>
      </c>
      <c r="AD528" s="256">
        <f t="shared" si="822"/>
        <v>110.75660042127272</v>
      </c>
      <c r="AE528" s="256">
        <f t="shared" si="822"/>
        <v>126.69283451235495</v>
      </c>
      <c r="AF528" s="256">
        <f t="shared" si="822"/>
        <v>102.35329767823333</v>
      </c>
      <c r="AH528" s="264">
        <f t="shared" si="830"/>
        <v>2490.1702186634279</v>
      </c>
      <c r="AI528" s="264">
        <f t="shared" si="831"/>
        <v>2490.1702186634284</v>
      </c>
      <c r="AJ528" s="264">
        <f t="shared" si="832"/>
        <v>0</v>
      </c>
      <c r="AN528" s="264">
        <f t="shared" si="833"/>
        <v>0</v>
      </c>
    </row>
    <row r="529" spans="1:42">
      <c r="A529" s="145" t="s">
        <v>1079</v>
      </c>
      <c r="B529" s="125" t="str">
        <f t="shared" si="827"/>
        <v>8760-07590</v>
      </c>
      <c r="C529" s="255" t="str">
        <f t="shared" si="828"/>
        <v>8760</v>
      </c>
      <c r="D529" s="256">
        <f>SUM($F529:K529)</f>
        <v>0</v>
      </c>
      <c r="E529" s="257">
        <f t="shared" si="829"/>
        <v>0</v>
      </c>
      <c r="F529" s="258">
        <f>'Div 9 history'!B529</f>
        <v>0</v>
      </c>
      <c r="G529" s="258">
        <f>'Div 9 history'!C529</f>
        <v>0</v>
      </c>
      <c r="H529" s="258">
        <f>'Div 9 history'!D529</f>
        <v>0</v>
      </c>
      <c r="I529" s="258">
        <f>'Div 9 history'!E529</f>
        <v>0</v>
      </c>
      <c r="J529" s="258">
        <f>'Div 9 history'!F529</f>
        <v>0</v>
      </c>
      <c r="K529" s="258">
        <f>'Div 9 history'!G529</f>
        <v>0</v>
      </c>
      <c r="L529" s="256">
        <f t="shared" si="821"/>
        <v>0</v>
      </c>
      <c r="M529" s="256">
        <f t="shared" si="821"/>
        <v>0</v>
      </c>
      <c r="N529" s="256">
        <f t="shared" si="821"/>
        <v>0</v>
      </c>
      <c r="O529" s="256">
        <f t="shared" si="821"/>
        <v>0</v>
      </c>
      <c r="P529" s="256">
        <f t="shared" si="821"/>
        <v>0</v>
      </c>
      <c r="Q529" s="256">
        <f t="shared" si="821"/>
        <v>0</v>
      </c>
      <c r="R529" s="256">
        <f t="shared" si="821"/>
        <v>0</v>
      </c>
      <c r="S529" s="256">
        <f t="shared" si="821"/>
        <v>0</v>
      </c>
      <c r="T529" s="256">
        <f t="shared" si="821"/>
        <v>0</v>
      </c>
      <c r="U529" s="256">
        <f t="shared" si="821"/>
        <v>0</v>
      </c>
      <c r="V529" s="256">
        <f t="shared" si="822"/>
        <v>0</v>
      </c>
      <c r="W529" s="256">
        <f t="shared" si="822"/>
        <v>0</v>
      </c>
      <c r="X529" s="256">
        <f t="shared" si="822"/>
        <v>0</v>
      </c>
      <c r="Y529" s="256">
        <f t="shared" si="822"/>
        <v>0</v>
      </c>
      <c r="Z529" s="256">
        <f t="shared" si="822"/>
        <v>0</v>
      </c>
      <c r="AA529" s="256">
        <f t="shared" si="822"/>
        <v>0</v>
      </c>
      <c r="AB529" s="256">
        <f t="shared" si="822"/>
        <v>0</v>
      </c>
      <c r="AC529" s="256">
        <f t="shared" si="822"/>
        <v>0</v>
      </c>
      <c r="AD529" s="256">
        <f t="shared" si="822"/>
        <v>0</v>
      </c>
      <c r="AE529" s="256">
        <f t="shared" si="822"/>
        <v>0</v>
      </c>
      <c r="AF529" s="256">
        <f t="shared" si="822"/>
        <v>0</v>
      </c>
      <c r="AH529" s="264">
        <f t="shared" si="830"/>
        <v>0</v>
      </c>
      <c r="AI529" s="264">
        <f t="shared" si="831"/>
        <v>0</v>
      </c>
      <c r="AJ529" s="264">
        <f t="shared" si="832"/>
        <v>0</v>
      </c>
      <c r="AN529" s="264">
        <f t="shared" si="833"/>
        <v>0</v>
      </c>
    </row>
    <row r="530" spans="1:42">
      <c r="A530" s="145" t="s">
        <v>715</v>
      </c>
      <c r="B530" s="125" t="str">
        <f t="shared" si="827"/>
        <v>8780-07590</v>
      </c>
      <c r="C530" s="255" t="str">
        <f t="shared" si="828"/>
        <v>8780</v>
      </c>
      <c r="D530" s="256">
        <f>SUM($F530:K530)</f>
        <v>211.11</v>
      </c>
      <c r="E530" s="257">
        <f t="shared" si="829"/>
        <v>4.492568141858836E-3</v>
      </c>
      <c r="F530" s="258">
        <f>'Div 9 history'!B530</f>
        <v>211.11</v>
      </c>
      <c r="G530" s="258">
        <f>'Div 9 history'!C530</f>
        <v>0</v>
      </c>
      <c r="H530" s="258">
        <f>'Div 9 history'!D530</f>
        <v>0</v>
      </c>
      <c r="I530" s="258">
        <f>'Div 9 history'!E530</f>
        <v>0</v>
      </c>
      <c r="J530" s="258">
        <f>'Div 9 history'!F530</f>
        <v>0</v>
      </c>
      <c r="K530" s="258">
        <f>'Div 9 history'!G530</f>
        <v>0</v>
      </c>
      <c r="L530" s="256">
        <f t="shared" ref="L530:T534" si="834">$E530*L$535</f>
        <v>41.933631036110377</v>
      </c>
      <c r="M530" s="256">
        <f t="shared" si="834"/>
        <v>39.911975372273901</v>
      </c>
      <c r="N530" s="256">
        <f t="shared" si="834"/>
        <v>48.447854841805686</v>
      </c>
      <c r="O530" s="256">
        <f t="shared" si="834"/>
        <v>61.566153816033491</v>
      </c>
      <c r="P530" s="256">
        <f t="shared" si="834"/>
        <v>39.462718558088014</v>
      </c>
      <c r="Q530" s="256">
        <f t="shared" si="834"/>
        <v>347.79665527014367</v>
      </c>
      <c r="R530" s="256">
        <f t="shared" si="834"/>
        <v>35.147427155106932</v>
      </c>
      <c r="S530" s="256">
        <f t="shared" si="834"/>
        <v>40.204621261034582</v>
      </c>
      <c r="T530" s="256">
        <f t="shared" si="834"/>
        <v>32.480728557462363</v>
      </c>
      <c r="U530" s="256">
        <f t="shared" ref="U530:AF534" si="835">$E530*U$535</f>
        <v>34.431491496020307</v>
      </c>
      <c r="V530" s="256">
        <f t="shared" si="835"/>
        <v>30.133451554703957</v>
      </c>
      <c r="W530" s="256">
        <f t="shared" si="835"/>
        <v>38.712279975671912</v>
      </c>
      <c r="X530" s="256">
        <f t="shared" si="835"/>
        <v>41.933631036110377</v>
      </c>
      <c r="Y530" s="256">
        <f t="shared" si="835"/>
        <v>39.911975372273901</v>
      </c>
      <c r="Z530" s="256">
        <f t="shared" si="835"/>
        <v>48.447854841805686</v>
      </c>
      <c r="AA530" s="256">
        <f t="shared" si="835"/>
        <v>61.566153816033491</v>
      </c>
      <c r="AB530" s="256">
        <f t="shared" si="835"/>
        <v>39.462718558088014</v>
      </c>
      <c r="AC530" s="256">
        <f t="shared" si="835"/>
        <v>347.79665527014367</v>
      </c>
      <c r="AD530" s="256">
        <f t="shared" si="835"/>
        <v>35.147427155106932</v>
      </c>
      <c r="AE530" s="256">
        <f t="shared" si="835"/>
        <v>40.204621261034582</v>
      </c>
      <c r="AF530" s="256">
        <f t="shared" si="835"/>
        <v>32.480728557462363</v>
      </c>
      <c r="AH530" s="264">
        <f t="shared" si="830"/>
        <v>790.22898889445514</v>
      </c>
      <c r="AI530" s="264">
        <f t="shared" si="831"/>
        <v>790.22898889445526</v>
      </c>
      <c r="AJ530" s="264">
        <f t="shared" si="832"/>
        <v>0</v>
      </c>
      <c r="AN530" s="264">
        <f t="shared" si="833"/>
        <v>0</v>
      </c>
    </row>
    <row r="531" spans="1:42">
      <c r="A531" s="145" t="s">
        <v>1080</v>
      </c>
      <c r="B531" s="125" t="str">
        <f t="shared" si="827"/>
        <v>8800-07590</v>
      </c>
      <c r="C531" s="255" t="str">
        <f t="shared" si="828"/>
        <v>8800</v>
      </c>
      <c r="D531" s="256">
        <f>SUM($F531:K531)</f>
        <v>0</v>
      </c>
      <c r="E531" s="257">
        <f t="shared" si="829"/>
        <v>0</v>
      </c>
      <c r="F531" s="258">
        <f>'Div 9 history'!B531</f>
        <v>0</v>
      </c>
      <c r="G531" s="258">
        <f>'Div 9 history'!C531</f>
        <v>0</v>
      </c>
      <c r="H531" s="258">
        <f>'Div 9 history'!D531</f>
        <v>0</v>
      </c>
      <c r="I531" s="258">
        <f>'Div 9 history'!E531</f>
        <v>0</v>
      </c>
      <c r="J531" s="258">
        <f>'Div 9 history'!F531</f>
        <v>0</v>
      </c>
      <c r="K531" s="258">
        <f>'Div 9 history'!G531</f>
        <v>0</v>
      </c>
      <c r="L531" s="256">
        <f t="shared" si="834"/>
        <v>0</v>
      </c>
      <c r="M531" s="256">
        <f t="shared" si="834"/>
        <v>0</v>
      </c>
      <c r="N531" s="256">
        <f t="shared" si="834"/>
        <v>0</v>
      </c>
      <c r="O531" s="256">
        <f t="shared" si="834"/>
        <v>0</v>
      </c>
      <c r="P531" s="256">
        <f t="shared" si="834"/>
        <v>0</v>
      </c>
      <c r="Q531" s="256">
        <f t="shared" si="834"/>
        <v>0</v>
      </c>
      <c r="R531" s="256">
        <f t="shared" si="834"/>
        <v>0</v>
      </c>
      <c r="S531" s="256">
        <f t="shared" si="834"/>
        <v>0</v>
      </c>
      <c r="T531" s="256">
        <f t="shared" si="834"/>
        <v>0</v>
      </c>
      <c r="U531" s="256">
        <f t="shared" si="835"/>
        <v>0</v>
      </c>
      <c r="V531" s="256">
        <f t="shared" si="835"/>
        <v>0</v>
      </c>
      <c r="W531" s="256">
        <f t="shared" si="835"/>
        <v>0</v>
      </c>
      <c r="X531" s="256">
        <f t="shared" si="835"/>
        <v>0</v>
      </c>
      <c r="Y531" s="256">
        <f t="shared" si="835"/>
        <v>0</v>
      </c>
      <c r="Z531" s="256">
        <f t="shared" si="835"/>
        <v>0</v>
      </c>
      <c r="AA531" s="256">
        <f t="shared" si="835"/>
        <v>0</v>
      </c>
      <c r="AB531" s="256">
        <f t="shared" si="835"/>
        <v>0</v>
      </c>
      <c r="AC531" s="256">
        <f t="shared" si="835"/>
        <v>0</v>
      </c>
      <c r="AD531" s="256">
        <f t="shared" si="835"/>
        <v>0</v>
      </c>
      <c r="AE531" s="256">
        <f t="shared" si="835"/>
        <v>0</v>
      </c>
      <c r="AF531" s="256">
        <f t="shared" si="835"/>
        <v>0</v>
      </c>
      <c r="AH531" s="264">
        <f t="shared" si="830"/>
        <v>0</v>
      </c>
      <c r="AI531" s="264">
        <f t="shared" si="831"/>
        <v>0</v>
      </c>
      <c r="AJ531" s="264">
        <f t="shared" si="832"/>
        <v>0</v>
      </c>
      <c r="AN531" s="264">
        <f t="shared" si="833"/>
        <v>0</v>
      </c>
    </row>
    <row r="532" spans="1:42">
      <c r="A532" s="145" t="s">
        <v>1081</v>
      </c>
      <c r="B532" s="125" t="str">
        <f t="shared" si="827"/>
        <v>8810-07590</v>
      </c>
      <c r="C532" s="255" t="str">
        <f t="shared" si="828"/>
        <v>8810</v>
      </c>
      <c r="D532" s="256">
        <f>SUM($F532:K532)</f>
        <v>0</v>
      </c>
      <c r="E532" s="257">
        <f t="shared" si="829"/>
        <v>0</v>
      </c>
      <c r="F532" s="258">
        <f>'Div 9 history'!B532</f>
        <v>0</v>
      </c>
      <c r="G532" s="258">
        <f>'Div 9 history'!C532</f>
        <v>0</v>
      </c>
      <c r="H532" s="258">
        <f>'Div 9 history'!D532</f>
        <v>0</v>
      </c>
      <c r="I532" s="258">
        <f>'Div 9 history'!E532</f>
        <v>0</v>
      </c>
      <c r="J532" s="258">
        <f>'Div 9 history'!F532</f>
        <v>0</v>
      </c>
      <c r="K532" s="258">
        <f>'Div 9 history'!G532</f>
        <v>0</v>
      </c>
      <c r="L532" s="256">
        <f t="shared" si="834"/>
        <v>0</v>
      </c>
      <c r="M532" s="256">
        <f t="shared" si="834"/>
        <v>0</v>
      </c>
      <c r="N532" s="256">
        <f t="shared" si="834"/>
        <v>0</v>
      </c>
      <c r="O532" s="256">
        <f t="shared" si="834"/>
        <v>0</v>
      </c>
      <c r="P532" s="256">
        <f t="shared" si="834"/>
        <v>0</v>
      </c>
      <c r="Q532" s="256">
        <f t="shared" si="834"/>
        <v>0</v>
      </c>
      <c r="R532" s="256">
        <f t="shared" si="834"/>
        <v>0</v>
      </c>
      <c r="S532" s="256">
        <f t="shared" si="834"/>
        <v>0</v>
      </c>
      <c r="T532" s="256">
        <f t="shared" si="834"/>
        <v>0</v>
      </c>
      <c r="U532" s="256">
        <f t="shared" si="835"/>
        <v>0</v>
      </c>
      <c r="V532" s="256">
        <f t="shared" si="835"/>
        <v>0</v>
      </c>
      <c r="W532" s="256">
        <f t="shared" si="835"/>
        <v>0</v>
      </c>
      <c r="X532" s="256">
        <f t="shared" si="835"/>
        <v>0</v>
      </c>
      <c r="Y532" s="256">
        <f t="shared" si="835"/>
        <v>0</v>
      </c>
      <c r="Z532" s="256">
        <f t="shared" si="835"/>
        <v>0</v>
      </c>
      <c r="AA532" s="256">
        <f t="shared" si="835"/>
        <v>0</v>
      </c>
      <c r="AB532" s="256">
        <f t="shared" si="835"/>
        <v>0</v>
      </c>
      <c r="AC532" s="256">
        <f t="shared" si="835"/>
        <v>0</v>
      </c>
      <c r="AD532" s="256">
        <f t="shared" si="835"/>
        <v>0</v>
      </c>
      <c r="AE532" s="256">
        <f t="shared" si="835"/>
        <v>0</v>
      </c>
      <c r="AF532" s="256">
        <f t="shared" si="835"/>
        <v>0</v>
      </c>
      <c r="AH532" s="264">
        <f t="shared" si="830"/>
        <v>0</v>
      </c>
      <c r="AI532" s="264">
        <f t="shared" si="831"/>
        <v>0</v>
      </c>
      <c r="AJ532" s="264">
        <f t="shared" si="832"/>
        <v>0</v>
      </c>
      <c r="AN532" s="264">
        <f t="shared" si="833"/>
        <v>0</v>
      </c>
    </row>
    <row r="533" spans="1:42">
      <c r="A533" s="145" t="s">
        <v>716</v>
      </c>
      <c r="B533" s="125" t="str">
        <f t="shared" si="827"/>
        <v>9210-07592</v>
      </c>
      <c r="C533" s="255" t="str">
        <f t="shared" si="828"/>
        <v>9210</v>
      </c>
      <c r="D533" s="256">
        <f>SUM($F533:K533)</f>
        <v>-300</v>
      </c>
      <c r="E533" s="257">
        <f t="shared" si="829"/>
        <v>-6.3842093816382497E-3</v>
      </c>
      <c r="F533" s="258">
        <f>'Div 9 history'!B533</f>
        <v>-50</v>
      </c>
      <c r="G533" s="258">
        <f>'Div 9 history'!C533</f>
        <v>-50</v>
      </c>
      <c r="H533" s="258">
        <f>'Div 9 history'!D533</f>
        <v>-50</v>
      </c>
      <c r="I533" s="258">
        <f>'Div 9 history'!E533</f>
        <v>-50</v>
      </c>
      <c r="J533" s="258">
        <f>'Div 9 history'!F533</f>
        <v>-50</v>
      </c>
      <c r="K533" s="258">
        <f>'Div 9 history'!G533</f>
        <v>-50</v>
      </c>
      <c r="L533" s="256">
        <f t="shared" si="834"/>
        <v>-59.590210368211423</v>
      </c>
      <c r="M533" s="256">
        <f t="shared" si="834"/>
        <v>-56.717316146474211</v>
      </c>
      <c r="N533" s="256">
        <f t="shared" si="834"/>
        <v>-68.847313971586885</v>
      </c>
      <c r="O533" s="256">
        <f t="shared" si="834"/>
        <v>-87.489205365970577</v>
      </c>
      <c r="P533" s="256">
        <f t="shared" si="834"/>
        <v>-56.078895208310385</v>
      </c>
      <c r="Q533" s="256">
        <f t="shared" si="834"/>
        <v>-494.23995348890674</v>
      </c>
      <c r="R533" s="256">
        <f t="shared" si="834"/>
        <v>-49.946606728871579</v>
      </c>
      <c r="S533" s="256">
        <f t="shared" si="834"/>
        <v>-57.133183545594122</v>
      </c>
      <c r="T533" s="256">
        <f t="shared" si="834"/>
        <v>-46.157067724118754</v>
      </c>
      <c r="U533" s="256">
        <f t="shared" si="835"/>
        <v>-48.929219121813709</v>
      </c>
      <c r="V533" s="256">
        <f t="shared" si="835"/>
        <v>-42.821446006400393</v>
      </c>
      <c r="W533" s="256">
        <f t="shared" si="835"/>
        <v>-55.012476873201528</v>
      </c>
      <c r="X533" s="256">
        <f t="shared" si="835"/>
        <v>-59.590210368211423</v>
      </c>
      <c r="Y533" s="256">
        <f t="shared" si="835"/>
        <v>-56.717316146474211</v>
      </c>
      <c r="Z533" s="256">
        <f t="shared" si="835"/>
        <v>-68.847313971586885</v>
      </c>
      <c r="AA533" s="256">
        <f t="shared" si="835"/>
        <v>-87.489205365970577</v>
      </c>
      <c r="AB533" s="256">
        <f t="shared" si="835"/>
        <v>-56.078895208310385</v>
      </c>
      <c r="AC533" s="256">
        <f t="shared" si="835"/>
        <v>-494.23995348890674</v>
      </c>
      <c r="AD533" s="256">
        <f t="shared" si="835"/>
        <v>-49.946606728871579</v>
      </c>
      <c r="AE533" s="256">
        <f t="shared" si="835"/>
        <v>-57.133183545594122</v>
      </c>
      <c r="AF533" s="256">
        <f t="shared" si="835"/>
        <v>-46.157067724118754</v>
      </c>
      <c r="AH533" s="264">
        <f t="shared" si="830"/>
        <v>-1122.9628945494603</v>
      </c>
      <c r="AI533" s="264">
        <f t="shared" si="831"/>
        <v>-1122.9628945494603</v>
      </c>
      <c r="AJ533" s="264">
        <f t="shared" si="832"/>
        <v>0</v>
      </c>
      <c r="AN533" s="264">
        <f t="shared" si="833"/>
        <v>0</v>
      </c>
    </row>
    <row r="534" spans="1:42">
      <c r="A534" s="145" t="s">
        <v>717</v>
      </c>
      <c r="B534" s="125" t="str">
        <f t="shared" si="827"/>
        <v>8700-09911</v>
      </c>
      <c r="C534" s="255" t="str">
        <f t="shared" si="828"/>
        <v>8700</v>
      </c>
      <c r="D534" s="256">
        <f>SUM($F534:K534)</f>
        <v>-1629.1399999999999</v>
      </c>
      <c r="E534" s="257">
        <f t="shared" si="829"/>
        <v>-3.4669236240007124E-2</v>
      </c>
      <c r="F534" s="258">
        <f>'Div 9 history'!B534</f>
        <v>-648.62</v>
      </c>
      <c r="G534" s="258">
        <f>'Div 9 history'!C534</f>
        <v>0</v>
      </c>
      <c r="H534" s="258">
        <f>'Div 9 history'!D534</f>
        <v>0</v>
      </c>
      <c r="I534" s="258">
        <f>'Div 9 history'!E534</f>
        <v>-980.52</v>
      </c>
      <c r="J534" s="258">
        <f>'Div 9 history'!F534</f>
        <v>0</v>
      </c>
      <c r="K534" s="258">
        <f>'Div 9 history'!G534</f>
        <v>0</v>
      </c>
      <c r="L534" s="256">
        <f t="shared" si="834"/>
        <v>-323.60265106422651</v>
      </c>
      <c r="M534" s="256">
        <f t="shared" si="834"/>
        <v>-308.00149475622328</v>
      </c>
      <c r="N534" s="256">
        <f t="shared" si="834"/>
        <v>-373.87304361223681</v>
      </c>
      <c r="O534" s="256">
        <f t="shared" si="834"/>
        <v>-475.10721343305761</v>
      </c>
      <c r="P534" s="256">
        <f t="shared" si="834"/>
        <v>-304.5345711322226</v>
      </c>
      <c r="Q534" s="256">
        <f t="shared" si="834"/>
        <v>-2683.9535927563916</v>
      </c>
      <c r="R534" s="256">
        <f t="shared" si="834"/>
        <v>-271.23338295424611</v>
      </c>
      <c r="S534" s="256">
        <f t="shared" si="834"/>
        <v>-310.25984880489733</v>
      </c>
      <c r="T534" s="256">
        <f t="shared" si="834"/>
        <v>-250.65441770690273</v>
      </c>
      <c r="U534" s="256">
        <f t="shared" si="835"/>
        <v>-265.70849346703864</v>
      </c>
      <c r="V534" s="256">
        <f t="shared" si="835"/>
        <v>-232.54043515622377</v>
      </c>
      <c r="W534" s="256">
        <f t="shared" si="835"/>
        <v>-298.74342191069178</v>
      </c>
      <c r="X534" s="256">
        <f t="shared" si="835"/>
        <v>-323.60265106422651</v>
      </c>
      <c r="Y534" s="256">
        <f t="shared" si="835"/>
        <v>-308.00149475622328</v>
      </c>
      <c r="Z534" s="256">
        <f t="shared" si="835"/>
        <v>-373.87304361223681</v>
      </c>
      <c r="AA534" s="256">
        <f t="shared" si="835"/>
        <v>-475.10721343305761</v>
      </c>
      <c r="AB534" s="256">
        <f t="shared" si="835"/>
        <v>-304.5345711322226</v>
      </c>
      <c r="AC534" s="256">
        <f t="shared" si="835"/>
        <v>-2683.9535927563916</v>
      </c>
      <c r="AD534" s="256">
        <f t="shared" si="835"/>
        <v>-271.23338295424611</v>
      </c>
      <c r="AE534" s="256">
        <f t="shared" si="835"/>
        <v>-310.25984880489733</v>
      </c>
      <c r="AF534" s="256">
        <f t="shared" si="835"/>
        <v>-250.65441770690273</v>
      </c>
      <c r="AH534" s="264">
        <f t="shared" si="830"/>
        <v>-6098.2125667543578</v>
      </c>
      <c r="AI534" s="264">
        <f t="shared" si="831"/>
        <v>-6098.2125667543587</v>
      </c>
      <c r="AJ534" s="264">
        <f t="shared" si="832"/>
        <v>0</v>
      </c>
      <c r="AN534" s="264">
        <f t="shared" si="833"/>
        <v>0</v>
      </c>
    </row>
    <row r="535" spans="1:42">
      <c r="A535" s="133" t="s">
        <v>32</v>
      </c>
      <c r="B535" s="48"/>
      <c r="C535" s="48"/>
      <c r="D535" s="259">
        <f>SUM(D514:D534)</f>
        <v>46990.939999999988</v>
      </c>
      <c r="E535" s="266">
        <f>SUM(E514:E534)</f>
        <v>1</v>
      </c>
      <c r="F535" s="259">
        <f>SUM(F514:F534)</f>
        <v>7823.46</v>
      </c>
      <c r="G535" s="259">
        <f t="shared" ref="G535:K535" si="836">SUM(G514:G534)</f>
        <v>8949.14</v>
      </c>
      <c r="H535" s="259">
        <f t="shared" si="836"/>
        <v>7229.880000000001</v>
      </c>
      <c r="I535" s="259">
        <f t="shared" si="836"/>
        <v>7664.1</v>
      </c>
      <c r="J535" s="259">
        <f t="shared" si="836"/>
        <v>6707.4</v>
      </c>
      <c r="K535" s="259">
        <f t="shared" si="836"/>
        <v>8616.9599999999991</v>
      </c>
      <c r="L535" s="262">
        <f>'FY21 OM Budget'!H158</f>
        <v>9334</v>
      </c>
      <c r="M535" s="262">
        <f>'FY21 OM Budget'!I158</f>
        <v>8884</v>
      </c>
      <c r="N535" s="262">
        <f>'FY21 OM Budget'!J158</f>
        <v>10784</v>
      </c>
      <c r="O535" s="262">
        <f>'FY21 OM Budget'!K158</f>
        <v>13704</v>
      </c>
      <c r="P535" s="262">
        <f>'FY21 OM Budget'!L158</f>
        <v>8784</v>
      </c>
      <c r="Q535" s="262">
        <f>'FY21 OM Budget'!M158</f>
        <v>77416</v>
      </c>
      <c r="R535" s="263">
        <f t="shared" ref="R535" si="837">F535*(1+R$4)</f>
        <v>7823.46</v>
      </c>
      <c r="S535" s="263">
        <f t="shared" ref="S535" si="838">G535*(1+S$4)</f>
        <v>8949.14</v>
      </c>
      <c r="T535" s="263">
        <f t="shared" ref="T535" si="839">H535*(1+T$4)</f>
        <v>7229.880000000001</v>
      </c>
      <c r="U535" s="263">
        <f t="shared" ref="U535" si="840">I535*(1+U$4)</f>
        <v>7664.1</v>
      </c>
      <c r="V535" s="263">
        <f t="shared" ref="V535" si="841">J535*(1+V$4)</f>
        <v>6707.4</v>
      </c>
      <c r="W535" s="263">
        <f t="shared" ref="W535" si="842">K535*(1+W$4)</f>
        <v>8616.9599999999991</v>
      </c>
      <c r="X535" s="263">
        <f t="shared" ref="X535" si="843">L535*(1+X$4)</f>
        <v>9334</v>
      </c>
      <c r="Y535" s="263">
        <f t="shared" ref="Y535" si="844">M535*(1+Y$4)</f>
        <v>8884</v>
      </c>
      <c r="Z535" s="263">
        <f t="shared" ref="Z535" si="845">N535*(1+Z$4)</f>
        <v>10784</v>
      </c>
      <c r="AA535" s="263">
        <f t="shared" ref="AA535" si="846">O535*(1+AA$4)</f>
        <v>13704</v>
      </c>
      <c r="AB535" s="263">
        <f t="shared" ref="AB535" si="847">P535*(1+AB$4)</f>
        <v>8784</v>
      </c>
      <c r="AC535" s="263">
        <f t="shared" ref="AC535" si="848">Q535*(1+AC$4)</f>
        <v>77416</v>
      </c>
      <c r="AD535" s="263">
        <f t="shared" ref="AD535" si="849">R535*(1+AD$4)</f>
        <v>7823.46</v>
      </c>
      <c r="AE535" s="263">
        <f t="shared" ref="AE535" si="850">S535*(1+AE$4)</f>
        <v>8949.14</v>
      </c>
      <c r="AF535" s="263">
        <f t="shared" ref="AF535" si="851">T535*(1+AF$4)</f>
        <v>7229.880000000001</v>
      </c>
      <c r="AH535" s="264">
        <f>SUM(F535:Q535)</f>
        <v>175896.94</v>
      </c>
      <c r="AI535" s="264">
        <f>SUM(U535:AF535)</f>
        <v>175896.94</v>
      </c>
      <c r="AJ535" s="264">
        <f t="shared" si="825"/>
        <v>0</v>
      </c>
    </row>
    <row r="536" spans="1:42">
      <c r="A536" s="146"/>
      <c r="D536" s="256">
        <f>D535-SUM(F535:K535)</f>
        <v>0</v>
      </c>
      <c r="F536" s="256">
        <f>F535-'Div 9 history'!B535</f>
        <v>0</v>
      </c>
      <c r="G536" s="256">
        <f>G535-'Div 9 history'!C535</f>
        <v>0</v>
      </c>
      <c r="H536" s="256">
        <f>H535-'Div 9 history'!D535</f>
        <v>0</v>
      </c>
      <c r="I536" s="256">
        <f>I535-'Div 9 history'!E535</f>
        <v>0</v>
      </c>
      <c r="J536" s="256">
        <f>J535-'Div 9 history'!F535</f>
        <v>0</v>
      </c>
      <c r="K536" s="256">
        <f>K535-'Div 9 history'!G535</f>
        <v>0</v>
      </c>
      <c r="L536" s="256">
        <f t="shared" ref="L536:U536" si="852">L535-SUM(L514:L534)</f>
        <v>0</v>
      </c>
      <c r="M536" s="256">
        <f t="shared" ref="M536" si="853">M535-SUM(M514:M534)</f>
        <v>0</v>
      </c>
      <c r="N536" s="256">
        <f t="shared" ref="N536" si="854">N535-SUM(N514:N534)</f>
        <v>0</v>
      </c>
      <c r="O536" s="256">
        <f t="shared" ref="O536" si="855">O535-SUM(O514:O534)</f>
        <v>0</v>
      </c>
      <c r="P536" s="256">
        <f t="shared" ref="P536" si="856">P535-SUM(P514:P534)</f>
        <v>0</v>
      </c>
      <c r="Q536" s="256">
        <f t="shared" ref="Q536" si="857">Q535-SUM(Q514:Q534)</f>
        <v>0</v>
      </c>
      <c r="R536" s="256">
        <f t="shared" ref="R536" si="858">R535-SUM(R514:R534)</f>
        <v>0</v>
      </c>
      <c r="S536" s="256">
        <f t="shared" ref="S536" si="859">S535-SUM(S514:S534)</f>
        <v>0</v>
      </c>
      <c r="T536" s="256">
        <f t="shared" ref="T536" si="860">T535-SUM(T514:T534)</f>
        <v>0</v>
      </c>
      <c r="U536" s="256">
        <f t="shared" si="852"/>
        <v>0</v>
      </c>
      <c r="V536" s="256">
        <f t="shared" ref="V536" si="861">V535-SUM(V514:V534)</f>
        <v>0</v>
      </c>
      <c r="W536" s="256">
        <f t="shared" ref="W536" si="862">W535-SUM(W514:W534)</f>
        <v>0</v>
      </c>
      <c r="X536" s="256">
        <f t="shared" ref="X536" si="863">X535-SUM(X514:X534)</f>
        <v>0</v>
      </c>
      <c r="Y536" s="256">
        <f t="shared" ref="Y536" si="864">Y535-SUM(Y514:Y534)</f>
        <v>0</v>
      </c>
      <c r="Z536" s="256">
        <f t="shared" ref="Z536" si="865">Z535-SUM(Z514:Z534)</f>
        <v>0</v>
      </c>
      <c r="AA536" s="256">
        <f t="shared" ref="AA536" si="866">AA535-SUM(AA514:AA534)</f>
        <v>0</v>
      </c>
      <c r="AB536" s="256">
        <f t="shared" ref="AB536" si="867">AB535-SUM(AB514:AB534)</f>
        <v>0</v>
      </c>
      <c r="AC536" s="256">
        <f t="shared" ref="AC536" si="868">AC535-SUM(AC514:AC534)</f>
        <v>0</v>
      </c>
      <c r="AD536" s="256">
        <f t="shared" ref="AD536" si="869">AD535-SUM(AD514:AD534)</f>
        <v>0</v>
      </c>
      <c r="AE536" s="256">
        <f t="shared" ref="AE536" si="870">AE535-SUM(AE514:AE534)</f>
        <v>0</v>
      </c>
      <c r="AF536" s="256">
        <f t="shared" ref="AF536" si="871">AF535-SUM(AF514:AF534)</f>
        <v>0</v>
      </c>
    </row>
    <row r="537" spans="1:42" ht="13.5" thickBot="1">
      <c r="A537" s="8" t="s">
        <v>33</v>
      </c>
      <c r="B537" s="48"/>
      <c r="C537" s="48"/>
      <c r="F537" s="278">
        <f>F535+F512+F509+F487+F466+F424+F407+F390+F385+F363+F327+F321+F251+F197+F143+F131+F91+F70</f>
        <v>1237497.3299999998</v>
      </c>
      <c r="G537" s="278">
        <f t="shared" ref="G537:K537" si="872">G535+G512+G509+G487+G466+G424+G407+G390+G385+G363+G327+G321+G251+G197+G143+G131+G91+G70</f>
        <v>1226116.2200000002</v>
      </c>
      <c r="H537" s="278">
        <f t="shared" si="872"/>
        <v>1250262.6999999997</v>
      </c>
      <c r="I537" s="278">
        <f t="shared" si="872"/>
        <v>1222005.3000000003</v>
      </c>
      <c r="J537" s="278">
        <f t="shared" si="872"/>
        <v>1287606.92</v>
      </c>
      <c r="K537" s="278">
        <f t="shared" si="872"/>
        <v>1521532.85</v>
      </c>
      <c r="L537" s="279">
        <f t="shared" ref="L537" si="873">L70+L91+L131+L143+L197+L251+L321+L327+L363+L385+L407+L424+L466+L487+L509+L512+L535</f>
        <v>1382342.3299999998</v>
      </c>
      <c r="M537" s="279">
        <f t="shared" ref="M537:Q537" si="874">M70+M91+M131+M143+M197+M251+M321+M327+M363+M385+M407+M424+M466+M487+M509+M512+M535</f>
        <v>1407956.8699999999</v>
      </c>
      <c r="N537" s="279">
        <f t="shared" si="874"/>
        <v>1444772.0300000003</v>
      </c>
      <c r="O537" s="279">
        <f t="shared" si="874"/>
        <v>1410393.8800000001</v>
      </c>
      <c r="P537" s="279">
        <f t="shared" si="874"/>
        <v>1368759.49</v>
      </c>
      <c r="Q537" s="279">
        <f t="shared" si="874"/>
        <v>1374222.9900000005</v>
      </c>
      <c r="R537" s="280">
        <f t="shared" ref="R537:T537" si="875">R70+R91+R131+R143+R197+R251+R321+R327+R363+R385+R390+R407+R424+R466+R487+R509+R512+R535</f>
        <v>1253399.9603102729</v>
      </c>
      <c r="S537" s="280">
        <f t="shared" si="875"/>
        <v>1241806.7623456293</v>
      </c>
      <c r="T537" s="280">
        <f t="shared" si="875"/>
        <v>1268246.7278128634</v>
      </c>
      <c r="U537" s="280">
        <f t="shared" ref="U537" si="876">U70+U91+U131+U143+U197+U251+U321+U327+U363+U385+U390+U407+U424+U466+U487+U509+U512+U535</f>
        <v>1165188.5757314549</v>
      </c>
      <c r="V537" s="280">
        <f t="shared" ref="V537:AF537" si="877">V70+V91+V131+V143+V197+V251+V321+V327+V363+V385+V390+V407+V424+V466+V487+V509+V512+V535</f>
        <v>1216714.2810393774</v>
      </c>
      <c r="W537" s="280">
        <f t="shared" si="877"/>
        <v>1362319.9646871646</v>
      </c>
      <c r="X537" s="280">
        <f t="shared" si="877"/>
        <v>1361657.7203961443</v>
      </c>
      <c r="Y537" s="280">
        <f t="shared" si="877"/>
        <v>1382479.4040793225</v>
      </c>
      <c r="Z537" s="280">
        <f t="shared" si="877"/>
        <v>1428999.0642866145</v>
      </c>
      <c r="AA537" s="280">
        <f t="shared" si="877"/>
        <v>1395888.3341557893</v>
      </c>
      <c r="AB537" s="280">
        <f t="shared" si="877"/>
        <v>1355573.2331987978</v>
      </c>
      <c r="AC537" s="280">
        <f t="shared" si="877"/>
        <v>1358863.055889769</v>
      </c>
      <c r="AD537" s="280">
        <f t="shared" si="877"/>
        <v>1235884.4588689299</v>
      </c>
      <c r="AE537" s="280">
        <f t="shared" si="877"/>
        <v>1216015.4757862568</v>
      </c>
      <c r="AF537" s="280">
        <f t="shared" si="877"/>
        <v>1227390.032769847</v>
      </c>
      <c r="AH537" s="264">
        <f>SUM(F537:Q537)</f>
        <v>16133468.910000002</v>
      </c>
      <c r="AI537" s="264">
        <f>SUM(U537:AF537)</f>
        <v>15706973.600889469</v>
      </c>
      <c r="AJ537" s="264">
        <f t="shared" ref="AJ537:AJ538" si="878">AI537-AH537</f>
        <v>-426495.30911053345</v>
      </c>
      <c r="AL537" s="264">
        <f>SUM(AL9:AL535)</f>
        <v>90083.268979856031</v>
      </c>
      <c r="AM537" s="264">
        <f>SUM(AM9:AM535)</f>
        <v>0</v>
      </c>
      <c r="AN537" s="264">
        <f>SUM(AN9:AN535)</f>
        <v>0</v>
      </c>
      <c r="AO537" s="264">
        <f>SUM(AO9:AO535)</f>
        <v>-516578.57809039095</v>
      </c>
      <c r="AP537" s="264">
        <f>SUM(AL537:AO537)</f>
        <v>-426495.3091105349</v>
      </c>
    </row>
    <row r="538" spans="1:42" ht="13.5" thickTop="1">
      <c r="A538" s="48"/>
      <c r="B538" s="48"/>
      <c r="C538" s="48"/>
      <c r="F538" s="270">
        <f>F537-'Div 9 history'!B537</f>
        <v>0</v>
      </c>
      <c r="G538" s="270">
        <f>G537-'Div 9 history'!C537</f>
        <v>0</v>
      </c>
      <c r="H538" s="270">
        <f>H537-'Div 9 history'!D537</f>
        <v>0</v>
      </c>
      <c r="I538" s="270">
        <f>I537-'Div 9 history'!E537</f>
        <v>0</v>
      </c>
      <c r="J538" s="270">
        <f>J537-'Div 9 history'!F537</f>
        <v>0</v>
      </c>
      <c r="K538" s="270">
        <f>K537-'Div 9 history'!G537</f>
        <v>0</v>
      </c>
      <c r="L538" s="256">
        <f>L537-'FY21 OM Budget'!H160</f>
        <v>0</v>
      </c>
      <c r="M538" s="256">
        <f>M537-'FY21 OM Budget'!I160</f>
        <v>0</v>
      </c>
      <c r="N538" s="256">
        <f>N537-'FY21 OM Budget'!J160</f>
        <v>0</v>
      </c>
      <c r="O538" s="256">
        <f>O537-'FY21 OM Budget'!K160</f>
        <v>0</v>
      </c>
      <c r="P538" s="256">
        <f>P537-'FY21 OM Budget'!L160</f>
        <v>0</v>
      </c>
      <c r="Q538" s="256">
        <f>Q537-'FY21 OM Budget'!M160</f>
        <v>0</v>
      </c>
      <c r="R538" s="243"/>
      <c r="S538" s="243"/>
      <c r="T538" s="243"/>
      <c r="U538" s="285">
        <f>'[19]C.2.2-F 09'!D102</f>
        <v>1090878.6181110744</v>
      </c>
      <c r="V538" s="285">
        <f>'[19]C.2.2-F 09'!E102</f>
        <v>1023854.7360053363</v>
      </c>
      <c r="W538" s="285">
        <f>'[19]C.2.2-F 09'!F102</f>
        <v>1199348.3631700487</v>
      </c>
      <c r="X538" s="285">
        <f>'[19]C.2.2-F 09'!G102</f>
        <v>1227443.4440062188</v>
      </c>
      <c r="Y538" s="285">
        <f>'[19]C.2.2-F 09'!H102</f>
        <v>1362182.5005613882</v>
      </c>
      <c r="Z538" s="285">
        <f>'[19]C.2.2-F 09'!I102</f>
        <v>1200161.734564479</v>
      </c>
      <c r="AA538" s="285">
        <f>'[19]C.2.2-F 09'!J102</f>
        <v>1310187.7858706554</v>
      </c>
      <c r="AB538" s="285">
        <f>'[19]C.2.2-F 09'!K102</f>
        <v>1155444.5284203952</v>
      </c>
      <c r="AC538" s="285">
        <f>'[19]C.2.2-F 09'!L102</f>
        <v>2791199.9127810965</v>
      </c>
      <c r="AD538" s="285">
        <f>'[19]C.2.2-F 09'!M102</f>
        <v>1148673.0479170671</v>
      </c>
      <c r="AE538" s="285">
        <f>'[19]C.2.2-F 09'!N102</f>
        <v>844701.17138431198</v>
      </c>
      <c r="AF538" s="285">
        <f>'[19]C.2.2-F 09'!O102</f>
        <v>1109596.9540405683</v>
      </c>
      <c r="AH538" s="264">
        <f>SUM(AH9:AH535)</f>
        <v>32266937.820000004</v>
      </c>
      <c r="AI538" s="264">
        <f>SUM(AI9:AI535)</f>
        <v>31413947.20177893</v>
      </c>
      <c r="AJ538" s="264">
        <f t="shared" si="878"/>
        <v>-852990.61822107434</v>
      </c>
      <c r="AP538" s="264">
        <f>AJ537-AP537</f>
        <v>1.4551915228366852E-9</v>
      </c>
    </row>
    <row r="539" spans="1:42">
      <c r="F539" s="264">
        <f t="shared" ref="F539:AF539" si="879">F537-F632</f>
        <v>0</v>
      </c>
      <c r="G539" s="264">
        <f t="shared" si="879"/>
        <v>0</v>
      </c>
      <c r="H539" s="264">
        <f t="shared" si="879"/>
        <v>0</v>
      </c>
      <c r="I539" s="264">
        <f t="shared" si="879"/>
        <v>0</v>
      </c>
      <c r="J539" s="264">
        <f t="shared" si="879"/>
        <v>0</v>
      </c>
      <c r="K539" s="264">
        <f t="shared" si="879"/>
        <v>0</v>
      </c>
      <c r="L539" s="264">
        <f t="shared" si="879"/>
        <v>0</v>
      </c>
      <c r="M539" s="264">
        <f t="shared" si="879"/>
        <v>0</v>
      </c>
      <c r="N539" s="264">
        <f t="shared" si="879"/>
        <v>0</v>
      </c>
      <c r="O539" s="264">
        <f t="shared" si="879"/>
        <v>0</v>
      </c>
      <c r="P539" s="264">
        <f t="shared" si="879"/>
        <v>0</v>
      </c>
      <c r="Q539" s="264">
        <f t="shared" si="879"/>
        <v>0</v>
      </c>
      <c r="R539" s="264">
        <f t="shared" si="879"/>
        <v>0</v>
      </c>
      <c r="S539" s="264">
        <f t="shared" si="879"/>
        <v>0</v>
      </c>
      <c r="T539" s="264">
        <f t="shared" si="879"/>
        <v>0</v>
      </c>
      <c r="U539" s="264">
        <f t="shared" si="879"/>
        <v>0</v>
      </c>
      <c r="V539" s="264">
        <f t="shared" si="879"/>
        <v>0</v>
      </c>
      <c r="W539" s="264">
        <f t="shared" si="879"/>
        <v>0</v>
      </c>
      <c r="X539" s="264">
        <f t="shared" si="879"/>
        <v>0</v>
      </c>
      <c r="Y539" s="264">
        <f t="shared" si="879"/>
        <v>0</v>
      </c>
      <c r="Z539" s="264">
        <f t="shared" si="879"/>
        <v>0</v>
      </c>
      <c r="AA539" s="264">
        <f t="shared" si="879"/>
        <v>0</v>
      </c>
      <c r="AB539" s="264">
        <f t="shared" si="879"/>
        <v>0</v>
      </c>
      <c r="AC539" s="264">
        <f t="shared" si="879"/>
        <v>0</v>
      </c>
      <c r="AD539" s="264">
        <f t="shared" si="879"/>
        <v>0</v>
      </c>
      <c r="AE539" s="264">
        <f t="shared" si="879"/>
        <v>0</v>
      </c>
      <c r="AF539" s="264">
        <f t="shared" si="879"/>
        <v>0</v>
      </c>
    </row>
    <row r="540" spans="1:42">
      <c r="F540" s="187"/>
      <c r="G540" s="187"/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</row>
    <row r="541" spans="1:42">
      <c r="A541" s="125" t="s">
        <v>830</v>
      </c>
      <c r="B541" s="171" t="s">
        <v>883</v>
      </c>
      <c r="C541" s="171"/>
      <c r="E541" s="193"/>
      <c r="F541" s="270">
        <f>F115</f>
        <v>0</v>
      </c>
      <c r="G541" s="270">
        <f t="shared" ref="G541:AF541" si="880">G115</f>
        <v>0</v>
      </c>
      <c r="H541" s="270">
        <f t="shared" si="880"/>
        <v>0</v>
      </c>
      <c r="I541" s="270">
        <f t="shared" si="880"/>
        <v>0</v>
      </c>
      <c r="J541" s="270">
        <f t="shared" si="880"/>
        <v>0</v>
      </c>
      <c r="K541" s="270">
        <f t="shared" si="880"/>
        <v>0</v>
      </c>
      <c r="L541" s="270">
        <f t="shared" si="880"/>
        <v>0</v>
      </c>
      <c r="M541" s="270">
        <f t="shared" si="880"/>
        <v>0</v>
      </c>
      <c r="N541" s="270">
        <f t="shared" si="880"/>
        <v>0</v>
      </c>
      <c r="O541" s="270">
        <f t="shared" si="880"/>
        <v>0</v>
      </c>
      <c r="P541" s="270">
        <f t="shared" si="880"/>
        <v>0</v>
      </c>
      <c r="Q541" s="270">
        <f t="shared" si="880"/>
        <v>0</v>
      </c>
      <c r="R541" s="270">
        <f t="shared" si="880"/>
        <v>0</v>
      </c>
      <c r="S541" s="270">
        <f t="shared" si="880"/>
        <v>0</v>
      </c>
      <c r="T541" s="270">
        <f t="shared" si="880"/>
        <v>0</v>
      </c>
      <c r="U541" s="270">
        <f t="shared" si="880"/>
        <v>0</v>
      </c>
      <c r="V541" s="270">
        <f t="shared" si="880"/>
        <v>0</v>
      </c>
      <c r="W541" s="270">
        <f t="shared" si="880"/>
        <v>0</v>
      </c>
      <c r="X541" s="270">
        <f t="shared" si="880"/>
        <v>0</v>
      </c>
      <c r="Y541" s="270">
        <f t="shared" si="880"/>
        <v>0</v>
      </c>
      <c r="Z541" s="270">
        <f t="shared" si="880"/>
        <v>0</v>
      </c>
      <c r="AA541" s="270">
        <f t="shared" si="880"/>
        <v>0</v>
      </c>
      <c r="AB541" s="270">
        <f t="shared" si="880"/>
        <v>0</v>
      </c>
      <c r="AC541" s="270">
        <f t="shared" si="880"/>
        <v>0</v>
      </c>
      <c r="AD541" s="270">
        <f t="shared" si="880"/>
        <v>0</v>
      </c>
      <c r="AE541" s="270">
        <f t="shared" si="880"/>
        <v>0</v>
      </c>
      <c r="AF541" s="270">
        <f t="shared" si="880"/>
        <v>0</v>
      </c>
    </row>
    <row r="542" spans="1:42">
      <c r="A542" s="125" t="s">
        <v>831</v>
      </c>
      <c r="B542" s="171" t="s">
        <v>884</v>
      </c>
      <c r="C542" s="171"/>
      <c r="E542" s="193"/>
      <c r="F542" s="256">
        <f t="shared" ref="F542" si="881">F114+F116</f>
        <v>686.52</v>
      </c>
      <c r="G542" s="256">
        <f t="shared" ref="G542:AF542" si="882">G114+G116</f>
        <v>4367.17</v>
      </c>
      <c r="H542" s="256">
        <f t="shared" si="882"/>
        <v>752.1</v>
      </c>
      <c r="I542" s="256">
        <f t="shared" si="882"/>
        <v>752.11</v>
      </c>
      <c r="J542" s="256">
        <f t="shared" si="882"/>
        <v>679.32</v>
      </c>
      <c r="K542" s="256">
        <f t="shared" si="882"/>
        <v>2152.35</v>
      </c>
      <c r="L542" s="256">
        <f t="shared" si="882"/>
        <v>907.14247867687016</v>
      </c>
      <c r="M542" s="256">
        <f t="shared" si="882"/>
        <v>1019.5533416455498</v>
      </c>
      <c r="N542" s="256">
        <f t="shared" si="882"/>
        <v>887.45711361048973</v>
      </c>
      <c r="O542" s="256">
        <f t="shared" si="882"/>
        <v>841.40078779480734</v>
      </c>
      <c r="P542" s="256">
        <f t="shared" si="882"/>
        <v>1081.7665236949595</v>
      </c>
      <c r="Q542" s="256">
        <f t="shared" si="882"/>
        <v>894.62555787051133</v>
      </c>
      <c r="R542" s="256">
        <f t="shared" si="882"/>
        <v>1661.8663755525101</v>
      </c>
      <c r="S542" s="256">
        <f t="shared" si="882"/>
        <v>3165.7446966779348</v>
      </c>
      <c r="T542" s="256">
        <f t="shared" si="882"/>
        <v>1529.0681599707434</v>
      </c>
      <c r="U542" s="256">
        <f t="shared" si="882"/>
        <v>1015.2504179796249</v>
      </c>
      <c r="V542" s="256">
        <f t="shared" si="882"/>
        <v>968.53296103529806</v>
      </c>
      <c r="W542" s="256">
        <f t="shared" si="882"/>
        <v>1049.1073887838872</v>
      </c>
      <c r="X542" s="256">
        <f t="shared" si="882"/>
        <v>907.14247867687016</v>
      </c>
      <c r="Y542" s="256">
        <f t="shared" si="882"/>
        <v>1019.5533416455498</v>
      </c>
      <c r="Z542" s="256">
        <f t="shared" si="882"/>
        <v>887.45711361048973</v>
      </c>
      <c r="AA542" s="256">
        <f t="shared" si="882"/>
        <v>841.40078779480734</v>
      </c>
      <c r="AB542" s="256">
        <f t="shared" si="882"/>
        <v>1081.7665236949595</v>
      </c>
      <c r="AC542" s="256">
        <f t="shared" si="882"/>
        <v>894.62555787051133</v>
      </c>
      <c r="AD542" s="256">
        <f t="shared" si="882"/>
        <v>1661.8663755525101</v>
      </c>
      <c r="AE542" s="256">
        <f t="shared" si="882"/>
        <v>3165.7446966779348</v>
      </c>
      <c r="AF542" s="256">
        <f t="shared" si="882"/>
        <v>1529.0681599707434</v>
      </c>
    </row>
    <row r="543" spans="1:42">
      <c r="A543" s="125" t="s">
        <v>832</v>
      </c>
      <c r="B543" s="171" t="s">
        <v>885</v>
      </c>
      <c r="C543" s="171"/>
      <c r="E543" s="193"/>
      <c r="F543" s="256">
        <f t="shared" ref="F543" si="883">F113</f>
        <v>0</v>
      </c>
      <c r="G543" s="256">
        <f t="shared" ref="G543:AF543" si="884">G113</f>
        <v>251.82</v>
      </c>
      <c r="H543" s="256">
        <f t="shared" si="884"/>
        <v>0</v>
      </c>
      <c r="I543" s="256">
        <f t="shared" si="884"/>
        <v>0</v>
      </c>
      <c r="J543" s="256">
        <f t="shared" si="884"/>
        <v>0</v>
      </c>
      <c r="K543" s="256">
        <f t="shared" si="884"/>
        <v>0</v>
      </c>
      <c r="L543" s="256">
        <f t="shared" si="884"/>
        <v>24.328762550405337</v>
      </c>
      <c r="M543" s="256">
        <f t="shared" si="884"/>
        <v>27.343522918853829</v>
      </c>
      <c r="N543" s="256">
        <f t="shared" si="884"/>
        <v>23.800818392044953</v>
      </c>
      <c r="O543" s="256">
        <f t="shared" si="884"/>
        <v>22.565628285692359</v>
      </c>
      <c r="P543" s="256">
        <f t="shared" si="884"/>
        <v>29.012025683483344</v>
      </c>
      <c r="Q543" s="256">
        <f t="shared" si="884"/>
        <v>23.993069755372417</v>
      </c>
      <c r="R543" s="256">
        <f t="shared" si="884"/>
        <v>44.569792939573709</v>
      </c>
      <c r="S543" s="256">
        <f t="shared" si="884"/>
        <v>84.902485365936627</v>
      </c>
      <c r="T543" s="256">
        <f t="shared" si="884"/>
        <v>41.00826172485349</v>
      </c>
      <c r="U543" s="256">
        <f t="shared" si="884"/>
        <v>27.228122294804677</v>
      </c>
      <c r="V543" s="256">
        <f t="shared" si="884"/>
        <v>25.9752012336996</v>
      </c>
      <c r="W543" s="256">
        <f t="shared" si="884"/>
        <v>28.13613644113186</v>
      </c>
      <c r="X543" s="256">
        <f t="shared" si="884"/>
        <v>24.328762550405337</v>
      </c>
      <c r="Y543" s="256">
        <f t="shared" si="884"/>
        <v>27.343522918853829</v>
      </c>
      <c r="Z543" s="256">
        <f t="shared" si="884"/>
        <v>23.800818392044953</v>
      </c>
      <c r="AA543" s="256">
        <f t="shared" si="884"/>
        <v>22.565628285692359</v>
      </c>
      <c r="AB543" s="256">
        <f t="shared" si="884"/>
        <v>29.012025683483344</v>
      </c>
      <c r="AC543" s="256">
        <f t="shared" si="884"/>
        <v>23.993069755372417</v>
      </c>
      <c r="AD543" s="256">
        <f t="shared" si="884"/>
        <v>44.569792939573709</v>
      </c>
      <c r="AE543" s="256">
        <f t="shared" si="884"/>
        <v>84.902485365936627</v>
      </c>
      <c r="AF543" s="256">
        <f t="shared" si="884"/>
        <v>41.00826172485349</v>
      </c>
    </row>
    <row r="544" spans="1:42">
      <c r="A544" s="125" t="s">
        <v>833</v>
      </c>
      <c r="B544" s="171"/>
      <c r="C544" s="171"/>
      <c r="E544" s="193"/>
      <c r="F544" s="256">
        <f>SUM(F541:F543)</f>
        <v>686.52</v>
      </c>
      <c r="G544" s="256">
        <f t="shared" ref="G544:AF544" si="885">SUM(G541:G543)</f>
        <v>4618.99</v>
      </c>
      <c r="H544" s="256">
        <f t="shared" si="885"/>
        <v>752.1</v>
      </c>
      <c r="I544" s="256">
        <f t="shared" si="885"/>
        <v>752.11</v>
      </c>
      <c r="J544" s="256">
        <f t="shared" si="885"/>
        <v>679.32</v>
      </c>
      <c r="K544" s="256">
        <f t="shared" si="885"/>
        <v>2152.35</v>
      </c>
      <c r="L544" s="256">
        <f t="shared" si="885"/>
        <v>931.47124122727553</v>
      </c>
      <c r="M544" s="256">
        <f t="shared" si="885"/>
        <v>1046.8968645644036</v>
      </c>
      <c r="N544" s="256">
        <f t="shared" si="885"/>
        <v>911.25793200253463</v>
      </c>
      <c r="O544" s="256">
        <f t="shared" si="885"/>
        <v>863.9664160804997</v>
      </c>
      <c r="P544" s="256">
        <f t="shared" si="885"/>
        <v>1110.7785493784429</v>
      </c>
      <c r="Q544" s="256">
        <f t="shared" si="885"/>
        <v>918.61862762588373</v>
      </c>
      <c r="R544" s="256">
        <f t="shared" si="885"/>
        <v>1706.4361684920839</v>
      </c>
      <c r="S544" s="256">
        <f t="shared" si="885"/>
        <v>3250.6471820438715</v>
      </c>
      <c r="T544" s="256">
        <f t="shared" si="885"/>
        <v>1570.076421695597</v>
      </c>
      <c r="U544" s="256">
        <f t="shared" si="885"/>
        <v>1042.4785402744296</v>
      </c>
      <c r="V544" s="256">
        <f t="shared" si="885"/>
        <v>994.50816226899769</v>
      </c>
      <c r="W544" s="256">
        <f t="shared" si="885"/>
        <v>1077.2435252250191</v>
      </c>
      <c r="X544" s="256">
        <f t="shared" si="885"/>
        <v>931.47124122727553</v>
      </c>
      <c r="Y544" s="256">
        <f t="shared" si="885"/>
        <v>1046.8968645644036</v>
      </c>
      <c r="Z544" s="256">
        <f t="shared" si="885"/>
        <v>911.25793200253463</v>
      </c>
      <c r="AA544" s="256">
        <f t="shared" si="885"/>
        <v>863.9664160804997</v>
      </c>
      <c r="AB544" s="256">
        <f t="shared" si="885"/>
        <v>1110.7785493784429</v>
      </c>
      <c r="AC544" s="256">
        <f t="shared" si="885"/>
        <v>918.61862762588373</v>
      </c>
      <c r="AD544" s="256">
        <f t="shared" si="885"/>
        <v>1706.4361684920839</v>
      </c>
      <c r="AE544" s="256">
        <f t="shared" si="885"/>
        <v>3250.6471820438715</v>
      </c>
      <c r="AF544" s="256">
        <f t="shared" si="885"/>
        <v>1570.076421695597</v>
      </c>
    </row>
    <row r="545" spans="1:32">
      <c r="A545" s="125" t="s">
        <v>834</v>
      </c>
      <c r="B545" s="171"/>
      <c r="C545" s="171"/>
      <c r="E545" s="193"/>
      <c r="F545" s="256">
        <f>F541+F542</f>
        <v>686.52</v>
      </c>
      <c r="G545" s="256">
        <f t="shared" ref="G545:AF545" si="886">G541+G542</f>
        <v>4367.17</v>
      </c>
      <c r="H545" s="256">
        <f t="shared" si="886"/>
        <v>752.1</v>
      </c>
      <c r="I545" s="256">
        <f t="shared" si="886"/>
        <v>752.11</v>
      </c>
      <c r="J545" s="256">
        <f t="shared" si="886"/>
        <v>679.32</v>
      </c>
      <c r="K545" s="256">
        <f t="shared" si="886"/>
        <v>2152.35</v>
      </c>
      <c r="L545" s="256">
        <f t="shared" si="886"/>
        <v>907.14247867687016</v>
      </c>
      <c r="M545" s="256">
        <f t="shared" si="886"/>
        <v>1019.5533416455498</v>
      </c>
      <c r="N545" s="256">
        <f t="shared" si="886"/>
        <v>887.45711361048973</v>
      </c>
      <c r="O545" s="256">
        <f t="shared" si="886"/>
        <v>841.40078779480734</v>
      </c>
      <c r="P545" s="256">
        <f t="shared" si="886"/>
        <v>1081.7665236949595</v>
      </c>
      <c r="Q545" s="256">
        <f t="shared" si="886"/>
        <v>894.62555787051133</v>
      </c>
      <c r="R545" s="256">
        <f t="shared" si="886"/>
        <v>1661.8663755525101</v>
      </c>
      <c r="S545" s="256">
        <f t="shared" si="886"/>
        <v>3165.7446966779348</v>
      </c>
      <c r="T545" s="256">
        <f t="shared" si="886"/>
        <v>1529.0681599707434</v>
      </c>
      <c r="U545" s="256">
        <f t="shared" si="886"/>
        <v>1015.2504179796249</v>
      </c>
      <c r="V545" s="256">
        <f t="shared" si="886"/>
        <v>968.53296103529806</v>
      </c>
      <c r="W545" s="256">
        <f t="shared" si="886"/>
        <v>1049.1073887838872</v>
      </c>
      <c r="X545" s="256">
        <f t="shared" si="886"/>
        <v>907.14247867687016</v>
      </c>
      <c r="Y545" s="256">
        <f t="shared" si="886"/>
        <v>1019.5533416455498</v>
      </c>
      <c r="Z545" s="256">
        <f t="shared" si="886"/>
        <v>887.45711361048973</v>
      </c>
      <c r="AA545" s="256">
        <f t="shared" si="886"/>
        <v>841.40078779480734</v>
      </c>
      <c r="AB545" s="256">
        <f t="shared" si="886"/>
        <v>1081.7665236949595</v>
      </c>
      <c r="AC545" s="256">
        <f t="shared" si="886"/>
        <v>894.62555787051133</v>
      </c>
      <c r="AD545" s="256">
        <f t="shared" si="886"/>
        <v>1661.8663755525101</v>
      </c>
      <c r="AE545" s="256">
        <f t="shared" si="886"/>
        <v>3165.7446966779348</v>
      </c>
      <c r="AF545" s="256">
        <f t="shared" si="886"/>
        <v>1529.0681599707434</v>
      </c>
    </row>
    <row r="546" spans="1:32">
      <c r="A546" s="125" t="s">
        <v>835</v>
      </c>
      <c r="B546" s="171"/>
      <c r="C546" s="171"/>
      <c r="E546" s="193"/>
      <c r="F546" s="257">
        <f>IF(F545=0,0,-F543/F545)</f>
        <v>0</v>
      </c>
      <c r="G546" s="257">
        <f t="shared" ref="G546:AF546" si="887">IF(G545=0,0,-G543/G545)</f>
        <v>-5.7662055747772584E-2</v>
      </c>
      <c r="H546" s="257">
        <f t="shared" si="887"/>
        <v>0</v>
      </c>
      <c r="I546" s="257">
        <f t="shared" si="887"/>
        <v>0</v>
      </c>
      <c r="J546" s="257">
        <f t="shared" si="887"/>
        <v>0</v>
      </c>
      <c r="K546" s="257">
        <f t="shared" si="887"/>
        <v>0</v>
      </c>
      <c r="L546" s="257">
        <f t="shared" si="887"/>
        <v>-2.6819119512395136E-2</v>
      </c>
      <c r="M546" s="257">
        <f t="shared" si="887"/>
        <v>-2.6819119512395136E-2</v>
      </c>
      <c r="N546" s="257">
        <f t="shared" si="887"/>
        <v>-2.6819119512395136E-2</v>
      </c>
      <c r="O546" s="257">
        <f t="shared" si="887"/>
        <v>-2.6819119512395139E-2</v>
      </c>
      <c r="P546" s="257">
        <f t="shared" si="887"/>
        <v>-2.6819119512395139E-2</v>
      </c>
      <c r="Q546" s="257">
        <f t="shared" si="887"/>
        <v>-2.6819119512395139E-2</v>
      </c>
      <c r="R546" s="257">
        <f t="shared" si="887"/>
        <v>-2.6819119512395136E-2</v>
      </c>
      <c r="S546" s="257">
        <f t="shared" si="887"/>
        <v>-2.6819119512395136E-2</v>
      </c>
      <c r="T546" s="257">
        <f t="shared" si="887"/>
        <v>-2.6819119512395136E-2</v>
      </c>
      <c r="U546" s="257">
        <f t="shared" si="887"/>
        <v>-2.6819119512395139E-2</v>
      </c>
      <c r="V546" s="257">
        <f t="shared" si="887"/>
        <v>-2.6819119512395136E-2</v>
      </c>
      <c r="W546" s="257">
        <f t="shared" si="887"/>
        <v>-2.6819119512395136E-2</v>
      </c>
      <c r="X546" s="257">
        <f t="shared" si="887"/>
        <v>-2.6819119512395136E-2</v>
      </c>
      <c r="Y546" s="257">
        <f t="shared" si="887"/>
        <v>-2.6819119512395136E-2</v>
      </c>
      <c r="Z546" s="257">
        <f t="shared" si="887"/>
        <v>-2.6819119512395136E-2</v>
      </c>
      <c r="AA546" s="257">
        <f t="shared" si="887"/>
        <v>-2.6819119512395139E-2</v>
      </c>
      <c r="AB546" s="257">
        <f t="shared" si="887"/>
        <v>-2.6819119512395139E-2</v>
      </c>
      <c r="AC546" s="257">
        <f t="shared" si="887"/>
        <v>-2.6819119512395139E-2</v>
      </c>
      <c r="AD546" s="257">
        <f t="shared" si="887"/>
        <v>-2.6819119512395136E-2</v>
      </c>
      <c r="AE546" s="257">
        <f t="shared" si="887"/>
        <v>-2.6819119512395136E-2</v>
      </c>
      <c r="AF546" s="257">
        <f t="shared" si="887"/>
        <v>-2.6819119512395136E-2</v>
      </c>
    </row>
    <row r="547" spans="1:32">
      <c r="V547" s="169"/>
    </row>
    <row r="548" spans="1:32">
      <c r="A548" s="24" t="s">
        <v>836</v>
      </c>
      <c r="C548" s="205" t="s">
        <v>1106</v>
      </c>
      <c r="D548" s="205">
        <v>1</v>
      </c>
      <c r="E548" s="205">
        <v>2</v>
      </c>
      <c r="F548" s="205">
        <v>3</v>
      </c>
      <c r="G548" s="205">
        <v>4</v>
      </c>
      <c r="H548" s="205">
        <v>5</v>
      </c>
      <c r="I548" s="205">
        <v>6</v>
      </c>
      <c r="J548" s="205">
        <v>7</v>
      </c>
      <c r="K548" s="205">
        <v>8</v>
      </c>
      <c r="L548" s="205">
        <v>9</v>
      </c>
      <c r="M548" s="205">
        <v>10</v>
      </c>
      <c r="N548" s="205">
        <v>11</v>
      </c>
      <c r="O548" s="205">
        <v>12</v>
      </c>
      <c r="P548" s="205">
        <v>13</v>
      </c>
      <c r="Q548" s="205">
        <v>14</v>
      </c>
      <c r="R548" s="205">
        <v>15</v>
      </c>
      <c r="S548" s="205">
        <v>16</v>
      </c>
      <c r="T548" s="205">
        <v>17</v>
      </c>
      <c r="U548" s="205">
        <v>18</v>
      </c>
      <c r="V548" s="205">
        <v>19</v>
      </c>
      <c r="W548" s="205">
        <v>20</v>
      </c>
      <c r="X548" s="205">
        <v>21</v>
      </c>
      <c r="Y548" s="205">
        <v>22</v>
      </c>
      <c r="Z548" s="205">
        <v>23</v>
      </c>
      <c r="AA548" s="205">
        <v>24</v>
      </c>
      <c r="AB548" s="205">
        <v>25</v>
      </c>
      <c r="AC548" s="205">
        <v>26</v>
      </c>
      <c r="AD548" s="205">
        <v>27</v>
      </c>
      <c r="AE548" s="205">
        <v>28</v>
      </c>
      <c r="AF548" s="205">
        <v>29</v>
      </c>
    </row>
    <row r="549" spans="1:32">
      <c r="A549" s="24"/>
      <c r="D549" s="169">
        <v>7560</v>
      </c>
      <c r="E549" s="91"/>
      <c r="F549" s="273">
        <f t="shared" ref="F549:O558" si="888">SUMIF($C$10:$C$537,$D549,F$10:F$537)</f>
        <v>0</v>
      </c>
      <c r="G549" s="273">
        <f t="shared" si="888"/>
        <v>0</v>
      </c>
      <c r="H549" s="273">
        <f t="shared" si="888"/>
        <v>0</v>
      </c>
      <c r="I549" s="273">
        <f t="shared" si="888"/>
        <v>0</v>
      </c>
      <c r="J549" s="273">
        <f t="shared" si="888"/>
        <v>0</v>
      </c>
      <c r="K549" s="273">
        <f t="shared" si="888"/>
        <v>0</v>
      </c>
      <c r="L549" s="273">
        <f t="shared" si="888"/>
        <v>0</v>
      </c>
      <c r="M549" s="273">
        <f t="shared" si="888"/>
        <v>0</v>
      </c>
      <c r="N549" s="273">
        <f t="shared" si="888"/>
        <v>0</v>
      </c>
      <c r="O549" s="273">
        <f t="shared" si="888"/>
        <v>0</v>
      </c>
      <c r="P549" s="273">
        <f t="shared" ref="P549:Y558" si="889">SUMIF($C$10:$C$537,$D549,P$10:P$537)</f>
        <v>0</v>
      </c>
      <c r="Q549" s="273">
        <f t="shared" si="889"/>
        <v>0</v>
      </c>
      <c r="R549" s="273">
        <f t="shared" si="889"/>
        <v>0</v>
      </c>
      <c r="S549" s="273">
        <f t="shared" si="889"/>
        <v>0</v>
      </c>
      <c r="T549" s="273">
        <f t="shared" si="889"/>
        <v>0</v>
      </c>
      <c r="U549" s="273">
        <f t="shared" si="889"/>
        <v>0</v>
      </c>
      <c r="V549" s="273">
        <f t="shared" si="889"/>
        <v>0</v>
      </c>
      <c r="W549" s="273">
        <f t="shared" si="889"/>
        <v>0</v>
      </c>
      <c r="X549" s="273">
        <f t="shared" si="889"/>
        <v>0</v>
      </c>
      <c r="Y549" s="273">
        <f t="shared" si="889"/>
        <v>0</v>
      </c>
      <c r="Z549" s="273">
        <f t="shared" ref="Z549:AF558" si="890">SUMIF($C$10:$C$537,$D549,Z$10:Z$537)</f>
        <v>0</v>
      </c>
      <c r="AA549" s="273">
        <f t="shared" si="890"/>
        <v>0</v>
      </c>
      <c r="AB549" s="273">
        <f t="shared" si="890"/>
        <v>0</v>
      </c>
      <c r="AC549" s="273">
        <f t="shared" si="890"/>
        <v>0</v>
      </c>
      <c r="AD549" s="273">
        <f t="shared" si="890"/>
        <v>0</v>
      </c>
      <c r="AE549" s="273">
        <f t="shared" si="890"/>
        <v>0</v>
      </c>
      <c r="AF549" s="273">
        <f t="shared" si="890"/>
        <v>0</v>
      </c>
    </row>
    <row r="550" spans="1:32">
      <c r="D550" s="169">
        <v>7590</v>
      </c>
      <c r="E550" s="193"/>
      <c r="F550" s="273">
        <f t="shared" si="888"/>
        <v>0</v>
      </c>
      <c r="G550" s="273">
        <f t="shared" si="888"/>
        <v>0</v>
      </c>
      <c r="H550" s="273">
        <f t="shared" si="888"/>
        <v>0</v>
      </c>
      <c r="I550" s="273">
        <f t="shared" si="888"/>
        <v>0</v>
      </c>
      <c r="J550" s="273">
        <f t="shared" si="888"/>
        <v>0</v>
      </c>
      <c r="K550" s="273">
        <f t="shared" si="888"/>
        <v>0</v>
      </c>
      <c r="L550" s="273">
        <f t="shared" si="888"/>
        <v>0</v>
      </c>
      <c r="M550" s="273">
        <f t="shared" si="888"/>
        <v>0</v>
      </c>
      <c r="N550" s="273">
        <f t="shared" si="888"/>
        <v>0</v>
      </c>
      <c r="O550" s="273">
        <f t="shared" si="888"/>
        <v>0</v>
      </c>
      <c r="P550" s="273">
        <f t="shared" si="889"/>
        <v>0</v>
      </c>
      <c r="Q550" s="273">
        <f t="shared" si="889"/>
        <v>0</v>
      </c>
      <c r="R550" s="273">
        <f t="shared" si="889"/>
        <v>0</v>
      </c>
      <c r="S550" s="273">
        <f t="shared" si="889"/>
        <v>0</v>
      </c>
      <c r="T550" s="273">
        <f t="shared" si="889"/>
        <v>0</v>
      </c>
      <c r="U550" s="273">
        <f t="shared" si="889"/>
        <v>0</v>
      </c>
      <c r="V550" s="273">
        <f t="shared" si="889"/>
        <v>0</v>
      </c>
      <c r="W550" s="273">
        <f t="shared" si="889"/>
        <v>0</v>
      </c>
      <c r="X550" s="273">
        <f t="shared" si="889"/>
        <v>0</v>
      </c>
      <c r="Y550" s="273">
        <f t="shared" si="889"/>
        <v>0</v>
      </c>
      <c r="Z550" s="273">
        <f t="shared" si="890"/>
        <v>0</v>
      </c>
      <c r="AA550" s="273">
        <f t="shared" si="890"/>
        <v>0</v>
      </c>
      <c r="AB550" s="273">
        <f t="shared" si="890"/>
        <v>0</v>
      </c>
      <c r="AC550" s="273">
        <f t="shared" si="890"/>
        <v>0</v>
      </c>
      <c r="AD550" s="273">
        <f t="shared" si="890"/>
        <v>0</v>
      </c>
      <c r="AE550" s="273">
        <f t="shared" si="890"/>
        <v>0</v>
      </c>
      <c r="AF550" s="273">
        <f t="shared" si="890"/>
        <v>0</v>
      </c>
    </row>
    <row r="551" spans="1:32">
      <c r="D551" s="168">
        <v>8140</v>
      </c>
      <c r="E551" s="193"/>
      <c r="F551" s="273">
        <f t="shared" si="888"/>
        <v>0</v>
      </c>
      <c r="G551" s="273">
        <f t="shared" si="888"/>
        <v>0</v>
      </c>
      <c r="H551" s="273">
        <f t="shared" si="888"/>
        <v>0</v>
      </c>
      <c r="I551" s="273">
        <f t="shared" si="888"/>
        <v>0</v>
      </c>
      <c r="J551" s="273">
        <f t="shared" si="888"/>
        <v>294.57</v>
      </c>
      <c r="K551" s="273">
        <f t="shared" si="888"/>
        <v>0</v>
      </c>
      <c r="L551" s="273">
        <f t="shared" si="888"/>
        <v>50.548171223843973</v>
      </c>
      <c r="M551" s="273">
        <f t="shared" si="888"/>
        <v>43.272618483439217</v>
      </c>
      <c r="N551" s="273">
        <f t="shared" si="888"/>
        <v>56.937706724150104</v>
      </c>
      <c r="O551" s="273">
        <f t="shared" si="888"/>
        <v>58.052935086613921</v>
      </c>
      <c r="P551" s="273">
        <f t="shared" si="889"/>
        <v>53.695480691846605</v>
      </c>
      <c r="Q551" s="273">
        <f t="shared" si="889"/>
        <v>95.722306888415446</v>
      </c>
      <c r="R551" s="273">
        <f t="shared" si="889"/>
        <v>51.928976133221646</v>
      </c>
      <c r="S551" s="273">
        <f t="shared" si="889"/>
        <v>31.504689515517015</v>
      </c>
      <c r="T551" s="273">
        <f t="shared" si="889"/>
        <v>40.949259076096737</v>
      </c>
      <c r="U551" s="273">
        <f t="shared" si="889"/>
        <v>52.931881058853229</v>
      </c>
      <c r="V551" s="273">
        <f t="shared" si="889"/>
        <v>45.225143000865316</v>
      </c>
      <c r="W551" s="273">
        <f t="shared" si="889"/>
        <v>72.030051215446093</v>
      </c>
      <c r="X551" s="273">
        <f t="shared" si="889"/>
        <v>50.548171223843973</v>
      </c>
      <c r="Y551" s="273">
        <f t="shared" si="889"/>
        <v>43.272618483439217</v>
      </c>
      <c r="Z551" s="273">
        <f t="shared" si="890"/>
        <v>56.937706724150104</v>
      </c>
      <c r="AA551" s="273">
        <f t="shared" si="890"/>
        <v>58.052935086613921</v>
      </c>
      <c r="AB551" s="273">
        <f t="shared" si="890"/>
        <v>53.695480691846605</v>
      </c>
      <c r="AC551" s="273">
        <f t="shared" si="890"/>
        <v>95.722306888415446</v>
      </c>
      <c r="AD551" s="273">
        <f t="shared" si="890"/>
        <v>51.928976133221646</v>
      </c>
      <c r="AE551" s="273">
        <f t="shared" si="890"/>
        <v>31.504689515517015</v>
      </c>
      <c r="AF551" s="273">
        <f t="shared" si="890"/>
        <v>40.949259076096737</v>
      </c>
    </row>
    <row r="552" spans="1:32">
      <c r="D552" s="168">
        <v>8150</v>
      </c>
      <c r="E552" s="193"/>
      <c r="F552" s="273">
        <f t="shared" si="888"/>
        <v>0</v>
      </c>
      <c r="G552" s="273">
        <f t="shared" si="888"/>
        <v>0</v>
      </c>
      <c r="H552" s="273">
        <f t="shared" si="888"/>
        <v>0</v>
      </c>
      <c r="I552" s="273">
        <f t="shared" si="888"/>
        <v>0</v>
      </c>
      <c r="J552" s="273">
        <f t="shared" si="888"/>
        <v>0</v>
      </c>
      <c r="K552" s="273">
        <f t="shared" si="888"/>
        <v>0</v>
      </c>
      <c r="L552" s="273">
        <f t="shared" si="888"/>
        <v>0</v>
      </c>
      <c r="M552" s="273">
        <f t="shared" si="888"/>
        <v>0</v>
      </c>
      <c r="N552" s="273">
        <f t="shared" si="888"/>
        <v>0</v>
      </c>
      <c r="O552" s="273">
        <f t="shared" si="888"/>
        <v>0</v>
      </c>
      <c r="P552" s="273">
        <f t="shared" si="889"/>
        <v>0</v>
      </c>
      <c r="Q552" s="273">
        <f t="shared" si="889"/>
        <v>0</v>
      </c>
      <c r="R552" s="273">
        <f t="shared" si="889"/>
        <v>0</v>
      </c>
      <c r="S552" s="273">
        <f t="shared" si="889"/>
        <v>0</v>
      </c>
      <c r="T552" s="273">
        <f t="shared" si="889"/>
        <v>0</v>
      </c>
      <c r="U552" s="273">
        <f t="shared" si="889"/>
        <v>0</v>
      </c>
      <c r="V552" s="273">
        <f t="shared" si="889"/>
        <v>0</v>
      </c>
      <c r="W552" s="273">
        <f t="shared" si="889"/>
        <v>0</v>
      </c>
      <c r="X552" s="273">
        <f t="shared" si="889"/>
        <v>0</v>
      </c>
      <c r="Y552" s="273">
        <f t="shared" si="889"/>
        <v>0</v>
      </c>
      <c r="Z552" s="273">
        <f t="shared" si="890"/>
        <v>0</v>
      </c>
      <c r="AA552" s="273">
        <f t="shared" si="890"/>
        <v>0</v>
      </c>
      <c r="AB552" s="273">
        <f t="shared" si="890"/>
        <v>0</v>
      </c>
      <c r="AC552" s="273">
        <f t="shared" si="890"/>
        <v>0</v>
      </c>
      <c r="AD552" s="273">
        <f t="shared" si="890"/>
        <v>0</v>
      </c>
      <c r="AE552" s="273">
        <f t="shared" si="890"/>
        <v>0</v>
      </c>
      <c r="AF552" s="273">
        <f t="shared" si="890"/>
        <v>0</v>
      </c>
    </row>
    <row r="553" spans="1:32">
      <c r="D553" s="168">
        <v>8160</v>
      </c>
      <c r="E553" s="193"/>
      <c r="F553" s="273">
        <f t="shared" si="888"/>
        <v>75219.290000000008</v>
      </c>
      <c r="G553" s="273">
        <f t="shared" si="888"/>
        <v>74044.2</v>
      </c>
      <c r="H553" s="273">
        <f t="shared" si="888"/>
        <v>2632.27</v>
      </c>
      <c r="I553" s="273">
        <f t="shared" si="888"/>
        <v>19712.86</v>
      </c>
      <c r="J553" s="273">
        <f t="shared" si="888"/>
        <v>5503.9400000000005</v>
      </c>
      <c r="K553" s="273">
        <f t="shared" si="888"/>
        <v>3089.8199999999997</v>
      </c>
      <c r="L553" s="273">
        <f t="shared" si="888"/>
        <v>30857.45620541861</v>
      </c>
      <c r="M553" s="273">
        <f t="shared" si="888"/>
        <v>32428.068437239643</v>
      </c>
      <c r="N553" s="273">
        <f t="shared" si="888"/>
        <v>36054.481223668954</v>
      </c>
      <c r="O553" s="273">
        <f t="shared" si="888"/>
        <v>33716.964214695639</v>
      </c>
      <c r="P553" s="273">
        <f t="shared" si="889"/>
        <v>30291.411517414228</v>
      </c>
      <c r="Q553" s="273">
        <f t="shared" si="889"/>
        <v>25838.262097844443</v>
      </c>
      <c r="R553" s="273">
        <f t="shared" si="889"/>
        <v>32765.76359991193</v>
      </c>
      <c r="S553" s="273">
        <f t="shared" si="889"/>
        <v>29823.053535341598</v>
      </c>
      <c r="T553" s="273">
        <f t="shared" si="889"/>
        <v>24034.335639805991</v>
      </c>
      <c r="U553" s="273">
        <f t="shared" si="889"/>
        <v>25866.054806498869</v>
      </c>
      <c r="V553" s="273">
        <f t="shared" si="889"/>
        <v>29890.542173700611</v>
      </c>
      <c r="W553" s="273">
        <f t="shared" si="889"/>
        <v>38169.038144740982</v>
      </c>
      <c r="X553" s="273">
        <f t="shared" si="889"/>
        <v>30925.500206603254</v>
      </c>
      <c r="Y553" s="273">
        <f t="shared" si="889"/>
        <v>32494.571129577438</v>
      </c>
      <c r="Z553" s="273">
        <f t="shared" si="890"/>
        <v>36121.170141632814</v>
      </c>
      <c r="AA553" s="273">
        <f t="shared" si="890"/>
        <v>33782.894265837029</v>
      </c>
      <c r="AB553" s="273">
        <f t="shared" si="890"/>
        <v>30358.728157589048</v>
      </c>
      <c r="AC553" s="273">
        <f t="shared" si="890"/>
        <v>25902.137304280353</v>
      </c>
      <c r="AD553" s="273">
        <f t="shared" si="890"/>
        <v>32824.525057099607</v>
      </c>
      <c r="AE553" s="273">
        <f t="shared" si="890"/>
        <v>29880.143161674554</v>
      </c>
      <c r="AF553" s="273">
        <f t="shared" si="890"/>
        <v>24099.882312602367</v>
      </c>
    </row>
    <row r="554" spans="1:32">
      <c r="D554" s="168">
        <v>8170</v>
      </c>
      <c r="E554" s="193"/>
      <c r="F554" s="273">
        <f t="shared" si="888"/>
        <v>4536.46</v>
      </c>
      <c r="G554" s="273">
        <f t="shared" si="888"/>
        <v>-780.13</v>
      </c>
      <c r="H554" s="273">
        <f t="shared" si="888"/>
        <v>2783.54</v>
      </c>
      <c r="I554" s="273">
        <f t="shared" si="888"/>
        <v>4960.2999999999993</v>
      </c>
      <c r="J554" s="273">
        <f t="shared" si="888"/>
        <v>4127.76</v>
      </c>
      <c r="K554" s="273">
        <f t="shared" si="888"/>
        <v>3065.19</v>
      </c>
      <c r="L554" s="273">
        <f t="shared" si="888"/>
        <v>3499.1254475903152</v>
      </c>
      <c r="M554" s="273">
        <f t="shared" si="888"/>
        <v>3319.1025989169207</v>
      </c>
      <c r="N554" s="273">
        <f t="shared" si="888"/>
        <v>3553.4655548664045</v>
      </c>
      <c r="O554" s="273">
        <f t="shared" si="888"/>
        <v>3554.2867197180321</v>
      </c>
      <c r="P554" s="273">
        <f t="shared" si="889"/>
        <v>3517.2057243997292</v>
      </c>
      <c r="Q554" s="273">
        <f t="shared" si="889"/>
        <v>4128.1070713204845</v>
      </c>
      <c r="R554" s="273">
        <f t="shared" si="889"/>
        <v>3201.0581402978532</v>
      </c>
      <c r="S554" s="273">
        <f t="shared" si="889"/>
        <v>2774.7623202779987</v>
      </c>
      <c r="T554" s="273">
        <f t="shared" si="889"/>
        <v>3252.4585221291027</v>
      </c>
      <c r="U554" s="273">
        <f t="shared" si="889"/>
        <v>3130.1231793384859</v>
      </c>
      <c r="V554" s="273">
        <f t="shared" si="889"/>
        <v>3053.1480803341269</v>
      </c>
      <c r="W554" s="273">
        <f t="shared" si="889"/>
        <v>3655.659257622433</v>
      </c>
      <c r="X554" s="273">
        <f t="shared" si="889"/>
        <v>3572.6068733348284</v>
      </c>
      <c r="Y554" s="273">
        <f t="shared" si="889"/>
        <v>3390.9195491807559</v>
      </c>
      <c r="Z554" s="273">
        <f t="shared" si="890"/>
        <v>3625.4836121238727</v>
      </c>
      <c r="AA554" s="273">
        <f t="shared" si="890"/>
        <v>3625.4852687882394</v>
      </c>
      <c r="AB554" s="273">
        <f t="shared" si="890"/>
        <v>3589.9016654122702</v>
      </c>
      <c r="AC554" s="273">
        <f t="shared" si="890"/>
        <v>4197.0865721863902</v>
      </c>
      <c r="AD554" s="273">
        <f t="shared" si="890"/>
        <v>3264.5152500768436</v>
      </c>
      <c r="AE554" s="273">
        <f t="shared" si="890"/>
        <v>2836.4140025002653</v>
      </c>
      <c r="AF554" s="273">
        <f t="shared" si="890"/>
        <v>3323.243056930587</v>
      </c>
    </row>
    <row r="555" spans="1:32">
      <c r="D555" s="168">
        <v>8180</v>
      </c>
      <c r="E555" s="193"/>
      <c r="F555" s="273">
        <f t="shared" si="888"/>
        <v>2179.63</v>
      </c>
      <c r="G555" s="273">
        <f t="shared" si="888"/>
        <v>4703.22</v>
      </c>
      <c r="H555" s="273">
        <f t="shared" si="888"/>
        <v>4200.4800000000005</v>
      </c>
      <c r="I555" s="273">
        <f t="shared" si="888"/>
        <v>5245.32</v>
      </c>
      <c r="J555" s="273">
        <f t="shared" si="888"/>
        <v>3235.31</v>
      </c>
      <c r="K555" s="273">
        <f t="shared" si="888"/>
        <v>3882.44</v>
      </c>
      <c r="L555" s="273">
        <f t="shared" si="888"/>
        <v>4446.6597302715663</v>
      </c>
      <c r="M555" s="273">
        <f t="shared" si="888"/>
        <v>4215.4341643961106</v>
      </c>
      <c r="N555" s="273">
        <f t="shared" si="888"/>
        <v>4515.697189841595</v>
      </c>
      <c r="O555" s="273">
        <f t="shared" si="888"/>
        <v>4502.5861572656477</v>
      </c>
      <c r="P555" s="273">
        <f t="shared" si="889"/>
        <v>4477.3161832672222</v>
      </c>
      <c r="Q555" s="273">
        <f t="shared" si="889"/>
        <v>5204.7983038153452</v>
      </c>
      <c r="R555" s="273">
        <f t="shared" si="889"/>
        <v>4018.8454130896789</v>
      </c>
      <c r="S555" s="273">
        <f t="shared" si="889"/>
        <v>3499.7429978997238</v>
      </c>
      <c r="T555" s="273">
        <f t="shared" si="889"/>
        <v>4119.1651008499284</v>
      </c>
      <c r="U555" s="273">
        <f t="shared" si="889"/>
        <v>3932.8258425825879</v>
      </c>
      <c r="V555" s="273">
        <f t="shared" si="889"/>
        <v>3817.1758106839761</v>
      </c>
      <c r="W555" s="273">
        <f t="shared" si="889"/>
        <v>4571.4153348941063</v>
      </c>
      <c r="X555" s="273">
        <f t="shared" si="889"/>
        <v>4547.3819034940898</v>
      </c>
      <c r="Y555" s="273">
        <f t="shared" si="889"/>
        <v>4313.8748142813965</v>
      </c>
      <c r="Z555" s="273">
        <f t="shared" si="890"/>
        <v>4614.4135003206129</v>
      </c>
      <c r="AA555" s="273">
        <f t="shared" si="890"/>
        <v>4600.1791546793802</v>
      </c>
      <c r="AB555" s="273">
        <f t="shared" si="890"/>
        <v>4576.9616799223577</v>
      </c>
      <c r="AC555" s="273">
        <f t="shared" si="890"/>
        <v>5299.349616131678</v>
      </c>
      <c r="AD555" s="273">
        <f t="shared" si="890"/>
        <v>4105.8270950399274</v>
      </c>
      <c r="AE555" s="273">
        <f t="shared" si="890"/>
        <v>3584.2499512329573</v>
      </c>
      <c r="AF555" s="273">
        <f t="shared" si="890"/>
        <v>4216.1906022404355</v>
      </c>
    </row>
    <row r="556" spans="1:32">
      <c r="D556" s="168">
        <v>8190</v>
      </c>
      <c r="E556" s="193"/>
      <c r="F556" s="273">
        <f t="shared" si="888"/>
        <v>138.54</v>
      </c>
      <c r="G556" s="273">
        <f t="shared" si="888"/>
        <v>90.61</v>
      </c>
      <c r="H556" s="273">
        <f t="shared" si="888"/>
        <v>91.34</v>
      </c>
      <c r="I556" s="273">
        <f t="shared" si="888"/>
        <v>0</v>
      </c>
      <c r="J556" s="273">
        <f t="shared" si="888"/>
        <v>0</v>
      </c>
      <c r="K556" s="273">
        <f t="shared" si="888"/>
        <v>200.36</v>
      </c>
      <c r="L556" s="273">
        <f t="shared" si="888"/>
        <v>80.541856816184506</v>
      </c>
      <c r="M556" s="273">
        <f t="shared" si="888"/>
        <v>81.838851588369849</v>
      </c>
      <c r="N556" s="273">
        <f t="shared" si="888"/>
        <v>76.366522468679591</v>
      </c>
      <c r="O556" s="273">
        <f t="shared" si="888"/>
        <v>80.559960603866827</v>
      </c>
      <c r="P556" s="273">
        <f t="shared" si="889"/>
        <v>75.315048356187972</v>
      </c>
      <c r="Q556" s="273">
        <f t="shared" si="889"/>
        <v>75.290208275414571</v>
      </c>
      <c r="R556" s="273">
        <f t="shared" si="889"/>
        <v>86.33475311078648</v>
      </c>
      <c r="S556" s="273">
        <f t="shared" si="889"/>
        <v>81.966410570184337</v>
      </c>
      <c r="T556" s="273">
        <f t="shared" si="889"/>
        <v>85.913332911471201</v>
      </c>
      <c r="U556" s="273">
        <f t="shared" si="889"/>
        <v>81.208692420613957</v>
      </c>
      <c r="V556" s="273">
        <f t="shared" si="889"/>
        <v>92.435356384398887</v>
      </c>
      <c r="W556" s="273">
        <f t="shared" si="889"/>
        <v>92.991454602545346</v>
      </c>
      <c r="X556" s="273">
        <f t="shared" si="889"/>
        <v>80.541856816184506</v>
      </c>
      <c r="Y556" s="273">
        <f t="shared" si="889"/>
        <v>81.838851588369849</v>
      </c>
      <c r="Z556" s="273">
        <f t="shared" si="890"/>
        <v>76.366522468679591</v>
      </c>
      <c r="AA556" s="273">
        <f t="shared" si="890"/>
        <v>80.559960603866827</v>
      </c>
      <c r="AB556" s="273">
        <f t="shared" si="890"/>
        <v>75.315048356187972</v>
      </c>
      <c r="AC556" s="273">
        <f t="shared" si="890"/>
        <v>75.290208275414571</v>
      </c>
      <c r="AD556" s="273">
        <f t="shared" si="890"/>
        <v>86.33475311078648</v>
      </c>
      <c r="AE556" s="273">
        <f t="shared" si="890"/>
        <v>81.966410570184337</v>
      </c>
      <c r="AF556" s="273">
        <f t="shared" si="890"/>
        <v>85.913332911471201</v>
      </c>
    </row>
    <row r="557" spans="1:32">
      <c r="D557" s="168">
        <v>8200</v>
      </c>
      <c r="E557" s="193"/>
      <c r="F557" s="273">
        <f t="shared" si="888"/>
        <v>89.52</v>
      </c>
      <c r="G557" s="273">
        <f t="shared" si="888"/>
        <v>563.66</v>
      </c>
      <c r="H557" s="273">
        <f t="shared" si="888"/>
        <v>249.87</v>
      </c>
      <c r="I557" s="273">
        <f t="shared" si="888"/>
        <v>500.94</v>
      </c>
      <c r="J557" s="273">
        <f t="shared" si="888"/>
        <v>1464.47</v>
      </c>
      <c r="K557" s="273">
        <f t="shared" si="888"/>
        <v>853.78</v>
      </c>
      <c r="L557" s="273">
        <f t="shared" si="888"/>
        <v>652.48932383226065</v>
      </c>
      <c r="M557" s="273">
        <f t="shared" si="888"/>
        <v>609.42909791965735</v>
      </c>
      <c r="N557" s="273">
        <f t="shared" si="888"/>
        <v>675.7188030606294</v>
      </c>
      <c r="O557" s="273">
        <f t="shared" si="888"/>
        <v>686.66673798281647</v>
      </c>
      <c r="P557" s="273">
        <f t="shared" si="889"/>
        <v>658.14047745987784</v>
      </c>
      <c r="Q557" s="273">
        <f t="shared" si="889"/>
        <v>877.94286834884531</v>
      </c>
      <c r="R557" s="273">
        <f t="shared" si="889"/>
        <v>638.65593889540628</v>
      </c>
      <c r="S557" s="273">
        <f t="shared" si="889"/>
        <v>512.71295897931088</v>
      </c>
      <c r="T557" s="273">
        <f t="shared" si="889"/>
        <v>600.54749153986836</v>
      </c>
      <c r="U557" s="273">
        <f t="shared" si="889"/>
        <v>627.7684916814394</v>
      </c>
      <c r="V557" s="273">
        <f t="shared" si="889"/>
        <v>608.36920797573907</v>
      </c>
      <c r="W557" s="273">
        <f t="shared" si="889"/>
        <v>769.62071092823635</v>
      </c>
      <c r="X557" s="273">
        <f t="shared" si="889"/>
        <v>659.44968926612523</v>
      </c>
      <c r="Y557" s="273">
        <f t="shared" si="889"/>
        <v>616.23179959722097</v>
      </c>
      <c r="Z557" s="273">
        <f t="shared" si="890"/>
        <v>682.5405541531004</v>
      </c>
      <c r="AA557" s="273">
        <f t="shared" si="890"/>
        <v>693.41086297588095</v>
      </c>
      <c r="AB557" s="273">
        <f t="shared" si="890"/>
        <v>665.02643959084162</v>
      </c>
      <c r="AC557" s="273">
        <f t="shared" si="890"/>
        <v>884.47679891167365</v>
      </c>
      <c r="AD557" s="273">
        <f t="shared" si="890"/>
        <v>644.6667731839832</v>
      </c>
      <c r="AE557" s="273">
        <f t="shared" si="890"/>
        <v>518.55277813812063</v>
      </c>
      <c r="AF557" s="273">
        <f t="shared" si="890"/>
        <v>607.25239994757192</v>
      </c>
    </row>
    <row r="558" spans="1:32">
      <c r="D558" s="168">
        <v>8210</v>
      </c>
      <c r="E558" s="193"/>
      <c r="F558" s="273">
        <f t="shared" si="888"/>
        <v>132.68</v>
      </c>
      <c r="G558" s="273">
        <f t="shared" si="888"/>
        <v>582.48</v>
      </c>
      <c r="H558" s="273">
        <f t="shared" si="888"/>
        <v>4444.4000000000005</v>
      </c>
      <c r="I558" s="273">
        <f t="shared" si="888"/>
        <v>1712.9199999999998</v>
      </c>
      <c r="J558" s="273">
        <f t="shared" si="888"/>
        <v>11513.23</v>
      </c>
      <c r="K558" s="273">
        <f t="shared" si="888"/>
        <v>-348.74999999999983</v>
      </c>
      <c r="L558" s="273">
        <f t="shared" si="888"/>
        <v>3486.3081118680543</v>
      </c>
      <c r="M558" s="273">
        <f t="shared" si="888"/>
        <v>3413.7588544046635</v>
      </c>
      <c r="N558" s="273">
        <f t="shared" si="888"/>
        <v>3412.1450988231495</v>
      </c>
      <c r="O558" s="273">
        <f t="shared" si="888"/>
        <v>3386.5062572191127</v>
      </c>
      <c r="P558" s="273">
        <f t="shared" si="889"/>
        <v>3438.9013380113729</v>
      </c>
      <c r="Q558" s="273">
        <f t="shared" si="889"/>
        <v>3283.3550404790562</v>
      </c>
      <c r="R558" s="273">
        <f t="shared" si="889"/>
        <v>3054.9996867722066</v>
      </c>
      <c r="S558" s="273">
        <f t="shared" si="889"/>
        <v>2958.7678523669124</v>
      </c>
      <c r="T558" s="273">
        <f t="shared" si="889"/>
        <v>3377.5270918218257</v>
      </c>
      <c r="U558" s="273">
        <f t="shared" si="889"/>
        <v>2938.2559368447892</v>
      </c>
      <c r="V558" s="273">
        <f t="shared" si="889"/>
        <v>3011.0248534184243</v>
      </c>
      <c r="W558" s="273">
        <f t="shared" si="889"/>
        <v>3195.9811787758417</v>
      </c>
      <c r="X558" s="273">
        <f t="shared" si="889"/>
        <v>3584.4425702399449</v>
      </c>
      <c r="Y558" s="273">
        <f t="shared" si="889"/>
        <v>3509.6704054484139</v>
      </c>
      <c r="Z558" s="273">
        <f t="shared" si="890"/>
        <v>3508.325228296007</v>
      </c>
      <c r="AA558" s="273">
        <f t="shared" si="890"/>
        <v>3481.5919333485108</v>
      </c>
      <c r="AB558" s="273">
        <f t="shared" si="890"/>
        <v>3535.9867813709584</v>
      </c>
      <c r="AC558" s="273">
        <f t="shared" si="890"/>
        <v>3375.4771773000675</v>
      </c>
      <c r="AD558" s="273">
        <f t="shared" si="890"/>
        <v>3139.7466692226903</v>
      </c>
      <c r="AE558" s="273">
        <f t="shared" si="890"/>
        <v>3041.1036859642859</v>
      </c>
      <c r="AF558" s="273">
        <f t="shared" si="890"/>
        <v>3472.0598518148299</v>
      </c>
    </row>
    <row r="559" spans="1:32">
      <c r="D559" s="168">
        <v>8240</v>
      </c>
      <c r="E559" s="193"/>
      <c r="F559" s="273">
        <f t="shared" ref="F559:O572" si="891">SUMIF($C$10:$C$537,$D559,F$10:F$537)</f>
        <v>0</v>
      </c>
      <c r="G559" s="273">
        <f t="shared" si="891"/>
        <v>0</v>
      </c>
      <c r="H559" s="273">
        <f t="shared" si="891"/>
        <v>0</v>
      </c>
      <c r="I559" s="273">
        <f t="shared" si="891"/>
        <v>0</v>
      </c>
      <c r="J559" s="273">
        <f t="shared" si="891"/>
        <v>0</v>
      </c>
      <c r="K559" s="273">
        <f t="shared" si="891"/>
        <v>0</v>
      </c>
      <c r="L559" s="273">
        <f t="shared" si="891"/>
        <v>0</v>
      </c>
      <c r="M559" s="273">
        <f t="shared" si="891"/>
        <v>0</v>
      </c>
      <c r="N559" s="273">
        <f t="shared" si="891"/>
        <v>0</v>
      </c>
      <c r="O559" s="273">
        <f t="shared" si="891"/>
        <v>0</v>
      </c>
      <c r="P559" s="273">
        <f t="shared" ref="P559:Y572" si="892">SUMIF($C$10:$C$537,$D559,P$10:P$537)</f>
        <v>0</v>
      </c>
      <c r="Q559" s="273">
        <f t="shared" si="892"/>
        <v>0</v>
      </c>
      <c r="R559" s="273">
        <f t="shared" si="892"/>
        <v>0</v>
      </c>
      <c r="S559" s="273">
        <f t="shared" si="892"/>
        <v>0</v>
      </c>
      <c r="T559" s="273">
        <f t="shared" si="892"/>
        <v>0</v>
      </c>
      <c r="U559" s="273">
        <f t="shared" si="892"/>
        <v>0</v>
      </c>
      <c r="V559" s="273">
        <f t="shared" si="892"/>
        <v>0</v>
      </c>
      <c r="W559" s="273">
        <f t="shared" si="892"/>
        <v>0</v>
      </c>
      <c r="X559" s="273">
        <f t="shared" si="892"/>
        <v>0</v>
      </c>
      <c r="Y559" s="273">
        <f t="shared" si="892"/>
        <v>0</v>
      </c>
      <c r="Z559" s="273">
        <f t="shared" ref="Z559:AF572" si="893">SUMIF($C$10:$C$537,$D559,Z$10:Z$537)</f>
        <v>0</v>
      </c>
      <c r="AA559" s="273">
        <f t="shared" si="893"/>
        <v>0</v>
      </c>
      <c r="AB559" s="273">
        <f t="shared" si="893"/>
        <v>0</v>
      </c>
      <c r="AC559" s="273">
        <f t="shared" si="893"/>
        <v>0</v>
      </c>
      <c r="AD559" s="273">
        <f t="shared" si="893"/>
        <v>0</v>
      </c>
      <c r="AE559" s="273">
        <f t="shared" si="893"/>
        <v>0</v>
      </c>
      <c r="AF559" s="273">
        <f t="shared" si="893"/>
        <v>0</v>
      </c>
    </row>
    <row r="560" spans="1:32">
      <c r="D560" s="168">
        <v>8250</v>
      </c>
      <c r="E560" s="193"/>
      <c r="F560" s="273">
        <f t="shared" si="891"/>
        <v>192.66</v>
      </c>
      <c r="G560" s="273">
        <f t="shared" si="891"/>
        <v>234.14999999999998</v>
      </c>
      <c r="H560" s="273">
        <f t="shared" si="891"/>
        <v>468.11</v>
      </c>
      <c r="I560" s="273">
        <f t="shared" si="891"/>
        <v>1229.3</v>
      </c>
      <c r="J560" s="273">
        <f t="shared" si="891"/>
        <v>1387.8999999999999</v>
      </c>
      <c r="K560" s="273">
        <f t="shared" si="891"/>
        <v>1329.28</v>
      </c>
      <c r="L560" s="273">
        <f t="shared" si="891"/>
        <v>748.65190667154775</v>
      </c>
      <c r="M560" s="273">
        <f t="shared" si="891"/>
        <v>760.70772022642552</v>
      </c>
      <c r="N560" s="273">
        <f t="shared" si="891"/>
        <v>709.84137828523637</v>
      </c>
      <c r="O560" s="273">
        <f t="shared" si="891"/>
        <v>748.82018482780234</v>
      </c>
      <c r="P560" s="273">
        <f t="shared" si="892"/>
        <v>700.06772604713149</v>
      </c>
      <c r="Q560" s="273">
        <f t="shared" si="892"/>
        <v>699.83683276296836</v>
      </c>
      <c r="R560" s="273">
        <f t="shared" si="892"/>
        <v>802.49798158886756</v>
      </c>
      <c r="S560" s="273">
        <f t="shared" si="892"/>
        <v>761.89340526925298</v>
      </c>
      <c r="T560" s="273">
        <f t="shared" si="892"/>
        <v>798.58080053296851</v>
      </c>
      <c r="U560" s="273">
        <f t="shared" si="892"/>
        <v>754.85027068284614</v>
      </c>
      <c r="V560" s="273">
        <f t="shared" si="892"/>
        <v>859.20425151085487</v>
      </c>
      <c r="W560" s="273">
        <f t="shared" si="892"/>
        <v>864.37329041521161</v>
      </c>
      <c r="X560" s="273">
        <f t="shared" si="892"/>
        <v>748.65190667154775</v>
      </c>
      <c r="Y560" s="273">
        <f t="shared" si="892"/>
        <v>760.70772022642552</v>
      </c>
      <c r="Z560" s="273">
        <f t="shared" si="893"/>
        <v>709.84137828523637</v>
      </c>
      <c r="AA560" s="273">
        <f t="shared" si="893"/>
        <v>748.82018482780234</v>
      </c>
      <c r="AB560" s="273">
        <f t="shared" si="893"/>
        <v>700.06772604713149</v>
      </c>
      <c r="AC560" s="273">
        <f t="shared" si="893"/>
        <v>699.83683276296836</v>
      </c>
      <c r="AD560" s="273">
        <f t="shared" si="893"/>
        <v>802.49798158886756</v>
      </c>
      <c r="AE560" s="273">
        <f t="shared" si="893"/>
        <v>761.89340526925298</v>
      </c>
      <c r="AF560" s="273">
        <f t="shared" si="893"/>
        <v>798.58080053296851</v>
      </c>
    </row>
    <row r="561" spans="4:32">
      <c r="D561" s="168">
        <v>8310</v>
      </c>
      <c r="E561" s="193"/>
      <c r="F561" s="273">
        <f t="shared" si="891"/>
        <v>0</v>
      </c>
      <c r="G561" s="273">
        <f t="shared" si="891"/>
        <v>0</v>
      </c>
      <c r="H561" s="273">
        <f t="shared" si="891"/>
        <v>0</v>
      </c>
      <c r="I561" s="273">
        <f t="shared" si="891"/>
        <v>0</v>
      </c>
      <c r="J561" s="273">
        <f t="shared" si="891"/>
        <v>0</v>
      </c>
      <c r="K561" s="273">
        <f t="shared" si="891"/>
        <v>250.08</v>
      </c>
      <c r="L561" s="273">
        <f t="shared" si="891"/>
        <v>42.91369338241811</v>
      </c>
      <c r="M561" s="273">
        <f t="shared" si="891"/>
        <v>36.736994365816201</v>
      </c>
      <c r="N561" s="273">
        <f t="shared" si="891"/>
        <v>48.338193629953693</v>
      </c>
      <c r="O561" s="273">
        <f t="shared" si="891"/>
        <v>49.284984915165865</v>
      </c>
      <c r="P561" s="273">
        <f t="shared" si="892"/>
        <v>45.585653024466168</v>
      </c>
      <c r="Q561" s="273">
        <f t="shared" si="892"/>
        <v>81.265011734578991</v>
      </c>
      <c r="R561" s="273">
        <f t="shared" si="892"/>
        <v>44.085950203333908</v>
      </c>
      <c r="S561" s="273">
        <f t="shared" si="892"/>
        <v>26.746419370745478</v>
      </c>
      <c r="T561" s="273">
        <f t="shared" si="892"/>
        <v>34.764540549785359</v>
      </c>
      <c r="U561" s="273">
        <f t="shared" si="892"/>
        <v>44.937382677115849</v>
      </c>
      <c r="V561" s="273">
        <f t="shared" si="892"/>
        <v>38.394621861209217</v>
      </c>
      <c r="W561" s="273">
        <f t="shared" si="892"/>
        <v>61.151085337810237</v>
      </c>
      <c r="X561" s="273">
        <f t="shared" si="892"/>
        <v>42.91369338241811</v>
      </c>
      <c r="Y561" s="273">
        <f t="shared" si="892"/>
        <v>36.736994365816201</v>
      </c>
      <c r="Z561" s="273">
        <f t="shared" si="893"/>
        <v>48.338193629953693</v>
      </c>
      <c r="AA561" s="273">
        <f t="shared" si="893"/>
        <v>49.284984915165865</v>
      </c>
      <c r="AB561" s="273">
        <f t="shared" si="893"/>
        <v>45.585653024466168</v>
      </c>
      <c r="AC561" s="273">
        <f t="shared" si="893"/>
        <v>81.265011734578991</v>
      </c>
      <c r="AD561" s="273">
        <f t="shared" si="893"/>
        <v>44.085950203333908</v>
      </c>
      <c r="AE561" s="273">
        <f t="shared" si="893"/>
        <v>26.746419370745478</v>
      </c>
      <c r="AF561" s="273">
        <f t="shared" si="893"/>
        <v>34.764540549785359</v>
      </c>
    </row>
    <row r="562" spans="4:32">
      <c r="D562" s="168">
        <v>8320</v>
      </c>
      <c r="E562" s="193"/>
      <c r="F562" s="273">
        <f t="shared" si="891"/>
        <v>0</v>
      </c>
      <c r="G562" s="273">
        <f t="shared" si="891"/>
        <v>0</v>
      </c>
      <c r="H562" s="273">
        <f t="shared" si="891"/>
        <v>0</v>
      </c>
      <c r="I562" s="273">
        <f t="shared" si="891"/>
        <v>0</v>
      </c>
      <c r="J562" s="273">
        <f t="shared" si="891"/>
        <v>0</v>
      </c>
      <c r="K562" s="273">
        <f t="shared" si="891"/>
        <v>0</v>
      </c>
      <c r="L562" s="273">
        <f t="shared" si="891"/>
        <v>0</v>
      </c>
      <c r="M562" s="273">
        <f t="shared" si="891"/>
        <v>0</v>
      </c>
      <c r="N562" s="273">
        <f t="shared" si="891"/>
        <v>0</v>
      </c>
      <c r="O562" s="273">
        <f t="shared" si="891"/>
        <v>0</v>
      </c>
      <c r="P562" s="273">
        <f t="shared" si="892"/>
        <v>0</v>
      </c>
      <c r="Q562" s="273">
        <f t="shared" si="892"/>
        <v>0</v>
      </c>
      <c r="R562" s="273">
        <f t="shared" si="892"/>
        <v>0</v>
      </c>
      <c r="S562" s="273">
        <f t="shared" si="892"/>
        <v>0</v>
      </c>
      <c r="T562" s="273">
        <f t="shared" si="892"/>
        <v>0</v>
      </c>
      <c r="U562" s="273">
        <f t="shared" si="892"/>
        <v>0</v>
      </c>
      <c r="V562" s="273">
        <f t="shared" si="892"/>
        <v>0</v>
      </c>
      <c r="W562" s="273">
        <f t="shared" si="892"/>
        <v>0</v>
      </c>
      <c r="X562" s="273">
        <f t="shared" si="892"/>
        <v>0</v>
      </c>
      <c r="Y562" s="273">
        <f t="shared" si="892"/>
        <v>0</v>
      </c>
      <c r="Z562" s="273">
        <f t="shared" si="893"/>
        <v>0</v>
      </c>
      <c r="AA562" s="273">
        <f t="shared" si="893"/>
        <v>0</v>
      </c>
      <c r="AB562" s="273">
        <f t="shared" si="893"/>
        <v>0</v>
      </c>
      <c r="AC562" s="273">
        <f t="shared" si="893"/>
        <v>0</v>
      </c>
      <c r="AD562" s="273">
        <f t="shared" si="893"/>
        <v>0</v>
      </c>
      <c r="AE562" s="273">
        <f t="shared" si="893"/>
        <v>0</v>
      </c>
      <c r="AF562" s="273">
        <f t="shared" si="893"/>
        <v>0</v>
      </c>
    </row>
    <row r="563" spans="4:32">
      <c r="D563" s="168">
        <v>8340</v>
      </c>
      <c r="E563" s="193"/>
      <c r="F563" s="273">
        <f t="shared" si="891"/>
        <v>0</v>
      </c>
      <c r="G563" s="273">
        <f t="shared" si="891"/>
        <v>0</v>
      </c>
      <c r="H563" s="273">
        <f t="shared" si="891"/>
        <v>0</v>
      </c>
      <c r="I563" s="273">
        <f t="shared" si="891"/>
        <v>0</v>
      </c>
      <c r="J563" s="273">
        <f t="shared" si="891"/>
        <v>0</v>
      </c>
      <c r="K563" s="273">
        <f t="shared" si="891"/>
        <v>0</v>
      </c>
      <c r="L563" s="273">
        <f t="shared" si="891"/>
        <v>0</v>
      </c>
      <c r="M563" s="273">
        <f t="shared" si="891"/>
        <v>0</v>
      </c>
      <c r="N563" s="273">
        <f t="shared" si="891"/>
        <v>0</v>
      </c>
      <c r="O563" s="273">
        <f t="shared" si="891"/>
        <v>0</v>
      </c>
      <c r="P563" s="273">
        <f t="shared" si="892"/>
        <v>0</v>
      </c>
      <c r="Q563" s="273">
        <f t="shared" si="892"/>
        <v>0</v>
      </c>
      <c r="R563" s="273">
        <f t="shared" si="892"/>
        <v>0</v>
      </c>
      <c r="S563" s="273">
        <f t="shared" si="892"/>
        <v>0</v>
      </c>
      <c r="T563" s="273">
        <f t="shared" si="892"/>
        <v>0</v>
      </c>
      <c r="U563" s="273">
        <f t="shared" si="892"/>
        <v>0</v>
      </c>
      <c r="V563" s="273">
        <f t="shared" si="892"/>
        <v>0</v>
      </c>
      <c r="W563" s="273">
        <f t="shared" si="892"/>
        <v>0</v>
      </c>
      <c r="X563" s="273">
        <f t="shared" si="892"/>
        <v>0</v>
      </c>
      <c r="Y563" s="273">
        <f t="shared" si="892"/>
        <v>0</v>
      </c>
      <c r="Z563" s="273">
        <f t="shared" si="893"/>
        <v>0</v>
      </c>
      <c r="AA563" s="273">
        <f t="shared" si="893"/>
        <v>0</v>
      </c>
      <c r="AB563" s="273">
        <f t="shared" si="893"/>
        <v>0</v>
      </c>
      <c r="AC563" s="273">
        <f t="shared" si="893"/>
        <v>0</v>
      </c>
      <c r="AD563" s="273">
        <f t="shared" si="893"/>
        <v>0</v>
      </c>
      <c r="AE563" s="273">
        <f t="shared" si="893"/>
        <v>0</v>
      </c>
      <c r="AF563" s="273">
        <f t="shared" si="893"/>
        <v>0</v>
      </c>
    </row>
    <row r="564" spans="4:32">
      <c r="D564" s="168">
        <v>8350</v>
      </c>
      <c r="E564" s="193"/>
      <c r="F564" s="273">
        <f t="shared" si="891"/>
        <v>0</v>
      </c>
      <c r="G564" s="273">
        <f t="shared" si="891"/>
        <v>0</v>
      </c>
      <c r="H564" s="273">
        <f t="shared" si="891"/>
        <v>0</v>
      </c>
      <c r="I564" s="273">
        <f t="shared" si="891"/>
        <v>0</v>
      </c>
      <c r="J564" s="273">
        <f t="shared" si="891"/>
        <v>0</v>
      </c>
      <c r="K564" s="273">
        <f t="shared" si="891"/>
        <v>0</v>
      </c>
      <c r="L564" s="273">
        <f t="shared" si="891"/>
        <v>0</v>
      </c>
      <c r="M564" s="273">
        <f t="shared" si="891"/>
        <v>0</v>
      </c>
      <c r="N564" s="273">
        <f t="shared" si="891"/>
        <v>0</v>
      </c>
      <c r="O564" s="273">
        <f t="shared" si="891"/>
        <v>0</v>
      </c>
      <c r="P564" s="273">
        <f t="shared" si="892"/>
        <v>0</v>
      </c>
      <c r="Q564" s="273">
        <f t="shared" si="892"/>
        <v>0</v>
      </c>
      <c r="R564" s="273">
        <f t="shared" si="892"/>
        <v>0</v>
      </c>
      <c r="S564" s="273">
        <f t="shared" si="892"/>
        <v>0</v>
      </c>
      <c r="T564" s="273">
        <f t="shared" si="892"/>
        <v>0</v>
      </c>
      <c r="U564" s="273">
        <f t="shared" si="892"/>
        <v>0</v>
      </c>
      <c r="V564" s="273">
        <f t="shared" si="892"/>
        <v>0</v>
      </c>
      <c r="W564" s="273">
        <f t="shared" si="892"/>
        <v>0</v>
      </c>
      <c r="X564" s="273">
        <f t="shared" si="892"/>
        <v>0</v>
      </c>
      <c r="Y564" s="273">
        <f t="shared" si="892"/>
        <v>0</v>
      </c>
      <c r="Z564" s="273">
        <f t="shared" si="893"/>
        <v>0</v>
      </c>
      <c r="AA564" s="273">
        <f t="shared" si="893"/>
        <v>0</v>
      </c>
      <c r="AB564" s="273">
        <f t="shared" si="893"/>
        <v>0</v>
      </c>
      <c r="AC564" s="273">
        <f t="shared" si="893"/>
        <v>0</v>
      </c>
      <c r="AD564" s="273">
        <f t="shared" si="893"/>
        <v>0</v>
      </c>
      <c r="AE564" s="273">
        <f t="shared" si="893"/>
        <v>0</v>
      </c>
      <c r="AF564" s="273">
        <f t="shared" si="893"/>
        <v>0</v>
      </c>
    </row>
    <row r="565" spans="4:32">
      <c r="D565" s="168">
        <v>8360</v>
      </c>
      <c r="E565" s="193"/>
      <c r="F565" s="273">
        <f t="shared" si="891"/>
        <v>0</v>
      </c>
      <c r="G565" s="273">
        <f t="shared" si="891"/>
        <v>0</v>
      </c>
      <c r="H565" s="273">
        <f t="shared" si="891"/>
        <v>0</v>
      </c>
      <c r="I565" s="273">
        <f t="shared" si="891"/>
        <v>0</v>
      </c>
      <c r="J565" s="273">
        <f t="shared" si="891"/>
        <v>0</v>
      </c>
      <c r="K565" s="273">
        <f t="shared" si="891"/>
        <v>0</v>
      </c>
      <c r="L565" s="273">
        <f t="shared" si="891"/>
        <v>0</v>
      </c>
      <c r="M565" s="273">
        <f t="shared" si="891"/>
        <v>0</v>
      </c>
      <c r="N565" s="273">
        <f t="shared" si="891"/>
        <v>0</v>
      </c>
      <c r="O565" s="273">
        <f t="shared" si="891"/>
        <v>0</v>
      </c>
      <c r="P565" s="273">
        <f t="shared" si="892"/>
        <v>0</v>
      </c>
      <c r="Q565" s="273">
        <f t="shared" si="892"/>
        <v>0</v>
      </c>
      <c r="R565" s="273">
        <f t="shared" si="892"/>
        <v>0</v>
      </c>
      <c r="S565" s="273">
        <f t="shared" si="892"/>
        <v>0</v>
      </c>
      <c r="T565" s="273">
        <f t="shared" si="892"/>
        <v>0</v>
      </c>
      <c r="U565" s="273">
        <f t="shared" si="892"/>
        <v>0</v>
      </c>
      <c r="V565" s="273">
        <f t="shared" si="892"/>
        <v>0</v>
      </c>
      <c r="W565" s="273">
        <f t="shared" si="892"/>
        <v>0</v>
      </c>
      <c r="X565" s="273">
        <f t="shared" si="892"/>
        <v>0</v>
      </c>
      <c r="Y565" s="273">
        <f t="shared" si="892"/>
        <v>0</v>
      </c>
      <c r="Z565" s="273">
        <f t="shared" si="893"/>
        <v>0</v>
      </c>
      <c r="AA565" s="273">
        <f t="shared" si="893"/>
        <v>0</v>
      </c>
      <c r="AB565" s="273">
        <f t="shared" si="893"/>
        <v>0</v>
      </c>
      <c r="AC565" s="273">
        <f t="shared" si="893"/>
        <v>0</v>
      </c>
      <c r="AD565" s="273">
        <f t="shared" si="893"/>
        <v>0</v>
      </c>
      <c r="AE565" s="273">
        <f t="shared" si="893"/>
        <v>0</v>
      </c>
      <c r="AF565" s="273">
        <f t="shared" si="893"/>
        <v>0</v>
      </c>
    </row>
    <row r="566" spans="4:32">
      <c r="D566" s="169">
        <v>8370</v>
      </c>
      <c r="E566" s="193"/>
      <c r="F566" s="273">
        <f t="shared" si="891"/>
        <v>0</v>
      </c>
      <c r="G566" s="273">
        <f t="shared" si="891"/>
        <v>0</v>
      </c>
      <c r="H566" s="273">
        <f t="shared" si="891"/>
        <v>0</v>
      </c>
      <c r="I566" s="273">
        <f t="shared" si="891"/>
        <v>0</v>
      </c>
      <c r="J566" s="273">
        <f t="shared" si="891"/>
        <v>0</v>
      </c>
      <c r="K566" s="273">
        <f t="shared" si="891"/>
        <v>0</v>
      </c>
      <c r="L566" s="273">
        <f t="shared" si="891"/>
        <v>0</v>
      </c>
      <c r="M566" s="273">
        <f t="shared" si="891"/>
        <v>0</v>
      </c>
      <c r="N566" s="273">
        <f t="shared" si="891"/>
        <v>0</v>
      </c>
      <c r="O566" s="273">
        <f t="shared" si="891"/>
        <v>0</v>
      </c>
      <c r="P566" s="273">
        <f t="shared" si="892"/>
        <v>0</v>
      </c>
      <c r="Q566" s="273">
        <f t="shared" si="892"/>
        <v>0</v>
      </c>
      <c r="R566" s="273">
        <f t="shared" si="892"/>
        <v>0</v>
      </c>
      <c r="S566" s="273">
        <f t="shared" si="892"/>
        <v>0</v>
      </c>
      <c r="T566" s="273">
        <f t="shared" si="892"/>
        <v>0</v>
      </c>
      <c r="U566" s="273">
        <f t="shared" si="892"/>
        <v>0</v>
      </c>
      <c r="V566" s="273">
        <f t="shared" si="892"/>
        <v>0</v>
      </c>
      <c r="W566" s="273">
        <f t="shared" si="892"/>
        <v>0</v>
      </c>
      <c r="X566" s="273">
        <f t="shared" si="892"/>
        <v>0</v>
      </c>
      <c r="Y566" s="273">
        <f t="shared" si="892"/>
        <v>0</v>
      </c>
      <c r="Z566" s="273">
        <f t="shared" si="893"/>
        <v>0</v>
      </c>
      <c r="AA566" s="273">
        <f t="shared" si="893"/>
        <v>0</v>
      </c>
      <c r="AB566" s="273">
        <f t="shared" si="893"/>
        <v>0</v>
      </c>
      <c r="AC566" s="273">
        <f t="shared" si="893"/>
        <v>0</v>
      </c>
      <c r="AD566" s="273">
        <f t="shared" si="893"/>
        <v>0</v>
      </c>
      <c r="AE566" s="273">
        <f t="shared" si="893"/>
        <v>0</v>
      </c>
      <c r="AF566" s="273">
        <f t="shared" si="893"/>
        <v>0</v>
      </c>
    </row>
    <row r="567" spans="4:32">
      <c r="D567" s="168">
        <v>8400</v>
      </c>
      <c r="E567" s="193"/>
      <c r="F567" s="273">
        <f t="shared" si="891"/>
        <v>0</v>
      </c>
      <c r="G567" s="273">
        <f t="shared" si="891"/>
        <v>0</v>
      </c>
      <c r="H567" s="273">
        <f t="shared" si="891"/>
        <v>0</v>
      </c>
      <c r="I567" s="273">
        <f t="shared" si="891"/>
        <v>0</v>
      </c>
      <c r="J567" s="273">
        <f t="shared" si="891"/>
        <v>0</v>
      </c>
      <c r="K567" s="273">
        <f t="shared" si="891"/>
        <v>0</v>
      </c>
      <c r="L567" s="273">
        <f t="shared" si="891"/>
        <v>0</v>
      </c>
      <c r="M567" s="273">
        <f t="shared" si="891"/>
        <v>0</v>
      </c>
      <c r="N567" s="273">
        <f t="shared" si="891"/>
        <v>0</v>
      </c>
      <c r="O567" s="273">
        <f t="shared" si="891"/>
        <v>0</v>
      </c>
      <c r="P567" s="273">
        <f t="shared" si="892"/>
        <v>0</v>
      </c>
      <c r="Q567" s="273">
        <f t="shared" si="892"/>
        <v>0</v>
      </c>
      <c r="R567" s="273">
        <f t="shared" si="892"/>
        <v>0</v>
      </c>
      <c r="S567" s="273">
        <f t="shared" si="892"/>
        <v>0</v>
      </c>
      <c r="T567" s="273">
        <f t="shared" si="892"/>
        <v>0</v>
      </c>
      <c r="U567" s="273">
        <f t="shared" si="892"/>
        <v>0</v>
      </c>
      <c r="V567" s="273">
        <f t="shared" si="892"/>
        <v>0</v>
      </c>
      <c r="W567" s="273">
        <f t="shared" si="892"/>
        <v>0</v>
      </c>
      <c r="X567" s="273">
        <f t="shared" si="892"/>
        <v>0</v>
      </c>
      <c r="Y567" s="273">
        <f t="shared" si="892"/>
        <v>0</v>
      </c>
      <c r="Z567" s="273">
        <f t="shared" si="893"/>
        <v>0</v>
      </c>
      <c r="AA567" s="273">
        <f t="shared" si="893"/>
        <v>0</v>
      </c>
      <c r="AB567" s="273">
        <f t="shared" si="893"/>
        <v>0</v>
      </c>
      <c r="AC567" s="273">
        <f t="shared" si="893"/>
        <v>0</v>
      </c>
      <c r="AD567" s="273">
        <f t="shared" si="893"/>
        <v>0</v>
      </c>
      <c r="AE567" s="273">
        <f t="shared" si="893"/>
        <v>0</v>
      </c>
      <c r="AF567" s="273">
        <f t="shared" si="893"/>
        <v>0</v>
      </c>
    </row>
    <row r="568" spans="4:32">
      <c r="D568" s="168">
        <v>8410</v>
      </c>
      <c r="E568" s="193"/>
      <c r="F568" s="273">
        <f t="shared" si="891"/>
        <v>17322.14</v>
      </c>
      <c r="G568" s="273">
        <f t="shared" si="891"/>
        <v>15589.689999999999</v>
      </c>
      <c r="H568" s="273">
        <f t="shared" si="891"/>
        <v>30579.299999999996</v>
      </c>
      <c r="I568" s="273">
        <f t="shared" si="891"/>
        <v>13059.27</v>
      </c>
      <c r="J568" s="273">
        <f t="shared" si="891"/>
        <v>9380.32</v>
      </c>
      <c r="K568" s="273">
        <f t="shared" si="891"/>
        <v>14961.36</v>
      </c>
      <c r="L568" s="273">
        <f t="shared" si="891"/>
        <v>21070.727637754775</v>
      </c>
      <c r="M568" s="273">
        <f t="shared" si="891"/>
        <v>20627.493600352311</v>
      </c>
      <c r="N568" s="273">
        <f t="shared" si="891"/>
        <v>20541.91373933569</v>
      </c>
      <c r="O568" s="273">
        <f t="shared" si="891"/>
        <v>20280.83239611832</v>
      </c>
      <c r="P568" s="273">
        <f t="shared" si="892"/>
        <v>20943.648303388953</v>
      </c>
      <c r="Q568" s="273">
        <f t="shared" si="892"/>
        <v>20317.864800458017</v>
      </c>
      <c r="R568" s="273">
        <f t="shared" si="892"/>
        <v>17105.734831705184</v>
      </c>
      <c r="S568" s="273">
        <f t="shared" si="892"/>
        <v>16689.456144140811</v>
      </c>
      <c r="T568" s="273">
        <f t="shared" si="892"/>
        <v>19070.428935724271</v>
      </c>
      <c r="U568" s="273">
        <f t="shared" si="892"/>
        <v>16447.114532073039</v>
      </c>
      <c r="V568" s="273">
        <f t="shared" si="892"/>
        <v>16738.357264831247</v>
      </c>
      <c r="W568" s="273">
        <f t="shared" si="892"/>
        <v>17850.108591525455</v>
      </c>
      <c r="X568" s="273">
        <f t="shared" si="892"/>
        <v>21661.801297616272</v>
      </c>
      <c r="Y568" s="273">
        <f t="shared" si="892"/>
        <v>21205.178467003199</v>
      </c>
      <c r="Z568" s="273">
        <f t="shared" si="893"/>
        <v>21121.2162807329</v>
      </c>
      <c r="AA568" s="273">
        <f t="shared" si="893"/>
        <v>20853.542935541926</v>
      </c>
      <c r="AB568" s="273">
        <f t="shared" si="893"/>
        <v>21528.403640890909</v>
      </c>
      <c r="AC568" s="273">
        <f t="shared" si="893"/>
        <v>20872.725646163293</v>
      </c>
      <c r="AD568" s="273">
        <f t="shared" si="893"/>
        <v>17616.174384847647</v>
      </c>
      <c r="AE568" s="273">
        <f t="shared" si="893"/>
        <v>17185.373106536626</v>
      </c>
      <c r="AF568" s="273">
        <f t="shared" si="893"/>
        <v>19639.80920594624</v>
      </c>
    </row>
    <row r="569" spans="4:32">
      <c r="D569" s="168">
        <v>8470</v>
      </c>
      <c r="E569" s="193"/>
      <c r="F569" s="273">
        <f t="shared" si="891"/>
        <v>0</v>
      </c>
      <c r="G569" s="273">
        <f t="shared" si="891"/>
        <v>0</v>
      </c>
      <c r="H569" s="273">
        <f t="shared" si="891"/>
        <v>0</v>
      </c>
      <c r="I569" s="273">
        <f t="shared" si="891"/>
        <v>0</v>
      </c>
      <c r="J569" s="273">
        <f t="shared" si="891"/>
        <v>0</v>
      </c>
      <c r="K569" s="273">
        <f t="shared" si="891"/>
        <v>0</v>
      </c>
      <c r="L569" s="273">
        <f t="shared" si="891"/>
        <v>0</v>
      </c>
      <c r="M569" s="273">
        <f t="shared" si="891"/>
        <v>0</v>
      </c>
      <c r="N569" s="273">
        <f t="shared" si="891"/>
        <v>0</v>
      </c>
      <c r="O569" s="273">
        <f t="shared" si="891"/>
        <v>0</v>
      </c>
      <c r="P569" s="273">
        <f t="shared" si="892"/>
        <v>0</v>
      </c>
      <c r="Q569" s="273">
        <f t="shared" si="892"/>
        <v>0</v>
      </c>
      <c r="R569" s="273">
        <f t="shared" si="892"/>
        <v>0</v>
      </c>
      <c r="S569" s="273">
        <f t="shared" si="892"/>
        <v>0</v>
      </c>
      <c r="T569" s="273">
        <f t="shared" si="892"/>
        <v>0</v>
      </c>
      <c r="U569" s="273">
        <f t="shared" si="892"/>
        <v>0</v>
      </c>
      <c r="V569" s="273">
        <f t="shared" si="892"/>
        <v>0</v>
      </c>
      <c r="W569" s="273">
        <f t="shared" si="892"/>
        <v>0</v>
      </c>
      <c r="X569" s="273">
        <f t="shared" si="892"/>
        <v>0</v>
      </c>
      <c r="Y569" s="273">
        <f t="shared" si="892"/>
        <v>0</v>
      </c>
      <c r="Z569" s="273">
        <f t="shared" si="893"/>
        <v>0</v>
      </c>
      <c r="AA569" s="273">
        <f t="shared" si="893"/>
        <v>0</v>
      </c>
      <c r="AB569" s="273">
        <f t="shared" si="893"/>
        <v>0</v>
      </c>
      <c r="AC569" s="273">
        <f t="shared" si="893"/>
        <v>0</v>
      </c>
      <c r="AD569" s="273">
        <f t="shared" si="893"/>
        <v>0</v>
      </c>
      <c r="AE569" s="273">
        <f t="shared" si="893"/>
        <v>0</v>
      </c>
      <c r="AF569" s="273">
        <f t="shared" si="893"/>
        <v>0</v>
      </c>
    </row>
    <row r="570" spans="4:32">
      <c r="D570" s="168">
        <v>8500</v>
      </c>
      <c r="E570" s="193"/>
      <c r="F570" s="273">
        <f t="shared" si="891"/>
        <v>0</v>
      </c>
      <c r="G570" s="273">
        <f t="shared" si="891"/>
        <v>0</v>
      </c>
      <c r="H570" s="273">
        <f t="shared" si="891"/>
        <v>3849.61</v>
      </c>
      <c r="I570" s="273">
        <f t="shared" si="891"/>
        <v>4206.46</v>
      </c>
      <c r="J570" s="273">
        <f t="shared" si="891"/>
        <v>0</v>
      </c>
      <c r="K570" s="273">
        <f t="shared" si="891"/>
        <v>0</v>
      </c>
      <c r="L570" s="273">
        <f t="shared" si="891"/>
        <v>946.58671748546442</v>
      </c>
      <c r="M570" s="273">
        <f t="shared" si="891"/>
        <v>1055.2888041657197</v>
      </c>
      <c r="N570" s="273">
        <f t="shared" si="891"/>
        <v>1185.4629079680008</v>
      </c>
      <c r="O570" s="273">
        <f t="shared" si="891"/>
        <v>1074.5241528375345</v>
      </c>
      <c r="P570" s="273">
        <f t="shared" si="892"/>
        <v>951.86525502796235</v>
      </c>
      <c r="Q570" s="273">
        <f t="shared" si="892"/>
        <v>1132.24451353106</v>
      </c>
      <c r="R570" s="273">
        <f t="shared" si="892"/>
        <v>650.5385974133942</v>
      </c>
      <c r="S570" s="273">
        <f t="shared" si="892"/>
        <v>696.69448755194867</v>
      </c>
      <c r="T570" s="273">
        <f t="shared" si="892"/>
        <v>1116.4983676415745</v>
      </c>
      <c r="U570" s="273">
        <f t="shared" si="892"/>
        <v>1345.6897837346971</v>
      </c>
      <c r="V570" s="273">
        <f t="shared" si="892"/>
        <v>2332.5669520148826</v>
      </c>
      <c r="W570" s="273">
        <f t="shared" si="892"/>
        <v>1914.0818116435009</v>
      </c>
      <c r="X570" s="273">
        <f t="shared" si="892"/>
        <v>946.58671748546442</v>
      </c>
      <c r="Y570" s="273">
        <f t="shared" si="892"/>
        <v>1055.2888041657197</v>
      </c>
      <c r="Z570" s="273">
        <f t="shared" si="893"/>
        <v>1185.4629079680008</v>
      </c>
      <c r="AA570" s="273">
        <f t="shared" si="893"/>
        <v>1074.5241528375345</v>
      </c>
      <c r="AB570" s="273">
        <f t="shared" si="893"/>
        <v>951.86525502796235</v>
      </c>
      <c r="AC570" s="273">
        <f t="shared" si="893"/>
        <v>1132.24451353106</v>
      </c>
      <c r="AD570" s="273">
        <f t="shared" si="893"/>
        <v>650.5385974133942</v>
      </c>
      <c r="AE570" s="273">
        <f t="shared" si="893"/>
        <v>696.69448755194867</v>
      </c>
      <c r="AF570" s="273">
        <f t="shared" si="893"/>
        <v>1116.4983676415745</v>
      </c>
    </row>
    <row r="571" spans="4:32">
      <c r="D571" s="169">
        <v>8520</v>
      </c>
      <c r="E571" s="193"/>
      <c r="F571" s="273">
        <f t="shared" si="891"/>
        <v>0</v>
      </c>
      <c r="G571" s="273">
        <f t="shared" si="891"/>
        <v>0</v>
      </c>
      <c r="H571" s="273">
        <f t="shared" si="891"/>
        <v>0</v>
      </c>
      <c r="I571" s="273">
        <f t="shared" si="891"/>
        <v>0</v>
      </c>
      <c r="J571" s="273">
        <f t="shared" si="891"/>
        <v>0</v>
      </c>
      <c r="K571" s="273">
        <f t="shared" si="891"/>
        <v>0</v>
      </c>
      <c r="L571" s="273">
        <f t="shared" si="891"/>
        <v>0</v>
      </c>
      <c r="M571" s="273">
        <f t="shared" si="891"/>
        <v>0</v>
      </c>
      <c r="N571" s="273">
        <f t="shared" si="891"/>
        <v>0</v>
      </c>
      <c r="O571" s="273">
        <f t="shared" si="891"/>
        <v>0</v>
      </c>
      <c r="P571" s="273">
        <f t="shared" si="892"/>
        <v>0</v>
      </c>
      <c r="Q571" s="273">
        <f t="shared" si="892"/>
        <v>0</v>
      </c>
      <c r="R571" s="273">
        <f t="shared" si="892"/>
        <v>0</v>
      </c>
      <c r="S571" s="273">
        <f t="shared" si="892"/>
        <v>0</v>
      </c>
      <c r="T571" s="273">
        <f t="shared" si="892"/>
        <v>0</v>
      </c>
      <c r="U571" s="273">
        <f t="shared" si="892"/>
        <v>0</v>
      </c>
      <c r="V571" s="273">
        <f t="shared" si="892"/>
        <v>0</v>
      </c>
      <c r="W571" s="273">
        <f t="shared" si="892"/>
        <v>0</v>
      </c>
      <c r="X571" s="273">
        <f t="shared" si="892"/>
        <v>0</v>
      </c>
      <c r="Y571" s="273">
        <f t="shared" si="892"/>
        <v>0</v>
      </c>
      <c r="Z571" s="273">
        <f t="shared" si="893"/>
        <v>0</v>
      </c>
      <c r="AA571" s="273">
        <f t="shared" si="893"/>
        <v>0</v>
      </c>
      <c r="AB571" s="273">
        <f t="shared" si="893"/>
        <v>0</v>
      </c>
      <c r="AC571" s="273">
        <f t="shared" si="893"/>
        <v>0</v>
      </c>
      <c r="AD571" s="273">
        <f t="shared" si="893"/>
        <v>0</v>
      </c>
      <c r="AE571" s="273">
        <f t="shared" si="893"/>
        <v>0</v>
      </c>
      <c r="AF571" s="273">
        <f t="shared" si="893"/>
        <v>0</v>
      </c>
    </row>
    <row r="572" spans="4:32">
      <c r="D572" s="169">
        <v>8550</v>
      </c>
      <c r="E572" s="193"/>
      <c r="F572" s="273">
        <f t="shared" si="891"/>
        <v>2.52</v>
      </c>
      <c r="G572" s="273">
        <f t="shared" si="891"/>
        <v>35.93</v>
      </c>
      <c r="H572" s="273">
        <f t="shared" si="891"/>
        <v>37.39</v>
      </c>
      <c r="I572" s="273">
        <f t="shared" si="891"/>
        <v>0</v>
      </c>
      <c r="J572" s="273">
        <f t="shared" si="891"/>
        <v>0</v>
      </c>
      <c r="K572" s="273">
        <f t="shared" si="891"/>
        <v>32.46</v>
      </c>
      <c r="L572" s="273">
        <f t="shared" si="891"/>
        <v>16.74701563442984</v>
      </c>
      <c r="M572" s="273">
        <f t="shared" si="891"/>
        <v>17.016698909514169</v>
      </c>
      <c r="N572" s="273">
        <f t="shared" si="891"/>
        <v>15.878841093132381</v>
      </c>
      <c r="O572" s="273">
        <f t="shared" si="891"/>
        <v>16.750779943167473</v>
      </c>
      <c r="P572" s="273">
        <f t="shared" si="892"/>
        <v>15.660208768311715</v>
      </c>
      <c r="Q572" s="273">
        <f t="shared" si="892"/>
        <v>15.655043786555433</v>
      </c>
      <c r="R572" s="273">
        <f t="shared" si="892"/>
        <v>17.95152877392373</v>
      </c>
      <c r="S572" s="273">
        <f t="shared" si="892"/>
        <v>17.043222165212562</v>
      </c>
      <c r="T572" s="273">
        <f t="shared" si="892"/>
        <v>17.863903147378959</v>
      </c>
      <c r="U572" s="273">
        <f t="shared" si="892"/>
        <v>16.885670325722362</v>
      </c>
      <c r="V572" s="273">
        <f t="shared" si="892"/>
        <v>19.220023224403189</v>
      </c>
      <c r="W572" s="273">
        <f t="shared" si="892"/>
        <v>19.335652363359241</v>
      </c>
      <c r="X572" s="273">
        <f t="shared" si="892"/>
        <v>16.74701563442984</v>
      </c>
      <c r="Y572" s="273">
        <f t="shared" si="892"/>
        <v>17.016698909514169</v>
      </c>
      <c r="Z572" s="273">
        <f t="shared" si="893"/>
        <v>15.878841093132381</v>
      </c>
      <c r="AA572" s="273">
        <f t="shared" si="893"/>
        <v>16.750779943167473</v>
      </c>
      <c r="AB572" s="273">
        <f t="shared" si="893"/>
        <v>15.660208768311715</v>
      </c>
      <c r="AC572" s="273">
        <f t="shared" si="893"/>
        <v>15.655043786555433</v>
      </c>
      <c r="AD572" s="273">
        <f t="shared" si="893"/>
        <v>17.95152877392373</v>
      </c>
      <c r="AE572" s="273">
        <f t="shared" si="893"/>
        <v>17.043222165212562</v>
      </c>
      <c r="AF572" s="273">
        <f t="shared" si="893"/>
        <v>17.863903147378959</v>
      </c>
    </row>
    <row r="573" spans="4:32">
      <c r="D573" s="168">
        <v>8560</v>
      </c>
      <c r="E573" s="193"/>
      <c r="F573" s="273">
        <f>SUMIF($C$10:$C$534,$D573,F$10:F$534)</f>
        <v>17870.97</v>
      </c>
      <c r="G573" s="273">
        <f>SUMIF($C$10:$C$534,$D573,G$10:G$534)</f>
        <v>13841.660000000003</v>
      </c>
      <c r="H573" s="273">
        <f>SUMIF($C$10:$C$534,$D573,H$10:H$534)</f>
        <v>7657.8900000000021</v>
      </c>
      <c r="I573" s="273">
        <f>SUMIF($C$10:$C$534,$D573,I$10:I$534)</f>
        <v>12373.059999999998</v>
      </c>
      <c r="J573" s="273">
        <f t="shared" ref="J573:S582" si="894">SUMIF($C$10:$C$537,$D573,J$10:J$537)</f>
        <v>9541.5300000000007</v>
      </c>
      <c r="K573" s="273">
        <f t="shared" si="894"/>
        <v>18556.419999999998</v>
      </c>
      <c r="L573" s="273">
        <f t="shared" si="894"/>
        <v>14993.185325060298</v>
      </c>
      <c r="M573" s="273">
        <f t="shared" si="894"/>
        <v>14698.010599695928</v>
      </c>
      <c r="N573" s="273">
        <f t="shared" si="894"/>
        <v>14949.387819578929</v>
      </c>
      <c r="O573" s="273">
        <f t="shared" si="894"/>
        <v>14897.128169951382</v>
      </c>
      <c r="P573" s="273">
        <f t="shared" si="894"/>
        <v>14928.669043800981</v>
      </c>
      <c r="Q573" s="273">
        <f t="shared" si="894"/>
        <v>16449.337875170218</v>
      </c>
      <c r="R573" s="273">
        <f t="shared" si="894"/>
        <v>13521.67665987512</v>
      </c>
      <c r="S573" s="273">
        <f t="shared" si="894"/>
        <v>13549.374935938831</v>
      </c>
      <c r="T573" s="273">
        <f t="shared" ref="T573:AF582" si="895">SUMIF($C$10:$C$537,$D573,T$10:T$537)</f>
        <v>14429.261126856905</v>
      </c>
      <c r="U573" s="273">
        <f t="shared" si="895"/>
        <v>12818.35848938864</v>
      </c>
      <c r="V573" s="273">
        <f t="shared" si="895"/>
        <v>13029.947465601006</v>
      </c>
      <c r="W573" s="273">
        <f t="shared" si="895"/>
        <v>14326.451022339517</v>
      </c>
      <c r="X573" s="273">
        <f t="shared" si="895"/>
        <v>15353.342750797099</v>
      </c>
      <c r="Y573" s="273">
        <f t="shared" si="895"/>
        <v>15050.009865758377</v>
      </c>
      <c r="Z573" s="273">
        <f t="shared" si="895"/>
        <v>15302.372779323701</v>
      </c>
      <c r="AA573" s="273">
        <f t="shared" si="895"/>
        <v>15246.096441722235</v>
      </c>
      <c r="AB573" s="273">
        <f t="shared" si="895"/>
        <v>15284.976542074395</v>
      </c>
      <c r="AC573" s="273">
        <f t="shared" si="895"/>
        <v>16787.429837986128</v>
      </c>
      <c r="AD573" s="273">
        <f t="shared" si="895"/>
        <v>13832.70150827914</v>
      </c>
      <c r="AE573" s="273">
        <f t="shared" si="895"/>
        <v>13851.550770669048</v>
      </c>
      <c r="AF573" s="273">
        <f t="shared" si="895"/>
        <v>14776.200174075691</v>
      </c>
    </row>
    <row r="574" spans="4:32">
      <c r="D574" s="168">
        <v>8570</v>
      </c>
      <c r="E574" s="193"/>
      <c r="F574" s="273">
        <f t="shared" ref="F574:I593" si="896">SUMIF($C$10:$C$537,$D574,F$10:F$537)</f>
        <v>627.84999999999991</v>
      </c>
      <c r="G574" s="273">
        <f t="shared" si="896"/>
        <v>2497.84</v>
      </c>
      <c r="H574" s="273">
        <f t="shared" si="896"/>
        <v>618.28999999999985</v>
      </c>
      <c r="I574" s="273">
        <f t="shared" si="896"/>
        <v>665.65000000000009</v>
      </c>
      <c r="J574" s="273">
        <f t="shared" si="894"/>
        <v>680.32999999999993</v>
      </c>
      <c r="K574" s="273">
        <f t="shared" si="894"/>
        <v>890.4799999999999</v>
      </c>
      <c r="L574" s="273">
        <f t="shared" si="894"/>
        <v>971.53543568211921</v>
      </c>
      <c r="M574" s="273">
        <f t="shared" si="894"/>
        <v>951.78203875304803</v>
      </c>
      <c r="N574" s="273">
        <f t="shared" si="894"/>
        <v>959.11559675274941</v>
      </c>
      <c r="O574" s="273">
        <f t="shared" si="894"/>
        <v>995.68982684294906</v>
      </c>
      <c r="P574" s="273">
        <f t="shared" si="894"/>
        <v>939.69844708530945</v>
      </c>
      <c r="Q574" s="273">
        <f t="shared" si="894"/>
        <v>1090.2046358989051</v>
      </c>
      <c r="R574" s="273">
        <f t="shared" si="894"/>
        <v>1005.5155786708877</v>
      </c>
      <c r="S574" s="273">
        <f t="shared" si="894"/>
        <v>890.51803417469409</v>
      </c>
      <c r="T574" s="273">
        <f t="shared" si="895"/>
        <v>974.13779704739659</v>
      </c>
      <c r="U574" s="273">
        <f t="shared" si="895"/>
        <v>963.67963287460543</v>
      </c>
      <c r="V574" s="273">
        <f t="shared" si="895"/>
        <v>1027.3562036469796</v>
      </c>
      <c r="W574" s="273">
        <f t="shared" si="895"/>
        <v>1139.3576535854379</v>
      </c>
      <c r="X574" s="273">
        <f t="shared" si="895"/>
        <v>975.48851735098663</v>
      </c>
      <c r="Y574" s="273">
        <f t="shared" si="895"/>
        <v>955.64557660258583</v>
      </c>
      <c r="Z574" s="273">
        <f t="shared" si="895"/>
        <v>962.98995355907743</v>
      </c>
      <c r="AA574" s="273">
        <f t="shared" si="895"/>
        <v>999.52009655162306</v>
      </c>
      <c r="AB574" s="273">
        <f t="shared" si="895"/>
        <v>943.60927201699906</v>
      </c>
      <c r="AC574" s="273">
        <f t="shared" si="895"/>
        <v>1093.9155274288096</v>
      </c>
      <c r="AD574" s="273">
        <f t="shared" si="895"/>
        <v>1008.9293820216667</v>
      </c>
      <c r="AE574" s="273">
        <f t="shared" si="895"/>
        <v>893.83471090460739</v>
      </c>
      <c r="AF574" s="273">
        <f t="shared" si="895"/>
        <v>977.94579402252259</v>
      </c>
    </row>
    <row r="575" spans="4:32">
      <c r="D575" s="168">
        <v>8580</v>
      </c>
      <c r="E575" s="193"/>
      <c r="F575" s="273">
        <f t="shared" si="896"/>
        <v>0</v>
      </c>
      <c r="G575" s="273">
        <f t="shared" si="896"/>
        <v>0</v>
      </c>
      <c r="H575" s="273">
        <f t="shared" si="896"/>
        <v>0</v>
      </c>
      <c r="I575" s="273">
        <f t="shared" si="896"/>
        <v>0</v>
      </c>
      <c r="J575" s="273">
        <f t="shared" si="894"/>
        <v>0</v>
      </c>
      <c r="K575" s="273">
        <f t="shared" si="894"/>
        <v>0</v>
      </c>
      <c r="L575" s="273">
        <f t="shared" si="894"/>
        <v>0</v>
      </c>
      <c r="M575" s="273">
        <f t="shared" si="894"/>
        <v>0</v>
      </c>
      <c r="N575" s="273">
        <f t="shared" si="894"/>
        <v>0</v>
      </c>
      <c r="O575" s="273">
        <f t="shared" si="894"/>
        <v>0</v>
      </c>
      <c r="P575" s="273">
        <f t="shared" si="894"/>
        <v>0</v>
      </c>
      <c r="Q575" s="273">
        <f t="shared" si="894"/>
        <v>0</v>
      </c>
      <c r="R575" s="273">
        <f t="shared" si="894"/>
        <v>0</v>
      </c>
      <c r="S575" s="273">
        <f t="shared" si="894"/>
        <v>0</v>
      </c>
      <c r="T575" s="273">
        <f t="shared" si="895"/>
        <v>0</v>
      </c>
      <c r="U575" s="273">
        <f t="shared" si="895"/>
        <v>0</v>
      </c>
      <c r="V575" s="273">
        <f t="shared" si="895"/>
        <v>0</v>
      </c>
      <c r="W575" s="273">
        <f t="shared" si="895"/>
        <v>0</v>
      </c>
      <c r="X575" s="273">
        <f t="shared" si="895"/>
        <v>0</v>
      </c>
      <c r="Y575" s="273">
        <f t="shared" si="895"/>
        <v>0</v>
      </c>
      <c r="Z575" s="273">
        <f t="shared" si="895"/>
        <v>0</v>
      </c>
      <c r="AA575" s="273">
        <f t="shared" si="895"/>
        <v>0</v>
      </c>
      <c r="AB575" s="273">
        <f t="shared" si="895"/>
        <v>0</v>
      </c>
      <c r="AC575" s="273">
        <f t="shared" si="895"/>
        <v>0</v>
      </c>
      <c r="AD575" s="273">
        <f t="shared" si="895"/>
        <v>0</v>
      </c>
      <c r="AE575" s="273">
        <f t="shared" si="895"/>
        <v>0</v>
      </c>
      <c r="AF575" s="273">
        <f t="shared" si="895"/>
        <v>0</v>
      </c>
    </row>
    <row r="576" spans="4:32">
      <c r="D576" s="168">
        <v>8590</v>
      </c>
      <c r="E576" s="193"/>
      <c r="F576" s="273">
        <f t="shared" si="896"/>
        <v>0</v>
      </c>
      <c r="G576" s="273">
        <f t="shared" si="896"/>
        <v>0</v>
      </c>
      <c r="H576" s="273">
        <f t="shared" si="896"/>
        <v>0</v>
      </c>
      <c r="I576" s="273">
        <f t="shared" si="896"/>
        <v>0</v>
      </c>
      <c r="J576" s="273">
        <f t="shared" si="894"/>
        <v>0</v>
      </c>
      <c r="K576" s="273">
        <f t="shared" si="894"/>
        <v>0</v>
      </c>
      <c r="L576" s="273">
        <f t="shared" si="894"/>
        <v>0</v>
      </c>
      <c r="M576" s="273">
        <f t="shared" si="894"/>
        <v>0</v>
      </c>
      <c r="N576" s="273">
        <f t="shared" si="894"/>
        <v>0</v>
      </c>
      <c r="O576" s="273">
        <f t="shared" si="894"/>
        <v>0</v>
      </c>
      <c r="P576" s="273">
        <f t="shared" si="894"/>
        <v>0</v>
      </c>
      <c r="Q576" s="273">
        <f t="shared" si="894"/>
        <v>0</v>
      </c>
      <c r="R576" s="273">
        <f t="shared" si="894"/>
        <v>0</v>
      </c>
      <c r="S576" s="273">
        <f t="shared" si="894"/>
        <v>0</v>
      </c>
      <c r="T576" s="273">
        <f t="shared" si="895"/>
        <v>0</v>
      </c>
      <c r="U576" s="273">
        <f t="shared" si="895"/>
        <v>0</v>
      </c>
      <c r="V576" s="273">
        <f t="shared" si="895"/>
        <v>0</v>
      </c>
      <c r="W576" s="273">
        <f t="shared" si="895"/>
        <v>0</v>
      </c>
      <c r="X576" s="273">
        <f t="shared" si="895"/>
        <v>0</v>
      </c>
      <c r="Y576" s="273">
        <f t="shared" si="895"/>
        <v>0</v>
      </c>
      <c r="Z576" s="273">
        <f t="shared" si="895"/>
        <v>0</v>
      </c>
      <c r="AA576" s="273">
        <f t="shared" si="895"/>
        <v>0</v>
      </c>
      <c r="AB576" s="273">
        <f t="shared" si="895"/>
        <v>0</v>
      </c>
      <c r="AC576" s="273">
        <f t="shared" si="895"/>
        <v>0</v>
      </c>
      <c r="AD576" s="273">
        <f t="shared" si="895"/>
        <v>0</v>
      </c>
      <c r="AE576" s="273">
        <f t="shared" si="895"/>
        <v>0</v>
      </c>
      <c r="AF576" s="273">
        <f t="shared" si="895"/>
        <v>0</v>
      </c>
    </row>
    <row r="577" spans="4:32">
      <c r="D577" s="168">
        <v>8600</v>
      </c>
      <c r="E577" s="193"/>
      <c r="F577" s="273">
        <f t="shared" si="896"/>
        <v>0</v>
      </c>
      <c r="G577" s="273">
        <f t="shared" si="896"/>
        <v>0</v>
      </c>
      <c r="H577" s="273">
        <f t="shared" si="896"/>
        <v>0</v>
      </c>
      <c r="I577" s="273">
        <f t="shared" si="896"/>
        <v>0</v>
      </c>
      <c r="J577" s="273">
        <f t="shared" si="894"/>
        <v>0</v>
      </c>
      <c r="K577" s="273">
        <f t="shared" si="894"/>
        <v>0</v>
      </c>
      <c r="L577" s="273">
        <f t="shared" si="894"/>
        <v>0</v>
      </c>
      <c r="M577" s="273">
        <f t="shared" si="894"/>
        <v>0</v>
      </c>
      <c r="N577" s="273">
        <f t="shared" si="894"/>
        <v>0</v>
      </c>
      <c r="O577" s="273">
        <f t="shared" si="894"/>
        <v>0</v>
      </c>
      <c r="P577" s="273">
        <f t="shared" si="894"/>
        <v>0</v>
      </c>
      <c r="Q577" s="273">
        <f t="shared" si="894"/>
        <v>0</v>
      </c>
      <c r="R577" s="273">
        <f t="shared" si="894"/>
        <v>0</v>
      </c>
      <c r="S577" s="273">
        <f t="shared" si="894"/>
        <v>0</v>
      </c>
      <c r="T577" s="273">
        <f t="shared" si="895"/>
        <v>0</v>
      </c>
      <c r="U577" s="273">
        <f t="shared" si="895"/>
        <v>0</v>
      </c>
      <c r="V577" s="273">
        <f t="shared" si="895"/>
        <v>0</v>
      </c>
      <c r="W577" s="273">
        <f t="shared" si="895"/>
        <v>0</v>
      </c>
      <c r="X577" s="273">
        <f t="shared" si="895"/>
        <v>0</v>
      </c>
      <c r="Y577" s="273">
        <f t="shared" si="895"/>
        <v>0</v>
      </c>
      <c r="Z577" s="273">
        <f t="shared" si="895"/>
        <v>0</v>
      </c>
      <c r="AA577" s="273">
        <f t="shared" si="895"/>
        <v>0</v>
      </c>
      <c r="AB577" s="273">
        <f t="shared" si="895"/>
        <v>0</v>
      </c>
      <c r="AC577" s="273">
        <f t="shared" si="895"/>
        <v>0</v>
      </c>
      <c r="AD577" s="273">
        <f t="shared" si="895"/>
        <v>0</v>
      </c>
      <c r="AE577" s="273">
        <f t="shared" si="895"/>
        <v>0</v>
      </c>
      <c r="AF577" s="273">
        <f t="shared" si="895"/>
        <v>0</v>
      </c>
    </row>
    <row r="578" spans="4:32">
      <c r="D578" s="168">
        <v>8620</v>
      </c>
      <c r="E578" s="193"/>
      <c r="F578" s="273">
        <f t="shared" si="896"/>
        <v>0</v>
      </c>
      <c r="G578" s="273">
        <f t="shared" si="896"/>
        <v>0</v>
      </c>
      <c r="H578" s="273">
        <f t="shared" si="896"/>
        <v>0</v>
      </c>
      <c r="I578" s="273">
        <f t="shared" si="896"/>
        <v>0</v>
      </c>
      <c r="J578" s="273">
        <f t="shared" si="894"/>
        <v>0</v>
      </c>
      <c r="K578" s="273">
        <f t="shared" si="894"/>
        <v>0</v>
      </c>
      <c r="L578" s="273">
        <f t="shared" si="894"/>
        <v>0</v>
      </c>
      <c r="M578" s="273">
        <f t="shared" si="894"/>
        <v>0</v>
      </c>
      <c r="N578" s="273">
        <f t="shared" si="894"/>
        <v>0</v>
      </c>
      <c r="O578" s="273">
        <f t="shared" si="894"/>
        <v>0</v>
      </c>
      <c r="P578" s="273">
        <f t="shared" si="894"/>
        <v>0</v>
      </c>
      <c r="Q578" s="273">
        <f t="shared" si="894"/>
        <v>0</v>
      </c>
      <c r="R578" s="273">
        <f t="shared" si="894"/>
        <v>0</v>
      </c>
      <c r="S578" s="273">
        <f t="shared" si="894"/>
        <v>0</v>
      </c>
      <c r="T578" s="273">
        <f t="shared" si="895"/>
        <v>0</v>
      </c>
      <c r="U578" s="273">
        <f t="shared" si="895"/>
        <v>0</v>
      </c>
      <c r="V578" s="273">
        <f t="shared" si="895"/>
        <v>0</v>
      </c>
      <c r="W578" s="273">
        <f t="shared" si="895"/>
        <v>0</v>
      </c>
      <c r="X578" s="273">
        <f t="shared" si="895"/>
        <v>0</v>
      </c>
      <c r="Y578" s="273">
        <f t="shared" si="895"/>
        <v>0</v>
      </c>
      <c r="Z578" s="273">
        <f t="shared" si="895"/>
        <v>0</v>
      </c>
      <c r="AA578" s="273">
        <f t="shared" si="895"/>
        <v>0</v>
      </c>
      <c r="AB578" s="273">
        <f t="shared" si="895"/>
        <v>0</v>
      </c>
      <c r="AC578" s="273">
        <f t="shared" si="895"/>
        <v>0</v>
      </c>
      <c r="AD578" s="273">
        <f t="shared" si="895"/>
        <v>0</v>
      </c>
      <c r="AE578" s="273">
        <f t="shared" si="895"/>
        <v>0</v>
      </c>
      <c r="AF578" s="273">
        <f t="shared" si="895"/>
        <v>0</v>
      </c>
    </row>
    <row r="579" spans="4:32">
      <c r="D579" s="168">
        <v>8630</v>
      </c>
      <c r="E579" s="193"/>
      <c r="F579" s="273">
        <f t="shared" si="896"/>
        <v>1083.33</v>
      </c>
      <c r="G579" s="273">
        <f t="shared" si="896"/>
        <v>1397.21</v>
      </c>
      <c r="H579" s="273">
        <f t="shared" si="896"/>
        <v>-623.91999999999996</v>
      </c>
      <c r="I579" s="273">
        <f t="shared" si="896"/>
        <v>0</v>
      </c>
      <c r="J579" s="273">
        <f t="shared" si="894"/>
        <v>0</v>
      </c>
      <c r="K579" s="273">
        <f t="shared" si="894"/>
        <v>0</v>
      </c>
      <c r="L579" s="273">
        <f t="shared" si="894"/>
        <v>364.69102892697555</v>
      </c>
      <c r="M579" s="273">
        <f t="shared" si="894"/>
        <v>356.43017566342161</v>
      </c>
      <c r="N579" s="273">
        <f t="shared" si="894"/>
        <v>357.42827709775554</v>
      </c>
      <c r="O579" s="273">
        <f t="shared" si="894"/>
        <v>353.36102770788108</v>
      </c>
      <c r="P579" s="273">
        <f t="shared" si="894"/>
        <v>360.79263920185775</v>
      </c>
      <c r="Q579" s="273">
        <f t="shared" si="894"/>
        <v>342.347809541988</v>
      </c>
      <c r="R579" s="273">
        <f t="shared" si="894"/>
        <v>314.93997868923964</v>
      </c>
      <c r="S579" s="273">
        <f t="shared" si="894"/>
        <v>305.97957506827601</v>
      </c>
      <c r="T579" s="273">
        <f t="shared" si="895"/>
        <v>351.30625960667476</v>
      </c>
      <c r="U579" s="273">
        <f t="shared" si="895"/>
        <v>303.33973040789363</v>
      </c>
      <c r="V579" s="273">
        <f t="shared" si="895"/>
        <v>308.49871141546691</v>
      </c>
      <c r="W579" s="273">
        <f t="shared" si="895"/>
        <v>328.2543448124494</v>
      </c>
      <c r="X579" s="273">
        <f t="shared" si="895"/>
        <v>375.63175979478484</v>
      </c>
      <c r="Y579" s="273">
        <f t="shared" si="895"/>
        <v>367.12308093332422</v>
      </c>
      <c r="Z579" s="273">
        <f t="shared" si="895"/>
        <v>368.15112541068828</v>
      </c>
      <c r="AA579" s="273">
        <f t="shared" si="895"/>
        <v>363.96185853911754</v>
      </c>
      <c r="AB579" s="273">
        <f t="shared" si="895"/>
        <v>371.61641837791348</v>
      </c>
      <c r="AC579" s="273">
        <f t="shared" si="895"/>
        <v>352.61824382824767</v>
      </c>
      <c r="AD579" s="273">
        <f t="shared" si="895"/>
        <v>324.38817804991686</v>
      </c>
      <c r="AE579" s="273">
        <f t="shared" si="895"/>
        <v>315.15896232032435</v>
      </c>
      <c r="AF579" s="273">
        <f t="shared" si="895"/>
        <v>361.84544739487501</v>
      </c>
    </row>
    <row r="580" spans="4:32">
      <c r="D580" s="168">
        <v>8640</v>
      </c>
      <c r="E580" s="193"/>
      <c r="F580" s="273">
        <f t="shared" si="896"/>
        <v>0</v>
      </c>
      <c r="G580" s="273">
        <f t="shared" si="896"/>
        <v>0</v>
      </c>
      <c r="H580" s="273">
        <f t="shared" si="896"/>
        <v>0</v>
      </c>
      <c r="I580" s="273">
        <f t="shared" si="896"/>
        <v>0</v>
      </c>
      <c r="J580" s="273">
        <f t="shared" si="894"/>
        <v>0</v>
      </c>
      <c r="K580" s="273">
        <f t="shared" si="894"/>
        <v>0</v>
      </c>
      <c r="L580" s="273">
        <f t="shared" si="894"/>
        <v>0</v>
      </c>
      <c r="M580" s="273">
        <f t="shared" si="894"/>
        <v>0</v>
      </c>
      <c r="N580" s="273">
        <f t="shared" si="894"/>
        <v>0</v>
      </c>
      <c r="O580" s="273">
        <f t="shared" si="894"/>
        <v>0</v>
      </c>
      <c r="P580" s="273">
        <f t="shared" si="894"/>
        <v>0</v>
      </c>
      <c r="Q580" s="273">
        <f t="shared" si="894"/>
        <v>0</v>
      </c>
      <c r="R580" s="273">
        <f t="shared" si="894"/>
        <v>0</v>
      </c>
      <c r="S580" s="273">
        <f t="shared" si="894"/>
        <v>0</v>
      </c>
      <c r="T580" s="273">
        <f t="shared" si="895"/>
        <v>0</v>
      </c>
      <c r="U580" s="273">
        <f t="shared" si="895"/>
        <v>0</v>
      </c>
      <c r="V580" s="273">
        <f t="shared" si="895"/>
        <v>0</v>
      </c>
      <c r="W580" s="273">
        <f t="shared" si="895"/>
        <v>0</v>
      </c>
      <c r="X580" s="273">
        <f t="shared" si="895"/>
        <v>0</v>
      </c>
      <c r="Y580" s="273">
        <f t="shared" si="895"/>
        <v>0</v>
      </c>
      <c r="Z580" s="273">
        <f t="shared" si="895"/>
        <v>0</v>
      </c>
      <c r="AA580" s="273">
        <f t="shared" si="895"/>
        <v>0</v>
      </c>
      <c r="AB580" s="273">
        <f t="shared" si="895"/>
        <v>0</v>
      </c>
      <c r="AC580" s="273">
        <f t="shared" si="895"/>
        <v>0</v>
      </c>
      <c r="AD580" s="273">
        <f t="shared" si="895"/>
        <v>0</v>
      </c>
      <c r="AE580" s="273">
        <f t="shared" si="895"/>
        <v>0</v>
      </c>
      <c r="AF580" s="273">
        <f t="shared" si="895"/>
        <v>0</v>
      </c>
    </row>
    <row r="581" spans="4:32">
      <c r="D581" s="168">
        <v>8650</v>
      </c>
      <c r="E581" s="193"/>
      <c r="F581" s="273">
        <f t="shared" si="896"/>
        <v>0</v>
      </c>
      <c r="G581" s="273">
        <f t="shared" si="896"/>
        <v>0</v>
      </c>
      <c r="H581" s="273">
        <f t="shared" si="896"/>
        <v>0</v>
      </c>
      <c r="I581" s="273">
        <f t="shared" si="896"/>
        <v>0</v>
      </c>
      <c r="J581" s="273">
        <f t="shared" si="894"/>
        <v>0</v>
      </c>
      <c r="K581" s="273">
        <f t="shared" si="894"/>
        <v>0</v>
      </c>
      <c r="L581" s="273">
        <f t="shared" si="894"/>
        <v>0</v>
      </c>
      <c r="M581" s="273">
        <f t="shared" si="894"/>
        <v>0</v>
      </c>
      <c r="N581" s="273">
        <f t="shared" si="894"/>
        <v>0</v>
      </c>
      <c r="O581" s="273">
        <f t="shared" si="894"/>
        <v>0</v>
      </c>
      <c r="P581" s="273">
        <f t="shared" si="894"/>
        <v>0</v>
      </c>
      <c r="Q581" s="273">
        <f t="shared" si="894"/>
        <v>0</v>
      </c>
      <c r="R581" s="273">
        <f t="shared" si="894"/>
        <v>0</v>
      </c>
      <c r="S581" s="273">
        <f t="shared" si="894"/>
        <v>0</v>
      </c>
      <c r="T581" s="273">
        <f t="shared" si="895"/>
        <v>0</v>
      </c>
      <c r="U581" s="273">
        <f t="shared" si="895"/>
        <v>0</v>
      </c>
      <c r="V581" s="273">
        <f t="shared" si="895"/>
        <v>0</v>
      </c>
      <c r="W581" s="273">
        <f t="shared" si="895"/>
        <v>0</v>
      </c>
      <c r="X581" s="273">
        <f t="shared" si="895"/>
        <v>0</v>
      </c>
      <c r="Y581" s="273">
        <f t="shared" si="895"/>
        <v>0</v>
      </c>
      <c r="Z581" s="273">
        <f t="shared" si="895"/>
        <v>0</v>
      </c>
      <c r="AA581" s="273">
        <f t="shared" si="895"/>
        <v>0</v>
      </c>
      <c r="AB581" s="273">
        <f t="shared" si="895"/>
        <v>0</v>
      </c>
      <c r="AC581" s="273">
        <f t="shared" si="895"/>
        <v>0</v>
      </c>
      <c r="AD581" s="273">
        <f t="shared" si="895"/>
        <v>0</v>
      </c>
      <c r="AE581" s="273">
        <f t="shared" si="895"/>
        <v>0</v>
      </c>
      <c r="AF581" s="273">
        <f t="shared" si="895"/>
        <v>0</v>
      </c>
    </row>
    <row r="582" spans="4:32">
      <c r="D582" s="168">
        <v>8670</v>
      </c>
      <c r="E582" s="193"/>
      <c r="F582" s="273">
        <f t="shared" si="896"/>
        <v>0</v>
      </c>
      <c r="G582" s="273">
        <f t="shared" si="896"/>
        <v>0</v>
      </c>
      <c r="H582" s="273">
        <f t="shared" si="896"/>
        <v>0</v>
      </c>
      <c r="I582" s="273">
        <f t="shared" si="896"/>
        <v>0</v>
      </c>
      <c r="J582" s="273">
        <f t="shared" si="894"/>
        <v>0</v>
      </c>
      <c r="K582" s="273">
        <f t="shared" si="894"/>
        <v>0</v>
      </c>
      <c r="L582" s="273">
        <f t="shared" si="894"/>
        <v>0</v>
      </c>
      <c r="M582" s="273">
        <f t="shared" si="894"/>
        <v>0</v>
      </c>
      <c r="N582" s="273">
        <f t="shared" si="894"/>
        <v>0</v>
      </c>
      <c r="O582" s="273">
        <f t="shared" si="894"/>
        <v>0</v>
      </c>
      <c r="P582" s="273">
        <f t="shared" si="894"/>
        <v>0</v>
      </c>
      <c r="Q582" s="273">
        <f t="shared" si="894"/>
        <v>0</v>
      </c>
      <c r="R582" s="273">
        <f t="shared" si="894"/>
        <v>0</v>
      </c>
      <c r="S582" s="273">
        <f t="shared" si="894"/>
        <v>0</v>
      </c>
      <c r="T582" s="273">
        <f t="shared" si="895"/>
        <v>0</v>
      </c>
      <c r="U582" s="273">
        <f t="shared" si="895"/>
        <v>0</v>
      </c>
      <c r="V582" s="273">
        <f t="shared" si="895"/>
        <v>0</v>
      </c>
      <c r="W582" s="273">
        <f t="shared" si="895"/>
        <v>0</v>
      </c>
      <c r="X582" s="273">
        <f t="shared" si="895"/>
        <v>0</v>
      </c>
      <c r="Y582" s="273">
        <f t="shared" si="895"/>
        <v>0</v>
      </c>
      <c r="Z582" s="273">
        <f t="shared" si="895"/>
        <v>0</v>
      </c>
      <c r="AA582" s="273">
        <f t="shared" si="895"/>
        <v>0</v>
      </c>
      <c r="AB582" s="273">
        <f t="shared" si="895"/>
        <v>0</v>
      </c>
      <c r="AC582" s="273">
        <f t="shared" si="895"/>
        <v>0</v>
      </c>
      <c r="AD582" s="273">
        <f t="shared" si="895"/>
        <v>0</v>
      </c>
      <c r="AE582" s="273">
        <f t="shared" si="895"/>
        <v>0</v>
      </c>
      <c r="AF582" s="273">
        <f t="shared" si="895"/>
        <v>0</v>
      </c>
    </row>
    <row r="583" spans="4:32">
      <c r="D583" s="168">
        <v>8700</v>
      </c>
      <c r="E583" s="193"/>
      <c r="F583" s="273">
        <f t="shared" si="896"/>
        <v>71287.709999999788</v>
      </c>
      <c r="G583" s="273">
        <f t="shared" si="896"/>
        <v>66361.860000000044</v>
      </c>
      <c r="H583" s="273">
        <f t="shared" si="896"/>
        <v>95387.119999999763</v>
      </c>
      <c r="I583" s="273">
        <f t="shared" si="896"/>
        <v>79707.709999999977</v>
      </c>
      <c r="J583" s="273">
        <f t="shared" ref="J583:S592" si="897">SUMIF($C$10:$C$537,$D583,J$10:J$537)</f>
        <v>56124.130000000012</v>
      </c>
      <c r="K583" s="273">
        <f t="shared" si="897"/>
        <v>82260.830000000118</v>
      </c>
      <c r="L583" s="273">
        <f t="shared" si="897"/>
        <v>93122.236122692775</v>
      </c>
      <c r="M583" s="273">
        <f t="shared" si="897"/>
        <v>98201.902429322727</v>
      </c>
      <c r="N583" s="273">
        <f t="shared" si="897"/>
        <v>95512.323112187267</v>
      </c>
      <c r="O583" s="273">
        <f t="shared" si="897"/>
        <v>96985.766161375301</v>
      </c>
      <c r="P583" s="273">
        <f t="shared" si="897"/>
        <v>97459.588276690425</v>
      </c>
      <c r="Q583" s="273">
        <f t="shared" si="897"/>
        <v>115322.44606902936</v>
      </c>
      <c r="R583" s="273">
        <f t="shared" si="897"/>
        <v>71475.097915347404</v>
      </c>
      <c r="S583" s="273">
        <f t="shared" si="897"/>
        <v>72177.375734509085</v>
      </c>
      <c r="T583" s="273">
        <f t="shared" ref="T583:AF592" si="898">SUMIF($C$10:$C$537,$D583,T$10:T$537)</f>
        <v>74642.009368473693</v>
      </c>
      <c r="U583" s="273">
        <f t="shared" si="898"/>
        <v>87253.98094407162</v>
      </c>
      <c r="V583" s="273">
        <f t="shared" si="898"/>
        <v>69811.326992280563</v>
      </c>
      <c r="W583" s="273">
        <f t="shared" si="898"/>
        <v>82668.754845316682</v>
      </c>
      <c r="X583" s="273">
        <f t="shared" si="898"/>
        <v>94477.425212630696</v>
      </c>
      <c r="Y583" s="273">
        <f t="shared" si="898"/>
        <v>99526.394251358943</v>
      </c>
      <c r="Z583" s="273">
        <f t="shared" si="898"/>
        <v>96840.52387156256</v>
      </c>
      <c r="AA583" s="273">
        <f t="shared" si="898"/>
        <v>98298.853052950144</v>
      </c>
      <c r="AB583" s="273">
        <f t="shared" si="898"/>
        <v>98800.290980057762</v>
      </c>
      <c r="AC583" s="273">
        <f t="shared" si="898"/>
        <v>116594.6079256575</v>
      </c>
      <c r="AD583" s="273">
        <f t="shared" si="898"/>
        <v>72645.412480969419</v>
      </c>
      <c r="AE583" s="273">
        <f t="shared" si="898"/>
        <v>73314.393508421548</v>
      </c>
      <c r="AF583" s="273">
        <f t="shared" si="898"/>
        <v>75947.460757411347</v>
      </c>
    </row>
    <row r="584" spans="4:32">
      <c r="D584" s="168">
        <v>8710</v>
      </c>
      <c r="E584" s="193"/>
      <c r="F584" s="273">
        <f t="shared" si="896"/>
        <v>23.54</v>
      </c>
      <c r="G584" s="273">
        <f t="shared" si="896"/>
        <v>22.74</v>
      </c>
      <c r="H584" s="273">
        <f t="shared" si="896"/>
        <v>20.54</v>
      </c>
      <c r="I584" s="273">
        <f t="shared" si="896"/>
        <v>20.059999999999999</v>
      </c>
      <c r="J584" s="273">
        <f t="shared" si="897"/>
        <v>0</v>
      </c>
      <c r="K584" s="273">
        <f t="shared" si="897"/>
        <v>122.51</v>
      </c>
      <c r="L584" s="273">
        <f t="shared" si="897"/>
        <v>32.379109914065225</v>
      </c>
      <c r="M584" s="273">
        <f t="shared" si="897"/>
        <v>32.900522480731034</v>
      </c>
      <c r="N584" s="273">
        <f t="shared" si="897"/>
        <v>30.70055897036924</v>
      </c>
      <c r="O584" s="273">
        <f t="shared" si="897"/>
        <v>32.38638792520625</v>
      </c>
      <c r="P584" s="273">
        <f t="shared" si="897"/>
        <v>30.277849621392331</v>
      </c>
      <c r="Q584" s="273">
        <f t="shared" si="897"/>
        <v>30.267863513082567</v>
      </c>
      <c r="R584" s="273">
        <f t="shared" si="897"/>
        <v>34.707946537136564</v>
      </c>
      <c r="S584" s="273">
        <f t="shared" si="897"/>
        <v>32.951803224135347</v>
      </c>
      <c r="T584" s="273">
        <f t="shared" si="898"/>
        <v>34.538528901474422</v>
      </c>
      <c r="U584" s="273">
        <f t="shared" si="898"/>
        <v>32.647188453398016</v>
      </c>
      <c r="V584" s="273">
        <f t="shared" si="898"/>
        <v>37.160486269231605</v>
      </c>
      <c r="W584" s="273">
        <f t="shared" si="898"/>
        <v>37.384046614624111</v>
      </c>
      <c r="X584" s="273">
        <f t="shared" si="898"/>
        <v>32.379109914065225</v>
      </c>
      <c r="Y584" s="273">
        <f t="shared" si="898"/>
        <v>32.900522480731034</v>
      </c>
      <c r="Z584" s="273">
        <f t="shared" si="898"/>
        <v>30.70055897036924</v>
      </c>
      <c r="AA584" s="273">
        <f t="shared" si="898"/>
        <v>32.38638792520625</v>
      </c>
      <c r="AB584" s="273">
        <f t="shared" si="898"/>
        <v>30.277849621392331</v>
      </c>
      <c r="AC584" s="273">
        <f t="shared" si="898"/>
        <v>30.267863513082567</v>
      </c>
      <c r="AD584" s="273">
        <f t="shared" si="898"/>
        <v>34.707946537136564</v>
      </c>
      <c r="AE584" s="273">
        <f t="shared" si="898"/>
        <v>32.951803224135347</v>
      </c>
      <c r="AF584" s="273">
        <f t="shared" si="898"/>
        <v>34.538528901474422</v>
      </c>
    </row>
    <row r="585" spans="4:32">
      <c r="D585" s="168">
        <v>8711</v>
      </c>
      <c r="E585" s="193"/>
      <c r="F585" s="273">
        <f t="shared" si="896"/>
        <v>9981.4599999999991</v>
      </c>
      <c r="G585" s="273">
        <f t="shared" si="896"/>
        <v>0</v>
      </c>
      <c r="H585" s="273">
        <f t="shared" si="896"/>
        <v>3591.52</v>
      </c>
      <c r="I585" s="273">
        <f t="shared" si="896"/>
        <v>5219.08</v>
      </c>
      <c r="J585" s="273">
        <f t="shared" si="897"/>
        <v>3673.96</v>
      </c>
      <c r="K585" s="273">
        <f t="shared" si="897"/>
        <v>26350.930000000004</v>
      </c>
      <c r="L585" s="273">
        <f t="shared" si="897"/>
        <v>8376.3304357184188</v>
      </c>
      <c r="M585" s="273">
        <f t="shared" si="897"/>
        <v>7180.9870015487395</v>
      </c>
      <c r="N585" s="273">
        <f t="shared" si="897"/>
        <v>9438.0623159543757</v>
      </c>
      <c r="O585" s="273">
        <f t="shared" si="897"/>
        <v>9617.5342908122111</v>
      </c>
      <c r="P585" s="273">
        <f t="shared" si="897"/>
        <v>8893.7159447132144</v>
      </c>
      <c r="Q585" s="273">
        <f t="shared" si="897"/>
        <v>15806.480344670883</v>
      </c>
      <c r="R585" s="273">
        <f t="shared" si="897"/>
        <v>8607.7550847578768</v>
      </c>
      <c r="S585" s="273">
        <f t="shared" si="897"/>
        <v>5238.7210998959226</v>
      </c>
      <c r="T585" s="273">
        <f t="shared" si="898"/>
        <v>6783.3401723357092</v>
      </c>
      <c r="U585" s="273">
        <f t="shared" si="898"/>
        <v>8760.6684198618314</v>
      </c>
      <c r="V585" s="273">
        <f t="shared" si="898"/>
        <v>7498.59443946996</v>
      </c>
      <c r="W585" s="273">
        <f t="shared" si="898"/>
        <v>11927.870783678705</v>
      </c>
      <c r="X585" s="273">
        <f t="shared" si="898"/>
        <v>8376.3304357184188</v>
      </c>
      <c r="Y585" s="273">
        <f t="shared" si="898"/>
        <v>7180.9870015487395</v>
      </c>
      <c r="Z585" s="273">
        <f t="shared" si="898"/>
        <v>9438.0623159543757</v>
      </c>
      <c r="AA585" s="273">
        <f t="shared" si="898"/>
        <v>9617.5342908122111</v>
      </c>
      <c r="AB585" s="273">
        <f t="shared" si="898"/>
        <v>8893.7159447132144</v>
      </c>
      <c r="AC585" s="273">
        <f t="shared" si="898"/>
        <v>15806.480344670883</v>
      </c>
      <c r="AD585" s="273">
        <f t="shared" si="898"/>
        <v>8607.7550847578768</v>
      </c>
      <c r="AE585" s="273">
        <f t="shared" si="898"/>
        <v>5238.7210998959226</v>
      </c>
      <c r="AF585" s="273">
        <f t="shared" si="898"/>
        <v>6783.3401723357092</v>
      </c>
    </row>
    <row r="586" spans="4:32">
      <c r="D586" s="168">
        <v>8720</v>
      </c>
      <c r="E586" s="193"/>
      <c r="F586" s="273">
        <f t="shared" si="896"/>
        <v>0</v>
      </c>
      <c r="G586" s="273">
        <f t="shared" si="896"/>
        <v>0</v>
      </c>
      <c r="H586" s="273">
        <f t="shared" si="896"/>
        <v>0</v>
      </c>
      <c r="I586" s="273">
        <f t="shared" si="896"/>
        <v>0</v>
      </c>
      <c r="J586" s="273">
        <f t="shared" si="897"/>
        <v>0</v>
      </c>
      <c r="K586" s="273">
        <f t="shared" si="897"/>
        <v>0</v>
      </c>
      <c r="L586" s="273">
        <f t="shared" si="897"/>
        <v>0</v>
      </c>
      <c r="M586" s="273">
        <f t="shared" si="897"/>
        <v>0</v>
      </c>
      <c r="N586" s="273">
        <f t="shared" si="897"/>
        <v>0</v>
      </c>
      <c r="O586" s="273">
        <f t="shared" si="897"/>
        <v>0</v>
      </c>
      <c r="P586" s="273">
        <f t="shared" si="897"/>
        <v>0</v>
      </c>
      <c r="Q586" s="273">
        <f t="shared" si="897"/>
        <v>0</v>
      </c>
      <c r="R586" s="273">
        <f t="shared" si="897"/>
        <v>0</v>
      </c>
      <c r="S586" s="273">
        <f t="shared" si="897"/>
        <v>0</v>
      </c>
      <c r="T586" s="273">
        <f t="shared" si="898"/>
        <v>0</v>
      </c>
      <c r="U586" s="273">
        <f t="shared" si="898"/>
        <v>0</v>
      </c>
      <c r="V586" s="273">
        <f t="shared" si="898"/>
        <v>0</v>
      </c>
      <c r="W586" s="273">
        <f t="shared" si="898"/>
        <v>0</v>
      </c>
      <c r="X586" s="273">
        <f t="shared" si="898"/>
        <v>0</v>
      </c>
      <c r="Y586" s="273">
        <f t="shared" si="898"/>
        <v>0</v>
      </c>
      <c r="Z586" s="273">
        <f t="shared" si="898"/>
        <v>0</v>
      </c>
      <c r="AA586" s="273">
        <f t="shared" si="898"/>
        <v>0</v>
      </c>
      <c r="AB586" s="273">
        <f t="shared" si="898"/>
        <v>0</v>
      </c>
      <c r="AC586" s="273">
        <f t="shared" si="898"/>
        <v>0</v>
      </c>
      <c r="AD586" s="273">
        <f t="shared" si="898"/>
        <v>0</v>
      </c>
      <c r="AE586" s="273">
        <f t="shared" si="898"/>
        <v>0</v>
      </c>
      <c r="AF586" s="273">
        <f t="shared" si="898"/>
        <v>0</v>
      </c>
    </row>
    <row r="587" spans="4:32">
      <c r="D587" s="168">
        <v>8740</v>
      </c>
      <c r="E587" s="193"/>
      <c r="F587" s="273">
        <f t="shared" si="896"/>
        <v>432009.11999999988</v>
      </c>
      <c r="G587" s="273">
        <f t="shared" si="896"/>
        <v>431860.21</v>
      </c>
      <c r="H587" s="273">
        <f t="shared" si="896"/>
        <v>432337.6999999999</v>
      </c>
      <c r="I587" s="273">
        <f t="shared" si="896"/>
        <v>430923.01</v>
      </c>
      <c r="J587" s="273">
        <f t="shared" si="897"/>
        <v>490518.83000000007</v>
      </c>
      <c r="K587" s="273">
        <f t="shared" si="897"/>
        <v>491740.31999999995</v>
      </c>
      <c r="L587" s="273">
        <f t="shared" si="897"/>
        <v>521671.42298099218</v>
      </c>
      <c r="M587" s="273">
        <f t="shared" si="897"/>
        <v>532162.46733663278</v>
      </c>
      <c r="N587" s="273">
        <f t="shared" si="897"/>
        <v>560329.13107562414</v>
      </c>
      <c r="O587" s="273">
        <f t="shared" si="897"/>
        <v>549227.18836872245</v>
      </c>
      <c r="P587" s="273">
        <f t="shared" si="897"/>
        <v>525467.83047399053</v>
      </c>
      <c r="Q587" s="273">
        <f t="shared" si="897"/>
        <v>485333.60735333659</v>
      </c>
      <c r="R587" s="273">
        <f t="shared" si="897"/>
        <v>439278.73763414903</v>
      </c>
      <c r="S587" s="273">
        <f t="shared" si="897"/>
        <v>459631.11462086439</v>
      </c>
      <c r="T587" s="273">
        <f t="shared" si="898"/>
        <v>433810.63886657904</v>
      </c>
      <c r="U587" s="273">
        <f t="shared" si="898"/>
        <v>419485.90128369501</v>
      </c>
      <c r="V587" s="273">
        <f t="shared" si="898"/>
        <v>454086.21571165969</v>
      </c>
      <c r="W587" s="273">
        <f t="shared" si="898"/>
        <v>529567.10468305321</v>
      </c>
      <c r="X587" s="273">
        <f t="shared" si="898"/>
        <v>526870.95880209026</v>
      </c>
      <c r="Y587" s="273">
        <f t="shared" si="898"/>
        <v>537244.22509616707</v>
      </c>
      <c r="Z587" s="273">
        <f t="shared" si="898"/>
        <v>565425.11913903011</v>
      </c>
      <c r="AA587" s="273">
        <f t="shared" si="898"/>
        <v>554265.18814281339</v>
      </c>
      <c r="AB587" s="273">
        <f t="shared" si="898"/>
        <v>530611.7855009021</v>
      </c>
      <c r="AC587" s="273">
        <f t="shared" si="898"/>
        <v>490214.58757438947</v>
      </c>
      <c r="AD587" s="273">
        <f t="shared" si="898"/>
        <v>443768.95420325035</v>
      </c>
      <c r="AE587" s="273">
        <f t="shared" si="898"/>
        <v>463993.57937842328</v>
      </c>
      <c r="AF587" s="273">
        <f t="shared" si="898"/>
        <v>438819.34304659499</v>
      </c>
    </row>
    <row r="588" spans="4:32">
      <c r="D588" s="168">
        <v>8750</v>
      </c>
      <c r="E588" s="193"/>
      <c r="F588" s="273">
        <f t="shared" si="896"/>
        <v>21441.86</v>
      </c>
      <c r="G588" s="273">
        <f t="shared" si="896"/>
        <v>41165.280000000013</v>
      </c>
      <c r="H588" s="273">
        <f t="shared" si="896"/>
        <v>43475.799999999996</v>
      </c>
      <c r="I588" s="273">
        <f t="shared" si="896"/>
        <v>39742.289999999994</v>
      </c>
      <c r="J588" s="273">
        <f t="shared" si="897"/>
        <v>48221.07</v>
      </c>
      <c r="K588" s="273">
        <f t="shared" si="897"/>
        <v>32227.4</v>
      </c>
      <c r="L588" s="273">
        <f t="shared" si="897"/>
        <v>43114.740118733498</v>
      </c>
      <c r="M588" s="273">
        <f t="shared" si="897"/>
        <v>41937.696367369768</v>
      </c>
      <c r="N588" s="273">
        <f t="shared" si="897"/>
        <v>44200.348201573179</v>
      </c>
      <c r="O588" s="273">
        <f t="shared" si="897"/>
        <v>43772.570403527316</v>
      </c>
      <c r="P588" s="273">
        <f t="shared" si="897"/>
        <v>43185.305636721838</v>
      </c>
      <c r="Q588" s="273">
        <f t="shared" si="897"/>
        <v>46823.618245086742</v>
      </c>
      <c r="R588" s="273">
        <f t="shared" si="897"/>
        <v>38456.883719105892</v>
      </c>
      <c r="S588" s="273">
        <f t="shared" si="897"/>
        <v>35486.686928200819</v>
      </c>
      <c r="T588" s="273">
        <f t="shared" si="898"/>
        <v>39083.708726805351</v>
      </c>
      <c r="U588" s="273">
        <f t="shared" si="898"/>
        <v>36901.176740244387</v>
      </c>
      <c r="V588" s="273">
        <f t="shared" si="898"/>
        <v>37202.688095394202</v>
      </c>
      <c r="W588" s="273">
        <f t="shared" si="898"/>
        <v>43560.669890249374</v>
      </c>
      <c r="X588" s="273">
        <f t="shared" si="898"/>
        <v>43982.578759406213</v>
      </c>
      <c r="Y588" s="273">
        <f t="shared" si="898"/>
        <v>42785.877031568169</v>
      </c>
      <c r="Z588" s="273">
        <f t="shared" si="898"/>
        <v>45050.904002320945</v>
      </c>
      <c r="AA588" s="273">
        <f t="shared" si="898"/>
        <v>44613.447556044623</v>
      </c>
      <c r="AB588" s="273">
        <f t="shared" si="898"/>
        <v>44043.867456821768</v>
      </c>
      <c r="AC588" s="273">
        <f t="shared" si="898"/>
        <v>47638.287743660265</v>
      </c>
      <c r="AD588" s="273">
        <f t="shared" si="898"/>
        <v>39206.332050213299</v>
      </c>
      <c r="AE588" s="273">
        <f t="shared" si="898"/>
        <v>36214.812594692165</v>
      </c>
      <c r="AF588" s="273">
        <f t="shared" si="898"/>
        <v>39919.696241205987</v>
      </c>
    </row>
    <row r="589" spans="4:32">
      <c r="D589" s="168">
        <v>8760</v>
      </c>
      <c r="E589" s="193"/>
      <c r="F589" s="273">
        <f t="shared" si="896"/>
        <v>2416.0100000000002</v>
      </c>
      <c r="G589" s="273">
        <f t="shared" si="896"/>
        <v>1483.0500000000002</v>
      </c>
      <c r="H589" s="273">
        <f t="shared" si="896"/>
        <v>49.21</v>
      </c>
      <c r="I589" s="273">
        <f t="shared" si="896"/>
        <v>-93.13</v>
      </c>
      <c r="J589" s="273">
        <f t="shared" si="897"/>
        <v>4198.7299999999996</v>
      </c>
      <c r="K589" s="273">
        <f t="shared" si="897"/>
        <v>4164.2199999999993</v>
      </c>
      <c r="L589" s="273">
        <f t="shared" si="897"/>
        <v>2381.4100909874433</v>
      </c>
      <c r="M589" s="273">
        <f t="shared" si="897"/>
        <v>2311.1585684840911</v>
      </c>
      <c r="N589" s="273">
        <f t="shared" si="897"/>
        <v>2354.0666800393965</v>
      </c>
      <c r="O589" s="273">
        <f t="shared" si="897"/>
        <v>2332.4211296451299</v>
      </c>
      <c r="P589" s="273">
        <f t="shared" si="897"/>
        <v>2366.3778721837839</v>
      </c>
      <c r="Q589" s="273">
        <f t="shared" si="897"/>
        <v>2366.2260961240472</v>
      </c>
      <c r="R589" s="273">
        <f t="shared" si="897"/>
        <v>2076.1940118531293</v>
      </c>
      <c r="S589" s="273">
        <f t="shared" si="897"/>
        <v>1968.2526122435008</v>
      </c>
      <c r="T589" s="273">
        <f t="shared" si="898"/>
        <v>2272.0947163132832</v>
      </c>
      <c r="U589" s="273">
        <f t="shared" si="898"/>
        <v>2009.3558081342946</v>
      </c>
      <c r="V589" s="273">
        <f t="shared" si="898"/>
        <v>2020.3668258913051</v>
      </c>
      <c r="W589" s="273">
        <f t="shared" si="898"/>
        <v>2213.9403255644875</v>
      </c>
      <c r="X589" s="273">
        <f t="shared" si="898"/>
        <v>2448.6107115116388</v>
      </c>
      <c r="Y589" s="273">
        <f t="shared" si="898"/>
        <v>2376.8369841243234</v>
      </c>
      <c r="Z589" s="273">
        <f t="shared" si="898"/>
        <v>2419.9290131067473</v>
      </c>
      <c r="AA589" s="273">
        <f t="shared" si="898"/>
        <v>2397.5340017684307</v>
      </c>
      <c r="AB589" s="273">
        <f t="shared" si="898"/>
        <v>2432.8601470734739</v>
      </c>
      <c r="AC589" s="273">
        <f t="shared" si="898"/>
        <v>2429.3095925950488</v>
      </c>
      <c r="AD589" s="273">
        <f t="shared" si="898"/>
        <v>2134.2271421389628</v>
      </c>
      <c r="AE589" s="273">
        <f t="shared" si="898"/>
        <v>2024.6346334103423</v>
      </c>
      <c r="AF589" s="273">
        <f t="shared" si="898"/>
        <v>2336.8289619267939</v>
      </c>
    </row>
    <row r="590" spans="4:32">
      <c r="D590" s="168">
        <v>8770</v>
      </c>
      <c r="E590" s="193"/>
      <c r="F590" s="273">
        <f t="shared" si="896"/>
        <v>197</v>
      </c>
      <c r="G590" s="273">
        <f t="shared" si="896"/>
        <v>211.44</v>
      </c>
      <c r="H590" s="273">
        <f t="shared" si="896"/>
        <v>271.94</v>
      </c>
      <c r="I590" s="273">
        <f t="shared" si="896"/>
        <v>352.28000000000003</v>
      </c>
      <c r="J590" s="273">
        <f t="shared" si="897"/>
        <v>394.80999999999995</v>
      </c>
      <c r="K590" s="273">
        <f t="shared" si="897"/>
        <v>427.56999999999994</v>
      </c>
      <c r="L590" s="273">
        <f t="shared" si="897"/>
        <v>286.85488349485433</v>
      </c>
      <c r="M590" s="273">
        <f t="shared" si="897"/>
        <v>291.47421186616026</v>
      </c>
      <c r="N590" s="273">
        <f t="shared" si="897"/>
        <v>271.98416788000264</v>
      </c>
      <c r="O590" s="273">
        <f t="shared" si="897"/>
        <v>286.91936127214575</v>
      </c>
      <c r="P590" s="273">
        <f t="shared" si="897"/>
        <v>268.23927676425632</v>
      </c>
      <c r="Q590" s="273">
        <f t="shared" si="897"/>
        <v>268.15080725587984</v>
      </c>
      <c r="R590" s="273">
        <f t="shared" si="897"/>
        <v>307.48664761569228</v>
      </c>
      <c r="S590" s="273">
        <f t="shared" si="897"/>
        <v>291.92852119442205</v>
      </c>
      <c r="T590" s="273">
        <f t="shared" si="898"/>
        <v>305.98573309800423</v>
      </c>
      <c r="U590" s="273">
        <f t="shared" si="898"/>
        <v>289.22986039730381</v>
      </c>
      <c r="V590" s="273">
        <f t="shared" si="898"/>
        <v>329.21432947550215</v>
      </c>
      <c r="W590" s="273">
        <f t="shared" si="898"/>
        <v>331.1949082190759</v>
      </c>
      <c r="X590" s="273">
        <f t="shared" si="898"/>
        <v>286.85488349485433</v>
      </c>
      <c r="Y590" s="273">
        <f t="shared" si="898"/>
        <v>291.47421186616026</v>
      </c>
      <c r="Z590" s="273">
        <f t="shared" si="898"/>
        <v>271.98416788000264</v>
      </c>
      <c r="AA590" s="273">
        <f t="shared" si="898"/>
        <v>286.91936127214575</v>
      </c>
      <c r="AB590" s="273">
        <f t="shared" si="898"/>
        <v>268.23927676425632</v>
      </c>
      <c r="AC590" s="273">
        <f t="shared" si="898"/>
        <v>268.15080725587984</v>
      </c>
      <c r="AD590" s="273">
        <f t="shared" si="898"/>
        <v>307.48664761569228</v>
      </c>
      <c r="AE590" s="273">
        <f t="shared" si="898"/>
        <v>291.92852119442205</v>
      </c>
      <c r="AF590" s="273">
        <f t="shared" si="898"/>
        <v>305.98573309800423</v>
      </c>
    </row>
    <row r="591" spans="4:32">
      <c r="D591" s="168">
        <v>8780</v>
      </c>
      <c r="E591" s="193"/>
      <c r="F591" s="273">
        <f t="shared" si="896"/>
        <v>84884.889999999985</v>
      </c>
      <c r="G591" s="273">
        <f t="shared" si="896"/>
        <v>94390.590000000011</v>
      </c>
      <c r="H591" s="273">
        <f t="shared" si="896"/>
        <v>95348.830000000031</v>
      </c>
      <c r="I591" s="273">
        <f t="shared" si="896"/>
        <v>79105.66</v>
      </c>
      <c r="J591" s="273">
        <f t="shared" si="897"/>
        <v>75250.130000000019</v>
      </c>
      <c r="K591" s="273">
        <f t="shared" si="897"/>
        <v>54351.92</v>
      </c>
      <c r="L591" s="273">
        <f t="shared" si="897"/>
        <v>96001.383938557163</v>
      </c>
      <c r="M591" s="273">
        <f t="shared" si="897"/>
        <v>93785.614255938926</v>
      </c>
      <c r="N591" s="273">
        <f t="shared" si="897"/>
        <v>94112.153148435988</v>
      </c>
      <c r="O591" s="273">
        <f t="shared" si="897"/>
        <v>93164.82405371053</v>
      </c>
      <c r="P591" s="273">
        <f t="shared" si="897"/>
        <v>95188.153104340512</v>
      </c>
      <c r="Q591" s="273">
        <f t="shared" si="897"/>
        <v>92619.980675173952</v>
      </c>
      <c r="R591" s="273">
        <f t="shared" si="897"/>
        <v>81969.992178754677</v>
      </c>
      <c r="S591" s="273">
        <f t="shared" si="897"/>
        <v>79394.194808607266</v>
      </c>
      <c r="T591" s="273">
        <f t="shared" si="898"/>
        <v>90710.047510776058</v>
      </c>
      <c r="U591" s="273">
        <f t="shared" si="898"/>
        <v>78917.662080823982</v>
      </c>
      <c r="V591" s="273">
        <f t="shared" si="898"/>
        <v>80111.054160627085</v>
      </c>
      <c r="W591" s="273">
        <f t="shared" si="898"/>
        <v>86083.975860410908</v>
      </c>
      <c r="X591" s="273">
        <f t="shared" si="898"/>
        <v>98722.867141173294</v>
      </c>
      <c r="Y591" s="273">
        <f t="shared" si="898"/>
        <v>96445.451375671721</v>
      </c>
      <c r="Z591" s="273">
        <f t="shared" si="898"/>
        <v>96779.438535530979</v>
      </c>
      <c r="AA591" s="273">
        <f t="shared" si="898"/>
        <v>95801.75785544308</v>
      </c>
      <c r="AB591" s="273">
        <f t="shared" si="898"/>
        <v>97880.544825914782</v>
      </c>
      <c r="AC591" s="273">
        <f t="shared" si="898"/>
        <v>95174.729049057059</v>
      </c>
      <c r="AD591" s="273">
        <f t="shared" si="898"/>
        <v>84320.211388579759</v>
      </c>
      <c r="AE591" s="273">
        <f t="shared" si="898"/>
        <v>81677.547586277797</v>
      </c>
      <c r="AF591" s="273">
        <f t="shared" si="898"/>
        <v>93331.647738526386</v>
      </c>
    </row>
    <row r="592" spans="4:32">
      <c r="D592" s="168">
        <v>8790</v>
      </c>
      <c r="E592" s="193"/>
      <c r="F592" s="273">
        <f t="shared" si="896"/>
        <v>0</v>
      </c>
      <c r="G592" s="273">
        <f t="shared" si="896"/>
        <v>0</v>
      </c>
      <c r="H592" s="273">
        <f t="shared" si="896"/>
        <v>0</v>
      </c>
      <c r="I592" s="273">
        <f t="shared" si="896"/>
        <v>0</v>
      </c>
      <c r="J592" s="273">
        <f t="shared" si="897"/>
        <v>0</v>
      </c>
      <c r="K592" s="273">
        <f t="shared" si="897"/>
        <v>0</v>
      </c>
      <c r="L592" s="273">
        <f t="shared" si="897"/>
        <v>0</v>
      </c>
      <c r="M592" s="273">
        <f t="shared" si="897"/>
        <v>0</v>
      </c>
      <c r="N592" s="273">
        <f t="shared" si="897"/>
        <v>0</v>
      </c>
      <c r="O592" s="273">
        <f t="shared" si="897"/>
        <v>0</v>
      </c>
      <c r="P592" s="273">
        <f t="shared" si="897"/>
        <v>0</v>
      </c>
      <c r="Q592" s="273">
        <f t="shared" si="897"/>
        <v>0</v>
      </c>
      <c r="R592" s="273">
        <f t="shared" si="897"/>
        <v>0</v>
      </c>
      <c r="S592" s="273">
        <f t="shared" si="897"/>
        <v>0</v>
      </c>
      <c r="T592" s="273">
        <f t="shared" si="898"/>
        <v>0</v>
      </c>
      <c r="U592" s="273">
        <f t="shared" si="898"/>
        <v>0</v>
      </c>
      <c r="V592" s="273">
        <f t="shared" si="898"/>
        <v>0</v>
      </c>
      <c r="W592" s="273">
        <f t="shared" si="898"/>
        <v>0</v>
      </c>
      <c r="X592" s="273">
        <f t="shared" si="898"/>
        <v>0</v>
      </c>
      <c r="Y592" s="273">
        <f t="shared" si="898"/>
        <v>0</v>
      </c>
      <c r="Z592" s="273">
        <f t="shared" si="898"/>
        <v>0</v>
      </c>
      <c r="AA592" s="273">
        <f t="shared" si="898"/>
        <v>0</v>
      </c>
      <c r="AB592" s="273">
        <f t="shared" si="898"/>
        <v>0</v>
      </c>
      <c r="AC592" s="273">
        <f t="shared" si="898"/>
        <v>0</v>
      </c>
      <c r="AD592" s="273">
        <f t="shared" si="898"/>
        <v>0</v>
      </c>
      <c r="AE592" s="273">
        <f t="shared" si="898"/>
        <v>0</v>
      </c>
      <c r="AF592" s="273">
        <f t="shared" si="898"/>
        <v>0</v>
      </c>
    </row>
    <row r="593" spans="4:32">
      <c r="D593" s="168">
        <v>8800</v>
      </c>
      <c r="E593" s="193"/>
      <c r="F593" s="273">
        <f t="shared" si="896"/>
        <v>586.12000000000012</v>
      </c>
      <c r="G593" s="273">
        <f t="shared" si="896"/>
        <v>14</v>
      </c>
      <c r="H593" s="273">
        <f t="shared" si="896"/>
        <v>157.13</v>
      </c>
      <c r="I593" s="273">
        <f t="shared" si="896"/>
        <v>228.38</v>
      </c>
      <c r="J593" s="273">
        <f t="shared" ref="J593:S602" si="899">SUMIF($C$10:$C$537,$D593,J$10:J$537)</f>
        <v>0</v>
      </c>
      <c r="K593" s="273">
        <f t="shared" si="899"/>
        <v>33.019999999999996</v>
      </c>
      <c r="L593" s="273">
        <f t="shared" si="899"/>
        <v>117.80498651480819</v>
      </c>
      <c r="M593" s="273">
        <f t="shared" si="899"/>
        <v>113.47537053521938</v>
      </c>
      <c r="N593" s="273">
        <f t="shared" si="899"/>
        <v>118.90895765227725</v>
      </c>
      <c r="O593" s="273">
        <f t="shared" si="899"/>
        <v>123.80517292802701</v>
      </c>
      <c r="P593" s="273">
        <f t="shared" si="899"/>
        <v>119.0382073254508</v>
      </c>
      <c r="Q593" s="273">
        <f t="shared" si="899"/>
        <v>151.49020811283282</v>
      </c>
      <c r="R593" s="273">
        <f t="shared" si="899"/>
        <v>172.0481522876035</v>
      </c>
      <c r="S593" s="273">
        <f t="shared" si="899"/>
        <v>177.96551048589893</v>
      </c>
      <c r="T593" s="273">
        <f t="shared" ref="T593:AF602" si="900">SUMIF($C$10:$C$537,$D593,T$10:T$537)</f>
        <v>160.50335932531118</v>
      </c>
      <c r="U593" s="273">
        <f t="shared" si="900"/>
        <v>162.4039699702202</v>
      </c>
      <c r="V593" s="273">
        <f t="shared" si="900"/>
        <v>161.59099207109858</v>
      </c>
      <c r="W593" s="273">
        <f t="shared" si="900"/>
        <v>184.13801585986772</v>
      </c>
      <c r="X593" s="273">
        <f t="shared" si="900"/>
        <v>117.80498651480819</v>
      </c>
      <c r="Y593" s="273">
        <f t="shared" si="900"/>
        <v>113.47537053521938</v>
      </c>
      <c r="Z593" s="273">
        <f t="shared" si="900"/>
        <v>118.90895765227725</v>
      </c>
      <c r="AA593" s="273">
        <f t="shared" si="900"/>
        <v>123.80517292802701</v>
      </c>
      <c r="AB593" s="273">
        <f t="shared" si="900"/>
        <v>119.0382073254508</v>
      </c>
      <c r="AC593" s="273">
        <f t="shared" si="900"/>
        <v>151.49020811283282</v>
      </c>
      <c r="AD593" s="273">
        <f t="shared" si="900"/>
        <v>172.0481522876035</v>
      </c>
      <c r="AE593" s="273">
        <f t="shared" si="900"/>
        <v>177.96551048589893</v>
      </c>
      <c r="AF593" s="273">
        <f t="shared" si="900"/>
        <v>160.50335932531118</v>
      </c>
    </row>
    <row r="594" spans="4:32">
      <c r="D594" s="168">
        <v>8810</v>
      </c>
      <c r="E594" s="193"/>
      <c r="F594" s="273">
        <f t="shared" ref="F594:I613" si="901">SUMIF($C$10:$C$537,$D594,F$10:F$537)</f>
        <v>35928.69999999999</v>
      </c>
      <c r="G594" s="273">
        <f t="shared" si="901"/>
        <v>32990.76999999999</v>
      </c>
      <c r="H594" s="273">
        <f t="shared" si="901"/>
        <v>34106.490000000005</v>
      </c>
      <c r="I594" s="273">
        <f t="shared" si="901"/>
        <v>37628.400000000009</v>
      </c>
      <c r="J594" s="273">
        <f t="shared" si="899"/>
        <v>40035.22</v>
      </c>
      <c r="K594" s="273">
        <f t="shared" si="899"/>
        <v>43174.249999999993</v>
      </c>
      <c r="L594" s="273">
        <f t="shared" si="899"/>
        <v>24983.550526013558</v>
      </c>
      <c r="M594" s="273">
        <f t="shared" si="899"/>
        <v>25109.639620637874</v>
      </c>
      <c r="N594" s="273">
        <f t="shared" si="899"/>
        <v>22395.986080873747</v>
      </c>
      <c r="O594" s="273">
        <f t="shared" si="899"/>
        <v>23354.210256546106</v>
      </c>
      <c r="P594" s="273">
        <f t="shared" si="899"/>
        <v>19802.794648471794</v>
      </c>
      <c r="Q594" s="273">
        <f t="shared" si="899"/>
        <v>21482.139115648471</v>
      </c>
      <c r="R594" s="273">
        <f t="shared" si="899"/>
        <v>44862.580843232579</v>
      </c>
      <c r="S594" s="273">
        <f t="shared" si="899"/>
        <v>31264.557825005144</v>
      </c>
      <c r="T594" s="273">
        <f t="shared" si="900"/>
        <v>33993.546717994133</v>
      </c>
      <c r="U594" s="273">
        <f t="shared" si="900"/>
        <v>33454.476671779033</v>
      </c>
      <c r="V594" s="273">
        <f t="shared" si="900"/>
        <v>39600.737967937108</v>
      </c>
      <c r="W594" s="273">
        <f t="shared" si="900"/>
        <v>40687.929974051956</v>
      </c>
      <c r="X594" s="273">
        <f t="shared" si="900"/>
        <v>24983.550526013558</v>
      </c>
      <c r="Y594" s="273">
        <f t="shared" si="900"/>
        <v>25109.639620637874</v>
      </c>
      <c r="Z594" s="273">
        <f t="shared" si="900"/>
        <v>22395.986080873747</v>
      </c>
      <c r="AA594" s="273">
        <f t="shared" si="900"/>
        <v>23354.210256546106</v>
      </c>
      <c r="AB594" s="273">
        <f t="shared" si="900"/>
        <v>19802.794648471794</v>
      </c>
      <c r="AC594" s="273">
        <f t="shared" si="900"/>
        <v>21482.139115648471</v>
      </c>
      <c r="AD594" s="273">
        <f t="shared" si="900"/>
        <v>44862.580843232579</v>
      </c>
      <c r="AE594" s="273">
        <f t="shared" si="900"/>
        <v>31264.557825005144</v>
      </c>
      <c r="AF594" s="273">
        <f t="shared" si="900"/>
        <v>33993.546717994133</v>
      </c>
    </row>
    <row r="595" spans="4:32">
      <c r="D595" s="168">
        <v>8850</v>
      </c>
      <c r="E595" s="193"/>
      <c r="F595" s="273">
        <f t="shared" si="901"/>
        <v>0</v>
      </c>
      <c r="G595" s="273">
        <f t="shared" si="901"/>
        <v>0</v>
      </c>
      <c r="H595" s="273">
        <f t="shared" si="901"/>
        <v>36.979999999999997</v>
      </c>
      <c r="I595" s="273">
        <f t="shared" si="901"/>
        <v>53.53</v>
      </c>
      <c r="J595" s="273">
        <f t="shared" si="899"/>
        <v>0</v>
      </c>
      <c r="K595" s="273">
        <f t="shared" si="899"/>
        <v>0</v>
      </c>
      <c r="L595" s="273">
        <f t="shared" si="899"/>
        <v>14.124793219220276</v>
      </c>
      <c r="M595" s="273">
        <f t="shared" si="899"/>
        <v>14.728684414327203</v>
      </c>
      <c r="N595" s="273">
        <f t="shared" si="899"/>
        <v>14.539268960661797</v>
      </c>
      <c r="O595" s="273">
        <f t="shared" si="899"/>
        <v>14.76978549678782</v>
      </c>
      <c r="P595" s="273">
        <f t="shared" si="899"/>
        <v>16.657926212267888</v>
      </c>
      <c r="Q595" s="273">
        <f t="shared" si="899"/>
        <v>14.480962773915339</v>
      </c>
      <c r="R595" s="273">
        <f t="shared" si="899"/>
        <v>13.865840469066267</v>
      </c>
      <c r="S595" s="273">
        <f t="shared" si="899"/>
        <v>16.350106186746455</v>
      </c>
      <c r="T595" s="273">
        <f t="shared" si="900"/>
        <v>15.78922775235413</v>
      </c>
      <c r="U595" s="273">
        <f t="shared" si="900"/>
        <v>13.524446594209275</v>
      </c>
      <c r="V595" s="273">
        <f t="shared" si="900"/>
        <v>2.2896329754466245</v>
      </c>
      <c r="W595" s="273">
        <f t="shared" si="900"/>
        <v>28.69074602217724</v>
      </c>
      <c r="X595" s="273">
        <f t="shared" si="900"/>
        <v>14.124793219220276</v>
      </c>
      <c r="Y595" s="273">
        <f t="shared" si="900"/>
        <v>14.728684414327203</v>
      </c>
      <c r="Z595" s="273">
        <f t="shared" si="900"/>
        <v>14.539268960661797</v>
      </c>
      <c r="AA595" s="273">
        <f t="shared" si="900"/>
        <v>14.76978549678782</v>
      </c>
      <c r="AB595" s="273">
        <f t="shared" si="900"/>
        <v>16.657926212267888</v>
      </c>
      <c r="AC595" s="273">
        <f t="shared" si="900"/>
        <v>14.480962773915339</v>
      </c>
      <c r="AD595" s="273">
        <f t="shared" si="900"/>
        <v>13.865840469066267</v>
      </c>
      <c r="AE595" s="273">
        <f t="shared" si="900"/>
        <v>16.350106186746455</v>
      </c>
      <c r="AF595" s="273">
        <f t="shared" si="900"/>
        <v>15.78922775235413</v>
      </c>
    </row>
    <row r="596" spans="4:32">
      <c r="D596" s="168">
        <v>8860</v>
      </c>
      <c r="E596" s="193"/>
      <c r="F596" s="273">
        <f t="shared" si="901"/>
        <v>0</v>
      </c>
      <c r="G596" s="273">
        <f t="shared" si="901"/>
        <v>0</v>
      </c>
      <c r="H596" s="273">
        <f t="shared" si="901"/>
        <v>0</v>
      </c>
      <c r="I596" s="273">
        <f t="shared" si="901"/>
        <v>0</v>
      </c>
      <c r="J596" s="273">
        <f t="shared" si="899"/>
        <v>0</v>
      </c>
      <c r="K596" s="273">
        <f t="shared" si="899"/>
        <v>0</v>
      </c>
      <c r="L596" s="273">
        <f t="shared" si="899"/>
        <v>0</v>
      </c>
      <c r="M596" s="273">
        <f t="shared" si="899"/>
        <v>0</v>
      </c>
      <c r="N596" s="273">
        <f t="shared" si="899"/>
        <v>0</v>
      </c>
      <c r="O596" s="273">
        <f t="shared" si="899"/>
        <v>0</v>
      </c>
      <c r="P596" s="273">
        <f t="shared" si="899"/>
        <v>0</v>
      </c>
      <c r="Q596" s="273">
        <f t="shared" si="899"/>
        <v>0</v>
      </c>
      <c r="R596" s="273">
        <f t="shared" si="899"/>
        <v>0</v>
      </c>
      <c r="S596" s="273">
        <f t="shared" si="899"/>
        <v>0</v>
      </c>
      <c r="T596" s="273">
        <f t="shared" si="900"/>
        <v>0</v>
      </c>
      <c r="U596" s="273">
        <f t="shared" si="900"/>
        <v>0</v>
      </c>
      <c r="V596" s="273">
        <f t="shared" si="900"/>
        <v>0</v>
      </c>
      <c r="W596" s="273">
        <f t="shared" si="900"/>
        <v>0</v>
      </c>
      <c r="X596" s="273">
        <f t="shared" si="900"/>
        <v>0</v>
      </c>
      <c r="Y596" s="273">
        <f t="shared" si="900"/>
        <v>0</v>
      </c>
      <c r="Z596" s="273">
        <f t="shared" si="900"/>
        <v>0</v>
      </c>
      <c r="AA596" s="273">
        <f t="shared" si="900"/>
        <v>0</v>
      </c>
      <c r="AB596" s="273">
        <f t="shared" si="900"/>
        <v>0</v>
      </c>
      <c r="AC596" s="273">
        <f t="shared" si="900"/>
        <v>0</v>
      </c>
      <c r="AD596" s="273">
        <f t="shared" si="900"/>
        <v>0</v>
      </c>
      <c r="AE596" s="273">
        <f t="shared" si="900"/>
        <v>0</v>
      </c>
      <c r="AF596" s="273">
        <f t="shared" si="900"/>
        <v>0</v>
      </c>
    </row>
    <row r="597" spans="4:32">
      <c r="D597" s="168">
        <v>8870</v>
      </c>
      <c r="E597" s="193"/>
      <c r="F597" s="273">
        <f t="shared" si="901"/>
        <v>-814.19</v>
      </c>
      <c r="G597" s="273">
        <f t="shared" si="901"/>
        <v>252.19</v>
      </c>
      <c r="H597" s="273">
        <f t="shared" si="901"/>
        <v>62.52000000000001</v>
      </c>
      <c r="I597" s="273">
        <f t="shared" si="901"/>
        <v>6237.0700000000006</v>
      </c>
      <c r="J597" s="273">
        <f t="shared" si="899"/>
        <v>2539.86</v>
      </c>
      <c r="K597" s="273">
        <f t="shared" si="899"/>
        <v>291.18000000000006</v>
      </c>
      <c r="L597" s="273">
        <f t="shared" si="899"/>
        <v>1522.9165062399481</v>
      </c>
      <c r="M597" s="273">
        <f t="shared" si="899"/>
        <v>1553.2046809065062</v>
      </c>
      <c r="N597" s="273">
        <f t="shared" si="899"/>
        <v>1694.1606740737716</v>
      </c>
      <c r="O597" s="273">
        <f t="shared" si="899"/>
        <v>1613.5544156016083</v>
      </c>
      <c r="P597" s="273">
        <f t="shared" si="899"/>
        <v>1504.7616797221572</v>
      </c>
      <c r="Q597" s="273">
        <f t="shared" si="899"/>
        <v>1381.985227436403</v>
      </c>
      <c r="R597" s="273">
        <f t="shared" si="899"/>
        <v>1528.7034328460177</v>
      </c>
      <c r="S597" s="273">
        <f t="shared" si="899"/>
        <v>1389.0296804835193</v>
      </c>
      <c r="T597" s="273">
        <f t="shared" si="900"/>
        <v>1268.8274523537625</v>
      </c>
      <c r="U597" s="273">
        <f t="shared" si="900"/>
        <v>1290.3704435117647</v>
      </c>
      <c r="V597" s="273">
        <f t="shared" si="900"/>
        <v>1416.896921223401</v>
      </c>
      <c r="W597" s="273">
        <f t="shared" si="900"/>
        <v>1752.6484695815352</v>
      </c>
      <c r="X597" s="273">
        <f t="shared" si="900"/>
        <v>1538.2076717526868</v>
      </c>
      <c r="Y597" s="273">
        <f t="shared" si="900"/>
        <v>1568.1494763017754</v>
      </c>
      <c r="Z597" s="273">
        <f t="shared" si="900"/>
        <v>1709.1473189608582</v>
      </c>
      <c r="AA597" s="273">
        <f t="shared" si="900"/>
        <v>1628.3705243946617</v>
      </c>
      <c r="AB597" s="273">
        <f t="shared" si="900"/>
        <v>1519.8893892741191</v>
      </c>
      <c r="AC597" s="273">
        <f t="shared" si="900"/>
        <v>1396.3395619371245</v>
      </c>
      <c r="AD597" s="273">
        <f t="shared" si="900"/>
        <v>1541.9085817494195</v>
      </c>
      <c r="AE597" s="273">
        <f t="shared" si="900"/>
        <v>1401.8591277546871</v>
      </c>
      <c r="AF597" s="273">
        <f t="shared" si="900"/>
        <v>1283.5574065758678</v>
      </c>
    </row>
    <row r="598" spans="4:32">
      <c r="D598" s="168">
        <v>8890</v>
      </c>
      <c r="E598" s="193"/>
      <c r="F598" s="273">
        <f t="shared" si="901"/>
        <v>7538.23</v>
      </c>
      <c r="G598" s="273">
        <f t="shared" si="901"/>
        <v>1569.38</v>
      </c>
      <c r="H598" s="273">
        <f t="shared" si="901"/>
        <v>2676.37</v>
      </c>
      <c r="I598" s="273">
        <f t="shared" si="901"/>
        <v>1239.4900000000002</v>
      </c>
      <c r="J598" s="273">
        <f t="shared" si="899"/>
        <v>3167.36</v>
      </c>
      <c r="K598" s="273">
        <f t="shared" si="899"/>
        <v>12320.66</v>
      </c>
      <c r="L598" s="273">
        <f t="shared" si="899"/>
        <v>4853.9923769279358</v>
      </c>
      <c r="M598" s="273">
        <f t="shared" si="899"/>
        <v>4753.0621437031577</v>
      </c>
      <c r="N598" s="273">
        <f t="shared" si="899"/>
        <v>5636.1421208271677</v>
      </c>
      <c r="O598" s="273">
        <f t="shared" si="899"/>
        <v>5434.1657090158751</v>
      </c>
      <c r="P598" s="273">
        <f t="shared" si="899"/>
        <v>4916.4143004307152</v>
      </c>
      <c r="Q598" s="273">
        <f t="shared" si="899"/>
        <v>5959.7283589779036</v>
      </c>
      <c r="R598" s="273">
        <f t="shared" si="899"/>
        <v>5137.5602220660039</v>
      </c>
      <c r="S598" s="273">
        <f t="shared" si="899"/>
        <v>4077.6902561885609</v>
      </c>
      <c r="T598" s="273">
        <f t="shared" si="900"/>
        <v>3798.2558026389388</v>
      </c>
      <c r="U598" s="273">
        <f t="shared" si="900"/>
        <v>4464.0213651576287</v>
      </c>
      <c r="V598" s="273">
        <f t="shared" si="900"/>
        <v>4588.4204240283798</v>
      </c>
      <c r="W598" s="273">
        <f t="shared" si="900"/>
        <v>6445.5419299204896</v>
      </c>
      <c r="X598" s="273">
        <f t="shared" si="900"/>
        <v>4853.9923769279358</v>
      </c>
      <c r="Y598" s="273">
        <f t="shared" si="900"/>
        <v>4753.0621437031577</v>
      </c>
      <c r="Z598" s="273">
        <f t="shared" si="900"/>
        <v>5636.1421208271677</v>
      </c>
      <c r="AA598" s="273">
        <f t="shared" si="900"/>
        <v>5434.1657090158751</v>
      </c>
      <c r="AB598" s="273">
        <f t="shared" si="900"/>
        <v>4916.4143004307152</v>
      </c>
      <c r="AC598" s="273">
        <f t="shared" si="900"/>
        <v>5959.7283589779036</v>
      </c>
      <c r="AD598" s="273">
        <f t="shared" si="900"/>
        <v>5137.5602220660039</v>
      </c>
      <c r="AE598" s="273">
        <f t="shared" si="900"/>
        <v>4077.6902561885609</v>
      </c>
      <c r="AF598" s="273">
        <f t="shared" si="900"/>
        <v>3798.2558026389388</v>
      </c>
    </row>
    <row r="599" spans="4:32">
      <c r="D599" s="168">
        <v>8900</v>
      </c>
      <c r="E599" s="193"/>
      <c r="F599" s="273">
        <f t="shared" si="901"/>
        <v>0</v>
      </c>
      <c r="G599" s="273">
        <f t="shared" si="901"/>
        <v>0</v>
      </c>
      <c r="H599" s="273">
        <f t="shared" si="901"/>
        <v>0</v>
      </c>
      <c r="I599" s="273">
        <f t="shared" si="901"/>
        <v>0</v>
      </c>
      <c r="J599" s="273">
        <f t="shared" si="899"/>
        <v>0</v>
      </c>
      <c r="K599" s="273">
        <f t="shared" si="899"/>
        <v>0</v>
      </c>
      <c r="L599" s="273">
        <f t="shared" si="899"/>
        <v>0</v>
      </c>
      <c r="M599" s="273">
        <f t="shared" si="899"/>
        <v>0</v>
      </c>
      <c r="N599" s="273">
        <f t="shared" si="899"/>
        <v>0</v>
      </c>
      <c r="O599" s="273">
        <f t="shared" si="899"/>
        <v>0</v>
      </c>
      <c r="P599" s="273">
        <f t="shared" si="899"/>
        <v>0</v>
      </c>
      <c r="Q599" s="273">
        <f t="shared" si="899"/>
        <v>0</v>
      </c>
      <c r="R599" s="273">
        <f t="shared" si="899"/>
        <v>0</v>
      </c>
      <c r="S599" s="273">
        <f t="shared" si="899"/>
        <v>0</v>
      </c>
      <c r="T599" s="273">
        <f t="shared" si="900"/>
        <v>0</v>
      </c>
      <c r="U599" s="273">
        <f t="shared" si="900"/>
        <v>0</v>
      </c>
      <c r="V599" s="273">
        <f t="shared" si="900"/>
        <v>0</v>
      </c>
      <c r="W599" s="273">
        <f t="shared" si="900"/>
        <v>0</v>
      </c>
      <c r="X599" s="273">
        <f t="shared" si="900"/>
        <v>0</v>
      </c>
      <c r="Y599" s="273">
        <f t="shared" si="900"/>
        <v>0</v>
      </c>
      <c r="Z599" s="273">
        <f t="shared" si="900"/>
        <v>0</v>
      </c>
      <c r="AA599" s="273">
        <f t="shared" si="900"/>
        <v>0</v>
      </c>
      <c r="AB599" s="273">
        <f t="shared" si="900"/>
        <v>0</v>
      </c>
      <c r="AC599" s="273">
        <f t="shared" si="900"/>
        <v>0</v>
      </c>
      <c r="AD599" s="273">
        <f t="shared" si="900"/>
        <v>0</v>
      </c>
      <c r="AE599" s="273">
        <f t="shared" si="900"/>
        <v>0</v>
      </c>
      <c r="AF599" s="273">
        <f t="shared" si="900"/>
        <v>0</v>
      </c>
    </row>
    <row r="600" spans="4:32">
      <c r="D600" s="168">
        <v>8910</v>
      </c>
      <c r="E600" s="193"/>
      <c r="F600" s="273">
        <f t="shared" si="901"/>
        <v>-117.09</v>
      </c>
      <c r="G600" s="273">
        <f t="shared" si="901"/>
        <v>0</v>
      </c>
      <c r="H600" s="273">
        <f t="shared" si="901"/>
        <v>0</v>
      </c>
      <c r="I600" s="273">
        <f t="shared" si="901"/>
        <v>0</v>
      </c>
      <c r="J600" s="273">
        <f t="shared" si="899"/>
        <v>906.68000000000006</v>
      </c>
      <c r="K600" s="273">
        <f t="shared" si="899"/>
        <v>180.95</v>
      </c>
      <c r="L600" s="273">
        <f t="shared" si="899"/>
        <v>190.64064332754509</v>
      </c>
      <c r="M600" s="273">
        <f t="shared" si="899"/>
        <v>186.32231834644523</v>
      </c>
      <c r="N600" s="273">
        <f t="shared" si="899"/>
        <v>186.8440715140716</v>
      </c>
      <c r="O600" s="273">
        <f t="shared" si="899"/>
        <v>184.7179346509285</v>
      </c>
      <c r="P600" s="273">
        <f t="shared" si="899"/>
        <v>188.60277711700346</v>
      </c>
      <c r="Q600" s="273">
        <f t="shared" si="899"/>
        <v>178.96082293246923</v>
      </c>
      <c r="R600" s="273">
        <f t="shared" si="899"/>
        <v>164.6334990019792</v>
      </c>
      <c r="S600" s="273">
        <f t="shared" si="899"/>
        <v>159.94948712540238</v>
      </c>
      <c r="T600" s="273">
        <f t="shared" si="900"/>
        <v>183.64381359603047</v>
      </c>
      <c r="U600" s="273">
        <f t="shared" si="900"/>
        <v>158.56951985332327</v>
      </c>
      <c r="V600" s="273">
        <f t="shared" si="900"/>
        <v>161.26635465370791</v>
      </c>
      <c r="W600" s="273">
        <f t="shared" si="900"/>
        <v>171.59352576955683</v>
      </c>
      <c r="X600" s="273">
        <f t="shared" si="900"/>
        <v>196.35986262737146</v>
      </c>
      <c r="Y600" s="273">
        <f t="shared" si="900"/>
        <v>191.91198789683858</v>
      </c>
      <c r="Z600" s="273">
        <f t="shared" si="900"/>
        <v>192.44939365949378</v>
      </c>
      <c r="AA600" s="273">
        <f t="shared" si="900"/>
        <v>190.25947269045636</v>
      </c>
      <c r="AB600" s="273">
        <f t="shared" si="900"/>
        <v>194.26086043051359</v>
      </c>
      <c r="AC600" s="273">
        <f t="shared" si="900"/>
        <v>184.3296476204433</v>
      </c>
      <c r="AD600" s="273">
        <f t="shared" si="900"/>
        <v>169.57250397203859</v>
      </c>
      <c r="AE600" s="273">
        <f t="shared" si="900"/>
        <v>164.74797173916446</v>
      </c>
      <c r="AF600" s="273">
        <f t="shared" si="900"/>
        <v>189.15312800391135</v>
      </c>
    </row>
    <row r="601" spans="4:32">
      <c r="D601" s="168">
        <v>8920</v>
      </c>
      <c r="E601" s="193"/>
      <c r="F601" s="273">
        <f t="shared" si="901"/>
        <v>0</v>
      </c>
      <c r="G601" s="273">
        <f t="shared" si="901"/>
        <v>77.08</v>
      </c>
      <c r="H601" s="273">
        <f t="shared" si="901"/>
        <v>222.45</v>
      </c>
      <c r="I601" s="273">
        <f t="shared" si="901"/>
        <v>215.4</v>
      </c>
      <c r="J601" s="273">
        <f t="shared" si="899"/>
        <v>-43.76</v>
      </c>
      <c r="K601" s="273">
        <f t="shared" si="899"/>
        <v>105.92</v>
      </c>
      <c r="L601" s="273">
        <f t="shared" si="899"/>
        <v>112.71101743716443</v>
      </c>
      <c r="M601" s="273">
        <f t="shared" si="899"/>
        <v>109.61702643858979</v>
      </c>
      <c r="N601" s="273">
        <f t="shared" si="899"/>
        <v>111.1189674702437</v>
      </c>
      <c r="O601" s="273">
        <f t="shared" si="899"/>
        <v>110.01008389615963</v>
      </c>
      <c r="P601" s="273">
        <f t="shared" si="899"/>
        <v>111.83154755978249</v>
      </c>
      <c r="Q601" s="273">
        <f t="shared" si="899"/>
        <v>110.06461344304761</v>
      </c>
      <c r="R601" s="273">
        <f t="shared" si="899"/>
        <v>98.065255818488453</v>
      </c>
      <c r="S601" s="273">
        <f t="shared" si="899"/>
        <v>93.603500722991186</v>
      </c>
      <c r="T601" s="273">
        <f t="shared" si="900"/>
        <v>107.89110515397316</v>
      </c>
      <c r="U601" s="273">
        <f t="shared" si="900"/>
        <v>94.710443940642307</v>
      </c>
      <c r="V601" s="273">
        <f t="shared" si="900"/>
        <v>95.561815018486001</v>
      </c>
      <c r="W601" s="273">
        <f t="shared" si="900"/>
        <v>103.79087934541884</v>
      </c>
      <c r="X601" s="273">
        <f t="shared" si="900"/>
        <v>115.95855154821014</v>
      </c>
      <c r="Y601" s="273">
        <f t="shared" si="900"/>
        <v>112.79099854609878</v>
      </c>
      <c r="Z601" s="273">
        <f t="shared" si="900"/>
        <v>114.30182756291599</v>
      </c>
      <c r="AA601" s="273">
        <f t="shared" si="900"/>
        <v>113.15672557355964</v>
      </c>
      <c r="AB601" s="273">
        <f t="shared" si="900"/>
        <v>115.04436693258053</v>
      </c>
      <c r="AC601" s="273">
        <f t="shared" si="900"/>
        <v>113.11318360557829</v>
      </c>
      <c r="AD601" s="273">
        <f t="shared" si="900"/>
        <v>100.86976221595762</v>
      </c>
      <c r="AE601" s="273">
        <f t="shared" si="900"/>
        <v>96.328215696762769</v>
      </c>
      <c r="AF601" s="273">
        <f t="shared" si="900"/>
        <v>111.01944934399435</v>
      </c>
    </row>
    <row r="602" spans="4:32">
      <c r="D602" s="168">
        <v>8930</v>
      </c>
      <c r="E602" s="193"/>
      <c r="F602" s="273">
        <f t="shared" si="901"/>
        <v>4000</v>
      </c>
      <c r="G602" s="273">
        <f t="shared" si="901"/>
        <v>0</v>
      </c>
      <c r="H602" s="273">
        <f t="shared" si="901"/>
        <v>0</v>
      </c>
      <c r="I602" s="273">
        <f t="shared" si="901"/>
        <v>0</v>
      </c>
      <c r="J602" s="273">
        <f t="shared" si="899"/>
        <v>0</v>
      </c>
      <c r="K602" s="273">
        <f t="shared" si="899"/>
        <v>0</v>
      </c>
      <c r="L602" s="273">
        <f t="shared" si="899"/>
        <v>676.95094756594835</v>
      </c>
      <c r="M602" s="273">
        <f t="shared" si="899"/>
        <v>728.72702475333051</v>
      </c>
      <c r="N602" s="273">
        <f t="shared" si="899"/>
        <v>804.91463643210193</v>
      </c>
      <c r="O602" s="273">
        <f t="shared" si="899"/>
        <v>742.50772970814705</v>
      </c>
      <c r="P602" s="273">
        <f t="shared" si="899"/>
        <v>658.83916391104663</v>
      </c>
      <c r="Q602" s="273">
        <f t="shared" si="899"/>
        <v>474.76894913250931</v>
      </c>
      <c r="R602" s="273">
        <f t="shared" si="899"/>
        <v>733.32328359018902</v>
      </c>
      <c r="S602" s="273">
        <f t="shared" si="899"/>
        <v>684.20389007743904</v>
      </c>
      <c r="T602" s="273">
        <f t="shared" si="900"/>
        <v>514.23025369800416</v>
      </c>
      <c r="U602" s="273">
        <f t="shared" si="900"/>
        <v>554.167524125917</v>
      </c>
      <c r="V602" s="273">
        <f t="shared" si="900"/>
        <v>668.64559230377927</v>
      </c>
      <c r="W602" s="273">
        <f t="shared" si="900"/>
        <v>845.42945620467106</v>
      </c>
      <c r="X602" s="273">
        <f t="shared" si="900"/>
        <v>676.95094756594835</v>
      </c>
      <c r="Y602" s="273">
        <f t="shared" si="900"/>
        <v>728.72702475333051</v>
      </c>
      <c r="Z602" s="273">
        <f t="shared" si="900"/>
        <v>804.91463643210193</v>
      </c>
      <c r="AA602" s="273">
        <f t="shared" si="900"/>
        <v>742.50772970814705</v>
      </c>
      <c r="AB602" s="273">
        <f t="shared" si="900"/>
        <v>658.83916391104663</v>
      </c>
      <c r="AC602" s="273">
        <f t="shared" si="900"/>
        <v>474.76894913250931</v>
      </c>
      <c r="AD602" s="273">
        <f t="shared" si="900"/>
        <v>733.32328359018902</v>
      </c>
      <c r="AE602" s="273">
        <f t="shared" si="900"/>
        <v>684.20389007743904</v>
      </c>
      <c r="AF602" s="273">
        <f t="shared" si="900"/>
        <v>514.23025369800416</v>
      </c>
    </row>
    <row r="603" spans="4:32">
      <c r="D603" s="168">
        <v>8940</v>
      </c>
      <c r="E603" s="193"/>
      <c r="F603" s="273">
        <f t="shared" si="901"/>
        <v>178.42</v>
      </c>
      <c r="G603" s="273">
        <f t="shared" si="901"/>
        <v>0</v>
      </c>
      <c r="H603" s="273">
        <f t="shared" si="901"/>
        <v>12.75</v>
      </c>
      <c r="I603" s="273">
        <f t="shared" si="901"/>
        <v>199.63</v>
      </c>
      <c r="J603" s="273">
        <f t="shared" ref="J603:S612" si="902">SUMIF($C$10:$C$537,$D603,J$10:J$537)</f>
        <v>0</v>
      </c>
      <c r="K603" s="273">
        <f t="shared" si="902"/>
        <v>21.19</v>
      </c>
      <c r="L603" s="273">
        <f t="shared" si="902"/>
        <v>70.697426969859379</v>
      </c>
      <c r="M603" s="273">
        <f t="shared" si="902"/>
        <v>60.521730281400416</v>
      </c>
      <c r="N603" s="273">
        <f t="shared" si="902"/>
        <v>79.633926717868761</v>
      </c>
      <c r="O603" s="273">
        <f t="shared" si="902"/>
        <v>81.193701756234745</v>
      </c>
      <c r="P603" s="273">
        <f t="shared" si="902"/>
        <v>75.099300981885051</v>
      </c>
      <c r="Q603" s="273">
        <f t="shared" si="902"/>
        <v>133.87864757089409</v>
      </c>
      <c r="R603" s="273">
        <f t="shared" si="902"/>
        <v>72.628641331859953</v>
      </c>
      <c r="S603" s="273">
        <f t="shared" si="902"/>
        <v>44.06292912889247</v>
      </c>
      <c r="T603" s="273">
        <f t="shared" ref="T603:AF612" si="903">SUMIF($C$10:$C$537,$D603,T$10:T$537)</f>
        <v>57.272245125983957</v>
      </c>
      <c r="U603" s="273">
        <f t="shared" si="903"/>
        <v>74.031319134456808</v>
      </c>
      <c r="V603" s="273">
        <f t="shared" si="903"/>
        <v>63.252560223126935</v>
      </c>
      <c r="W603" s="273">
        <f t="shared" si="903"/>
        <v>100.74230505567992</v>
      </c>
      <c r="X603" s="273">
        <f t="shared" si="903"/>
        <v>70.697426969859379</v>
      </c>
      <c r="Y603" s="273">
        <f t="shared" si="903"/>
        <v>60.521730281400416</v>
      </c>
      <c r="Z603" s="273">
        <f t="shared" si="903"/>
        <v>79.633926717868761</v>
      </c>
      <c r="AA603" s="273">
        <f t="shared" si="903"/>
        <v>81.193701756234745</v>
      </c>
      <c r="AB603" s="273">
        <f t="shared" si="903"/>
        <v>75.099300981885051</v>
      </c>
      <c r="AC603" s="273">
        <f t="shared" si="903"/>
        <v>133.87864757089409</v>
      </c>
      <c r="AD603" s="273">
        <f t="shared" si="903"/>
        <v>72.628641331859953</v>
      </c>
      <c r="AE603" s="273">
        <f t="shared" si="903"/>
        <v>44.06292912889247</v>
      </c>
      <c r="AF603" s="273">
        <f t="shared" si="903"/>
        <v>57.272245125983957</v>
      </c>
    </row>
    <row r="604" spans="4:32">
      <c r="D604" s="168">
        <v>8950</v>
      </c>
      <c r="E604" s="193"/>
      <c r="F604" s="273">
        <f t="shared" si="901"/>
        <v>0</v>
      </c>
      <c r="G604" s="273">
        <f t="shared" si="901"/>
        <v>0</v>
      </c>
      <c r="H604" s="273">
        <f t="shared" si="901"/>
        <v>0</v>
      </c>
      <c r="I604" s="273">
        <f t="shared" si="901"/>
        <v>0</v>
      </c>
      <c r="J604" s="273">
        <f t="shared" si="902"/>
        <v>0</v>
      </c>
      <c r="K604" s="273">
        <f t="shared" si="902"/>
        <v>0</v>
      </c>
      <c r="L604" s="273">
        <f t="shared" si="902"/>
        <v>0</v>
      </c>
      <c r="M604" s="273">
        <f t="shared" si="902"/>
        <v>0</v>
      </c>
      <c r="N604" s="273">
        <f t="shared" si="902"/>
        <v>0</v>
      </c>
      <c r="O604" s="273">
        <f t="shared" si="902"/>
        <v>0</v>
      </c>
      <c r="P604" s="273">
        <f t="shared" si="902"/>
        <v>0</v>
      </c>
      <c r="Q604" s="273">
        <f t="shared" si="902"/>
        <v>0</v>
      </c>
      <c r="R604" s="273">
        <f t="shared" si="902"/>
        <v>0</v>
      </c>
      <c r="S604" s="273">
        <f t="shared" si="902"/>
        <v>0</v>
      </c>
      <c r="T604" s="273">
        <f t="shared" si="903"/>
        <v>0</v>
      </c>
      <c r="U604" s="273">
        <f t="shared" si="903"/>
        <v>0</v>
      </c>
      <c r="V604" s="273">
        <f t="shared" si="903"/>
        <v>0</v>
      </c>
      <c r="W604" s="273">
        <f t="shared" si="903"/>
        <v>0</v>
      </c>
      <c r="X604" s="273">
        <f t="shared" si="903"/>
        <v>0</v>
      </c>
      <c r="Y604" s="273">
        <f t="shared" si="903"/>
        <v>0</v>
      </c>
      <c r="Z604" s="273">
        <f t="shared" si="903"/>
        <v>0</v>
      </c>
      <c r="AA604" s="273">
        <f t="shared" si="903"/>
        <v>0</v>
      </c>
      <c r="AB604" s="273">
        <f t="shared" si="903"/>
        <v>0</v>
      </c>
      <c r="AC604" s="273">
        <f t="shared" si="903"/>
        <v>0</v>
      </c>
      <c r="AD604" s="273">
        <f t="shared" si="903"/>
        <v>0</v>
      </c>
      <c r="AE604" s="273">
        <f t="shared" si="903"/>
        <v>0</v>
      </c>
      <c r="AF604" s="273">
        <f t="shared" si="903"/>
        <v>0</v>
      </c>
    </row>
    <row r="605" spans="4:32">
      <c r="D605" s="168">
        <v>9010</v>
      </c>
      <c r="E605" s="193"/>
      <c r="F605" s="273">
        <f t="shared" si="901"/>
        <v>0</v>
      </c>
      <c r="G605" s="273">
        <f t="shared" si="901"/>
        <v>0</v>
      </c>
      <c r="H605" s="273">
        <f t="shared" si="901"/>
        <v>0</v>
      </c>
      <c r="I605" s="273">
        <f t="shared" si="901"/>
        <v>0</v>
      </c>
      <c r="J605" s="273">
        <f t="shared" si="902"/>
        <v>0</v>
      </c>
      <c r="K605" s="273">
        <f t="shared" si="902"/>
        <v>0</v>
      </c>
      <c r="L605" s="273">
        <f t="shared" si="902"/>
        <v>0</v>
      </c>
      <c r="M605" s="273">
        <f t="shared" si="902"/>
        <v>0</v>
      </c>
      <c r="N605" s="273">
        <f t="shared" si="902"/>
        <v>0</v>
      </c>
      <c r="O605" s="273">
        <f t="shared" si="902"/>
        <v>0</v>
      </c>
      <c r="P605" s="273">
        <f t="shared" si="902"/>
        <v>0</v>
      </c>
      <c r="Q605" s="273">
        <f t="shared" si="902"/>
        <v>0</v>
      </c>
      <c r="R605" s="273">
        <f t="shared" si="902"/>
        <v>0</v>
      </c>
      <c r="S605" s="273">
        <f t="shared" si="902"/>
        <v>0</v>
      </c>
      <c r="T605" s="273">
        <f t="shared" si="903"/>
        <v>0</v>
      </c>
      <c r="U605" s="273">
        <f t="shared" si="903"/>
        <v>0</v>
      </c>
      <c r="V605" s="273">
        <f t="shared" si="903"/>
        <v>0</v>
      </c>
      <c r="W605" s="273">
        <f t="shared" si="903"/>
        <v>0</v>
      </c>
      <c r="X605" s="273">
        <f t="shared" si="903"/>
        <v>0</v>
      </c>
      <c r="Y605" s="273">
        <f t="shared" si="903"/>
        <v>0</v>
      </c>
      <c r="Z605" s="273">
        <f t="shared" si="903"/>
        <v>0</v>
      </c>
      <c r="AA605" s="273">
        <f t="shared" si="903"/>
        <v>0</v>
      </c>
      <c r="AB605" s="273">
        <f t="shared" si="903"/>
        <v>0</v>
      </c>
      <c r="AC605" s="273">
        <f t="shared" si="903"/>
        <v>0</v>
      </c>
      <c r="AD605" s="273">
        <f t="shared" si="903"/>
        <v>0</v>
      </c>
      <c r="AE605" s="273">
        <f t="shared" si="903"/>
        <v>0</v>
      </c>
      <c r="AF605" s="273">
        <f t="shared" si="903"/>
        <v>0</v>
      </c>
    </row>
    <row r="606" spans="4:32">
      <c r="D606" s="168">
        <v>9020</v>
      </c>
      <c r="E606" s="193"/>
      <c r="F606" s="273">
        <f t="shared" si="901"/>
        <v>75565.180000000008</v>
      </c>
      <c r="G606" s="273">
        <f t="shared" si="901"/>
        <v>69528.97</v>
      </c>
      <c r="H606" s="273">
        <f t="shared" si="901"/>
        <v>68815.700000000012</v>
      </c>
      <c r="I606" s="273">
        <f t="shared" si="901"/>
        <v>62636.80000000001</v>
      </c>
      <c r="J606" s="273">
        <f t="shared" si="902"/>
        <v>77734.880000000005</v>
      </c>
      <c r="K606" s="273">
        <f t="shared" si="902"/>
        <v>77631.86</v>
      </c>
      <c r="L606" s="273">
        <f t="shared" si="902"/>
        <v>81941.745689999298</v>
      </c>
      <c r="M606" s="273">
        <f t="shared" si="902"/>
        <v>80474.349102523804</v>
      </c>
      <c r="N606" s="273">
        <f t="shared" si="902"/>
        <v>78329.112227770165</v>
      </c>
      <c r="O606" s="273">
        <f t="shared" si="902"/>
        <v>79414.08940109807</v>
      </c>
      <c r="P606" s="273">
        <f t="shared" si="902"/>
        <v>77057.897647127305</v>
      </c>
      <c r="Q606" s="273">
        <f t="shared" si="902"/>
        <v>76318.858945503714</v>
      </c>
      <c r="R606" s="273">
        <f t="shared" si="902"/>
        <v>72282.337682224548</v>
      </c>
      <c r="S606" s="273">
        <f t="shared" si="902"/>
        <v>69623.012643124457</v>
      </c>
      <c r="T606" s="273">
        <f t="shared" si="903"/>
        <v>77613.512282131793</v>
      </c>
      <c r="U606" s="273">
        <f t="shared" si="903"/>
        <v>69178.451489313229</v>
      </c>
      <c r="V606" s="273">
        <f t="shared" si="903"/>
        <v>75527.776690507919</v>
      </c>
      <c r="W606" s="273">
        <f t="shared" si="903"/>
        <v>76161.939612698159</v>
      </c>
      <c r="X606" s="273">
        <f t="shared" si="903"/>
        <v>83606.200794561999</v>
      </c>
      <c r="Y606" s="273">
        <f t="shared" si="903"/>
        <v>82101.101553903558</v>
      </c>
      <c r="Z606" s="273">
        <f t="shared" si="903"/>
        <v>79960.420028460634</v>
      </c>
      <c r="AA606" s="273">
        <f t="shared" si="903"/>
        <v>81026.83421703834</v>
      </c>
      <c r="AB606" s="273">
        <f t="shared" si="903"/>
        <v>78704.560444879928</v>
      </c>
      <c r="AC606" s="273">
        <f t="shared" si="903"/>
        <v>77881.339275235427</v>
      </c>
      <c r="AD606" s="273">
        <f t="shared" si="903"/>
        <v>73719.728277497838</v>
      </c>
      <c r="AE606" s="273">
        <f t="shared" si="903"/>
        <v>71019.507827315814</v>
      </c>
      <c r="AF606" s="273">
        <f t="shared" si="903"/>
        <v>79216.879106886452</v>
      </c>
    </row>
    <row r="607" spans="4:32">
      <c r="D607" s="168">
        <v>9030</v>
      </c>
      <c r="E607" s="193"/>
      <c r="F607" s="273">
        <f t="shared" si="901"/>
        <v>81339.360000000001</v>
      </c>
      <c r="G607" s="273">
        <f t="shared" si="901"/>
        <v>80263.5</v>
      </c>
      <c r="H607" s="273">
        <f t="shared" si="901"/>
        <v>77058.38</v>
      </c>
      <c r="I607" s="273">
        <f t="shared" si="901"/>
        <v>81686.200000000012</v>
      </c>
      <c r="J607" s="273">
        <f t="shared" si="902"/>
        <v>80211.53</v>
      </c>
      <c r="K607" s="273">
        <f t="shared" si="902"/>
        <v>120095.81000000001</v>
      </c>
      <c r="L607" s="273">
        <f t="shared" si="902"/>
        <v>96410.992736261309</v>
      </c>
      <c r="M607" s="273">
        <f t="shared" si="902"/>
        <v>101948.7099766678</v>
      </c>
      <c r="N607" s="273">
        <f t="shared" si="902"/>
        <v>109946.17175729072</v>
      </c>
      <c r="O607" s="273">
        <f t="shared" si="902"/>
        <v>102650.22020713714</v>
      </c>
      <c r="P607" s="273">
        <f t="shared" si="902"/>
        <v>94724.949366239292</v>
      </c>
      <c r="Q607" s="273">
        <f t="shared" si="902"/>
        <v>76869.430936390709</v>
      </c>
      <c r="R607" s="273">
        <f t="shared" si="902"/>
        <v>94395.028285199951</v>
      </c>
      <c r="S607" s="273">
        <f t="shared" si="902"/>
        <v>89007.460768614677</v>
      </c>
      <c r="T607" s="273">
        <f t="shared" si="903"/>
        <v>70822.570604792636</v>
      </c>
      <c r="U607" s="273">
        <f t="shared" si="903"/>
        <v>73652.947532830352</v>
      </c>
      <c r="V607" s="273">
        <f t="shared" si="903"/>
        <v>86732.443691817767</v>
      </c>
      <c r="W607" s="273">
        <f t="shared" si="903"/>
        <v>107819.03881674456</v>
      </c>
      <c r="X607" s="273">
        <f t="shared" si="903"/>
        <v>96759.594338387586</v>
      </c>
      <c r="Y607" s="273">
        <f t="shared" si="903"/>
        <v>102289.41517758268</v>
      </c>
      <c r="Z607" s="273">
        <f t="shared" si="903"/>
        <v>110287.83102543374</v>
      </c>
      <c r="AA607" s="273">
        <f t="shared" si="903"/>
        <v>102987.99166466488</v>
      </c>
      <c r="AB607" s="273">
        <f t="shared" si="903"/>
        <v>95069.824567669915</v>
      </c>
      <c r="AC607" s="273">
        <f t="shared" si="903"/>
        <v>77196.675056548789</v>
      </c>
      <c r="AD607" s="273">
        <f t="shared" si="903"/>
        <v>94696.073752283992</v>
      </c>
      <c r="AE607" s="273">
        <f t="shared" si="903"/>
        <v>89299.941146869533</v>
      </c>
      <c r="AF607" s="273">
        <f t="shared" si="903"/>
        <v>71158.377946410561</v>
      </c>
    </row>
    <row r="608" spans="4:32">
      <c r="D608" s="168">
        <v>9040</v>
      </c>
      <c r="E608" s="193"/>
      <c r="F608" s="273">
        <f t="shared" si="901"/>
        <v>65873</v>
      </c>
      <c r="G608" s="273">
        <f t="shared" si="901"/>
        <v>83619</v>
      </c>
      <c r="H608" s="273">
        <f t="shared" si="901"/>
        <v>111162</v>
      </c>
      <c r="I608" s="273">
        <f t="shared" si="901"/>
        <v>113424</v>
      </c>
      <c r="J608" s="273">
        <f t="shared" si="902"/>
        <v>126691</v>
      </c>
      <c r="K608" s="273">
        <f t="shared" si="902"/>
        <v>196530</v>
      </c>
      <c r="L608" s="273">
        <f t="shared" si="902"/>
        <v>34864.42</v>
      </c>
      <c r="M608" s="273">
        <f t="shared" si="902"/>
        <v>30603.5</v>
      </c>
      <c r="N608" s="273">
        <f t="shared" si="902"/>
        <v>29190.37</v>
      </c>
      <c r="O608" s="273">
        <f t="shared" si="902"/>
        <v>29221.34</v>
      </c>
      <c r="P608" s="273">
        <f t="shared" si="902"/>
        <v>29051.22</v>
      </c>
      <c r="Q608" s="273">
        <f t="shared" si="902"/>
        <v>29806.61</v>
      </c>
      <c r="R608" s="273">
        <f t="shared" si="902"/>
        <v>65873</v>
      </c>
      <c r="S608" s="273">
        <f t="shared" si="902"/>
        <v>83619</v>
      </c>
      <c r="T608" s="273">
        <f t="shared" si="903"/>
        <v>111162</v>
      </c>
      <c r="U608" s="273">
        <f t="shared" si="903"/>
        <v>41107.817545294769</v>
      </c>
      <c r="V608" s="273">
        <f t="shared" si="903"/>
        <v>40000.662845096675</v>
      </c>
      <c r="W608" s="273">
        <f t="shared" si="903"/>
        <v>20551.671420996903</v>
      </c>
      <c r="X608" s="273">
        <f t="shared" si="903"/>
        <v>24203.898315526527</v>
      </c>
      <c r="Y608" s="273">
        <f t="shared" si="903"/>
        <v>14923.04904227185</v>
      </c>
      <c r="Z608" s="273">
        <f t="shared" si="903"/>
        <v>23241.875915875236</v>
      </c>
      <c r="AA608" s="273">
        <f t="shared" si="903"/>
        <v>24428.463923156731</v>
      </c>
      <c r="AB608" s="273">
        <f t="shared" si="903"/>
        <v>25781.872778714853</v>
      </c>
      <c r="AC608" s="273">
        <f t="shared" si="903"/>
        <v>23856.596280470407</v>
      </c>
      <c r="AD608" s="273">
        <f t="shared" si="903"/>
        <v>31795.068249348788</v>
      </c>
      <c r="AE608" s="273">
        <f t="shared" si="903"/>
        <v>41736.503270258632</v>
      </c>
      <c r="AF608" s="273">
        <f t="shared" si="903"/>
        <v>51830.402322597605</v>
      </c>
    </row>
    <row r="609" spans="4:32">
      <c r="D609" s="168">
        <v>9070</v>
      </c>
      <c r="E609" s="193"/>
      <c r="F609" s="273">
        <f t="shared" si="901"/>
        <v>0</v>
      </c>
      <c r="G609" s="273">
        <f t="shared" si="901"/>
        <v>0</v>
      </c>
      <c r="H609" s="273">
        <f t="shared" si="901"/>
        <v>0</v>
      </c>
      <c r="I609" s="273">
        <f t="shared" si="901"/>
        <v>0</v>
      </c>
      <c r="J609" s="273">
        <f t="shared" si="902"/>
        <v>0</v>
      </c>
      <c r="K609" s="273">
        <f t="shared" si="902"/>
        <v>0</v>
      </c>
      <c r="L609" s="273">
        <f t="shared" si="902"/>
        <v>0</v>
      </c>
      <c r="M609" s="273">
        <f t="shared" si="902"/>
        <v>0</v>
      </c>
      <c r="N609" s="273">
        <f t="shared" si="902"/>
        <v>0</v>
      </c>
      <c r="O609" s="273">
        <f t="shared" si="902"/>
        <v>0</v>
      </c>
      <c r="P609" s="273">
        <f t="shared" si="902"/>
        <v>0</v>
      </c>
      <c r="Q609" s="273">
        <f t="shared" si="902"/>
        <v>0</v>
      </c>
      <c r="R609" s="273">
        <f t="shared" si="902"/>
        <v>0</v>
      </c>
      <c r="S609" s="273">
        <f t="shared" si="902"/>
        <v>0</v>
      </c>
      <c r="T609" s="273">
        <f t="shared" si="903"/>
        <v>0</v>
      </c>
      <c r="U609" s="273">
        <f t="shared" si="903"/>
        <v>0</v>
      </c>
      <c r="V609" s="273">
        <f t="shared" si="903"/>
        <v>0</v>
      </c>
      <c r="W609" s="273">
        <f t="shared" si="903"/>
        <v>0</v>
      </c>
      <c r="X609" s="273">
        <f t="shared" si="903"/>
        <v>0</v>
      </c>
      <c r="Y609" s="273">
        <f t="shared" si="903"/>
        <v>0</v>
      </c>
      <c r="Z609" s="273">
        <f t="shared" si="903"/>
        <v>0</v>
      </c>
      <c r="AA609" s="273">
        <f t="shared" si="903"/>
        <v>0</v>
      </c>
      <c r="AB609" s="273">
        <f t="shared" si="903"/>
        <v>0</v>
      </c>
      <c r="AC609" s="273">
        <f t="shared" si="903"/>
        <v>0</v>
      </c>
      <c r="AD609" s="273">
        <f t="shared" si="903"/>
        <v>0</v>
      </c>
      <c r="AE609" s="273">
        <f t="shared" si="903"/>
        <v>0</v>
      </c>
      <c r="AF609" s="273">
        <f t="shared" si="903"/>
        <v>0</v>
      </c>
    </row>
    <row r="610" spans="4:32">
      <c r="D610" s="168">
        <v>9080</v>
      </c>
      <c r="E610" s="193"/>
      <c r="F610" s="273">
        <f t="shared" si="901"/>
        <v>0</v>
      </c>
      <c r="G610" s="273">
        <f t="shared" si="901"/>
        <v>0</v>
      </c>
      <c r="H610" s="273">
        <f t="shared" si="901"/>
        <v>0</v>
      </c>
      <c r="I610" s="273">
        <f t="shared" si="901"/>
        <v>0</v>
      </c>
      <c r="J610" s="273">
        <f t="shared" si="902"/>
        <v>0</v>
      </c>
      <c r="K610" s="273">
        <f t="shared" si="902"/>
        <v>0</v>
      </c>
      <c r="L610" s="273">
        <f t="shared" si="902"/>
        <v>0</v>
      </c>
      <c r="M610" s="273">
        <f t="shared" si="902"/>
        <v>0</v>
      </c>
      <c r="N610" s="273">
        <f t="shared" si="902"/>
        <v>0</v>
      </c>
      <c r="O610" s="273">
        <f t="shared" si="902"/>
        <v>0</v>
      </c>
      <c r="P610" s="273">
        <f t="shared" si="902"/>
        <v>0</v>
      </c>
      <c r="Q610" s="273">
        <f t="shared" si="902"/>
        <v>0</v>
      </c>
      <c r="R610" s="273">
        <f t="shared" si="902"/>
        <v>0</v>
      </c>
      <c r="S610" s="273">
        <f t="shared" si="902"/>
        <v>0</v>
      </c>
      <c r="T610" s="273">
        <f t="shared" si="903"/>
        <v>0</v>
      </c>
      <c r="U610" s="273">
        <f t="shared" si="903"/>
        <v>0</v>
      </c>
      <c r="V610" s="273">
        <f t="shared" si="903"/>
        <v>0</v>
      </c>
      <c r="W610" s="273">
        <f t="shared" si="903"/>
        <v>0</v>
      </c>
      <c r="X610" s="273">
        <f t="shared" si="903"/>
        <v>0</v>
      </c>
      <c r="Y610" s="273">
        <f t="shared" si="903"/>
        <v>0</v>
      </c>
      <c r="Z610" s="273">
        <f t="shared" si="903"/>
        <v>0</v>
      </c>
      <c r="AA610" s="273">
        <f t="shared" si="903"/>
        <v>0</v>
      </c>
      <c r="AB610" s="273">
        <f t="shared" si="903"/>
        <v>0</v>
      </c>
      <c r="AC610" s="273">
        <f t="shared" si="903"/>
        <v>0</v>
      </c>
      <c r="AD610" s="273">
        <f t="shared" si="903"/>
        <v>0</v>
      </c>
      <c r="AE610" s="273">
        <f t="shared" si="903"/>
        <v>0</v>
      </c>
      <c r="AF610" s="273">
        <f t="shared" si="903"/>
        <v>0</v>
      </c>
    </row>
    <row r="611" spans="4:32">
      <c r="D611" s="168">
        <v>9090</v>
      </c>
      <c r="E611" s="193"/>
      <c r="F611" s="273">
        <f t="shared" si="901"/>
        <v>12568.97</v>
      </c>
      <c r="G611" s="273">
        <f t="shared" si="901"/>
        <v>11826.5</v>
      </c>
      <c r="H611" s="273">
        <f t="shared" si="901"/>
        <v>10158.36</v>
      </c>
      <c r="I611" s="273">
        <f t="shared" si="901"/>
        <v>9275.01</v>
      </c>
      <c r="J611" s="273">
        <f t="shared" si="902"/>
        <v>10183.81</v>
      </c>
      <c r="K611" s="273">
        <f t="shared" si="902"/>
        <v>29137.96</v>
      </c>
      <c r="L611" s="273">
        <f t="shared" si="902"/>
        <v>14403.865691489542</v>
      </c>
      <c r="M611" s="273">
        <f t="shared" si="902"/>
        <v>14434.449146268746</v>
      </c>
      <c r="N611" s="273">
        <f t="shared" si="902"/>
        <v>14942.425137315977</v>
      </c>
      <c r="O611" s="273">
        <f t="shared" si="902"/>
        <v>14628.066691352842</v>
      </c>
      <c r="P611" s="273">
        <f t="shared" si="902"/>
        <v>14320.235778434973</v>
      </c>
      <c r="Q611" s="273">
        <f t="shared" si="902"/>
        <v>14530.137656253828</v>
      </c>
      <c r="R611" s="273">
        <f t="shared" si="902"/>
        <v>11967.227092143967</v>
      </c>
      <c r="S611" s="273">
        <f t="shared" si="902"/>
        <v>11748.564545878406</v>
      </c>
      <c r="T611" s="273">
        <f t="shared" si="903"/>
        <v>14410.988535311106</v>
      </c>
      <c r="U611" s="273">
        <f t="shared" si="903"/>
        <v>13744.811555106466</v>
      </c>
      <c r="V611" s="273">
        <f t="shared" si="903"/>
        <v>16716.159675325966</v>
      </c>
      <c r="W611" s="273">
        <f t="shared" si="903"/>
        <v>16285.361396234084</v>
      </c>
      <c r="X611" s="273">
        <f t="shared" si="903"/>
        <v>14742.212428280913</v>
      </c>
      <c r="Y611" s="273">
        <f t="shared" si="903"/>
        <v>14765.131771461156</v>
      </c>
      <c r="Z611" s="273">
        <f t="shared" si="903"/>
        <v>15274.033763798541</v>
      </c>
      <c r="AA611" s="273">
        <f t="shared" si="903"/>
        <v>14955.901875524996</v>
      </c>
      <c r="AB611" s="273">
        <f t="shared" si="903"/>
        <v>14654.965734615875</v>
      </c>
      <c r="AC611" s="273">
        <f t="shared" si="903"/>
        <v>14847.755187310235</v>
      </c>
      <c r="AD611" s="273">
        <f t="shared" si="903"/>
        <v>12259.416659812179</v>
      </c>
      <c r="AE611" s="273">
        <f t="shared" si="903"/>
        <v>12032.440985213281</v>
      </c>
      <c r="AF611" s="273">
        <f t="shared" si="903"/>
        <v>14736.917382264184</v>
      </c>
    </row>
    <row r="612" spans="4:32">
      <c r="D612" s="168">
        <v>9100</v>
      </c>
      <c r="E612" s="193"/>
      <c r="F612" s="273">
        <f t="shared" si="901"/>
        <v>0</v>
      </c>
      <c r="G612" s="273">
        <f t="shared" si="901"/>
        <v>0</v>
      </c>
      <c r="H612" s="273">
        <f t="shared" si="901"/>
        <v>0</v>
      </c>
      <c r="I612" s="273">
        <f t="shared" si="901"/>
        <v>0</v>
      </c>
      <c r="J612" s="273">
        <f t="shared" si="902"/>
        <v>0</v>
      </c>
      <c r="K612" s="273">
        <f t="shared" si="902"/>
        <v>65</v>
      </c>
      <c r="L612" s="273">
        <f t="shared" si="902"/>
        <v>7.6374878366939694</v>
      </c>
      <c r="M612" s="273">
        <f t="shared" si="902"/>
        <v>8.5145452150703491</v>
      </c>
      <c r="N612" s="273">
        <f t="shared" si="902"/>
        <v>9.5648484953482349</v>
      </c>
      <c r="O612" s="273">
        <f t="shared" si="902"/>
        <v>8.6697446688571151</v>
      </c>
      <c r="P612" s="273">
        <f t="shared" si="902"/>
        <v>7.6800774542447563</v>
      </c>
      <c r="Q612" s="273">
        <f t="shared" si="902"/>
        <v>9.1354585274853495</v>
      </c>
      <c r="R612" s="273">
        <f t="shared" si="902"/>
        <v>5.2488383084892041</v>
      </c>
      <c r="S612" s="273">
        <f t="shared" si="902"/>
        <v>5.6212448117849849</v>
      </c>
      <c r="T612" s="273">
        <f t="shared" si="903"/>
        <v>9.0084115327575773</v>
      </c>
      <c r="U612" s="273">
        <f t="shared" si="903"/>
        <v>10.857631071075017</v>
      </c>
      <c r="V612" s="273">
        <f t="shared" si="903"/>
        <v>18.820200405528674</v>
      </c>
      <c r="W612" s="273">
        <f t="shared" si="903"/>
        <v>15.443673870364529</v>
      </c>
      <c r="X612" s="273">
        <f t="shared" si="903"/>
        <v>7.6374878366939694</v>
      </c>
      <c r="Y612" s="273">
        <f t="shared" si="903"/>
        <v>8.5145452150703491</v>
      </c>
      <c r="Z612" s="273">
        <f t="shared" si="903"/>
        <v>9.5648484953482349</v>
      </c>
      <c r="AA612" s="273">
        <f t="shared" si="903"/>
        <v>8.6697446688571151</v>
      </c>
      <c r="AB612" s="273">
        <f t="shared" si="903"/>
        <v>7.6800774542447563</v>
      </c>
      <c r="AC612" s="273">
        <f t="shared" si="903"/>
        <v>9.1354585274853495</v>
      </c>
      <c r="AD612" s="273">
        <f t="shared" si="903"/>
        <v>5.2488383084892041</v>
      </c>
      <c r="AE612" s="273">
        <f t="shared" si="903"/>
        <v>5.6212448117849849</v>
      </c>
      <c r="AF612" s="273">
        <f t="shared" si="903"/>
        <v>9.0084115327575773</v>
      </c>
    </row>
    <row r="613" spans="4:32">
      <c r="D613" s="168">
        <v>9110</v>
      </c>
      <c r="E613" s="193"/>
      <c r="F613" s="273">
        <f t="shared" si="901"/>
        <v>9930.08</v>
      </c>
      <c r="G613" s="273">
        <f t="shared" si="901"/>
        <v>11189.57</v>
      </c>
      <c r="H613" s="273">
        <f t="shared" si="901"/>
        <v>10027.079999999998</v>
      </c>
      <c r="I613" s="273">
        <f t="shared" si="901"/>
        <v>8589.0400000000009</v>
      </c>
      <c r="J613" s="273">
        <f t="shared" ref="J613:S622" si="904">SUMIF($C$10:$C$537,$D613,J$10:J$537)</f>
        <v>8619.07</v>
      </c>
      <c r="K613" s="273">
        <f t="shared" si="904"/>
        <v>10461.869999999999</v>
      </c>
      <c r="L613" s="273">
        <f t="shared" si="904"/>
        <v>26172.974644523059</v>
      </c>
      <c r="M613" s="273">
        <f t="shared" si="904"/>
        <v>25977.006856346139</v>
      </c>
      <c r="N613" s="273">
        <f t="shared" si="904"/>
        <v>24382.751913819251</v>
      </c>
      <c r="O613" s="273">
        <f t="shared" si="904"/>
        <v>23786.753756385973</v>
      </c>
      <c r="P613" s="273">
        <f t="shared" si="904"/>
        <v>27040.13767067618</v>
      </c>
      <c r="Q613" s="273">
        <f t="shared" si="904"/>
        <v>30859.696030113679</v>
      </c>
      <c r="R613" s="273">
        <f t="shared" si="904"/>
        <v>9865.0051924714298</v>
      </c>
      <c r="S613" s="273">
        <f t="shared" si="904"/>
        <v>10381.837836780398</v>
      </c>
      <c r="T613" s="273">
        <f t="shared" ref="T613:AF622" si="905">SUMIF($C$10:$C$537,$D613,T$10:T$537)</f>
        <v>10888.770918095217</v>
      </c>
      <c r="U613" s="273">
        <f t="shared" si="905"/>
        <v>9186.8045645794464</v>
      </c>
      <c r="V613" s="273">
        <f t="shared" si="905"/>
        <v>9471.4882460235822</v>
      </c>
      <c r="W613" s="273">
        <f t="shared" si="905"/>
        <v>10578.029342049927</v>
      </c>
      <c r="X613" s="273">
        <f t="shared" si="905"/>
        <v>26478.463654995365</v>
      </c>
      <c r="Y613" s="273">
        <f t="shared" si="905"/>
        <v>26275.576036910461</v>
      </c>
      <c r="Z613" s="273">
        <f t="shared" si="905"/>
        <v>24682.1571692945</v>
      </c>
      <c r="AA613" s="273">
        <f t="shared" si="905"/>
        <v>24082.752018288847</v>
      </c>
      <c r="AB613" s="273">
        <f t="shared" si="905"/>
        <v>27342.361135453364</v>
      </c>
      <c r="AC613" s="273">
        <f t="shared" si="905"/>
        <v>31146.468901610016</v>
      </c>
      <c r="AD613" s="273">
        <f t="shared" si="905"/>
        <v>10128.819475841719</v>
      </c>
      <c r="AE613" s="273">
        <f t="shared" si="905"/>
        <v>10638.146301201277</v>
      </c>
      <c r="AF613" s="273">
        <f t="shared" si="905"/>
        <v>11183.047972114713</v>
      </c>
    </row>
    <row r="614" spans="4:32">
      <c r="D614" s="168">
        <v>9120</v>
      </c>
      <c r="E614" s="193"/>
      <c r="F614" s="273">
        <f t="shared" ref="F614:I630" si="906">SUMIF($C$10:$C$537,$D614,F$10:F$537)</f>
        <v>2996.88</v>
      </c>
      <c r="G614" s="273">
        <f t="shared" si="906"/>
        <v>3627.7</v>
      </c>
      <c r="H614" s="273">
        <f t="shared" si="906"/>
        <v>3216</v>
      </c>
      <c r="I614" s="273">
        <f t="shared" si="906"/>
        <v>13801.66</v>
      </c>
      <c r="J614" s="273">
        <f t="shared" si="904"/>
        <v>8096.1200000000008</v>
      </c>
      <c r="K614" s="273">
        <f t="shared" si="904"/>
        <v>1756.94</v>
      </c>
      <c r="L614" s="273">
        <f t="shared" si="904"/>
        <v>3458.5518110491594</v>
      </c>
      <c r="M614" s="273">
        <f t="shared" si="904"/>
        <v>5102.7482203514292</v>
      </c>
      <c r="N614" s="273">
        <f t="shared" si="904"/>
        <v>5204.8078731311098</v>
      </c>
      <c r="O614" s="273">
        <f t="shared" si="904"/>
        <v>3955.5992295734218</v>
      </c>
      <c r="P614" s="273">
        <f t="shared" si="904"/>
        <v>3387.7251327353074</v>
      </c>
      <c r="Q614" s="273">
        <f t="shared" si="904"/>
        <v>4350.2422630157207</v>
      </c>
      <c r="R614" s="273">
        <f t="shared" si="904"/>
        <v>3865.1193243315897</v>
      </c>
      <c r="S614" s="273">
        <f t="shared" si="904"/>
        <v>2879.8531456824853</v>
      </c>
      <c r="T614" s="273">
        <f t="shared" si="905"/>
        <v>4475.1901205049262</v>
      </c>
      <c r="U614" s="273">
        <f t="shared" si="905"/>
        <v>6076.9915167685549</v>
      </c>
      <c r="V614" s="273">
        <f t="shared" si="905"/>
        <v>8543.4152628582688</v>
      </c>
      <c r="W614" s="273">
        <f t="shared" si="905"/>
        <v>7654.7306298541662</v>
      </c>
      <c r="X614" s="273">
        <f t="shared" si="905"/>
        <v>3458.5518110491594</v>
      </c>
      <c r="Y614" s="273">
        <f t="shared" si="905"/>
        <v>5102.7482203514292</v>
      </c>
      <c r="Z614" s="273">
        <f t="shared" si="905"/>
        <v>5204.8078731311098</v>
      </c>
      <c r="AA614" s="273">
        <f t="shared" si="905"/>
        <v>3955.5992295734218</v>
      </c>
      <c r="AB614" s="273">
        <f t="shared" si="905"/>
        <v>3387.7251327353074</v>
      </c>
      <c r="AC614" s="273">
        <f t="shared" si="905"/>
        <v>4350.2422630157207</v>
      </c>
      <c r="AD614" s="273">
        <f t="shared" si="905"/>
        <v>3865.1193243315897</v>
      </c>
      <c r="AE614" s="273">
        <f t="shared" si="905"/>
        <v>2879.8531456824853</v>
      </c>
      <c r="AF614" s="273">
        <f t="shared" si="905"/>
        <v>4475.1901205049262</v>
      </c>
    </row>
    <row r="615" spans="4:32">
      <c r="D615" s="168">
        <v>9130</v>
      </c>
      <c r="E615" s="193"/>
      <c r="F615" s="273">
        <f t="shared" si="906"/>
        <v>1450.65</v>
      </c>
      <c r="G615" s="273">
        <f t="shared" si="906"/>
        <v>1174.49</v>
      </c>
      <c r="H615" s="273">
        <f t="shared" si="906"/>
        <v>5364.41</v>
      </c>
      <c r="I615" s="273">
        <f t="shared" si="906"/>
        <v>1846.5</v>
      </c>
      <c r="J615" s="273">
        <f t="shared" si="904"/>
        <v>15080.77</v>
      </c>
      <c r="K615" s="273">
        <f t="shared" si="904"/>
        <v>1667</v>
      </c>
      <c r="L615" s="273">
        <f t="shared" si="904"/>
        <v>3123.5938754286449</v>
      </c>
      <c r="M615" s="273">
        <f t="shared" si="904"/>
        <v>3482.2944212198681</v>
      </c>
      <c r="N615" s="273">
        <f t="shared" si="904"/>
        <v>3911.8493958093591</v>
      </c>
      <c r="O615" s="273">
        <f t="shared" si="904"/>
        <v>3545.7681803516489</v>
      </c>
      <c r="P615" s="273">
        <f t="shared" si="904"/>
        <v>3141.0122558415519</v>
      </c>
      <c r="Q615" s="273">
        <f t="shared" si="904"/>
        <v>3736.2366940328557</v>
      </c>
      <c r="R615" s="273">
        <f t="shared" si="904"/>
        <v>2146.6795815689457</v>
      </c>
      <c r="S615" s="273">
        <f t="shared" si="904"/>
        <v>2298.9870808065525</v>
      </c>
      <c r="T615" s="273">
        <f t="shared" si="905"/>
        <v>3684.2767795807936</v>
      </c>
      <c r="U615" s="273">
        <f t="shared" si="905"/>
        <v>4440.5740003056235</v>
      </c>
      <c r="V615" s="273">
        <f t="shared" si="905"/>
        <v>7697.1203068384821</v>
      </c>
      <c r="W615" s="273">
        <f t="shared" si="905"/>
        <v>6316.1822508995992</v>
      </c>
      <c r="X615" s="273">
        <f t="shared" si="905"/>
        <v>3123.5938754286449</v>
      </c>
      <c r="Y615" s="273">
        <f t="shared" si="905"/>
        <v>3482.2944212198681</v>
      </c>
      <c r="Z615" s="273">
        <f t="shared" si="905"/>
        <v>3911.8493958093591</v>
      </c>
      <c r="AA615" s="273">
        <f t="shared" si="905"/>
        <v>3545.7681803516489</v>
      </c>
      <c r="AB615" s="273">
        <f t="shared" si="905"/>
        <v>3141.0122558415519</v>
      </c>
      <c r="AC615" s="273">
        <f t="shared" si="905"/>
        <v>3736.2366940328557</v>
      </c>
      <c r="AD615" s="273">
        <f t="shared" si="905"/>
        <v>2146.6795815689457</v>
      </c>
      <c r="AE615" s="273">
        <f t="shared" si="905"/>
        <v>2298.9870808065525</v>
      </c>
      <c r="AF615" s="273">
        <f t="shared" si="905"/>
        <v>3684.2767795807936</v>
      </c>
    </row>
    <row r="616" spans="4:32">
      <c r="D616" s="168">
        <v>9160</v>
      </c>
      <c r="E616" s="193"/>
      <c r="F616" s="273">
        <f t="shared" si="906"/>
        <v>0</v>
      </c>
      <c r="G616" s="273">
        <f t="shared" si="906"/>
        <v>0</v>
      </c>
      <c r="H616" s="273">
        <f t="shared" si="906"/>
        <v>0</v>
      </c>
      <c r="I616" s="273">
        <f t="shared" si="906"/>
        <v>0</v>
      </c>
      <c r="J616" s="273">
        <f t="shared" si="904"/>
        <v>0</v>
      </c>
      <c r="K616" s="273">
        <f t="shared" si="904"/>
        <v>0</v>
      </c>
      <c r="L616" s="273">
        <f t="shared" si="904"/>
        <v>0</v>
      </c>
      <c r="M616" s="273">
        <f t="shared" si="904"/>
        <v>0</v>
      </c>
      <c r="N616" s="273">
        <f t="shared" si="904"/>
        <v>0</v>
      </c>
      <c r="O616" s="273">
        <f t="shared" si="904"/>
        <v>0</v>
      </c>
      <c r="P616" s="273">
        <f t="shared" si="904"/>
        <v>0</v>
      </c>
      <c r="Q616" s="273">
        <f t="shared" si="904"/>
        <v>0</v>
      </c>
      <c r="R616" s="273">
        <f t="shared" si="904"/>
        <v>0</v>
      </c>
      <c r="S616" s="273">
        <f t="shared" si="904"/>
        <v>0</v>
      </c>
      <c r="T616" s="273">
        <f t="shared" si="905"/>
        <v>0</v>
      </c>
      <c r="U616" s="273">
        <f t="shared" si="905"/>
        <v>0</v>
      </c>
      <c r="V616" s="273">
        <f t="shared" si="905"/>
        <v>0</v>
      </c>
      <c r="W616" s="273">
        <f t="shared" si="905"/>
        <v>0</v>
      </c>
      <c r="X616" s="273">
        <f t="shared" si="905"/>
        <v>0</v>
      </c>
      <c r="Y616" s="273">
        <f t="shared" si="905"/>
        <v>0</v>
      </c>
      <c r="Z616" s="273">
        <f t="shared" si="905"/>
        <v>0</v>
      </c>
      <c r="AA616" s="273">
        <f t="shared" si="905"/>
        <v>0</v>
      </c>
      <c r="AB616" s="273">
        <f t="shared" si="905"/>
        <v>0</v>
      </c>
      <c r="AC616" s="273">
        <f t="shared" si="905"/>
        <v>0</v>
      </c>
      <c r="AD616" s="273">
        <f t="shared" si="905"/>
        <v>0</v>
      </c>
      <c r="AE616" s="273">
        <f t="shared" si="905"/>
        <v>0</v>
      </c>
      <c r="AF616" s="273">
        <f t="shared" si="905"/>
        <v>0</v>
      </c>
    </row>
    <row r="617" spans="4:32">
      <c r="D617" s="168">
        <v>9200</v>
      </c>
      <c r="E617" s="193"/>
      <c r="F617" s="273">
        <f t="shared" si="906"/>
        <v>18133.16</v>
      </c>
      <c r="G617" s="273">
        <f t="shared" si="906"/>
        <v>11768.68</v>
      </c>
      <c r="H617" s="273">
        <f t="shared" si="906"/>
        <v>14262.060000000001</v>
      </c>
      <c r="I617" s="273">
        <f t="shared" si="906"/>
        <v>13021.87</v>
      </c>
      <c r="J617" s="273">
        <f t="shared" si="904"/>
        <v>12401.79</v>
      </c>
      <c r="K617" s="273">
        <f t="shared" si="904"/>
        <v>14262.07</v>
      </c>
      <c r="L617" s="273">
        <f t="shared" si="904"/>
        <v>16470.364339415813</v>
      </c>
      <c r="M617" s="273">
        <f t="shared" si="904"/>
        <v>16097.283423755478</v>
      </c>
      <c r="N617" s="273">
        <f t="shared" si="904"/>
        <v>16142.360195508112</v>
      </c>
      <c r="O617" s="273">
        <f t="shared" si="904"/>
        <v>15958.672980860687</v>
      </c>
      <c r="P617" s="273">
        <f t="shared" si="904"/>
        <v>16294.303252038251</v>
      </c>
      <c r="Q617" s="273">
        <f t="shared" si="904"/>
        <v>15461.288341936508</v>
      </c>
      <c r="R617" s="273">
        <f t="shared" si="904"/>
        <v>14223.481749254357</v>
      </c>
      <c r="S617" s="273">
        <f t="shared" si="904"/>
        <v>13818.807379556485</v>
      </c>
      <c r="T617" s="273">
        <f t="shared" si="905"/>
        <v>15865.874484118245</v>
      </c>
      <c r="U617" s="273">
        <f t="shared" si="905"/>
        <v>13699.585353492703</v>
      </c>
      <c r="V617" s="273">
        <f t="shared" si="905"/>
        <v>13932.577914524065</v>
      </c>
      <c r="W617" s="273">
        <f t="shared" si="905"/>
        <v>14824.792019054139</v>
      </c>
      <c r="X617" s="273">
        <f t="shared" si="905"/>
        <v>16964.47526959829</v>
      </c>
      <c r="Y617" s="273">
        <f t="shared" si="905"/>
        <v>16580.201926468144</v>
      </c>
      <c r="Z617" s="273">
        <f t="shared" si="905"/>
        <v>16626.631001373356</v>
      </c>
      <c r="AA617" s="273">
        <f t="shared" si="905"/>
        <v>16437.433170286509</v>
      </c>
      <c r="AB617" s="273">
        <f t="shared" si="905"/>
        <v>16783.1323495994</v>
      </c>
      <c r="AC617" s="273">
        <f t="shared" si="905"/>
        <v>15925.126992194604</v>
      </c>
      <c r="AD617" s="273">
        <f t="shared" si="905"/>
        <v>14650.186201731987</v>
      </c>
      <c r="AE617" s="273">
        <f t="shared" si="905"/>
        <v>14233.371600943181</v>
      </c>
      <c r="AF617" s="273">
        <f t="shared" si="905"/>
        <v>16341.850718641792</v>
      </c>
    </row>
    <row r="618" spans="4:32">
      <c r="D618" s="168">
        <v>9210</v>
      </c>
      <c r="E618" s="193"/>
      <c r="F618" s="273">
        <f t="shared" si="906"/>
        <v>421.74999999999994</v>
      </c>
      <c r="G618" s="273">
        <f t="shared" si="906"/>
        <v>345</v>
      </c>
      <c r="H618" s="273">
        <f t="shared" si="906"/>
        <v>437.7</v>
      </c>
      <c r="I618" s="273">
        <f t="shared" si="906"/>
        <v>2702.1800000000003</v>
      </c>
      <c r="J618" s="273">
        <f t="shared" si="904"/>
        <v>1359.63</v>
      </c>
      <c r="K618" s="273">
        <f t="shared" si="904"/>
        <v>475.70000000000005</v>
      </c>
      <c r="L618" s="273">
        <f t="shared" si="904"/>
        <v>553.17704885727164</v>
      </c>
      <c r="M618" s="273">
        <f t="shared" si="904"/>
        <v>546.68886997812899</v>
      </c>
      <c r="N618" s="273">
        <f t="shared" si="904"/>
        <v>524.953862569286</v>
      </c>
      <c r="O618" s="273">
        <f t="shared" si="904"/>
        <v>614.07167490114693</v>
      </c>
      <c r="P618" s="273">
        <f t="shared" si="904"/>
        <v>365.05482034625277</v>
      </c>
      <c r="Q618" s="273">
        <f t="shared" si="904"/>
        <v>127.5635894923505</v>
      </c>
      <c r="R618" s="273">
        <f t="shared" si="904"/>
        <v>692.50710878742962</v>
      </c>
      <c r="S618" s="273">
        <f t="shared" si="904"/>
        <v>698.31145978470238</v>
      </c>
      <c r="T618" s="273">
        <f t="shared" si="905"/>
        <v>828.31980609629386</v>
      </c>
      <c r="U618" s="273">
        <f t="shared" si="905"/>
        <v>1015.7139659157854</v>
      </c>
      <c r="V618" s="273">
        <f t="shared" si="905"/>
        <v>1402.1070603753685</v>
      </c>
      <c r="W618" s="273">
        <f t="shared" si="905"/>
        <v>1105.0005990404186</v>
      </c>
      <c r="X618" s="273">
        <f t="shared" si="905"/>
        <v>553.17704885727164</v>
      </c>
      <c r="Y618" s="273">
        <f t="shared" si="905"/>
        <v>546.68886997812899</v>
      </c>
      <c r="Z618" s="273">
        <f t="shared" si="905"/>
        <v>524.953862569286</v>
      </c>
      <c r="AA618" s="273">
        <f t="shared" si="905"/>
        <v>614.07167490114693</v>
      </c>
      <c r="AB618" s="273">
        <f t="shared" si="905"/>
        <v>365.05482034625277</v>
      </c>
      <c r="AC618" s="273">
        <f t="shared" si="905"/>
        <v>127.5635894923505</v>
      </c>
      <c r="AD618" s="273">
        <f t="shared" si="905"/>
        <v>692.50710878742962</v>
      </c>
      <c r="AE618" s="273">
        <f t="shared" si="905"/>
        <v>698.31145978470238</v>
      </c>
      <c r="AF618" s="273">
        <f t="shared" si="905"/>
        <v>828.31980609629386</v>
      </c>
    </row>
    <row r="619" spans="4:32">
      <c r="D619" s="168">
        <v>9220</v>
      </c>
      <c r="E619" s="193"/>
      <c r="F619" s="273">
        <f t="shared" si="906"/>
        <v>0</v>
      </c>
      <c r="G619" s="273">
        <f t="shared" si="906"/>
        <v>0</v>
      </c>
      <c r="H619" s="273">
        <f t="shared" si="906"/>
        <v>0</v>
      </c>
      <c r="I619" s="273">
        <f t="shared" si="906"/>
        <v>0</v>
      </c>
      <c r="J619" s="273">
        <f t="shared" si="904"/>
        <v>0</v>
      </c>
      <c r="K619" s="273">
        <f t="shared" si="904"/>
        <v>0</v>
      </c>
      <c r="L619" s="273">
        <f t="shared" si="904"/>
        <v>0</v>
      </c>
      <c r="M619" s="273">
        <f t="shared" si="904"/>
        <v>0</v>
      </c>
      <c r="N619" s="273">
        <f t="shared" si="904"/>
        <v>0</v>
      </c>
      <c r="O619" s="273">
        <f t="shared" si="904"/>
        <v>0</v>
      </c>
      <c r="P619" s="273">
        <f t="shared" si="904"/>
        <v>0</v>
      </c>
      <c r="Q619" s="273">
        <f t="shared" si="904"/>
        <v>0</v>
      </c>
      <c r="R619" s="273">
        <f t="shared" si="904"/>
        <v>0</v>
      </c>
      <c r="S619" s="273">
        <f t="shared" si="904"/>
        <v>0</v>
      </c>
      <c r="T619" s="273">
        <f t="shared" si="905"/>
        <v>0</v>
      </c>
      <c r="U619" s="273">
        <f t="shared" si="905"/>
        <v>0</v>
      </c>
      <c r="V619" s="273">
        <f t="shared" si="905"/>
        <v>0</v>
      </c>
      <c r="W619" s="273">
        <f t="shared" si="905"/>
        <v>0</v>
      </c>
      <c r="X619" s="273">
        <f t="shared" si="905"/>
        <v>0</v>
      </c>
      <c r="Y619" s="273">
        <f t="shared" si="905"/>
        <v>0</v>
      </c>
      <c r="Z619" s="273">
        <f t="shared" si="905"/>
        <v>0</v>
      </c>
      <c r="AA619" s="273">
        <f t="shared" si="905"/>
        <v>0</v>
      </c>
      <c r="AB619" s="273">
        <f t="shared" si="905"/>
        <v>0</v>
      </c>
      <c r="AC619" s="273">
        <f t="shared" si="905"/>
        <v>0</v>
      </c>
      <c r="AD619" s="273">
        <f t="shared" si="905"/>
        <v>0</v>
      </c>
      <c r="AE619" s="273">
        <f t="shared" si="905"/>
        <v>0</v>
      </c>
      <c r="AF619" s="273">
        <f t="shared" si="905"/>
        <v>0</v>
      </c>
    </row>
    <row r="620" spans="4:32">
      <c r="D620" s="168">
        <v>9230</v>
      </c>
      <c r="E620" s="193"/>
      <c r="F620" s="273">
        <f t="shared" si="906"/>
        <v>7439</v>
      </c>
      <c r="G620" s="273">
        <f t="shared" si="906"/>
        <v>6315</v>
      </c>
      <c r="H620" s="273">
        <f t="shared" si="906"/>
        <v>8992.5</v>
      </c>
      <c r="I620" s="273">
        <f t="shared" si="906"/>
        <v>6567</v>
      </c>
      <c r="J620" s="273">
        <f t="shared" si="904"/>
        <v>9441.9699999999993</v>
      </c>
      <c r="K620" s="273">
        <f t="shared" si="904"/>
        <v>88516</v>
      </c>
      <c r="L620" s="273">
        <f t="shared" si="904"/>
        <v>21539.135553652792</v>
      </c>
      <c r="M620" s="273">
        <f t="shared" si="904"/>
        <v>23186.539917270689</v>
      </c>
      <c r="N620" s="273">
        <f t="shared" si="904"/>
        <v>25610.667250807288</v>
      </c>
      <c r="O620" s="273">
        <f t="shared" si="904"/>
        <v>23625.012561579635</v>
      </c>
      <c r="P620" s="273">
        <f t="shared" si="904"/>
        <v>20962.857221132461</v>
      </c>
      <c r="Q620" s="273">
        <f t="shared" si="904"/>
        <v>15106.135516612419</v>
      </c>
      <c r="R620" s="273">
        <f t="shared" si="904"/>
        <v>23332.783071937556</v>
      </c>
      <c r="S620" s="273">
        <f t="shared" si="904"/>
        <v>21769.908717468519</v>
      </c>
      <c r="T620" s="273">
        <f t="shared" si="905"/>
        <v>16361.710076654479</v>
      </c>
      <c r="U620" s="273">
        <f t="shared" si="905"/>
        <v>17632.428855441482</v>
      </c>
      <c r="V620" s="273">
        <f t="shared" si="905"/>
        <v>21274.876860380667</v>
      </c>
      <c r="W620" s="273">
        <f t="shared" si="905"/>
        <v>26899.762418117276</v>
      </c>
      <c r="X620" s="273">
        <f t="shared" si="905"/>
        <v>21539.135553652792</v>
      </c>
      <c r="Y620" s="273">
        <f t="shared" si="905"/>
        <v>23186.539917270689</v>
      </c>
      <c r="Z620" s="273">
        <f t="shared" si="905"/>
        <v>25610.667250807288</v>
      </c>
      <c r="AA620" s="273">
        <f t="shared" si="905"/>
        <v>23625.012561579635</v>
      </c>
      <c r="AB620" s="273">
        <f t="shared" si="905"/>
        <v>20962.857221132461</v>
      </c>
      <c r="AC620" s="273">
        <f t="shared" si="905"/>
        <v>15106.135516612419</v>
      </c>
      <c r="AD620" s="273">
        <f t="shared" si="905"/>
        <v>23332.783071937556</v>
      </c>
      <c r="AE620" s="273">
        <f t="shared" si="905"/>
        <v>21769.908717468519</v>
      </c>
      <c r="AF620" s="273">
        <f t="shared" si="905"/>
        <v>16361.710076654479</v>
      </c>
    </row>
    <row r="621" spans="4:32">
      <c r="D621" s="168">
        <v>9240</v>
      </c>
      <c r="E621" s="193"/>
      <c r="F621" s="273">
        <f t="shared" si="906"/>
        <v>12388.360000000004</v>
      </c>
      <c r="G621" s="273">
        <f t="shared" si="906"/>
        <v>11822.090000000004</v>
      </c>
      <c r="H621" s="273">
        <f t="shared" si="906"/>
        <v>12394.300000000003</v>
      </c>
      <c r="I621" s="273">
        <f t="shared" si="906"/>
        <v>9729.1600000000035</v>
      </c>
      <c r="J621" s="273">
        <f t="shared" si="904"/>
        <v>12497.200000000004</v>
      </c>
      <c r="K621" s="273">
        <f t="shared" si="904"/>
        <v>12824.989999999998</v>
      </c>
      <c r="L621" s="273">
        <f t="shared" si="904"/>
        <v>343.99892592498952</v>
      </c>
      <c r="M621" s="273">
        <f t="shared" si="904"/>
        <v>0</v>
      </c>
      <c r="N621" s="273">
        <f t="shared" si="904"/>
        <v>0</v>
      </c>
      <c r="O621" s="273">
        <f t="shared" si="904"/>
        <v>573.33154320831591</v>
      </c>
      <c r="P621" s="273">
        <f t="shared" si="904"/>
        <v>0</v>
      </c>
      <c r="Q621" s="273">
        <f t="shared" si="904"/>
        <v>0</v>
      </c>
      <c r="R621" s="273">
        <f t="shared" si="904"/>
        <v>11506.61118377938</v>
      </c>
      <c r="S621" s="273">
        <f t="shared" si="904"/>
        <v>11009.043492900899</v>
      </c>
      <c r="T621" s="273">
        <f t="shared" si="905"/>
        <v>11599.322716526451</v>
      </c>
      <c r="U621" s="273">
        <f t="shared" si="905"/>
        <v>12997.23497401812</v>
      </c>
      <c r="V621" s="273">
        <f t="shared" si="905"/>
        <v>12623.850895398566</v>
      </c>
      <c r="W621" s="273">
        <f t="shared" si="905"/>
        <v>11920.036737376609</v>
      </c>
      <c r="X621" s="273">
        <f t="shared" si="905"/>
        <v>343.99892592498952</v>
      </c>
      <c r="Y621" s="273">
        <f t="shared" si="905"/>
        <v>0</v>
      </c>
      <c r="Z621" s="273">
        <f t="shared" si="905"/>
        <v>0</v>
      </c>
      <c r="AA621" s="273">
        <f t="shared" si="905"/>
        <v>573.33154320831591</v>
      </c>
      <c r="AB621" s="273">
        <f t="shared" si="905"/>
        <v>0</v>
      </c>
      <c r="AC621" s="273">
        <f t="shared" si="905"/>
        <v>0</v>
      </c>
      <c r="AD621" s="273">
        <f t="shared" si="905"/>
        <v>11506.61118377938</v>
      </c>
      <c r="AE621" s="273">
        <f t="shared" si="905"/>
        <v>11009.043492900899</v>
      </c>
      <c r="AF621" s="273">
        <f t="shared" si="905"/>
        <v>11599.322716526451</v>
      </c>
    </row>
    <row r="622" spans="4:32">
      <c r="D622" s="168">
        <v>9250</v>
      </c>
      <c r="E622" s="193"/>
      <c r="F622" s="273">
        <f t="shared" si="906"/>
        <v>2619.3200000000002</v>
      </c>
      <c r="G622" s="273">
        <f t="shared" si="906"/>
        <v>4798.0400000000009</v>
      </c>
      <c r="H622" s="273">
        <f t="shared" si="906"/>
        <v>2613.61</v>
      </c>
      <c r="I622" s="273">
        <f t="shared" si="906"/>
        <v>8073.82</v>
      </c>
      <c r="J622" s="273">
        <f t="shared" si="904"/>
        <v>7894.6</v>
      </c>
      <c r="K622" s="273">
        <f t="shared" si="904"/>
        <v>15566.539999999999</v>
      </c>
      <c r="L622" s="273">
        <f t="shared" si="904"/>
        <v>4093.6557435737195</v>
      </c>
      <c r="M622" s="273">
        <f t="shared" si="904"/>
        <v>4315.5896013951615</v>
      </c>
      <c r="N622" s="273">
        <f t="shared" si="904"/>
        <v>4762.1204043717316</v>
      </c>
      <c r="O622" s="273">
        <f t="shared" si="904"/>
        <v>4535.7948540068737</v>
      </c>
      <c r="P622" s="273">
        <f t="shared" si="904"/>
        <v>3904.8303007151735</v>
      </c>
      <c r="Q622" s="273">
        <f t="shared" si="904"/>
        <v>2816.123316729997</v>
      </c>
      <c r="R622" s="273">
        <f t="shared" si="904"/>
        <v>7214.1280627347023</v>
      </c>
      <c r="S622" s="273">
        <f t="shared" si="904"/>
        <v>6830.3119966913737</v>
      </c>
      <c r="T622" s="273">
        <f t="shared" si="905"/>
        <v>5943.0648984274239</v>
      </c>
      <c r="U622" s="273">
        <f t="shared" si="905"/>
        <v>6515.7784610850231</v>
      </c>
      <c r="V622" s="273">
        <f t="shared" si="905"/>
        <v>7096.9196709750104</v>
      </c>
      <c r="W622" s="273">
        <f t="shared" si="905"/>
        <v>7965.7269100864542</v>
      </c>
      <c r="X622" s="273">
        <f t="shared" si="905"/>
        <v>4093.6557435737195</v>
      </c>
      <c r="Y622" s="273">
        <f t="shared" si="905"/>
        <v>4315.5896013951615</v>
      </c>
      <c r="Z622" s="273">
        <f t="shared" si="905"/>
        <v>4762.1204043717316</v>
      </c>
      <c r="AA622" s="273">
        <f t="shared" si="905"/>
        <v>4535.7948540068737</v>
      </c>
      <c r="AB622" s="273">
        <f t="shared" si="905"/>
        <v>3904.8303007151735</v>
      </c>
      <c r="AC622" s="273">
        <f t="shared" si="905"/>
        <v>2816.123316729997</v>
      </c>
      <c r="AD622" s="273">
        <f t="shared" si="905"/>
        <v>7214.1280627347023</v>
      </c>
      <c r="AE622" s="273">
        <f t="shared" si="905"/>
        <v>6830.3119966913737</v>
      </c>
      <c r="AF622" s="273">
        <f t="shared" si="905"/>
        <v>5943.0648984274239</v>
      </c>
    </row>
    <row r="623" spans="4:32">
      <c r="D623" s="168">
        <v>9260</v>
      </c>
      <c r="E623" s="193"/>
      <c r="F623" s="273">
        <f t="shared" si="906"/>
        <v>132988.86000000004</v>
      </c>
      <c r="G623" s="273">
        <f t="shared" si="906"/>
        <v>135263.23000000001</v>
      </c>
      <c r="H623" s="273">
        <f t="shared" si="906"/>
        <v>145655.39000000001</v>
      </c>
      <c r="I623" s="273">
        <f t="shared" si="906"/>
        <v>124403.68000000002</v>
      </c>
      <c r="J623" s="273">
        <f t="shared" ref="J623:S630" si="907">SUMIF($C$10:$C$537,$D623,J$10:J$537)</f>
        <v>127287.87999999998</v>
      </c>
      <c r="K623" s="273">
        <f t="shared" si="907"/>
        <v>135284.45000000001</v>
      </c>
      <c r="L623" s="273">
        <f t="shared" si="907"/>
        <v>187964.04093288735</v>
      </c>
      <c r="M623" s="273">
        <f t="shared" si="907"/>
        <v>184396.20565130378</v>
      </c>
      <c r="N623" s="273">
        <f t="shared" si="907"/>
        <v>183756.96942879655</v>
      </c>
      <c r="O623" s="273">
        <f t="shared" si="907"/>
        <v>181403.99101277348</v>
      </c>
      <c r="P623" s="273">
        <f t="shared" si="907"/>
        <v>187122.07791022767</v>
      </c>
      <c r="Q623" s="273">
        <f t="shared" si="907"/>
        <v>178892.08083776131</v>
      </c>
      <c r="R623" s="273">
        <f t="shared" si="907"/>
        <v>136097.51664804833</v>
      </c>
      <c r="S623" s="273">
        <f t="shared" si="907"/>
        <v>138848.94613396123</v>
      </c>
      <c r="T623" s="273">
        <f t="shared" ref="T623:AF630" si="908">SUMIF($C$10:$C$537,$D623,T$10:T$537)</f>
        <v>150443.28547595823</v>
      </c>
      <c r="U623" s="273">
        <f t="shared" si="908"/>
        <v>128588.0717670876</v>
      </c>
      <c r="V623" s="273">
        <f t="shared" si="908"/>
        <v>130552.88573341547</v>
      </c>
      <c r="W623" s="273">
        <f t="shared" si="908"/>
        <v>139155.89445690415</v>
      </c>
      <c r="X623" s="273">
        <f t="shared" si="908"/>
        <v>163239.97701350515</v>
      </c>
      <c r="Y623" s="273">
        <f t="shared" si="908"/>
        <v>160232.19338835438</v>
      </c>
      <c r="Z623" s="273">
        <f t="shared" si="908"/>
        <v>159525.26899953571</v>
      </c>
      <c r="AA623" s="273">
        <f t="shared" si="908"/>
        <v>157448.03524540618</v>
      </c>
      <c r="AB623" s="273">
        <f t="shared" si="908"/>
        <v>162662.32873031052</v>
      </c>
      <c r="AC623" s="273">
        <f t="shared" si="908"/>
        <v>155682.79554705959</v>
      </c>
      <c r="AD623" s="273">
        <f t="shared" si="908"/>
        <v>139965.3376553565</v>
      </c>
      <c r="AE623" s="273">
        <f t="shared" si="908"/>
        <v>142606.72319733014</v>
      </c>
      <c r="AF623" s="273">
        <f t="shared" si="908"/>
        <v>154757.72575934418</v>
      </c>
    </row>
    <row r="624" spans="4:32">
      <c r="D624" s="168">
        <v>9270</v>
      </c>
      <c r="E624" s="193"/>
      <c r="F624" s="273">
        <f t="shared" si="906"/>
        <v>291.5</v>
      </c>
      <c r="G624" s="273">
        <f t="shared" si="906"/>
        <v>0</v>
      </c>
      <c r="H624" s="273">
        <f t="shared" si="906"/>
        <v>0</v>
      </c>
      <c r="I624" s="273">
        <f t="shared" si="906"/>
        <v>0</v>
      </c>
      <c r="J624" s="273">
        <f t="shared" si="907"/>
        <v>0</v>
      </c>
      <c r="K624" s="273">
        <f t="shared" si="907"/>
        <v>0</v>
      </c>
      <c r="L624" s="273">
        <f t="shared" si="907"/>
        <v>57.901821074445429</v>
      </c>
      <c r="M624" s="273">
        <f t="shared" si="907"/>
        <v>55.110325522324104</v>
      </c>
      <c r="N624" s="273">
        <f t="shared" si="907"/>
        <v>66.896640075725244</v>
      </c>
      <c r="O624" s="273">
        <f t="shared" si="907"/>
        <v>85.010344547268062</v>
      </c>
      <c r="P624" s="273">
        <f t="shared" si="907"/>
        <v>54.489993177408252</v>
      </c>
      <c r="Q624" s="273">
        <f t="shared" si="907"/>
        <v>480.23648814005435</v>
      </c>
      <c r="R624" s="273">
        <f t="shared" si="907"/>
        <v>48.531452871553547</v>
      </c>
      <c r="S624" s="273">
        <f t="shared" si="907"/>
        <v>55.514410011802283</v>
      </c>
      <c r="T624" s="273">
        <f t="shared" si="908"/>
        <v>44.849284138602052</v>
      </c>
      <c r="U624" s="273">
        <f t="shared" si="908"/>
        <v>47.542891246695653</v>
      </c>
      <c r="V624" s="273">
        <f t="shared" si="908"/>
        <v>41.608171702885713</v>
      </c>
      <c r="W624" s="273">
        <f t="shared" si="908"/>
        <v>53.453790028460809</v>
      </c>
      <c r="X624" s="273">
        <f t="shared" si="908"/>
        <v>57.901821074445429</v>
      </c>
      <c r="Y624" s="273">
        <f t="shared" si="908"/>
        <v>55.110325522324104</v>
      </c>
      <c r="Z624" s="273">
        <f t="shared" si="908"/>
        <v>66.896640075725244</v>
      </c>
      <c r="AA624" s="273">
        <f t="shared" si="908"/>
        <v>85.010344547268062</v>
      </c>
      <c r="AB624" s="273">
        <f t="shared" si="908"/>
        <v>54.489993177408252</v>
      </c>
      <c r="AC624" s="273">
        <f t="shared" si="908"/>
        <v>480.23648814005435</v>
      </c>
      <c r="AD624" s="273">
        <f t="shared" si="908"/>
        <v>48.531452871553547</v>
      </c>
      <c r="AE624" s="273">
        <f t="shared" si="908"/>
        <v>55.514410011802283</v>
      </c>
      <c r="AF624" s="273">
        <f t="shared" si="908"/>
        <v>44.849284138602052</v>
      </c>
    </row>
    <row r="625" spans="4:32">
      <c r="D625" s="168">
        <v>9280</v>
      </c>
      <c r="E625" s="193"/>
      <c r="F625" s="273">
        <f t="shared" si="906"/>
        <v>5273.92</v>
      </c>
      <c r="G625" s="273">
        <f t="shared" si="906"/>
        <v>6367.87</v>
      </c>
      <c r="H625" s="273">
        <f t="shared" si="906"/>
        <v>9450.82</v>
      </c>
      <c r="I625" s="273">
        <f t="shared" si="906"/>
        <v>8257.42</v>
      </c>
      <c r="J625" s="273">
        <f t="shared" si="907"/>
        <v>10743.67</v>
      </c>
      <c r="K625" s="273">
        <f t="shared" si="907"/>
        <v>11474.25</v>
      </c>
      <c r="L625" s="273">
        <f t="shared" si="907"/>
        <v>9657.4454873552022</v>
      </c>
      <c r="M625" s="273">
        <f t="shared" si="907"/>
        <v>9612.3194078757642</v>
      </c>
      <c r="N625" s="273">
        <f t="shared" si="907"/>
        <v>11271.270854412345</v>
      </c>
      <c r="O625" s="273">
        <f t="shared" si="907"/>
        <v>12926.732220531212</v>
      </c>
      <c r="P625" s="273">
        <f t="shared" si="907"/>
        <v>9196.8608409912886</v>
      </c>
      <c r="Q625" s="273">
        <f t="shared" si="907"/>
        <v>54496.514683375353</v>
      </c>
      <c r="R625" s="273">
        <f t="shared" si="907"/>
        <v>8921.0502710063247</v>
      </c>
      <c r="S625" s="273">
        <f t="shared" si="907"/>
        <v>9434.4099156895027</v>
      </c>
      <c r="T625" s="273">
        <f t="shared" si="908"/>
        <v>7430.0098256537185</v>
      </c>
      <c r="U625" s="273">
        <f t="shared" si="908"/>
        <v>7921.3437568983518</v>
      </c>
      <c r="V625" s="273">
        <f t="shared" si="908"/>
        <v>7847.3331851078001</v>
      </c>
      <c r="W625" s="273">
        <f t="shared" si="908"/>
        <v>10013.803045644308</v>
      </c>
      <c r="X625" s="273">
        <f t="shared" si="908"/>
        <v>9657.4454873552022</v>
      </c>
      <c r="Y625" s="273">
        <f t="shared" si="908"/>
        <v>9612.3194078757642</v>
      </c>
      <c r="Z625" s="273">
        <f t="shared" si="908"/>
        <v>11271.270854412345</v>
      </c>
      <c r="AA625" s="273">
        <f t="shared" si="908"/>
        <v>12926.732220531212</v>
      </c>
      <c r="AB625" s="273">
        <f t="shared" si="908"/>
        <v>9196.8608409912886</v>
      </c>
      <c r="AC625" s="273">
        <f t="shared" si="908"/>
        <v>54496.514683375353</v>
      </c>
      <c r="AD625" s="273">
        <f t="shared" si="908"/>
        <v>8921.0502710063247</v>
      </c>
      <c r="AE625" s="273">
        <f t="shared" si="908"/>
        <v>9434.4099156895027</v>
      </c>
      <c r="AF625" s="273">
        <f t="shared" si="908"/>
        <v>7430.0098256537185</v>
      </c>
    </row>
    <row r="626" spans="4:32">
      <c r="D626" s="168">
        <v>9290</v>
      </c>
      <c r="E626" s="193"/>
      <c r="F626" s="273">
        <f t="shared" si="906"/>
        <v>0</v>
      </c>
      <c r="G626" s="273">
        <f t="shared" si="906"/>
        <v>0</v>
      </c>
      <c r="H626" s="273">
        <f t="shared" si="906"/>
        <v>0</v>
      </c>
      <c r="I626" s="273">
        <f t="shared" si="906"/>
        <v>0</v>
      </c>
      <c r="J626" s="273">
        <f t="shared" si="907"/>
        <v>0</v>
      </c>
      <c r="K626" s="273">
        <f t="shared" si="907"/>
        <v>0</v>
      </c>
      <c r="L626" s="273">
        <f t="shared" si="907"/>
        <v>0</v>
      </c>
      <c r="M626" s="273">
        <f t="shared" si="907"/>
        <v>0</v>
      </c>
      <c r="N626" s="273">
        <f t="shared" si="907"/>
        <v>0</v>
      </c>
      <c r="O626" s="273">
        <f t="shared" si="907"/>
        <v>0</v>
      </c>
      <c r="P626" s="273">
        <f t="shared" si="907"/>
        <v>0</v>
      </c>
      <c r="Q626" s="273">
        <f t="shared" si="907"/>
        <v>0</v>
      </c>
      <c r="R626" s="273">
        <f t="shared" si="907"/>
        <v>0</v>
      </c>
      <c r="S626" s="273">
        <f t="shared" si="907"/>
        <v>0</v>
      </c>
      <c r="T626" s="273">
        <f t="shared" si="908"/>
        <v>0</v>
      </c>
      <c r="U626" s="273">
        <f t="shared" si="908"/>
        <v>0</v>
      </c>
      <c r="V626" s="273">
        <f t="shared" si="908"/>
        <v>0</v>
      </c>
      <c r="W626" s="273">
        <f t="shared" si="908"/>
        <v>0</v>
      </c>
      <c r="X626" s="273">
        <f t="shared" si="908"/>
        <v>0</v>
      </c>
      <c r="Y626" s="273">
        <f t="shared" si="908"/>
        <v>0</v>
      </c>
      <c r="Z626" s="273">
        <f t="shared" si="908"/>
        <v>0</v>
      </c>
      <c r="AA626" s="273">
        <f t="shared" si="908"/>
        <v>0</v>
      </c>
      <c r="AB626" s="273">
        <f t="shared" si="908"/>
        <v>0</v>
      </c>
      <c r="AC626" s="273">
        <f t="shared" si="908"/>
        <v>0</v>
      </c>
      <c r="AD626" s="273">
        <f t="shared" si="908"/>
        <v>0</v>
      </c>
      <c r="AE626" s="273">
        <f t="shared" si="908"/>
        <v>0</v>
      </c>
      <c r="AF626" s="273">
        <f t="shared" si="908"/>
        <v>0</v>
      </c>
    </row>
    <row r="627" spans="4:32">
      <c r="D627" s="168">
        <v>9301</v>
      </c>
      <c r="E627" s="193"/>
      <c r="F627" s="273">
        <f t="shared" si="906"/>
        <v>0</v>
      </c>
      <c r="G627" s="273">
        <f t="shared" si="906"/>
        <v>0</v>
      </c>
      <c r="H627" s="273">
        <f t="shared" si="906"/>
        <v>0</v>
      </c>
      <c r="I627" s="273">
        <f t="shared" si="906"/>
        <v>0</v>
      </c>
      <c r="J627" s="273">
        <f t="shared" si="907"/>
        <v>0</v>
      </c>
      <c r="K627" s="273">
        <f t="shared" si="907"/>
        <v>0</v>
      </c>
      <c r="L627" s="273">
        <f t="shared" si="907"/>
        <v>0</v>
      </c>
      <c r="M627" s="273">
        <f t="shared" si="907"/>
        <v>0</v>
      </c>
      <c r="N627" s="273">
        <f t="shared" si="907"/>
        <v>0</v>
      </c>
      <c r="O627" s="273">
        <f t="shared" si="907"/>
        <v>0</v>
      </c>
      <c r="P627" s="273">
        <f t="shared" si="907"/>
        <v>0</v>
      </c>
      <c r="Q627" s="273">
        <f t="shared" si="907"/>
        <v>0</v>
      </c>
      <c r="R627" s="273">
        <f t="shared" si="907"/>
        <v>0</v>
      </c>
      <c r="S627" s="273">
        <f t="shared" si="907"/>
        <v>0</v>
      </c>
      <c r="T627" s="273">
        <f t="shared" si="908"/>
        <v>0</v>
      </c>
      <c r="U627" s="273">
        <f t="shared" si="908"/>
        <v>0</v>
      </c>
      <c r="V627" s="273">
        <f t="shared" si="908"/>
        <v>0</v>
      </c>
      <c r="W627" s="273">
        <f t="shared" si="908"/>
        <v>0</v>
      </c>
      <c r="X627" s="273">
        <f t="shared" si="908"/>
        <v>0</v>
      </c>
      <c r="Y627" s="273">
        <f t="shared" si="908"/>
        <v>0</v>
      </c>
      <c r="Z627" s="273">
        <f t="shared" si="908"/>
        <v>0</v>
      </c>
      <c r="AA627" s="273">
        <f t="shared" si="908"/>
        <v>0</v>
      </c>
      <c r="AB627" s="273">
        <f t="shared" si="908"/>
        <v>0</v>
      </c>
      <c r="AC627" s="273">
        <f t="shared" si="908"/>
        <v>0</v>
      </c>
      <c r="AD627" s="273">
        <f t="shared" si="908"/>
        <v>0</v>
      </c>
      <c r="AE627" s="273">
        <f t="shared" si="908"/>
        <v>0</v>
      </c>
      <c r="AF627" s="273">
        <f t="shared" si="908"/>
        <v>0</v>
      </c>
    </row>
    <row r="628" spans="4:32">
      <c r="D628" s="168">
        <v>9302</v>
      </c>
      <c r="E628" s="193"/>
      <c r="F628" s="273">
        <f t="shared" si="906"/>
        <v>19279.97</v>
      </c>
      <c r="G628" s="273">
        <f t="shared" si="906"/>
        <v>5007.47</v>
      </c>
      <c r="H628" s="273">
        <f t="shared" si="906"/>
        <v>5908.47</v>
      </c>
      <c r="I628" s="273">
        <f t="shared" si="906"/>
        <v>12526.02</v>
      </c>
      <c r="J628" s="273">
        <f t="shared" si="907"/>
        <v>7246.62</v>
      </c>
      <c r="K628" s="273">
        <f t="shared" si="907"/>
        <v>11246.619999999999</v>
      </c>
      <c r="L628" s="273">
        <f t="shared" si="907"/>
        <v>1498.4950235676317</v>
      </c>
      <c r="M628" s="273">
        <f t="shared" si="907"/>
        <v>16294.86956373161</v>
      </c>
      <c r="N628" s="273">
        <f t="shared" si="907"/>
        <v>12115.206254272283</v>
      </c>
      <c r="O628" s="273">
        <f t="shared" si="907"/>
        <v>1952.0695506477005</v>
      </c>
      <c r="P628" s="273">
        <f t="shared" si="907"/>
        <v>471.83068938081772</v>
      </c>
      <c r="Q628" s="273">
        <f t="shared" si="907"/>
        <v>2261.7843762973466</v>
      </c>
      <c r="R628" s="273">
        <f t="shared" si="907"/>
        <v>18384.31644790955</v>
      </c>
      <c r="S628" s="273">
        <f t="shared" si="907"/>
        <v>4947.7303922957772</v>
      </c>
      <c r="T628" s="273">
        <f t="shared" si="908"/>
        <v>6510.2394507598146</v>
      </c>
      <c r="U628" s="273">
        <f t="shared" si="908"/>
        <v>15864.723697994592</v>
      </c>
      <c r="V628" s="273">
        <f t="shared" si="908"/>
        <v>4434.7812043234917</v>
      </c>
      <c r="W628" s="273">
        <f t="shared" si="908"/>
        <v>11073.378806716773</v>
      </c>
      <c r="X628" s="273">
        <f t="shared" si="908"/>
        <v>1498.4950235676317</v>
      </c>
      <c r="Y628" s="273">
        <f t="shared" si="908"/>
        <v>16294.86956373161</v>
      </c>
      <c r="Z628" s="273">
        <f t="shared" si="908"/>
        <v>12115.206254272283</v>
      </c>
      <c r="AA628" s="273">
        <f t="shared" si="908"/>
        <v>1952.0695506477005</v>
      </c>
      <c r="AB628" s="273">
        <f t="shared" si="908"/>
        <v>471.83068938081772</v>
      </c>
      <c r="AC628" s="273">
        <f t="shared" si="908"/>
        <v>2261.7843762973466</v>
      </c>
      <c r="AD628" s="273">
        <f t="shared" si="908"/>
        <v>18384.31644790955</v>
      </c>
      <c r="AE628" s="273">
        <f t="shared" si="908"/>
        <v>4947.7303922957772</v>
      </c>
      <c r="AF628" s="273">
        <f t="shared" si="908"/>
        <v>6510.2394507598146</v>
      </c>
    </row>
    <row r="629" spans="4:32">
      <c r="D629" s="168">
        <v>9310</v>
      </c>
      <c r="E629" s="193"/>
      <c r="F629" s="273">
        <f t="shared" si="906"/>
        <v>0</v>
      </c>
      <c r="G629" s="273">
        <f t="shared" si="906"/>
        <v>0</v>
      </c>
      <c r="H629" s="273">
        <f t="shared" si="906"/>
        <v>0</v>
      </c>
      <c r="I629" s="273">
        <f t="shared" si="906"/>
        <v>1020</v>
      </c>
      <c r="J629" s="273">
        <f t="shared" si="907"/>
        <v>0</v>
      </c>
      <c r="K629" s="273">
        <f t="shared" si="907"/>
        <v>0</v>
      </c>
      <c r="L629" s="273">
        <f t="shared" si="907"/>
        <v>22.01867417773736</v>
      </c>
      <c r="M629" s="273">
        <f t="shared" si="907"/>
        <v>272.82042183237593</v>
      </c>
      <c r="N629" s="273">
        <f t="shared" si="907"/>
        <v>201.33513717314639</v>
      </c>
      <c r="O629" s="273">
        <f t="shared" si="907"/>
        <v>28.126594069506968</v>
      </c>
      <c r="P629" s="273">
        <f t="shared" si="907"/>
        <v>4.8260107786821607</v>
      </c>
      <c r="Q629" s="273">
        <f t="shared" si="907"/>
        <v>10.40608574153341</v>
      </c>
      <c r="R629" s="273">
        <f t="shared" si="907"/>
        <v>308.59639379893099</v>
      </c>
      <c r="S629" s="273">
        <f t="shared" si="907"/>
        <v>80.58487879527155</v>
      </c>
      <c r="T629" s="273">
        <f t="shared" si="908"/>
        <v>107.67237241899353</v>
      </c>
      <c r="U629" s="273">
        <f t="shared" si="908"/>
        <v>265.97382066579428</v>
      </c>
      <c r="V629" s="273">
        <f t="shared" si="908"/>
        <v>72.704003193683576</v>
      </c>
      <c r="W629" s="273">
        <f t="shared" si="908"/>
        <v>184.46853112732592</v>
      </c>
      <c r="X629" s="273">
        <f t="shared" si="908"/>
        <v>22.01867417773736</v>
      </c>
      <c r="Y629" s="273">
        <f t="shared" si="908"/>
        <v>272.82042183237593</v>
      </c>
      <c r="Z629" s="273">
        <f t="shared" si="908"/>
        <v>201.33513717314639</v>
      </c>
      <c r="AA629" s="273">
        <f t="shared" si="908"/>
        <v>28.126594069506968</v>
      </c>
      <c r="AB629" s="273">
        <f t="shared" si="908"/>
        <v>4.8260107786821607</v>
      </c>
      <c r="AC629" s="273">
        <f t="shared" si="908"/>
        <v>10.40608574153341</v>
      </c>
      <c r="AD629" s="273">
        <f t="shared" si="908"/>
        <v>308.59639379893099</v>
      </c>
      <c r="AE629" s="273">
        <f t="shared" si="908"/>
        <v>80.58487879527155</v>
      </c>
      <c r="AF629" s="273">
        <f t="shared" si="908"/>
        <v>107.67237241899353</v>
      </c>
    </row>
    <row r="630" spans="4:32">
      <c r="D630" s="168">
        <v>9320</v>
      </c>
      <c r="E630" s="193"/>
      <c r="F630" s="273">
        <f t="shared" si="906"/>
        <v>0</v>
      </c>
      <c r="G630" s="273">
        <f t="shared" si="906"/>
        <v>0</v>
      </c>
      <c r="H630" s="273">
        <f t="shared" si="906"/>
        <v>0</v>
      </c>
      <c r="I630" s="273">
        <f t="shared" si="906"/>
        <v>0</v>
      </c>
      <c r="J630" s="273">
        <f t="shared" si="907"/>
        <v>0</v>
      </c>
      <c r="K630" s="273">
        <f t="shared" si="907"/>
        <v>0</v>
      </c>
      <c r="L630" s="273">
        <f t="shared" si="907"/>
        <v>0</v>
      </c>
      <c r="M630" s="273">
        <f t="shared" si="907"/>
        <v>0</v>
      </c>
      <c r="N630" s="273">
        <f t="shared" si="907"/>
        <v>0</v>
      </c>
      <c r="O630" s="273">
        <f t="shared" si="907"/>
        <v>0</v>
      </c>
      <c r="P630" s="273">
        <f t="shared" si="907"/>
        <v>0</v>
      </c>
      <c r="Q630" s="273">
        <f t="shared" si="907"/>
        <v>0</v>
      </c>
      <c r="R630" s="273">
        <f t="shared" si="907"/>
        <v>0</v>
      </c>
      <c r="S630" s="273">
        <f t="shared" si="907"/>
        <v>0</v>
      </c>
      <c r="T630" s="273">
        <f t="shared" si="908"/>
        <v>0</v>
      </c>
      <c r="U630" s="273">
        <f t="shared" si="908"/>
        <v>0</v>
      </c>
      <c r="V630" s="273">
        <f t="shared" si="908"/>
        <v>0</v>
      </c>
      <c r="W630" s="273">
        <f t="shared" si="908"/>
        <v>0</v>
      </c>
      <c r="X630" s="273">
        <f t="shared" si="908"/>
        <v>0</v>
      </c>
      <c r="Y630" s="273">
        <f t="shared" si="908"/>
        <v>0</v>
      </c>
      <c r="Z630" s="273">
        <f t="shared" si="908"/>
        <v>0</v>
      </c>
      <c r="AA630" s="273">
        <f t="shared" si="908"/>
        <v>0</v>
      </c>
      <c r="AB630" s="273">
        <f t="shared" si="908"/>
        <v>0</v>
      </c>
      <c r="AC630" s="273">
        <f t="shared" si="908"/>
        <v>0</v>
      </c>
      <c r="AD630" s="273">
        <f t="shared" si="908"/>
        <v>0</v>
      </c>
      <c r="AE630" s="273">
        <f t="shared" si="908"/>
        <v>0</v>
      </c>
      <c r="AF630" s="273">
        <f t="shared" si="908"/>
        <v>0</v>
      </c>
    </row>
    <row r="631" spans="4:32">
      <c r="E631" s="193"/>
      <c r="V631" s="169"/>
    </row>
    <row r="632" spans="4:32">
      <c r="E632" s="193"/>
      <c r="F632" s="273">
        <f t="shared" ref="F632:L632" si="909">SUM(F549:F630)</f>
        <v>1237497.3299999998</v>
      </c>
      <c r="G632" s="273">
        <f t="shared" si="909"/>
        <v>1226116.22</v>
      </c>
      <c r="H632" s="273">
        <f t="shared" si="909"/>
        <v>1250262.6999999997</v>
      </c>
      <c r="I632" s="273">
        <f t="shared" si="909"/>
        <v>1222005.3</v>
      </c>
      <c r="J632" s="273">
        <f t="shared" si="909"/>
        <v>1287606.9200000002</v>
      </c>
      <c r="K632" s="273">
        <f t="shared" si="909"/>
        <v>1521532.85</v>
      </c>
      <c r="L632" s="273">
        <f t="shared" si="909"/>
        <v>1382342.3300000005</v>
      </c>
      <c r="M632" s="273">
        <f>SUM(M549:M630)</f>
        <v>1407956.8699999996</v>
      </c>
      <c r="N632" s="273">
        <f t="shared" ref="N632:AF632" si="910">SUM(N549:N630)</f>
        <v>1444772.0300000005</v>
      </c>
      <c r="O632" s="273">
        <f t="shared" si="910"/>
        <v>1410393.8799999997</v>
      </c>
      <c r="P632" s="273">
        <f t="shared" si="910"/>
        <v>1368759.4900000007</v>
      </c>
      <c r="Q632" s="273">
        <f t="shared" si="910"/>
        <v>1374222.99</v>
      </c>
      <c r="R632" s="273">
        <f t="shared" si="910"/>
        <v>1253399.9603102724</v>
      </c>
      <c r="S632" s="273">
        <f t="shared" si="910"/>
        <v>1241806.7623456293</v>
      </c>
      <c r="T632" s="273">
        <f t="shared" si="910"/>
        <v>1268246.7278128637</v>
      </c>
      <c r="U632" s="273">
        <f t="shared" si="910"/>
        <v>1165188.5757314549</v>
      </c>
      <c r="V632" s="273">
        <f t="shared" si="910"/>
        <v>1216714.2810393777</v>
      </c>
      <c r="W632" s="273">
        <f t="shared" si="910"/>
        <v>1362319.9646871642</v>
      </c>
      <c r="X632" s="273">
        <f t="shared" si="910"/>
        <v>1361657.7203961448</v>
      </c>
      <c r="Y632" s="273">
        <f t="shared" si="910"/>
        <v>1382479.4040793222</v>
      </c>
      <c r="Z632" s="273">
        <f t="shared" si="910"/>
        <v>1428999.064286615</v>
      </c>
      <c r="AA632" s="273">
        <f t="shared" si="910"/>
        <v>1395888.3341557893</v>
      </c>
      <c r="AB632" s="273">
        <f t="shared" si="910"/>
        <v>1355573.2331987983</v>
      </c>
      <c r="AC632" s="273">
        <f t="shared" si="910"/>
        <v>1358863.0558897688</v>
      </c>
      <c r="AD632" s="273">
        <f t="shared" si="910"/>
        <v>1235884.4588689294</v>
      </c>
      <c r="AE632" s="273">
        <f t="shared" si="910"/>
        <v>1216015.4757862571</v>
      </c>
      <c r="AF632" s="273">
        <f t="shared" si="910"/>
        <v>1227390.0327698467</v>
      </c>
    </row>
    <row r="633" spans="4:32">
      <c r="F633" s="187"/>
      <c r="G633" s="187"/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</row>
    <row r="638" spans="4:32">
      <c r="D638" s="72" t="s">
        <v>846</v>
      </c>
    </row>
  </sheetData>
  <mergeCells count="2">
    <mergeCell ref="F5:Q5"/>
    <mergeCell ref="U5:A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70276-9ACA-4553-AE87-8829467248D8}">
  <sheetPr>
    <tabColor rgb="FFFF99FF"/>
  </sheetPr>
  <dimension ref="A2:BF691"/>
  <sheetViews>
    <sheetView topLeftCell="C300" workbookViewId="0">
      <selection activeCell="BF691" sqref="BF691"/>
    </sheetView>
  </sheetViews>
  <sheetFormatPr defaultRowHeight="12.75"/>
  <cols>
    <col min="1" max="1" width="81.28515625" style="169" bestFit="1" customWidth="1"/>
    <col min="2" max="2" width="13.140625" style="169" customWidth="1"/>
    <col min="3" max="3" width="7" style="169" bestFit="1" customWidth="1"/>
    <col min="4" max="4" width="13" style="170" bestFit="1" customWidth="1"/>
    <col min="5" max="5" width="12.85546875" style="170" bestFit="1" customWidth="1"/>
    <col min="6" max="6" width="11.85546875" style="169" bestFit="1" customWidth="1"/>
    <col min="7" max="9" width="11.85546875" style="169" customWidth="1"/>
    <col min="10" max="10" width="12.28515625" style="169" customWidth="1"/>
    <col min="11" max="11" width="12" style="169" bestFit="1" customWidth="1"/>
    <col min="12" max="12" width="12.42578125" style="169" customWidth="1"/>
    <col min="13" max="14" width="11.85546875" style="169" bestFit="1" customWidth="1"/>
    <col min="15" max="15" width="13" style="169" bestFit="1" customWidth="1"/>
    <col min="16" max="19" width="11.85546875" style="169" bestFit="1" customWidth="1"/>
    <col min="20" max="20" width="12" style="169" bestFit="1" customWidth="1"/>
    <col min="21" max="21" width="13.85546875" style="169" bestFit="1" customWidth="1"/>
    <col min="22" max="22" width="12" style="170" bestFit="1" customWidth="1"/>
    <col min="23" max="32" width="12" style="169" bestFit="1" customWidth="1"/>
    <col min="33" max="33" width="9.140625" style="169"/>
    <col min="34" max="35" width="12.28515625" style="169" bestFit="1" customWidth="1"/>
    <col min="36" max="36" width="9.140625" style="169"/>
    <col min="37" max="37" width="12.85546875" style="169" customWidth="1"/>
    <col min="38" max="38" width="13.42578125" style="169" customWidth="1"/>
    <col min="39" max="16384" width="9.140625" style="169"/>
  </cols>
  <sheetData>
    <row r="2" spans="1:38">
      <c r="D2" s="85" t="s">
        <v>818</v>
      </c>
      <c r="R2" s="253">
        <f>Escalation!C6</f>
        <v>0.03</v>
      </c>
      <c r="S2" s="253">
        <f t="shared" ref="S2:V3" si="0">R2</f>
        <v>0.03</v>
      </c>
      <c r="T2" s="253">
        <f t="shared" si="0"/>
        <v>0.03</v>
      </c>
      <c r="U2" s="253">
        <f t="shared" si="0"/>
        <v>0.03</v>
      </c>
      <c r="V2" s="253">
        <f t="shared" si="0"/>
        <v>0.03</v>
      </c>
      <c r="W2" s="253">
        <f t="shared" ref="W2:AF4" si="1">V2</f>
        <v>0.03</v>
      </c>
      <c r="X2" s="253">
        <f t="shared" si="1"/>
        <v>0.03</v>
      </c>
      <c r="Y2" s="253">
        <f t="shared" si="1"/>
        <v>0.03</v>
      </c>
      <c r="Z2" s="253">
        <f t="shared" si="1"/>
        <v>0.03</v>
      </c>
      <c r="AA2" s="253">
        <f t="shared" si="1"/>
        <v>0.03</v>
      </c>
      <c r="AB2" s="253">
        <f t="shared" si="1"/>
        <v>0.03</v>
      </c>
      <c r="AC2" s="253">
        <f t="shared" si="1"/>
        <v>0.03</v>
      </c>
      <c r="AD2" s="253">
        <f t="shared" si="1"/>
        <v>0.03</v>
      </c>
      <c r="AE2" s="253">
        <f t="shared" si="1"/>
        <v>0.03</v>
      </c>
      <c r="AF2" s="253">
        <f t="shared" si="1"/>
        <v>0.03</v>
      </c>
      <c r="AK2" s="321" t="s">
        <v>910</v>
      </c>
      <c r="AL2" s="321"/>
    </row>
    <row r="3" spans="1:38">
      <c r="A3" s="171"/>
      <c r="B3" s="172" t="s">
        <v>907</v>
      </c>
      <c r="C3" s="171"/>
      <c r="D3" s="85" t="s">
        <v>819</v>
      </c>
      <c r="E3" s="33"/>
      <c r="F3" s="33">
        <f t="shared" ref="F3:Q3" si="2">(F74-F53-F54-F55-F58-F61-F60-F63-F65-F67-F69-F72)/F49</f>
        <v>0.35245127901753015</v>
      </c>
      <c r="G3" s="33">
        <f t="shared" si="2"/>
        <v>0.36120107930279371</v>
      </c>
      <c r="H3" s="33">
        <f t="shared" si="2"/>
        <v>0.35635456751075673</v>
      </c>
      <c r="I3" s="33">
        <f t="shared" si="2"/>
        <v>0.27532785847969565</v>
      </c>
      <c r="J3" s="33">
        <f t="shared" si="2"/>
        <v>0.35187200752332631</v>
      </c>
      <c r="K3" s="33">
        <f t="shared" si="2"/>
        <v>0.35131949064586504</v>
      </c>
      <c r="L3" s="33">
        <f t="shared" si="2"/>
        <v>0.68834175958093724</v>
      </c>
      <c r="M3" s="33">
        <f t="shared" si="2"/>
        <v>0.69346658061892474</v>
      </c>
      <c r="N3" s="33">
        <f t="shared" si="2"/>
        <v>0.68743684831336715</v>
      </c>
      <c r="O3" s="33">
        <f t="shared" si="2"/>
        <v>0.68447305636361899</v>
      </c>
      <c r="P3" s="33">
        <f t="shared" si="2"/>
        <v>0.68541947732236197</v>
      </c>
      <c r="Q3" s="33">
        <f t="shared" si="2"/>
        <v>0.68253309652410921</v>
      </c>
      <c r="R3" s="33">
        <f>AVERAGE($F3:K3)</f>
        <v>0.3414210470799946</v>
      </c>
      <c r="S3" s="253">
        <f t="shared" si="0"/>
        <v>0.3414210470799946</v>
      </c>
      <c r="T3" s="253">
        <f t="shared" si="0"/>
        <v>0.3414210470799946</v>
      </c>
      <c r="U3" s="253">
        <f t="shared" si="0"/>
        <v>0.3414210470799946</v>
      </c>
      <c r="V3" s="253">
        <f t="shared" si="0"/>
        <v>0.3414210470799946</v>
      </c>
      <c r="W3" s="253">
        <f t="shared" si="1"/>
        <v>0.3414210470799946</v>
      </c>
      <c r="X3" s="253">
        <f t="shared" si="1"/>
        <v>0.3414210470799946</v>
      </c>
      <c r="Y3" s="253">
        <f t="shared" si="1"/>
        <v>0.3414210470799946</v>
      </c>
      <c r="Z3" s="253">
        <f t="shared" si="1"/>
        <v>0.3414210470799946</v>
      </c>
      <c r="AA3" s="253">
        <f t="shared" si="1"/>
        <v>0.3414210470799946</v>
      </c>
      <c r="AB3" s="253">
        <f t="shared" si="1"/>
        <v>0.3414210470799946</v>
      </c>
      <c r="AC3" s="253">
        <f t="shared" si="1"/>
        <v>0.3414210470799946</v>
      </c>
      <c r="AD3" s="253">
        <f t="shared" si="1"/>
        <v>0.3414210470799946</v>
      </c>
      <c r="AE3" s="253">
        <f t="shared" si="1"/>
        <v>0.3414210470799946</v>
      </c>
      <c r="AF3" s="253">
        <f t="shared" si="1"/>
        <v>0.3414210470799946</v>
      </c>
      <c r="AK3" s="321" t="s">
        <v>911</v>
      </c>
      <c r="AL3" s="321"/>
    </row>
    <row r="4" spans="1:38">
      <c r="A4" s="171"/>
      <c r="B4" s="171"/>
      <c r="C4" s="171"/>
      <c r="D4" s="85" t="s">
        <v>1104</v>
      </c>
      <c r="E4" s="33"/>
      <c r="F4" s="33"/>
      <c r="G4" s="33"/>
      <c r="H4" s="33"/>
      <c r="I4" s="33"/>
      <c r="J4" s="33"/>
      <c r="K4" s="33"/>
      <c r="L4" s="33"/>
      <c r="M4" s="170"/>
      <c r="N4" s="170"/>
      <c r="O4" s="170"/>
      <c r="P4" s="170"/>
      <c r="Q4" s="170"/>
      <c r="R4" s="253">
        <f>Escalation!C7</f>
        <v>0</v>
      </c>
      <c r="S4" s="253">
        <f>R4</f>
        <v>0</v>
      </c>
      <c r="T4" s="253">
        <f>S4</f>
        <v>0</v>
      </c>
      <c r="U4" s="253">
        <f>T4</f>
        <v>0</v>
      </c>
      <c r="V4" s="253">
        <f t="shared" ref="V4" si="3">U4</f>
        <v>0</v>
      </c>
      <c r="W4" s="253">
        <f t="shared" si="1"/>
        <v>0</v>
      </c>
      <c r="X4" s="253">
        <f t="shared" si="1"/>
        <v>0</v>
      </c>
      <c r="Y4" s="253">
        <f t="shared" si="1"/>
        <v>0</v>
      </c>
      <c r="Z4" s="253">
        <f>Y4</f>
        <v>0</v>
      </c>
      <c r="AA4" s="253">
        <f t="shared" si="1"/>
        <v>0</v>
      </c>
      <c r="AB4" s="253">
        <f t="shared" si="1"/>
        <v>0</v>
      </c>
      <c r="AC4" s="253">
        <f t="shared" si="1"/>
        <v>0</v>
      </c>
      <c r="AD4" s="253">
        <f t="shared" si="1"/>
        <v>0</v>
      </c>
      <c r="AE4" s="253">
        <f t="shared" si="1"/>
        <v>0</v>
      </c>
      <c r="AF4" s="253">
        <f t="shared" si="1"/>
        <v>0</v>
      </c>
      <c r="AK4" s="321" t="s">
        <v>909</v>
      </c>
      <c r="AL4" s="321"/>
    </row>
    <row r="5" spans="1:38">
      <c r="A5" s="171" t="s">
        <v>820</v>
      </c>
      <c r="B5" s="171"/>
      <c r="C5" s="171"/>
      <c r="F5" s="318" t="s">
        <v>83</v>
      </c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20"/>
      <c r="R5" s="173"/>
      <c r="S5" s="173"/>
      <c r="T5" s="173"/>
      <c r="U5" s="318" t="s">
        <v>84</v>
      </c>
      <c r="V5" s="319"/>
      <c r="W5" s="319"/>
      <c r="X5" s="319"/>
      <c r="Y5" s="319"/>
      <c r="Z5" s="319"/>
      <c r="AA5" s="319"/>
      <c r="AB5" s="319"/>
      <c r="AC5" s="319"/>
      <c r="AD5" s="319"/>
      <c r="AE5" s="319"/>
      <c r="AF5" s="320"/>
      <c r="AK5" s="169" t="s">
        <v>71</v>
      </c>
    </row>
    <row r="6" spans="1:38">
      <c r="F6" s="38" t="s">
        <v>104</v>
      </c>
      <c r="G6" s="174"/>
      <c r="H6" s="174"/>
      <c r="I6" s="174"/>
      <c r="J6" s="174"/>
      <c r="K6" s="174"/>
      <c r="L6" s="40" t="s">
        <v>1103</v>
      </c>
      <c r="M6" s="175"/>
      <c r="N6" s="175"/>
      <c r="O6" s="175"/>
      <c r="P6" s="175"/>
      <c r="Q6" s="42" t="s">
        <v>106</v>
      </c>
      <c r="R6" s="43" t="s">
        <v>107</v>
      </c>
      <c r="S6" s="176"/>
      <c r="T6" s="176"/>
      <c r="U6" s="43"/>
      <c r="V6" s="176"/>
      <c r="W6" s="176"/>
      <c r="X6" s="176"/>
      <c r="Y6" s="176"/>
      <c r="Z6" s="176"/>
      <c r="AA6" s="176"/>
      <c r="AB6" s="176"/>
      <c r="AC6" s="176"/>
      <c r="AD6" s="176"/>
      <c r="AE6" s="176"/>
      <c r="AF6" s="45" t="s">
        <v>108</v>
      </c>
    </row>
    <row r="7" spans="1:38">
      <c r="A7" s="46"/>
      <c r="D7" s="177" t="s">
        <v>821</v>
      </c>
      <c r="E7" s="177" t="s">
        <v>822</v>
      </c>
      <c r="F7" s="274">
        <f>'Div 2 forecast'!F7</f>
        <v>2020</v>
      </c>
      <c r="G7" s="274">
        <f>'Div 2 forecast'!G7</f>
        <v>2020</v>
      </c>
      <c r="H7" s="274">
        <f>'Div 2 forecast'!H7</f>
        <v>2020</v>
      </c>
      <c r="I7" s="274">
        <f>'Div 2 forecast'!I7</f>
        <v>2020</v>
      </c>
      <c r="J7" s="274">
        <f>'Div 2 forecast'!J7</f>
        <v>2020</v>
      </c>
      <c r="K7" s="274">
        <f>'Div 2 forecast'!K7</f>
        <v>2020</v>
      </c>
      <c r="L7" s="275">
        <f>'Div 2 forecast'!L7</f>
        <v>2021</v>
      </c>
      <c r="M7" s="275">
        <f>'Div 2 forecast'!M7</f>
        <v>2021</v>
      </c>
      <c r="N7" s="275">
        <f>'Div 2 forecast'!N7</f>
        <v>2021</v>
      </c>
      <c r="O7" s="275">
        <f>'Div 2 forecast'!O7</f>
        <v>2021</v>
      </c>
      <c r="P7" s="275">
        <f>'Div 2 forecast'!P7</f>
        <v>2021</v>
      </c>
      <c r="Q7" s="275">
        <f>'Div 2 forecast'!Q7</f>
        <v>2021</v>
      </c>
      <c r="R7" s="275">
        <f>'Div 2 forecast'!R7</f>
        <v>2021</v>
      </c>
      <c r="S7" s="275">
        <f>'Div 2 forecast'!S7</f>
        <v>2021</v>
      </c>
      <c r="T7" s="275">
        <f>'Div 2 forecast'!T7</f>
        <v>2021</v>
      </c>
      <c r="U7" s="275">
        <f>'Div 2 forecast'!U7</f>
        <v>2021</v>
      </c>
      <c r="V7" s="275">
        <f>'Div 2 forecast'!V7</f>
        <v>2021</v>
      </c>
      <c r="W7" s="275">
        <f>'Div 2 forecast'!W7</f>
        <v>2021</v>
      </c>
      <c r="X7" s="275">
        <f>'Div 2 forecast'!X7</f>
        <v>2022</v>
      </c>
      <c r="Y7" s="275">
        <f>'Div 2 forecast'!Y7</f>
        <v>2022</v>
      </c>
      <c r="Z7" s="275">
        <f>'Div 2 forecast'!Z7</f>
        <v>2022</v>
      </c>
      <c r="AA7" s="275">
        <f>'Div 2 forecast'!AA7</f>
        <v>2022</v>
      </c>
      <c r="AB7" s="275">
        <f>'Div 2 forecast'!AB7</f>
        <v>2022</v>
      </c>
      <c r="AC7" s="275">
        <f>'Div 2 forecast'!AC7</f>
        <v>2022</v>
      </c>
      <c r="AD7" s="275">
        <f>'Div 2 forecast'!AD7</f>
        <v>2022</v>
      </c>
      <c r="AE7" s="275">
        <f>'Div 2 forecast'!AE7</f>
        <v>2022</v>
      </c>
      <c r="AF7" s="275">
        <f>'Div 2 forecast'!AF7</f>
        <v>2022</v>
      </c>
      <c r="AK7" s="254">
        <f>'[19]C.2.2 B 91'!$P$64</f>
        <v>0.50420000128951981</v>
      </c>
      <c r="AL7" s="254">
        <f>'[19]C.2.2-F 91'!$P$62</f>
        <v>0.50420000000000009</v>
      </c>
    </row>
    <row r="8" spans="1:38">
      <c r="B8" s="179" t="s">
        <v>823</v>
      </c>
      <c r="C8" s="179" t="s">
        <v>822</v>
      </c>
      <c r="D8" s="180" t="s">
        <v>824</v>
      </c>
      <c r="E8" s="181" t="s">
        <v>825</v>
      </c>
      <c r="F8" s="274" t="str">
        <f>'Div 2 forecast'!F8</f>
        <v>October</v>
      </c>
      <c r="G8" s="274" t="str">
        <f>'Div 2 forecast'!G8</f>
        <v>November</v>
      </c>
      <c r="H8" s="274" t="str">
        <f>'Div 2 forecast'!H8</f>
        <v>December</v>
      </c>
      <c r="I8" s="274" t="str">
        <f>'Div 2 forecast'!I8</f>
        <v>January</v>
      </c>
      <c r="J8" s="274" t="str">
        <f>'Div 2 forecast'!J8</f>
        <v>February</v>
      </c>
      <c r="K8" s="274" t="str">
        <f>'Div 2 forecast'!K8</f>
        <v>March</v>
      </c>
      <c r="L8" s="275" t="str">
        <f>'Div 2 forecast'!L8</f>
        <v>April</v>
      </c>
      <c r="M8" s="275" t="str">
        <f>'Div 2 forecast'!M8</f>
        <v>May</v>
      </c>
      <c r="N8" s="275" t="str">
        <f>'Div 2 forecast'!N8</f>
        <v>June</v>
      </c>
      <c r="O8" s="275" t="str">
        <f>'Div 2 forecast'!O8</f>
        <v>July</v>
      </c>
      <c r="P8" s="275" t="str">
        <f>'Div 2 forecast'!P8</f>
        <v>August</v>
      </c>
      <c r="Q8" s="275" t="str">
        <f>'Div 2 forecast'!Q8</f>
        <v>September</v>
      </c>
      <c r="R8" s="275" t="str">
        <f>'Div 2 forecast'!R8</f>
        <v>October</v>
      </c>
      <c r="S8" s="275" t="str">
        <f>'Div 2 forecast'!S8</f>
        <v>November</v>
      </c>
      <c r="T8" s="275" t="str">
        <f>'Div 2 forecast'!T8</f>
        <v>December</v>
      </c>
      <c r="U8" s="275" t="str">
        <f>'Div 2 forecast'!U8</f>
        <v>January</v>
      </c>
      <c r="V8" s="275" t="str">
        <f>'Div 2 forecast'!V8</f>
        <v>February</v>
      </c>
      <c r="W8" s="275" t="str">
        <f>'Div 2 forecast'!W8</f>
        <v>March</v>
      </c>
      <c r="X8" s="275" t="str">
        <f>'Div 2 forecast'!X8</f>
        <v>April</v>
      </c>
      <c r="Y8" s="275" t="str">
        <f>'Div 2 forecast'!Y8</f>
        <v>May</v>
      </c>
      <c r="Z8" s="275" t="str">
        <f>'Div 2 forecast'!Z8</f>
        <v>June</v>
      </c>
      <c r="AA8" s="275" t="str">
        <f>'Div 2 forecast'!AA8</f>
        <v>July</v>
      </c>
      <c r="AB8" s="275" t="str">
        <f>'Div 2 forecast'!AB8</f>
        <v>August</v>
      </c>
      <c r="AC8" s="275" t="str">
        <f>'Div 2 forecast'!AC8</f>
        <v>September</v>
      </c>
      <c r="AD8" s="275" t="str">
        <f>'Div 2 forecast'!AD8</f>
        <v>October</v>
      </c>
      <c r="AE8" s="275" t="str">
        <f>'Div 2 forecast'!AE8</f>
        <v>November</v>
      </c>
      <c r="AF8" s="275" t="str">
        <f>'Div 2 forecast'!AF8</f>
        <v>December</v>
      </c>
      <c r="AH8" s="183" t="s">
        <v>826</v>
      </c>
      <c r="AI8" s="183" t="s">
        <v>827</v>
      </c>
      <c r="AK8" s="240" t="s">
        <v>826</v>
      </c>
      <c r="AL8" s="240" t="s">
        <v>827</v>
      </c>
    </row>
    <row r="9" spans="1:38">
      <c r="D9" s="184"/>
      <c r="E9" s="184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85"/>
      <c r="V9" s="186"/>
      <c r="W9" s="185"/>
      <c r="X9" s="185"/>
      <c r="Y9" s="185"/>
      <c r="Z9" s="185"/>
      <c r="AA9" s="185"/>
      <c r="AB9" s="185"/>
      <c r="AC9" s="185"/>
      <c r="AD9" s="185"/>
      <c r="AE9" s="185"/>
      <c r="AF9" s="185"/>
    </row>
    <row r="10" spans="1:38">
      <c r="A10" s="145" t="s">
        <v>313</v>
      </c>
      <c r="B10" s="125" t="str">
        <f t="shared" ref="B10:B48" si="4">RIGHT(A10,10)</f>
        <v>8870-01000</v>
      </c>
      <c r="C10" s="286" t="str">
        <f t="shared" ref="C10:C48" si="5">LEFT(B10,4)</f>
        <v>8870</v>
      </c>
      <c r="D10" s="256">
        <f>SUM($F10:K10)</f>
        <v>0</v>
      </c>
      <c r="E10" s="287">
        <f>D10/$D$49</f>
        <v>0</v>
      </c>
      <c r="F10" s="258">
        <f>'Div 91 history'!B10</f>
        <v>0</v>
      </c>
      <c r="G10" s="258">
        <f>'Div 91 history'!C10</f>
        <v>0</v>
      </c>
      <c r="H10" s="258">
        <f>'Div 91 history'!D10</f>
        <v>0</v>
      </c>
      <c r="I10" s="258">
        <f>'Div 91 history'!E10</f>
        <v>0</v>
      </c>
      <c r="J10" s="258">
        <f>'Div 91 history'!F10</f>
        <v>0</v>
      </c>
      <c r="K10" s="258">
        <f>'Div 91 history'!G10</f>
        <v>0</v>
      </c>
      <c r="L10" s="256">
        <f t="shared" ref="L10:U19" si="6">$E10*L$49</f>
        <v>0</v>
      </c>
      <c r="M10" s="256">
        <f t="shared" si="6"/>
        <v>0</v>
      </c>
      <c r="N10" s="256">
        <f t="shared" si="6"/>
        <v>0</v>
      </c>
      <c r="O10" s="256">
        <f t="shared" si="6"/>
        <v>0</v>
      </c>
      <c r="P10" s="256">
        <f t="shared" si="6"/>
        <v>0</v>
      </c>
      <c r="Q10" s="256">
        <f t="shared" si="6"/>
        <v>0</v>
      </c>
      <c r="R10" s="256">
        <f t="shared" si="6"/>
        <v>0</v>
      </c>
      <c r="S10" s="256">
        <f t="shared" si="6"/>
        <v>0</v>
      </c>
      <c r="T10" s="256">
        <f t="shared" si="6"/>
        <v>0</v>
      </c>
      <c r="U10" s="256">
        <f t="shared" si="6"/>
        <v>0</v>
      </c>
      <c r="V10" s="256">
        <f t="shared" ref="V10:AF19" si="7">$E10*V$49</f>
        <v>0</v>
      </c>
      <c r="W10" s="256">
        <f t="shared" si="7"/>
        <v>0</v>
      </c>
      <c r="X10" s="256">
        <f t="shared" si="7"/>
        <v>0</v>
      </c>
      <c r="Y10" s="256">
        <f t="shared" si="7"/>
        <v>0</v>
      </c>
      <c r="Z10" s="256">
        <f t="shared" si="7"/>
        <v>0</v>
      </c>
      <c r="AA10" s="256">
        <f t="shared" si="7"/>
        <v>0</v>
      </c>
      <c r="AB10" s="256">
        <f t="shared" si="7"/>
        <v>0</v>
      </c>
      <c r="AC10" s="256">
        <f t="shared" si="7"/>
        <v>0</v>
      </c>
      <c r="AD10" s="256">
        <f t="shared" si="7"/>
        <v>0</v>
      </c>
      <c r="AE10" s="256">
        <f t="shared" si="7"/>
        <v>0</v>
      </c>
      <c r="AF10" s="256">
        <f t="shared" si="7"/>
        <v>0</v>
      </c>
      <c r="AG10" s="87"/>
    </row>
    <row r="11" spans="1:38">
      <c r="A11" s="145" t="s">
        <v>314</v>
      </c>
      <c r="B11" s="125" t="str">
        <f t="shared" si="4"/>
        <v>8890-01000</v>
      </c>
      <c r="C11" s="286" t="str">
        <f t="shared" si="5"/>
        <v>8890</v>
      </c>
      <c r="D11" s="256">
        <f>SUM($F11:K11)</f>
        <v>50256.160000000003</v>
      </c>
      <c r="E11" s="287">
        <f t="shared" ref="E11:E48" si="8">D11/$D$49</f>
        <v>2.8169515867134429E-2</v>
      </c>
      <c r="F11" s="258">
        <f>'Div 91 history'!B11</f>
        <v>5026.16</v>
      </c>
      <c r="G11" s="258">
        <f>'Div 91 history'!C11</f>
        <v>7923.39</v>
      </c>
      <c r="H11" s="258">
        <f>'Div 91 history'!D11</f>
        <v>8009.85</v>
      </c>
      <c r="I11" s="258">
        <f>'Div 91 history'!E11</f>
        <v>5259.02</v>
      </c>
      <c r="J11" s="258">
        <f>'Div 91 history'!F11</f>
        <v>10662.7</v>
      </c>
      <c r="K11" s="258">
        <f>'Div 91 history'!G11</f>
        <v>13375.04</v>
      </c>
      <c r="L11" s="256">
        <f t="shared" si="6"/>
        <v>5499.425848409408</v>
      </c>
      <c r="M11" s="256">
        <f t="shared" si="6"/>
        <v>5250.9388869083523</v>
      </c>
      <c r="N11" s="256">
        <f t="shared" si="6"/>
        <v>5499.425848409408</v>
      </c>
      <c r="O11" s="256">
        <f t="shared" si="6"/>
        <v>5499.425848409408</v>
      </c>
      <c r="P11" s="256">
        <f t="shared" si="6"/>
        <v>5499.425848409408</v>
      </c>
      <c r="Q11" s="256">
        <f t="shared" si="6"/>
        <v>5507.1983812274675</v>
      </c>
      <c r="R11" s="256">
        <f t="shared" si="6"/>
        <v>9142.13965143936</v>
      </c>
      <c r="S11" s="256">
        <f t="shared" si="6"/>
        <v>6437.3375835682391</v>
      </c>
      <c r="T11" s="256">
        <f t="shared" si="6"/>
        <v>8457.9666473875131</v>
      </c>
      <c r="U11" s="256">
        <f t="shared" si="6"/>
        <v>10411.512212025351</v>
      </c>
      <c r="V11" s="256">
        <f t="shared" si="7"/>
        <v>8493.1999482365409</v>
      </c>
      <c r="W11" s="256">
        <f t="shared" si="7"/>
        <v>8821.6887573429976</v>
      </c>
      <c r="X11" s="256">
        <f t="shared" si="7"/>
        <v>5664.4086238616901</v>
      </c>
      <c r="Y11" s="256">
        <f t="shared" si="7"/>
        <v>5408.4670535156029</v>
      </c>
      <c r="Z11" s="256">
        <f t="shared" si="7"/>
        <v>5664.4086238616901</v>
      </c>
      <c r="AA11" s="256">
        <f t="shared" si="7"/>
        <v>5664.4086238616901</v>
      </c>
      <c r="AB11" s="256">
        <f t="shared" si="7"/>
        <v>5664.4086238616901</v>
      </c>
      <c r="AC11" s="256">
        <f t="shared" si="7"/>
        <v>5672.4143326642907</v>
      </c>
      <c r="AD11" s="256">
        <f t="shared" si="7"/>
        <v>9416.4038409825407</v>
      </c>
      <c r="AE11" s="256">
        <f t="shared" si="7"/>
        <v>6630.4577110752871</v>
      </c>
      <c r="AF11" s="256">
        <f t="shared" si="7"/>
        <v>8711.7056468091378</v>
      </c>
      <c r="AG11" s="87"/>
    </row>
    <row r="12" spans="1:38">
      <c r="A12" s="145" t="s">
        <v>316</v>
      </c>
      <c r="B12" s="125" t="str">
        <f t="shared" si="4"/>
        <v>8900-01000</v>
      </c>
      <c r="C12" s="286" t="str">
        <f t="shared" si="5"/>
        <v>8900</v>
      </c>
      <c r="D12" s="256">
        <f>SUM($F12:K12)</f>
        <v>0</v>
      </c>
      <c r="E12" s="287">
        <f t="shared" si="8"/>
        <v>0</v>
      </c>
      <c r="F12" s="258">
        <f>'Div 91 history'!B12</f>
        <v>0</v>
      </c>
      <c r="G12" s="258">
        <f>'Div 91 history'!C12</f>
        <v>0</v>
      </c>
      <c r="H12" s="258">
        <f>'Div 91 history'!D12</f>
        <v>0</v>
      </c>
      <c r="I12" s="258">
        <f>'Div 91 history'!E12</f>
        <v>0</v>
      </c>
      <c r="J12" s="258">
        <f>'Div 91 history'!F12</f>
        <v>0</v>
      </c>
      <c r="K12" s="258">
        <f>'Div 91 history'!G12</f>
        <v>0</v>
      </c>
      <c r="L12" s="256">
        <f t="shared" si="6"/>
        <v>0</v>
      </c>
      <c r="M12" s="256">
        <f t="shared" si="6"/>
        <v>0</v>
      </c>
      <c r="N12" s="256">
        <f t="shared" si="6"/>
        <v>0</v>
      </c>
      <c r="O12" s="256">
        <f t="shared" si="6"/>
        <v>0</v>
      </c>
      <c r="P12" s="256">
        <f t="shared" si="6"/>
        <v>0</v>
      </c>
      <c r="Q12" s="256">
        <f t="shared" si="6"/>
        <v>0</v>
      </c>
      <c r="R12" s="256">
        <f t="shared" si="6"/>
        <v>0</v>
      </c>
      <c r="S12" s="256">
        <f t="shared" si="6"/>
        <v>0</v>
      </c>
      <c r="T12" s="256">
        <f t="shared" si="6"/>
        <v>0</v>
      </c>
      <c r="U12" s="256">
        <f t="shared" si="6"/>
        <v>0</v>
      </c>
      <c r="V12" s="256">
        <f t="shared" si="7"/>
        <v>0</v>
      </c>
      <c r="W12" s="256">
        <f t="shared" si="7"/>
        <v>0</v>
      </c>
      <c r="X12" s="256">
        <f t="shared" si="7"/>
        <v>0</v>
      </c>
      <c r="Y12" s="256">
        <f t="shared" si="7"/>
        <v>0</v>
      </c>
      <c r="Z12" s="256">
        <f t="shared" si="7"/>
        <v>0</v>
      </c>
      <c r="AA12" s="256">
        <f t="shared" si="7"/>
        <v>0</v>
      </c>
      <c r="AB12" s="256">
        <f t="shared" si="7"/>
        <v>0</v>
      </c>
      <c r="AC12" s="256">
        <f t="shared" si="7"/>
        <v>0</v>
      </c>
      <c r="AD12" s="256">
        <f t="shared" si="7"/>
        <v>0</v>
      </c>
      <c r="AE12" s="256">
        <f t="shared" si="7"/>
        <v>0</v>
      </c>
      <c r="AF12" s="256">
        <f t="shared" si="7"/>
        <v>0</v>
      </c>
      <c r="AG12" s="87"/>
    </row>
    <row r="13" spans="1:38">
      <c r="A13" s="145" t="s">
        <v>318</v>
      </c>
      <c r="B13" s="125" t="str">
        <f t="shared" si="4"/>
        <v>8910-01000</v>
      </c>
      <c r="C13" s="286" t="str">
        <f t="shared" si="5"/>
        <v>8910</v>
      </c>
      <c r="D13" s="256">
        <f>SUM($F13:K13)</f>
        <v>3132.3</v>
      </c>
      <c r="E13" s="287">
        <f t="shared" si="8"/>
        <v>1.7557126240967311E-3</v>
      </c>
      <c r="F13" s="258">
        <f>'Div 91 history'!B13</f>
        <v>691.2</v>
      </c>
      <c r="G13" s="258">
        <f>'Div 91 history'!C13</f>
        <v>679.8</v>
      </c>
      <c r="H13" s="258">
        <f>'Div 91 history'!D13</f>
        <v>0</v>
      </c>
      <c r="I13" s="258">
        <f>'Div 91 history'!E13</f>
        <v>278.10000000000002</v>
      </c>
      <c r="J13" s="258">
        <f>'Div 91 history'!F13</f>
        <v>1483.2</v>
      </c>
      <c r="K13" s="258">
        <f>'Div 91 history'!G13</f>
        <v>0</v>
      </c>
      <c r="L13" s="256">
        <f t="shared" si="6"/>
        <v>342.76099855167581</v>
      </c>
      <c r="M13" s="256">
        <f t="shared" si="6"/>
        <v>327.27362925187742</v>
      </c>
      <c r="N13" s="256">
        <f t="shared" si="6"/>
        <v>342.76099855167581</v>
      </c>
      <c r="O13" s="256">
        <f t="shared" si="6"/>
        <v>342.76099855167581</v>
      </c>
      <c r="P13" s="256">
        <f t="shared" si="6"/>
        <v>342.76099855167581</v>
      </c>
      <c r="Q13" s="256">
        <f t="shared" si="6"/>
        <v>343.24543477891655</v>
      </c>
      <c r="R13" s="256">
        <f t="shared" si="6"/>
        <v>569.79928490763132</v>
      </c>
      <c r="S13" s="256">
        <f t="shared" si="6"/>
        <v>401.21793055837924</v>
      </c>
      <c r="T13" s="256">
        <f t="shared" si="6"/>
        <v>527.15704760594338</v>
      </c>
      <c r="U13" s="256">
        <f t="shared" si="6"/>
        <v>648.91507233594859</v>
      </c>
      <c r="V13" s="256">
        <f t="shared" si="7"/>
        <v>529.35302255208751</v>
      </c>
      <c r="W13" s="256">
        <f t="shared" si="7"/>
        <v>549.82664204001014</v>
      </c>
      <c r="X13" s="256">
        <f t="shared" si="7"/>
        <v>353.04382850822611</v>
      </c>
      <c r="Y13" s="256">
        <f t="shared" si="7"/>
        <v>337.09183812943377</v>
      </c>
      <c r="Z13" s="256">
        <f t="shared" si="7"/>
        <v>353.04382850822611</v>
      </c>
      <c r="AA13" s="256">
        <f t="shared" si="7"/>
        <v>353.04382850822611</v>
      </c>
      <c r="AB13" s="256">
        <f t="shared" si="7"/>
        <v>353.04382850822611</v>
      </c>
      <c r="AC13" s="256">
        <f t="shared" si="7"/>
        <v>353.54279782228406</v>
      </c>
      <c r="AD13" s="256">
        <f t="shared" si="7"/>
        <v>586.89326345486029</v>
      </c>
      <c r="AE13" s="256">
        <f t="shared" si="7"/>
        <v>413.25446847513064</v>
      </c>
      <c r="AF13" s="256">
        <f t="shared" si="7"/>
        <v>542.97175903412165</v>
      </c>
      <c r="AG13" s="87"/>
    </row>
    <row r="14" spans="1:38">
      <c r="A14" s="145" t="s">
        <v>319</v>
      </c>
      <c r="B14" s="125" t="str">
        <f t="shared" si="4"/>
        <v>9010-01000</v>
      </c>
      <c r="C14" s="286" t="str">
        <f t="shared" si="5"/>
        <v>9010</v>
      </c>
      <c r="D14" s="256">
        <f>SUM($F14:K14)</f>
        <v>65062.21</v>
      </c>
      <c r="E14" s="287">
        <f t="shared" si="8"/>
        <v>3.6468583292989999E-2</v>
      </c>
      <c r="F14" s="258">
        <f>'Div 91 history'!B14</f>
        <v>10060.68</v>
      </c>
      <c r="G14" s="258">
        <f>'Div 91 history'!C14</f>
        <v>10186.799999999999</v>
      </c>
      <c r="H14" s="258">
        <f>'Div 91 history'!D14</f>
        <v>15280.21</v>
      </c>
      <c r="I14" s="258">
        <f>'Div 91 history'!E14</f>
        <v>10186.82</v>
      </c>
      <c r="J14" s="258">
        <f>'Div 91 history'!F14</f>
        <v>10186.82</v>
      </c>
      <c r="K14" s="258">
        <f>'Div 91 history'!G14</f>
        <v>9160.8799999999992</v>
      </c>
      <c r="L14" s="256">
        <f t="shared" si="6"/>
        <v>7119.6207475589272</v>
      </c>
      <c r="M14" s="256">
        <f t="shared" si="6"/>
        <v>6797.9266334156337</v>
      </c>
      <c r="N14" s="256">
        <f t="shared" si="6"/>
        <v>7119.6207475589272</v>
      </c>
      <c r="O14" s="256">
        <f t="shared" si="6"/>
        <v>7119.6207475589272</v>
      </c>
      <c r="P14" s="256">
        <f t="shared" si="6"/>
        <v>7119.6207475589272</v>
      </c>
      <c r="Q14" s="256">
        <f t="shared" si="6"/>
        <v>7129.6831590611282</v>
      </c>
      <c r="R14" s="256">
        <f t="shared" si="6"/>
        <v>11835.520458611927</v>
      </c>
      <c r="S14" s="256">
        <f t="shared" si="6"/>
        <v>8333.8522024565609</v>
      </c>
      <c r="T14" s="256">
        <f t="shared" si="6"/>
        <v>10949.782119949521</v>
      </c>
      <c r="U14" s="256">
        <f t="shared" si="6"/>
        <v>13478.864958173443</v>
      </c>
      <c r="V14" s="256">
        <f t="shared" si="7"/>
        <v>10995.395561542206</v>
      </c>
      <c r="W14" s="256">
        <f t="shared" si="7"/>
        <v>11420.660999266342</v>
      </c>
      <c r="X14" s="256">
        <f t="shared" si="7"/>
        <v>7333.209369985695</v>
      </c>
      <c r="Y14" s="256">
        <f t="shared" si="7"/>
        <v>7001.8644324181032</v>
      </c>
      <c r="Z14" s="256">
        <f t="shared" si="7"/>
        <v>7333.209369985695</v>
      </c>
      <c r="AA14" s="256">
        <f t="shared" si="7"/>
        <v>7333.209369985695</v>
      </c>
      <c r="AB14" s="256">
        <f t="shared" si="7"/>
        <v>7333.209369985695</v>
      </c>
      <c r="AC14" s="256">
        <f t="shared" si="7"/>
        <v>7343.573653832962</v>
      </c>
      <c r="AD14" s="256">
        <f t="shared" si="7"/>
        <v>12190.586072370284</v>
      </c>
      <c r="AE14" s="256">
        <f t="shared" si="7"/>
        <v>8583.8677685302591</v>
      </c>
      <c r="AF14" s="256">
        <f t="shared" si="7"/>
        <v>11278.275583548006</v>
      </c>
      <c r="AG14" s="87"/>
    </row>
    <row r="15" spans="1:38">
      <c r="A15" s="145" t="s">
        <v>320</v>
      </c>
      <c r="B15" s="125" t="str">
        <f t="shared" si="4"/>
        <v>9020-01000</v>
      </c>
      <c r="C15" s="286" t="str">
        <f t="shared" si="5"/>
        <v>9020</v>
      </c>
      <c r="D15" s="256">
        <f>SUM($F15:K15)</f>
        <v>247.2</v>
      </c>
      <c r="E15" s="287">
        <f t="shared" si="8"/>
        <v>1.3856021475488041E-4</v>
      </c>
      <c r="F15" s="258">
        <f>'Div 91 history'!B15</f>
        <v>30.9</v>
      </c>
      <c r="G15" s="258">
        <f>'Div 91 history'!C15</f>
        <v>30.9</v>
      </c>
      <c r="H15" s="258">
        <f>'Div 91 history'!D15</f>
        <v>30.9</v>
      </c>
      <c r="I15" s="258">
        <f>'Div 91 history'!E15</f>
        <v>0</v>
      </c>
      <c r="J15" s="258">
        <f>'Div 91 history'!F15</f>
        <v>154.5</v>
      </c>
      <c r="K15" s="258">
        <f>'Div 91 history'!G15</f>
        <v>0</v>
      </c>
      <c r="L15" s="256">
        <f t="shared" si="6"/>
        <v>27.050575884166349</v>
      </c>
      <c r="M15" s="256">
        <f t="shared" si="6"/>
        <v>25.828318216985632</v>
      </c>
      <c r="N15" s="256">
        <f t="shared" si="6"/>
        <v>27.050575884166349</v>
      </c>
      <c r="O15" s="256">
        <f t="shared" si="6"/>
        <v>27.050575884166349</v>
      </c>
      <c r="P15" s="256">
        <f t="shared" si="6"/>
        <v>27.050575884166349</v>
      </c>
      <c r="Q15" s="256">
        <f t="shared" si="6"/>
        <v>27.088807418621514</v>
      </c>
      <c r="R15" s="256">
        <f t="shared" si="6"/>
        <v>44.968356552426805</v>
      </c>
      <c r="S15" s="256">
        <f t="shared" si="6"/>
        <v>31.663976130648834</v>
      </c>
      <c r="T15" s="256">
        <f t="shared" si="6"/>
        <v>41.603046377482748</v>
      </c>
      <c r="U15" s="256">
        <f t="shared" si="6"/>
        <v>51.212146308286712</v>
      </c>
      <c r="V15" s="256">
        <f t="shared" si="7"/>
        <v>41.776351937833546</v>
      </c>
      <c r="W15" s="256">
        <f t="shared" si="7"/>
        <v>43.392122693321362</v>
      </c>
      <c r="X15" s="256">
        <f t="shared" si="7"/>
        <v>27.862093160691341</v>
      </c>
      <c r="Y15" s="256">
        <f t="shared" si="7"/>
        <v>26.6031677634952</v>
      </c>
      <c r="Z15" s="256">
        <f t="shared" si="7"/>
        <v>27.862093160691341</v>
      </c>
      <c r="AA15" s="256">
        <f t="shared" si="7"/>
        <v>27.862093160691341</v>
      </c>
      <c r="AB15" s="256">
        <f t="shared" si="7"/>
        <v>27.862093160691341</v>
      </c>
      <c r="AC15" s="256">
        <f t="shared" si="7"/>
        <v>27.901471641180159</v>
      </c>
      <c r="AD15" s="256">
        <f t="shared" si="7"/>
        <v>46.317407248999601</v>
      </c>
      <c r="AE15" s="256">
        <f t="shared" si="7"/>
        <v>32.613895414568304</v>
      </c>
      <c r="AF15" s="256">
        <f t="shared" si="7"/>
        <v>42.851137768807227</v>
      </c>
      <c r="AG15" s="87"/>
    </row>
    <row r="16" spans="1:38">
      <c r="A16" s="145" t="s">
        <v>312</v>
      </c>
      <c r="B16" s="125" t="str">
        <f t="shared" si="4"/>
        <v>9030-01000</v>
      </c>
      <c r="C16" s="286" t="str">
        <f t="shared" si="5"/>
        <v>9030</v>
      </c>
      <c r="D16" s="256">
        <f>SUM($F16:K16)</f>
        <v>422678.26</v>
      </c>
      <c r="E16" s="287">
        <f t="shared" si="8"/>
        <v>0.23691905533098373</v>
      </c>
      <c r="F16" s="258">
        <f>'Div 91 history'!B16</f>
        <v>78348.44</v>
      </c>
      <c r="G16" s="258">
        <f>'Div 91 history'!C16</f>
        <v>57686.060000000005</v>
      </c>
      <c r="H16" s="258">
        <f>'Div 91 history'!D16</f>
        <v>93680.83</v>
      </c>
      <c r="I16" s="258">
        <f>'Div 91 history'!E16</f>
        <v>68640.069999999992</v>
      </c>
      <c r="J16" s="258">
        <f>'Div 91 history'!F16</f>
        <v>68118.44</v>
      </c>
      <c r="K16" s="258">
        <f>'Div 91 history'!G16</f>
        <v>56204.42</v>
      </c>
      <c r="L16" s="256">
        <f t="shared" si="6"/>
        <v>46252.792664714376</v>
      </c>
      <c r="M16" s="256">
        <f t="shared" si="6"/>
        <v>44162.898878162581</v>
      </c>
      <c r="N16" s="256">
        <f t="shared" si="6"/>
        <v>46252.792664714376</v>
      </c>
      <c r="O16" s="256">
        <f t="shared" si="6"/>
        <v>46252.792664714376</v>
      </c>
      <c r="P16" s="256">
        <f t="shared" si="6"/>
        <v>46252.792664714376</v>
      </c>
      <c r="Q16" s="256">
        <f t="shared" si="6"/>
        <v>46318.163370461298</v>
      </c>
      <c r="R16" s="256">
        <f t="shared" si="6"/>
        <v>76889.752033330733</v>
      </c>
      <c r="S16" s="256">
        <f t="shared" si="6"/>
        <v>54141.077409321122</v>
      </c>
      <c r="T16" s="256">
        <f t="shared" si="6"/>
        <v>71135.530960896882</v>
      </c>
      <c r="U16" s="256">
        <f t="shared" si="6"/>
        <v>87565.780309272057</v>
      </c>
      <c r="V16" s="256">
        <f t="shared" si="7"/>
        <v>71431.859814850774</v>
      </c>
      <c r="W16" s="256">
        <f t="shared" si="7"/>
        <v>74194.607272328416</v>
      </c>
      <c r="X16" s="256">
        <f t="shared" si="7"/>
        <v>47640.376444655813</v>
      </c>
      <c r="Y16" s="256">
        <f t="shared" si="7"/>
        <v>45487.78584450746</v>
      </c>
      <c r="Z16" s="256">
        <f t="shared" si="7"/>
        <v>47640.376444655813</v>
      </c>
      <c r="AA16" s="256">
        <f t="shared" si="7"/>
        <v>47640.376444655813</v>
      </c>
      <c r="AB16" s="256">
        <f t="shared" si="7"/>
        <v>47640.376444655813</v>
      </c>
      <c r="AC16" s="256">
        <f t="shared" si="7"/>
        <v>47707.708271575138</v>
      </c>
      <c r="AD16" s="256">
        <f t="shared" si="7"/>
        <v>79196.444594330664</v>
      </c>
      <c r="AE16" s="256">
        <f t="shared" si="7"/>
        <v>55765.309731600762</v>
      </c>
      <c r="AF16" s="256">
        <f t="shared" si="7"/>
        <v>73269.596889723791</v>
      </c>
      <c r="AG16" s="87"/>
    </row>
    <row r="17" spans="1:33">
      <c r="A17" s="145" t="s">
        <v>322</v>
      </c>
      <c r="B17" s="125" t="str">
        <f t="shared" si="4"/>
        <v>9090-01000</v>
      </c>
      <c r="C17" s="286" t="str">
        <f t="shared" si="5"/>
        <v>9090</v>
      </c>
      <c r="D17" s="256">
        <f>SUM($F17:K17)</f>
        <v>81784.160000000003</v>
      </c>
      <c r="E17" s="287">
        <f t="shared" si="8"/>
        <v>4.5841548435062704E-2</v>
      </c>
      <c r="F17" s="258">
        <f>'Div 91 history'!B17</f>
        <v>26611.16</v>
      </c>
      <c r="G17" s="258">
        <f>'Div 91 history'!C17</f>
        <v>-1777.32</v>
      </c>
      <c r="H17" s="258">
        <f>'Div 91 history'!D17</f>
        <v>19313.849999999999</v>
      </c>
      <c r="I17" s="258">
        <f>'Div 91 history'!E17</f>
        <v>12533.63</v>
      </c>
      <c r="J17" s="258">
        <f>'Div 91 history'!F17</f>
        <v>12551.42</v>
      </c>
      <c r="K17" s="258">
        <f>'Div 91 history'!G17</f>
        <v>12551.42</v>
      </c>
      <c r="L17" s="256">
        <f t="shared" si="6"/>
        <v>8949.4685526003323</v>
      </c>
      <c r="M17" s="256">
        <f t="shared" si="6"/>
        <v>8545.094294453349</v>
      </c>
      <c r="N17" s="256">
        <f t="shared" si="6"/>
        <v>8949.4685526003323</v>
      </c>
      <c r="O17" s="256">
        <f t="shared" si="6"/>
        <v>8949.4685526003323</v>
      </c>
      <c r="P17" s="256">
        <f t="shared" si="6"/>
        <v>8949.4685526003323</v>
      </c>
      <c r="Q17" s="256">
        <f t="shared" si="6"/>
        <v>8962.1171526445341</v>
      </c>
      <c r="R17" s="256">
        <f t="shared" si="6"/>
        <v>14877.424220148552</v>
      </c>
      <c r="S17" s="256">
        <f t="shared" si="6"/>
        <v>10475.775445409245</v>
      </c>
      <c r="T17" s="256">
        <f t="shared" si="6"/>
        <v>13764.038031648339</v>
      </c>
      <c r="U17" s="256">
        <f t="shared" si="6"/>
        <v>16943.132555098422</v>
      </c>
      <c r="V17" s="256">
        <f t="shared" si="7"/>
        <v>13821.374802184826</v>
      </c>
      <c r="W17" s="256">
        <f t="shared" si="7"/>
        <v>14355.939745510619</v>
      </c>
      <c r="X17" s="256">
        <f t="shared" si="7"/>
        <v>9217.9526091783428</v>
      </c>
      <c r="Y17" s="256">
        <f t="shared" si="7"/>
        <v>8801.4471232869491</v>
      </c>
      <c r="Z17" s="256">
        <f t="shared" si="7"/>
        <v>9217.9526091783428</v>
      </c>
      <c r="AA17" s="256">
        <f t="shared" si="7"/>
        <v>9217.9526091783428</v>
      </c>
      <c r="AB17" s="256">
        <f t="shared" si="7"/>
        <v>9217.9526091783428</v>
      </c>
      <c r="AC17" s="256">
        <f t="shared" si="7"/>
        <v>9230.9806672238701</v>
      </c>
      <c r="AD17" s="256">
        <f t="shared" si="7"/>
        <v>15323.746946753008</v>
      </c>
      <c r="AE17" s="256">
        <f t="shared" si="7"/>
        <v>10790.048708771523</v>
      </c>
      <c r="AF17" s="256">
        <f t="shared" si="7"/>
        <v>14176.959172597788</v>
      </c>
      <c r="AG17" s="87"/>
    </row>
    <row r="18" spans="1:33">
      <c r="A18" s="145" t="s">
        <v>315</v>
      </c>
      <c r="B18" s="125" t="str">
        <f t="shared" si="4"/>
        <v>9110-01000</v>
      </c>
      <c r="C18" s="286" t="str">
        <f t="shared" si="5"/>
        <v>9110</v>
      </c>
      <c r="D18" s="256">
        <f>SUM($F18:K18)</f>
        <v>59124.420000000006</v>
      </c>
      <c r="E18" s="287">
        <f t="shared" si="8"/>
        <v>3.3140341150719045E-2</v>
      </c>
      <c r="F18" s="258">
        <f>'Div 91 history'!B18</f>
        <v>8981.86</v>
      </c>
      <c r="G18" s="258">
        <f>'Div 91 history'!C18</f>
        <v>9082.26</v>
      </c>
      <c r="H18" s="258">
        <f>'Div 91 history'!D18</f>
        <v>13623.39</v>
      </c>
      <c r="I18" s="258">
        <f>'Div 91 history'!E18</f>
        <v>9082.26</v>
      </c>
      <c r="J18" s="258">
        <f>'Div 91 history'!F18</f>
        <v>9082.26</v>
      </c>
      <c r="K18" s="258">
        <f>'Div 91 history'!G18</f>
        <v>9272.39</v>
      </c>
      <c r="L18" s="256">
        <f t="shared" si="6"/>
        <v>6469.8608811380382</v>
      </c>
      <c r="M18" s="256">
        <f t="shared" si="6"/>
        <v>6177.5256236031955</v>
      </c>
      <c r="N18" s="256">
        <f t="shared" si="6"/>
        <v>6469.8608811380382</v>
      </c>
      <c r="O18" s="256">
        <f t="shared" si="6"/>
        <v>6469.8608811380382</v>
      </c>
      <c r="P18" s="256">
        <f t="shared" si="6"/>
        <v>6469.8608811380382</v>
      </c>
      <c r="Q18" s="256">
        <f t="shared" si="6"/>
        <v>6479.0049640683437</v>
      </c>
      <c r="R18" s="256">
        <f t="shared" si="6"/>
        <v>10755.372166324574</v>
      </c>
      <c r="S18" s="256">
        <f t="shared" si="6"/>
        <v>7573.2776036345349</v>
      </c>
      <c r="T18" s="256">
        <f t="shared" si="6"/>
        <v>9950.469204295181</v>
      </c>
      <c r="U18" s="256">
        <f t="shared" si="6"/>
        <v>12248.739674080072</v>
      </c>
      <c r="V18" s="256">
        <f t="shared" si="7"/>
        <v>9991.919814078823</v>
      </c>
      <c r="W18" s="256">
        <f t="shared" si="7"/>
        <v>10378.374137586827</v>
      </c>
      <c r="X18" s="256">
        <f t="shared" si="7"/>
        <v>6663.9567075721789</v>
      </c>
      <c r="Y18" s="256">
        <f t="shared" si="7"/>
        <v>6362.8513923112914</v>
      </c>
      <c r="Z18" s="256">
        <f t="shared" si="7"/>
        <v>6663.9567075721789</v>
      </c>
      <c r="AA18" s="256">
        <f t="shared" si="7"/>
        <v>6663.9567075721789</v>
      </c>
      <c r="AB18" s="256">
        <f t="shared" si="7"/>
        <v>6663.9567075721789</v>
      </c>
      <c r="AC18" s="256">
        <f t="shared" si="7"/>
        <v>6673.375112990394</v>
      </c>
      <c r="AD18" s="256">
        <f t="shared" si="7"/>
        <v>11078.033331314311</v>
      </c>
      <c r="AE18" s="256">
        <f t="shared" si="7"/>
        <v>7800.475931743571</v>
      </c>
      <c r="AF18" s="256">
        <f t="shared" si="7"/>
        <v>10248.983280424036</v>
      </c>
      <c r="AG18" s="87"/>
    </row>
    <row r="19" spans="1:33">
      <c r="A19" s="145" t="s">
        <v>325</v>
      </c>
      <c r="B19" s="125" t="str">
        <f t="shared" si="4"/>
        <v>8570-01000</v>
      </c>
      <c r="C19" s="286" t="str">
        <f t="shared" si="5"/>
        <v>8570</v>
      </c>
      <c r="D19" s="256">
        <f>SUM($F19:K19)</f>
        <v>55.06</v>
      </c>
      <c r="E19" s="287">
        <f t="shared" si="8"/>
        <v>3.0862157865710823E-5</v>
      </c>
      <c r="F19" s="258">
        <f>'Div 91 history'!B19</f>
        <v>0</v>
      </c>
      <c r="G19" s="258">
        <f>'Div 91 history'!C19</f>
        <v>55.06</v>
      </c>
      <c r="H19" s="258">
        <f>'Div 91 history'!D19</f>
        <v>0</v>
      </c>
      <c r="I19" s="258">
        <f>'Div 91 history'!E19</f>
        <v>0</v>
      </c>
      <c r="J19" s="258">
        <f>'Div 91 history'!F19</f>
        <v>0</v>
      </c>
      <c r="K19" s="258">
        <f>'Div 91 history'!G19</f>
        <v>0</v>
      </c>
      <c r="L19" s="256">
        <f t="shared" si="6"/>
        <v>6.0250999521933624</v>
      </c>
      <c r="M19" s="256">
        <f t="shared" si="6"/>
        <v>5.7528608455794048</v>
      </c>
      <c r="N19" s="256">
        <f t="shared" si="6"/>
        <v>6.0250999521933624</v>
      </c>
      <c r="O19" s="256">
        <f t="shared" si="6"/>
        <v>6.0250999521933624</v>
      </c>
      <c r="P19" s="256">
        <f t="shared" si="6"/>
        <v>6.0250999521933624</v>
      </c>
      <c r="Q19" s="256">
        <f t="shared" si="6"/>
        <v>6.033615438791669</v>
      </c>
      <c r="R19" s="256">
        <f t="shared" si="6"/>
        <v>10.016010160908655</v>
      </c>
      <c r="S19" s="256">
        <f t="shared" si="6"/>
        <v>7.0526639391323824</v>
      </c>
      <c r="T19" s="256">
        <f t="shared" si="6"/>
        <v>9.2664390515542081</v>
      </c>
      <c r="U19" s="256">
        <f t="shared" si="6"/>
        <v>11.40671834843959</v>
      </c>
      <c r="V19" s="256">
        <f t="shared" si="7"/>
        <v>9.3050402010401108</v>
      </c>
      <c r="W19" s="256">
        <f t="shared" si="7"/>
        <v>9.6649282989250569</v>
      </c>
      <c r="X19" s="256">
        <f t="shared" si="7"/>
        <v>6.2058529507591631</v>
      </c>
      <c r="Y19" s="256">
        <f t="shared" si="7"/>
        <v>5.925446670946787</v>
      </c>
      <c r="Z19" s="256">
        <f t="shared" si="7"/>
        <v>6.2058529507591631</v>
      </c>
      <c r="AA19" s="256">
        <f t="shared" si="7"/>
        <v>6.2058529507591631</v>
      </c>
      <c r="AB19" s="256">
        <f t="shared" si="7"/>
        <v>6.2058529507591631</v>
      </c>
      <c r="AC19" s="256">
        <f t="shared" si="7"/>
        <v>6.2146239019554192</v>
      </c>
      <c r="AD19" s="256">
        <f t="shared" si="7"/>
        <v>10.316490465735916</v>
      </c>
      <c r="AE19" s="256">
        <f t="shared" si="7"/>
        <v>7.2642438573063544</v>
      </c>
      <c r="AF19" s="256">
        <f t="shared" si="7"/>
        <v>9.5444322231008325</v>
      </c>
      <c r="AG19" s="87"/>
    </row>
    <row r="20" spans="1:33">
      <c r="A20" s="145" t="s">
        <v>317</v>
      </c>
      <c r="B20" s="125" t="str">
        <f t="shared" si="4"/>
        <v>8700-01000</v>
      </c>
      <c r="C20" s="286" t="str">
        <f t="shared" si="5"/>
        <v>8700</v>
      </c>
      <c r="D20" s="256">
        <f>SUM($F20:K20)</f>
        <v>704720.04</v>
      </c>
      <c r="E20" s="287">
        <f t="shared" si="8"/>
        <v>0.39500873820577637</v>
      </c>
      <c r="F20" s="258">
        <f>'Div 91 history'!B20</f>
        <v>102516.40000000001</v>
      </c>
      <c r="G20" s="258">
        <f>'Div 91 history'!C20</f>
        <v>107652.69</v>
      </c>
      <c r="H20" s="258">
        <f>'Div 91 history'!D20</f>
        <v>163221.75</v>
      </c>
      <c r="I20" s="258">
        <f>'Div 91 history'!E20</f>
        <v>107914.14</v>
      </c>
      <c r="J20" s="258">
        <f>'Div 91 history'!F20</f>
        <v>111379.37000000001</v>
      </c>
      <c r="K20" s="258">
        <f>'Div 91 history'!G20</f>
        <v>112035.68999999999</v>
      </c>
      <c r="L20" s="256">
        <f t="shared" ref="L20:U29" si="9">$E20*L$49</f>
        <v>77116.031226184248</v>
      </c>
      <c r="M20" s="256">
        <f t="shared" si="9"/>
        <v>73631.607795335134</v>
      </c>
      <c r="N20" s="256">
        <f t="shared" si="9"/>
        <v>77116.031226184248</v>
      </c>
      <c r="O20" s="256">
        <f t="shared" si="9"/>
        <v>77116.031226184248</v>
      </c>
      <c r="P20" s="256">
        <f t="shared" si="9"/>
        <v>77116.031226184248</v>
      </c>
      <c r="Q20" s="256">
        <f t="shared" si="9"/>
        <v>77225.022037229981</v>
      </c>
      <c r="R20" s="256">
        <f t="shared" si="9"/>
        <v>128196.20561634497</v>
      </c>
      <c r="S20" s="256">
        <f t="shared" si="9"/>
        <v>90267.955199635486</v>
      </c>
      <c r="T20" s="256">
        <f t="shared" si="9"/>
        <v>118602.34833034586</v>
      </c>
      <c r="U20" s="256">
        <f t="shared" si="9"/>
        <v>145996.05904070253</v>
      </c>
      <c r="V20" s="256">
        <f t="shared" ref="V20:AF29" si="10">$E20*V$49</f>
        <v>119096.40942024328</v>
      </c>
      <c r="W20" s="256">
        <f t="shared" si="10"/>
        <v>123702.6635927279</v>
      </c>
      <c r="X20" s="256">
        <f t="shared" si="10"/>
        <v>79429.512162969782</v>
      </c>
      <c r="Y20" s="256">
        <f t="shared" si="10"/>
        <v>75840.556029195184</v>
      </c>
      <c r="Z20" s="256">
        <f t="shared" si="10"/>
        <v>79429.512162969782</v>
      </c>
      <c r="AA20" s="256">
        <f t="shared" si="10"/>
        <v>79429.512162969782</v>
      </c>
      <c r="AB20" s="256">
        <f t="shared" si="10"/>
        <v>79429.512162969782</v>
      </c>
      <c r="AC20" s="256">
        <f t="shared" si="10"/>
        <v>79541.772698346875</v>
      </c>
      <c r="AD20" s="256">
        <f t="shared" si="10"/>
        <v>132042.09178483533</v>
      </c>
      <c r="AE20" s="256">
        <f t="shared" si="10"/>
        <v>92975.993855624562</v>
      </c>
      <c r="AF20" s="256">
        <f t="shared" si="10"/>
        <v>122160.41878025624</v>
      </c>
      <c r="AG20" s="87"/>
    </row>
    <row r="21" spans="1:33">
      <c r="A21" s="145" t="s">
        <v>327</v>
      </c>
      <c r="B21" s="125" t="str">
        <f t="shared" si="4"/>
        <v>8740-01000</v>
      </c>
      <c r="C21" s="286" t="str">
        <f t="shared" si="5"/>
        <v>8740</v>
      </c>
      <c r="D21" s="256">
        <f>SUM($F21:K21)</f>
        <v>25789.07</v>
      </c>
      <c r="E21" s="287">
        <f t="shared" si="8"/>
        <v>1.4455255167996131E-2</v>
      </c>
      <c r="F21" s="258">
        <f>'Div 91 history'!B21</f>
        <v>6994.91</v>
      </c>
      <c r="G21" s="258">
        <f>'Div 91 history'!C21</f>
        <v>5174.38</v>
      </c>
      <c r="H21" s="258">
        <f>'Div 91 history'!D21</f>
        <v>4485.3</v>
      </c>
      <c r="I21" s="258">
        <f>'Div 91 history'!E21</f>
        <v>3944.71</v>
      </c>
      <c r="J21" s="258">
        <f>'Div 91 history'!F21</f>
        <v>2323.6799999999998</v>
      </c>
      <c r="K21" s="258">
        <f>'Div 91 history'!G21</f>
        <v>2866.09</v>
      </c>
      <c r="L21" s="256">
        <f t="shared" si="9"/>
        <v>2822.0436691629366</v>
      </c>
      <c r="M21" s="256">
        <f t="shared" si="9"/>
        <v>2694.5319841428704</v>
      </c>
      <c r="N21" s="256">
        <f t="shared" si="9"/>
        <v>2822.0436691629366</v>
      </c>
      <c r="O21" s="256">
        <f t="shared" si="9"/>
        <v>2822.0436691629366</v>
      </c>
      <c r="P21" s="256">
        <f t="shared" si="9"/>
        <v>2822.0436691629366</v>
      </c>
      <c r="Q21" s="256">
        <f t="shared" si="9"/>
        <v>2826.0321631688898</v>
      </c>
      <c r="R21" s="256">
        <f t="shared" si="9"/>
        <v>4691.3110635740022</v>
      </c>
      <c r="S21" s="256">
        <f t="shared" si="9"/>
        <v>3303.3353434936566</v>
      </c>
      <c r="T21" s="256">
        <f t="shared" si="9"/>
        <v>4340.2260325329653</v>
      </c>
      <c r="U21" s="256">
        <f t="shared" si="9"/>
        <v>5342.6926617906456</v>
      </c>
      <c r="V21" s="256">
        <f t="shared" si="10"/>
        <v>4358.3060860413634</v>
      </c>
      <c r="W21" s="256">
        <f t="shared" si="10"/>
        <v>4526.8709125673668</v>
      </c>
      <c r="X21" s="256">
        <f t="shared" si="10"/>
        <v>2906.7049792378243</v>
      </c>
      <c r="Y21" s="256">
        <f t="shared" si="10"/>
        <v>2775.3679436671569</v>
      </c>
      <c r="Z21" s="256">
        <f t="shared" si="10"/>
        <v>2906.7049792378243</v>
      </c>
      <c r="AA21" s="256">
        <f t="shared" si="10"/>
        <v>2906.7049792378243</v>
      </c>
      <c r="AB21" s="256">
        <f t="shared" si="10"/>
        <v>2906.7049792378243</v>
      </c>
      <c r="AC21" s="256">
        <f t="shared" si="10"/>
        <v>2910.8131280639564</v>
      </c>
      <c r="AD21" s="256">
        <f t="shared" si="10"/>
        <v>4832.050395481222</v>
      </c>
      <c r="AE21" s="256">
        <f t="shared" si="10"/>
        <v>3402.4354037984667</v>
      </c>
      <c r="AF21" s="256">
        <f t="shared" si="10"/>
        <v>4470.4328135089536</v>
      </c>
      <c r="AG21" s="87"/>
    </row>
    <row r="22" spans="1:33">
      <c r="A22" s="145" t="s">
        <v>328</v>
      </c>
      <c r="B22" s="125" t="str">
        <f t="shared" si="4"/>
        <v>8750-01000</v>
      </c>
      <c r="C22" s="286" t="str">
        <f t="shared" si="5"/>
        <v>8750</v>
      </c>
      <c r="D22" s="256">
        <f>SUM($F22:K22)</f>
        <v>229950.4</v>
      </c>
      <c r="E22" s="287">
        <f t="shared" si="8"/>
        <v>0.12889149193758354</v>
      </c>
      <c r="F22" s="258">
        <f>'Div 91 history'!B22</f>
        <v>34526.11</v>
      </c>
      <c r="G22" s="258">
        <f>'Div 91 history'!C22</f>
        <v>32050.53</v>
      </c>
      <c r="H22" s="258">
        <f>'Div 91 history'!D22</f>
        <v>44511.33</v>
      </c>
      <c r="I22" s="258">
        <f>'Div 91 history'!E22</f>
        <v>36034.269999999997</v>
      </c>
      <c r="J22" s="258">
        <f>'Div 91 history'!F22</f>
        <v>45251.72</v>
      </c>
      <c r="K22" s="258">
        <f>'Div 91 history'!G22</f>
        <v>37576.44</v>
      </c>
      <c r="L22" s="256">
        <f t="shared" si="9"/>
        <v>25162.988449815555</v>
      </c>
      <c r="M22" s="256">
        <f t="shared" si="9"/>
        <v>24026.01984354018</v>
      </c>
      <c r="N22" s="256">
        <f t="shared" si="9"/>
        <v>25162.988449815555</v>
      </c>
      <c r="O22" s="256">
        <f t="shared" si="9"/>
        <v>25162.988449815555</v>
      </c>
      <c r="P22" s="256">
        <f t="shared" si="9"/>
        <v>25162.988449815555</v>
      </c>
      <c r="Q22" s="256">
        <f t="shared" si="9"/>
        <v>25198.552190270973</v>
      </c>
      <c r="R22" s="256">
        <f t="shared" si="9"/>
        <v>41830.467542771694</v>
      </c>
      <c r="S22" s="256">
        <f t="shared" si="9"/>
        <v>29454.46592570045</v>
      </c>
      <c r="T22" s="256">
        <f t="shared" si="9"/>
        <v>38699.988494015808</v>
      </c>
      <c r="U22" s="256">
        <f t="shared" si="9"/>
        <v>47638.566053596493</v>
      </c>
      <c r="V22" s="256">
        <f t="shared" si="10"/>
        <v>38861.20080358252</v>
      </c>
      <c r="W22" s="256">
        <f t="shared" si="10"/>
        <v>40364.223180333021</v>
      </c>
      <c r="X22" s="256">
        <f t="shared" si="10"/>
        <v>25917.878103310024</v>
      </c>
      <c r="Y22" s="256">
        <f t="shared" si="10"/>
        <v>24746.800438846385</v>
      </c>
      <c r="Z22" s="256">
        <f t="shared" si="10"/>
        <v>25917.878103310024</v>
      </c>
      <c r="AA22" s="256">
        <f t="shared" si="10"/>
        <v>25917.878103310024</v>
      </c>
      <c r="AB22" s="256">
        <f t="shared" si="10"/>
        <v>25917.878103310024</v>
      </c>
      <c r="AC22" s="256">
        <f t="shared" si="10"/>
        <v>25954.508755979103</v>
      </c>
      <c r="AD22" s="256">
        <f t="shared" si="10"/>
        <v>43085.381569054844</v>
      </c>
      <c r="AE22" s="256">
        <f t="shared" si="10"/>
        <v>30338.099903471466</v>
      </c>
      <c r="AF22" s="256">
        <f t="shared" si="10"/>
        <v>39860.988148836281</v>
      </c>
      <c r="AG22" s="87"/>
    </row>
    <row r="23" spans="1:33">
      <c r="A23" s="145" t="s">
        <v>329</v>
      </c>
      <c r="B23" s="125" t="str">
        <f t="shared" si="4"/>
        <v>8760-01000</v>
      </c>
      <c r="C23" s="286" t="str">
        <f t="shared" si="5"/>
        <v>8760</v>
      </c>
      <c r="D23" s="256">
        <f>SUM($F23:K23)</f>
        <v>71425.740000000005</v>
      </c>
      <c r="E23" s="287">
        <f t="shared" si="8"/>
        <v>4.0035460653018821E-2</v>
      </c>
      <c r="F23" s="258">
        <f>'Div 91 history'!B23</f>
        <v>14561.31</v>
      </c>
      <c r="G23" s="258">
        <f>'Div 91 history'!C23</f>
        <v>6956.24</v>
      </c>
      <c r="H23" s="258">
        <f>'Div 91 history'!D23</f>
        <v>9482.5499999999993</v>
      </c>
      <c r="I23" s="258">
        <f>'Div 91 history'!E23</f>
        <v>9542.84</v>
      </c>
      <c r="J23" s="258">
        <f>'Div 91 history'!F23</f>
        <v>15600.08</v>
      </c>
      <c r="K23" s="258">
        <f>'Div 91 history'!G23</f>
        <v>15282.72</v>
      </c>
      <c r="L23" s="256">
        <f t="shared" si="9"/>
        <v>7815.968446410744</v>
      </c>
      <c r="M23" s="256">
        <f t="shared" si="9"/>
        <v>7462.8104433805802</v>
      </c>
      <c r="N23" s="256">
        <f t="shared" si="9"/>
        <v>7815.968446410744</v>
      </c>
      <c r="O23" s="256">
        <f t="shared" si="9"/>
        <v>7815.968446410744</v>
      </c>
      <c r="P23" s="256">
        <f t="shared" si="9"/>
        <v>7815.968446410744</v>
      </c>
      <c r="Q23" s="256">
        <f t="shared" si="9"/>
        <v>7827.0150307141248</v>
      </c>
      <c r="R23" s="256">
        <f t="shared" si="9"/>
        <v>12993.115466589536</v>
      </c>
      <c r="S23" s="256">
        <f t="shared" si="9"/>
        <v>9148.9600585514963</v>
      </c>
      <c r="T23" s="256">
        <f t="shared" si="9"/>
        <v>12020.745848568062</v>
      </c>
      <c r="U23" s="256">
        <f t="shared" si="9"/>
        <v>14797.190319812487</v>
      </c>
      <c r="V23" s="256">
        <f t="shared" si="10"/>
        <v>12070.820597330887</v>
      </c>
      <c r="W23" s="256">
        <f t="shared" si="10"/>
        <v>12537.679909147539</v>
      </c>
      <c r="X23" s="256">
        <f t="shared" si="10"/>
        <v>8050.4474998030664</v>
      </c>
      <c r="Y23" s="256">
        <f t="shared" si="10"/>
        <v>7686.6947566819981</v>
      </c>
      <c r="Z23" s="256">
        <f t="shared" si="10"/>
        <v>8050.4474998030664</v>
      </c>
      <c r="AA23" s="256">
        <f t="shared" si="10"/>
        <v>8050.4474998030664</v>
      </c>
      <c r="AB23" s="256">
        <f t="shared" si="10"/>
        <v>8050.4474998030664</v>
      </c>
      <c r="AC23" s="256">
        <f t="shared" si="10"/>
        <v>8061.8254816355484</v>
      </c>
      <c r="AD23" s="256">
        <f t="shared" si="10"/>
        <v>13382.908930587222</v>
      </c>
      <c r="AE23" s="256">
        <f t="shared" si="10"/>
        <v>9423.4288603080422</v>
      </c>
      <c r="AF23" s="256">
        <f t="shared" si="10"/>
        <v>12381.368224025102</v>
      </c>
      <c r="AG23" s="87"/>
    </row>
    <row r="24" spans="1:33">
      <c r="A24" s="145" t="s">
        <v>331</v>
      </c>
      <c r="B24" s="125" t="str">
        <f t="shared" si="4"/>
        <v>8780-01000</v>
      </c>
      <c r="C24" s="286" t="str">
        <f t="shared" si="5"/>
        <v>8780</v>
      </c>
      <c r="D24" s="256">
        <f>SUM($F24:K24)</f>
        <v>708.62</v>
      </c>
      <c r="E24" s="287">
        <f t="shared" si="8"/>
        <v>3.9719473859062846E-4</v>
      </c>
      <c r="F24" s="258">
        <f>'Div 91 history'!B24</f>
        <v>0</v>
      </c>
      <c r="G24" s="258">
        <f>'Div 91 history'!C24</f>
        <v>454.11</v>
      </c>
      <c r="H24" s="258">
        <f>'Div 91 history'!D24</f>
        <v>192.71</v>
      </c>
      <c r="I24" s="258">
        <f>'Div 91 history'!E24</f>
        <v>0</v>
      </c>
      <c r="J24" s="258">
        <f>'Div 91 history'!F24</f>
        <v>0</v>
      </c>
      <c r="K24" s="258">
        <f>'Div 91 history'!G24</f>
        <v>61.8</v>
      </c>
      <c r="L24" s="256">
        <f t="shared" si="9"/>
        <v>77.542795643357437</v>
      </c>
      <c r="M24" s="256">
        <f t="shared" si="9"/>
        <v>74.039089218933483</v>
      </c>
      <c r="N24" s="256">
        <f t="shared" si="9"/>
        <v>77.542795643357437</v>
      </c>
      <c r="O24" s="256">
        <f t="shared" si="9"/>
        <v>77.542795643357437</v>
      </c>
      <c r="P24" s="256">
        <f t="shared" si="9"/>
        <v>77.542795643357437</v>
      </c>
      <c r="Q24" s="256">
        <f t="shared" si="9"/>
        <v>77.65238961562936</v>
      </c>
      <c r="R24" s="256">
        <f t="shared" si="9"/>
        <v>128.90565056707393</v>
      </c>
      <c r="S24" s="256">
        <f t="shared" si="9"/>
        <v>90.767503097493432</v>
      </c>
      <c r="T24" s="256">
        <f t="shared" si="9"/>
        <v>119.25870033985366</v>
      </c>
      <c r="U24" s="256">
        <f t="shared" si="9"/>
        <v>146.80400937288888</v>
      </c>
      <c r="V24" s="256">
        <f t="shared" si="10"/>
        <v>119.75549559137382</v>
      </c>
      <c r="W24" s="256">
        <f t="shared" si="10"/>
        <v>124.38724103131626</v>
      </c>
      <c r="X24" s="256">
        <f t="shared" si="10"/>
        <v>79.869079512658161</v>
      </c>
      <c r="Y24" s="256">
        <f t="shared" si="10"/>
        <v>76.2602618955015</v>
      </c>
      <c r="Z24" s="256">
        <f t="shared" si="10"/>
        <v>79.869079512658161</v>
      </c>
      <c r="AA24" s="256">
        <f t="shared" si="10"/>
        <v>79.869079512658161</v>
      </c>
      <c r="AB24" s="256">
        <f t="shared" si="10"/>
        <v>79.869079512658161</v>
      </c>
      <c r="AC24" s="256">
        <f t="shared" si="10"/>
        <v>79.981961304098235</v>
      </c>
      <c r="AD24" s="256">
        <f t="shared" si="10"/>
        <v>132.77282008408616</v>
      </c>
      <c r="AE24" s="256">
        <f t="shared" si="10"/>
        <v>93.490528190418246</v>
      </c>
      <c r="AF24" s="256">
        <f t="shared" si="10"/>
        <v>122.83646135004926</v>
      </c>
      <c r="AG24" s="87"/>
    </row>
    <row r="25" spans="1:33">
      <c r="A25" s="145" t="s">
        <v>321</v>
      </c>
      <c r="B25" s="125" t="str">
        <f t="shared" si="4"/>
        <v>8700-01001</v>
      </c>
      <c r="C25" s="286" t="str">
        <f t="shared" si="5"/>
        <v>8700</v>
      </c>
      <c r="D25" s="256">
        <f>SUM($F25:K25)</f>
        <v>1368940.47</v>
      </c>
      <c r="E25" s="287">
        <f t="shared" si="8"/>
        <v>0.76731668895569138</v>
      </c>
      <c r="F25" s="258">
        <f>'Div 91 history'!B25</f>
        <v>202091.43999999994</v>
      </c>
      <c r="G25" s="258">
        <f>'Div 91 history'!C25</f>
        <v>206240.83</v>
      </c>
      <c r="H25" s="258">
        <f>'Div 91 history'!D25</f>
        <v>314793.27</v>
      </c>
      <c r="I25" s="258">
        <f>'Div 91 history'!E25</f>
        <v>217200.26999999996</v>
      </c>
      <c r="J25" s="258">
        <f>'Div 91 history'!F25</f>
        <v>214385.65000000002</v>
      </c>
      <c r="K25" s="258">
        <f>'Div 91 history'!G25</f>
        <v>214229.01</v>
      </c>
      <c r="L25" s="256">
        <f t="shared" si="9"/>
        <v>149800.27534240027</v>
      </c>
      <c r="M25" s="256">
        <f t="shared" si="9"/>
        <v>143031.67507795256</v>
      </c>
      <c r="N25" s="256">
        <f t="shared" si="9"/>
        <v>149800.27534240027</v>
      </c>
      <c r="O25" s="256">
        <f t="shared" si="9"/>
        <v>149800.27534240027</v>
      </c>
      <c r="P25" s="256">
        <f t="shared" si="9"/>
        <v>149800.27534240027</v>
      </c>
      <c r="Q25" s="256">
        <f t="shared" si="9"/>
        <v>150011.99336321693</v>
      </c>
      <c r="R25" s="256">
        <f t="shared" si="9"/>
        <v>249025.09366507572</v>
      </c>
      <c r="S25" s="256">
        <f t="shared" si="9"/>
        <v>175348.29436229449</v>
      </c>
      <c r="T25" s="256">
        <f t="shared" si="9"/>
        <v>230388.72921287632</v>
      </c>
      <c r="U25" s="256">
        <f t="shared" si="9"/>
        <v>283601.8593728753</v>
      </c>
      <c r="V25" s="256">
        <f t="shared" si="10"/>
        <v>231348.4581580229</v>
      </c>
      <c r="W25" s="256">
        <f t="shared" si="10"/>
        <v>240296.24932885519</v>
      </c>
      <c r="X25" s="256">
        <f t="shared" si="10"/>
        <v>154294.28360267228</v>
      </c>
      <c r="Y25" s="256">
        <f t="shared" si="10"/>
        <v>147322.62533029114</v>
      </c>
      <c r="Z25" s="256">
        <f t="shared" si="10"/>
        <v>154294.28360267228</v>
      </c>
      <c r="AA25" s="256">
        <f t="shared" si="10"/>
        <v>154294.28360267228</v>
      </c>
      <c r="AB25" s="256">
        <f t="shared" si="10"/>
        <v>154294.28360267228</v>
      </c>
      <c r="AC25" s="256">
        <f t="shared" si="10"/>
        <v>154512.35316411342</v>
      </c>
      <c r="AD25" s="256">
        <f t="shared" si="10"/>
        <v>256495.846475028</v>
      </c>
      <c r="AE25" s="256">
        <f t="shared" si="10"/>
        <v>180608.74319316333</v>
      </c>
      <c r="AF25" s="256">
        <f t="shared" si="10"/>
        <v>237300.39108926259</v>
      </c>
      <c r="AG25" s="87"/>
    </row>
    <row r="26" spans="1:33">
      <c r="A26" s="145" t="s">
        <v>323</v>
      </c>
      <c r="B26" s="125" t="str">
        <f t="shared" si="4"/>
        <v>8700-01002</v>
      </c>
      <c r="C26" s="286" t="str">
        <f t="shared" si="5"/>
        <v>8700</v>
      </c>
      <c r="D26" s="256">
        <f>SUM($F26:K26)</f>
        <v>-1322982.1400000001</v>
      </c>
      <c r="E26" s="287">
        <f t="shared" si="8"/>
        <v>-0.7415561870358871</v>
      </c>
      <c r="F26" s="258">
        <f>'Div 91 history'!B26</f>
        <v>-198486.58000000002</v>
      </c>
      <c r="G26" s="258">
        <f>'Div 91 history'!C26</f>
        <v>-202088.06999999998</v>
      </c>
      <c r="H26" s="258">
        <f>'Div 91 history'!D26</f>
        <v>-302620.52</v>
      </c>
      <c r="I26" s="258">
        <f>'Div 91 history'!E26</f>
        <v>-202815.99</v>
      </c>
      <c r="J26" s="258">
        <f>'Div 91 history'!F26</f>
        <v>-206885.7</v>
      </c>
      <c r="K26" s="258">
        <f>'Div 91 history'!G26</f>
        <v>-210085.28</v>
      </c>
      <c r="L26" s="256">
        <f t="shared" si="9"/>
        <v>-144771.15198813428</v>
      </c>
      <c r="M26" s="256">
        <f t="shared" si="9"/>
        <v>-138229.78845998642</v>
      </c>
      <c r="N26" s="256">
        <f t="shared" si="9"/>
        <v>-144771.15198813428</v>
      </c>
      <c r="O26" s="256">
        <f t="shared" si="9"/>
        <v>-144771.15198813428</v>
      </c>
      <c r="P26" s="256">
        <f t="shared" si="9"/>
        <v>-144771.15198813428</v>
      </c>
      <c r="Q26" s="256">
        <f t="shared" si="9"/>
        <v>-144975.76217126122</v>
      </c>
      <c r="R26" s="256">
        <f t="shared" si="9"/>
        <v>-240664.77582529385</v>
      </c>
      <c r="S26" s="256">
        <f t="shared" si="9"/>
        <v>-169461.46805111133</v>
      </c>
      <c r="T26" s="256">
        <f t="shared" si="9"/>
        <v>-222654.07494741658</v>
      </c>
      <c r="U26" s="256">
        <f t="shared" si="9"/>
        <v>-274080.72377398977</v>
      </c>
      <c r="V26" s="256">
        <f t="shared" si="10"/>
        <v>-223581.58368975803</v>
      </c>
      <c r="W26" s="256">
        <f t="shared" si="10"/>
        <v>-232228.97791243068</v>
      </c>
      <c r="X26" s="256">
        <f t="shared" si="10"/>
        <v>-149114.28654777832</v>
      </c>
      <c r="Y26" s="256">
        <f t="shared" si="10"/>
        <v>-142376.68211378602</v>
      </c>
      <c r="Z26" s="256">
        <f t="shared" si="10"/>
        <v>-149114.28654777832</v>
      </c>
      <c r="AA26" s="256">
        <f t="shared" si="10"/>
        <v>-149114.28654777832</v>
      </c>
      <c r="AB26" s="256">
        <f t="shared" si="10"/>
        <v>-149114.28654777832</v>
      </c>
      <c r="AC26" s="256">
        <f t="shared" si="10"/>
        <v>-149325.03503639906</v>
      </c>
      <c r="AD26" s="256">
        <f t="shared" si="10"/>
        <v>-247884.71910005267</v>
      </c>
      <c r="AE26" s="256">
        <f t="shared" si="10"/>
        <v>-174545.31209264469</v>
      </c>
      <c r="AF26" s="256">
        <f t="shared" si="10"/>
        <v>-229333.69719583908</v>
      </c>
      <c r="AG26" s="87"/>
    </row>
    <row r="27" spans="1:33">
      <c r="A27" s="145" t="s">
        <v>1082</v>
      </c>
      <c r="B27" s="125" t="str">
        <f t="shared" si="4"/>
        <v>8740-01006</v>
      </c>
      <c r="C27" s="286" t="str">
        <f t="shared" si="5"/>
        <v>8740</v>
      </c>
      <c r="D27" s="256">
        <f>SUM($F27:K27)</f>
        <v>331.25</v>
      </c>
      <c r="E27" s="287">
        <f t="shared" si="8"/>
        <v>1.8567180880887596E-4</v>
      </c>
      <c r="F27" s="258">
        <f>'Div 91 history'!B27</f>
        <v>0</v>
      </c>
      <c r="G27" s="258">
        <f>'Div 91 history'!C27</f>
        <v>0</v>
      </c>
      <c r="H27" s="258">
        <f>'Div 91 history'!D27</f>
        <v>0</v>
      </c>
      <c r="I27" s="258">
        <f>'Div 91 history'!E27</f>
        <v>331.25</v>
      </c>
      <c r="J27" s="258">
        <f>'Div 91 history'!F27</f>
        <v>0</v>
      </c>
      <c r="K27" s="258">
        <f>'Div 91 history'!G27</f>
        <v>0</v>
      </c>
      <c r="L27" s="256">
        <f t="shared" si="9"/>
        <v>36.247990540574854</v>
      </c>
      <c r="M27" s="256">
        <f t="shared" si="9"/>
        <v>34.610155377736611</v>
      </c>
      <c r="N27" s="256">
        <f t="shared" si="9"/>
        <v>36.247990540574854</v>
      </c>
      <c r="O27" s="256">
        <f t="shared" si="9"/>
        <v>36.247990540574854</v>
      </c>
      <c r="P27" s="256">
        <f t="shared" si="9"/>
        <v>36.247990540574854</v>
      </c>
      <c r="Q27" s="256">
        <f t="shared" si="9"/>
        <v>36.299221106061395</v>
      </c>
      <c r="R27" s="256">
        <f t="shared" si="9"/>
        <v>60.257961601906871</v>
      </c>
      <c r="S27" s="256">
        <f t="shared" si="9"/>
        <v>42.429984196106098</v>
      </c>
      <c r="T27" s="256">
        <f t="shared" si="9"/>
        <v>55.748418740053239</v>
      </c>
      <c r="U27" s="256">
        <f t="shared" si="9"/>
        <v>68.624690390857509</v>
      </c>
      <c r="V27" s="256">
        <f t="shared" si="10"/>
        <v>55.98064959307186</v>
      </c>
      <c r="W27" s="256">
        <f t="shared" si="10"/>
        <v>58.145795478004452</v>
      </c>
      <c r="X27" s="256">
        <f t="shared" si="10"/>
        <v>37.335430256792101</v>
      </c>
      <c r="Y27" s="256">
        <f t="shared" si="10"/>
        <v>35.648460039068709</v>
      </c>
      <c r="Z27" s="256">
        <f t="shared" si="10"/>
        <v>37.335430256792101</v>
      </c>
      <c r="AA27" s="256">
        <f t="shared" si="10"/>
        <v>37.335430256792101</v>
      </c>
      <c r="AB27" s="256">
        <f t="shared" si="10"/>
        <v>37.335430256792101</v>
      </c>
      <c r="AC27" s="256">
        <f t="shared" si="10"/>
        <v>37.388197739243239</v>
      </c>
      <c r="AD27" s="256">
        <f t="shared" si="10"/>
        <v>62.065700449964076</v>
      </c>
      <c r="AE27" s="256">
        <f t="shared" si="10"/>
        <v>43.702883721989281</v>
      </c>
      <c r="AF27" s="256">
        <f t="shared" si="10"/>
        <v>57.420871302254831</v>
      </c>
      <c r="AG27" s="87"/>
    </row>
    <row r="28" spans="1:33">
      <c r="A28" s="145" t="s">
        <v>326</v>
      </c>
      <c r="B28" s="125" t="str">
        <f t="shared" si="4"/>
        <v>8700-01006</v>
      </c>
      <c r="C28" s="286" t="str">
        <f t="shared" si="5"/>
        <v>8700</v>
      </c>
      <c r="D28" s="256">
        <f>SUM($F28:K28)</f>
        <v>134.55000000000001</v>
      </c>
      <c r="E28" s="287">
        <f t="shared" si="8"/>
        <v>7.5417786793160042E-5</v>
      </c>
      <c r="F28" s="258">
        <f>'Div 91 history'!B28</f>
        <v>0</v>
      </c>
      <c r="G28" s="258">
        <f>'Div 91 history'!C28</f>
        <v>0</v>
      </c>
      <c r="H28" s="258">
        <f>'Div 91 history'!D28</f>
        <v>134.55000000000001</v>
      </c>
      <c r="I28" s="258">
        <f>'Div 91 history'!E28</f>
        <v>0</v>
      </c>
      <c r="J28" s="258">
        <f>'Div 91 history'!F28</f>
        <v>0</v>
      </c>
      <c r="K28" s="258">
        <f>'Div 91 history'!G28</f>
        <v>0</v>
      </c>
      <c r="L28" s="256">
        <f t="shared" si="9"/>
        <v>14.723523402971615</v>
      </c>
      <c r="M28" s="256">
        <f t="shared" si="9"/>
        <v>14.058253301356867</v>
      </c>
      <c r="N28" s="256">
        <f t="shared" si="9"/>
        <v>14.723523402971615</v>
      </c>
      <c r="O28" s="256">
        <f t="shared" si="9"/>
        <v>14.723523402971615</v>
      </c>
      <c r="P28" s="256">
        <f t="shared" si="9"/>
        <v>14.723523402971615</v>
      </c>
      <c r="Q28" s="256">
        <f t="shared" si="9"/>
        <v>14.744332678703582</v>
      </c>
      <c r="R28" s="256">
        <f t="shared" si="9"/>
        <v>24.476101837091534</v>
      </c>
      <c r="S28" s="256">
        <f t="shared" si="9"/>
        <v>17.234579241014568</v>
      </c>
      <c r="T28" s="256">
        <f t="shared" si="9"/>
        <v>22.644376578035214</v>
      </c>
      <c r="U28" s="256">
        <f t="shared" si="9"/>
        <v>27.874572353478879</v>
      </c>
      <c r="V28" s="256">
        <f t="shared" si="10"/>
        <v>22.738706121502851</v>
      </c>
      <c r="W28" s="256">
        <f t="shared" si="10"/>
        <v>23.61816386887698</v>
      </c>
      <c r="X28" s="256">
        <f t="shared" si="10"/>
        <v>15.165229105060762</v>
      </c>
      <c r="Y28" s="256">
        <f t="shared" si="10"/>
        <v>14.480000900397572</v>
      </c>
      <c r="Z28" s="256">
        <f t="shared" si="10"/>
        <v>15.165229105060762</v>
      </c>
      <c r="AA28" s="256">
        <f t="shared" si="10"/>
        <v>15.165229105060762</v>
      </c>
      <c r="AB28" s="256">
        <f t="shared" si="10"/>
        <v>15.165229105060762</v>
      </c>
      <c r="AC28" s="256">
        <f t="shared" si="10"/>
        <v>15.186662659064689</v>
      </c>
      <c r="AD28" s="256">
        <f t="shared" si="10"/>
        <v>25.210384892204278</v>
      </c>
      <c r="AE28" s="256">
        <f t="shared" si="10"/>
        <v>17.751616618245009</v>
      </c>
      <c r="AF28" s="256">
        <f t="shared" si="10"/>
        <v>23.323707875376268</v>
      </c>
      <c r="AG28" s="87"/>
    </row>
    <row r="29" spans="1:33">
      <c r="A29" s="145" t="s">
        <v>337</v>
      </c>
      <c r="B29" s="125" t="str">
        <f t="shared" si="4"/>
        <v>8740-01008</v>
      </c>
      <c r="C29" s="286" t="str">
        <f t="shared" si="5"/>
        <v>8740</v>
      </c>
      <c r="D29" s="256">
        <f>SUM($F29:K29)</f>
        <v>-314.06999999999994</v>
      </c>
      <c r="E29" s="287">
        <f t="shared" si="8"/>
        <v>-1.7604209809087899E-4</v>
      </c>
      <c r="F29" s="258">
        <f>'Div 91 history'!B29</f>
        <v>2036.95</v>
      </c>
      <c r="G29" s="258">
        <f>'Div 91 history'!C29</f>
        <v>-651.54999999999995</v>
      </c>
      <c r="H29" s="258">
        <f>'Div 91 history'!D29</f>
        <v>-2247.87</v>
      </c>
      <c r="I29" s="258">
        <f>'Div 91 history'!E29</f>
        <v>305.33</v>
      </c>
      <c r="J29" s="258">
        <f>'Div 91 history'!F29</f>
        <v>-322.45</v>
      </c>
      <c r="K29" s="258">
        <f>'Div 91 history'!G29</f>
        <v>565.52</v>
      </c>
      <c r="L29" s="256">
        <f t="shared" si="9"/>
        <v>-34.368019287783675</v>
      </c>
      <c r="M29" s="256">
        <f t="shared" si="9"/>
        <v>-32.81512905505128</v>
      </c>
      <c r="N29" s="256">
        <f t="shared" si="9"/>
        <v>-34.368019287783675</v>
      </c>
      <c r="O29" s="256">
        <f t="shared" si="9"/>
        <v>-34.368019287783675</v>
      </c>
      <c r="P29" s="256">
        <f t="shared" si="9"/>
        <v>-34.368019287783675</v>
      </c>
      <c r="Q29" s="256">
        <f t="shared" si="9"/>
        <v>-34.416592823488905</v>
      </c>
      <c r="R29" s="256">
        <f t="shared" si="9"/>
        <v>-57.132733585844193</v>
      </c>
      <c r="S29" s="256">
        <f t="shared" si="9"/>
        <v>-40.22938909123333</v>
      </c>
      <c r="T29" s="256">
        <f t="shared" si="9"/>
        <v>-52.857074335663448</v>
      </c>
      <c r="U29" s="256">
        <f t="shared" si="9"/>
        <v>-65.065529089982235</v>
      </c>
      <c r="V29" s="256">
        <f t="shared" si="10"/>
        <v>-53.077260732667398</v>
      </c>
      <c r="W29" s="256">
        <f t="shared" si="10"/>
        <v>-55.130113164609376</v>
      </c>
      <c r="X29" s="256">
        <f t="shared" si="10"/>
        <v>-35.399059866417183</v>
      </c>
      <c r="Y29" s="256">
        <f t="shared" si="10"/>
        <v>-33.799582926702818</v>
      </c>
      <c r="Z29" s="256">
        <f t="shared" si="10"/>
        <v>-35.399059866417183</v>
      </c>
      <c r="AA29" s="256">
        <f t="shared" si="10"/>
        <v>-35.399059866417183</v>
      </c>
      <c r="AB29" s="256">
        <f t="shared" si="10"/>
        <v>-35.399059866417183</v>
      </c>
      <c r="AC29" s="256">
        <f t="shared" si="10"/>
        <v>-35.449090608193572</v>
      </c>
      <c r="AD29" s="256">
        <f t="shared" si="10"/>
        <v>-58.846715593419511</v>
      </c>
      <c r="AE29" s="256">
        <f t="shared" si="10"/>
        <v>-41.436270763970327</v>
      </c>
      <c r="AF29" s="256">
        <f t="shared" si="10"/>
        <v>-54.44278656573335</v>
      </c>
      <c r="AG29" s="87"/>
    </row>
    <row r="30" spans="1:33">
      <c r="A30" s="145" t="s">
        <v>338</v>
      </c>
      <c r="B30" s="125" t="str">
        <f t="shared" si="4"/>
        <v>8750-01008</v>
      </c>
      <c r="C30" s="286" t="str">
        <f t="shared" si="5"/>
        <v>8750</v>
      </c>
      <c r="D30" s="256">
        <f>SUM($F30:K30)</f>
        <v>1166.119999999999</v>
      </c>
      <c r="E30" s="287">
        <f t="shared" si="8"/>
        <v>6.5363202924741506E-4</v>
      </c>
      <c r="F30" s="258">
        <f>'Div 91 history'!B30</f>
        <v>3398.6</v>
      </c>
      <c r="G30" s="258">
        <f>'Div 91 history'!C30</f>
        <v>364.73</v>
      </c>
      <c r="H30" s="258">
        <f>'Div 91 history'!D30</f>
        <v>-11692.95</v>
      </c>
      <c r="I30" s="258">
        <f>'Div 91 history'!E30</f>
        <v>3073.73</v>
      </c>
      <c r="J30" s="258">
        <f>'Div 91 history'!F30</f>
        <v>2304.36</v>
      </c>
      <c r="K30" s="258">
        <f>'Div 91 history'!G30</f>
        <v>3717.65</v>
      </c>
      <c r="L30" s="256">
        <f t="shared" ref="L30:U39" si="11">$E30*L$49</f>
        <v>127.60605805033995</v>
      </c>
      <c r="M30" s="256">
        <f t="shared" si="11"/>
        <v>121.8402849481847</v>
      </c>
      <c r="N30" s="256">
        <f t="shared" si="11"/>
        <v>127.60605805033995</v>
      </c>
      <c r="O30" s="256">
        <f t="shared" si="11"/>
        <v>127.60605805033995</v>
      </c>
      <c r="P30" s="256">
        <f t="shared" si="11"/>
        <v>127.60605805033995</v>
      </c>
      <c r="Q30" s="256">
        <f t="shared" si="11"/>
        <v>127.78640819984989</v>
      </c>
      <c r="R30" s="256">
        <f t="shared" si="11"/>
        <v>212.12985413800928</v>
      </c>
      <c r="S30" s="256">
        <f t="shared" si="11"/>
        <v>149.36891523249267</v>
      </c>
      <c r="T30" s="256">
        <f t="shared" si="11"/>
        <v>196.25462961856852</v>
      </c>
      <c r="U30" s="256">
        <f t="shared" si="11"/>
        <v>241.58377044101638</v>
      </c>
      <c r="V30" s="256">
        <f t="shared" ref="V30:AF39" si="12">$E30*V$49</f>
        <v>197.07216635010684</v>
      </c>
      <c r="W30" s="256">
        <f t="shared" si="12"/>
        <v>204.69426421980526</v>
      </c>
      <c r="X30" s="256">
        <f t="shared" si="12"/>
        <v>131.43423979185016</v>
      </c>
      <c r="Y30" s="256">
        <f t="shared" si="12"/>
        <v>125.49549349663025</v>
      </c>
      <c r="Z30" s="256">
        <f t="shared" si="12"/>
        <v>131.43423979185016</v>
      </c>
      <c r="AA30" s="256">
        <f t="shared" si="12"/>
        <v>131.43423979185016</v>
      </c>
      <c r="AB30" s="256">
        <f t="shared" si="12"/>
        <v>131.43423979185016</v>
      </c>
      <c r="AC30" s="256">
        <f t="shared" si="12"/>
        <v>131.62000044584539</v>
      </c>
      <c r="AD30" s="256">
        <f t="shared" si="12"/>
        <v>218.49374976214955</v>
      </c>
      <c r="AE30" s="256">
        <f t="shared" si="12"/>
        <v>153.84998268946745</v>
      </c>
      <c r="AF30" s="256">
        <f t="shared" si="12"/>
        <v>202.14226850712555</v>
      </c>
      <c r="AG30" s="87"/>
    </row>
    <row r="31" spans="1:33">
      <c r="A31" s="145" t="s">
        <v>340</v>
      </c>
      <c r="B31" s="125" t="str">
        <f t="shared" si="4"/>
        <v>8760-01008</v>
      </c>
      <c r="C31" s="286" t="str">
        <f t="shared" si="5"/>
        <v>8760</v>
      </c>
      <c r="D31" s="256">
        <f>SUM($F31:K31)</f>
        <v>-774.22999999999956</v>
      </c>
      <c r="E31" s="287">
        <f t="shared" si="8"/>
        <v>-4.3397036840481798E-4</v>
      </c>
      <c r="F31" s="258">
        <f>'Div 91 history'!B31</f>
        <v>393.34</v>
      </c>
      <c r="G31" s="258">
        <f>'Div 91 history'!C31</f>
        <v>-3454.73</v>
      </c>
      <c r="H31" s="258">
        <f>'Div 91 history'!D31</f>
        <v>-2561.59</v>
      </c>
      <c r="I31" s="258">
        <f>'Div 91 history'!E31</f>
        <v>1121.3699999999999</v>
      </c>
      <c r="J31" s="258">
        <f>'Div 91 history'!F31</f>
        <v>1514.31</v>
      </c>
      <c r="K31" s="258">
        <f>'Div 91 history'!G31</f>
        <v>2213.0700000000002</v>
      </c>
      <c r="L31" s="256">
        <f t="shared" si="11"/>
        <v>-84.722359898050584</v>
      </c>
      <c r="M31" s="256">
        <f t="shared" si="11"/>
        <v>-80.894250862203791</v>
      </c>
      <c r="N31" s="256">
        <f t="shared" si="11"/>
        <v>-84.722359898050584</v>
      </c>
      <c r="O31" s="256">
        <f t="shared" si="11"/>
        <v>-84.722359898050584</v>
      </c>
      <c r="P31" s="256">
        <f t="shared" si="11"/>
        <v>-84.722359898050584</v>
      </c>
      <c r="Q31" s="256">
        <f t="shared" si="11"/>
        <v>-84.842101002100833</v>
      </c>
      <c r="R31" s="256">
        <f t="shared" si="11"/>
        <v>-140.84081995786968</v>
      </c>
      <c r="S31" s="256">
        <f t="shared" si="11"/>
        <v>-99.171522004984766</v>
      </c>
      <c r="T31" s="256">
        <f t="shared" si="11"/>
        <v>-130.30067393543064</v>
      </c>
      <c r="U31" s="256">
        <f t="shared" si="11"/>
        <v>-160.39635937000324</v>
      </c>
      <c r="V31" s="256">
        <f t="shared" si="12"/>
        <v>-130.84346667001964</v>
      </c>
      <c r="W31" s="256">
        <f t="shared" si="12"/>
        <v>-135.90405806169167</v>
      </c>
      <c r="X31" s="256">
        <f t="shared" si="12"/>
        <v>-87.264030694992087</v>
      </c>
      <c r="Y31" s="256">
        <f t="shared" si="12"/>
        <v>-83.321078388069907</v>
      </c>
      <c r="Z31" s="256">
        <f t="shared" si="12"/>
        <v>-87.264030694992087</v>
      </c>
      <c r="AA31" s="256">
        <f t="shared" si="12"/>
        <v>-87.264030694992087</v>
      </c>
      <c r="AB31" s="256">
        <f t="shared" si="12"/>
        <v>-87.264030694992087</v>
      </c>
      <c r="AC31" s="256">
        <f t="shared" si="12"/>
        <v>-87.387364032163859</v>
      </c>
      <c r="AD31" s="256">
        <f t="shared" si="12"/>
        <v>-145.06604455660576</v>
      </c>
      <c r="AE31" s="256">
        <f t="shared" si="12"/>
        <v>-102.14666766513432</v>
      </c>
      <c r="AF31" s="256">
        <f t="shared" si="12"/>
        <v>-134.20969415349353</v>
      </c>
      <c r="AG31" s="87"/>
    </row>
    <row r="32" spans="1:33">
      <c r="A32" s="145" t="s">
        <v>342</v>
      </c>
      <c r="B32" s="125" t="str">
        <f t="shared" si="4"/>
        <v>8780-01008</v>
      </c>
      <c r="C32" s="286" t="str">
        <f t="shared" si="5"/>
        <v>8780</v>
      </c>
      <c r="D32" s="256">
        <f>SUM($F32:K32)</f>
        <v>-7.5</v>
      </c>
      <c r="E32" s="287">
        <f t="shared" si="8"/>
        <v>-4.2038900107670024E-6</v>
      </c>
      <c r="F32" s="258">
        <f>'Div 91 history'!B32</f>
        <v>-32.22</v>
      </c>
      <c r="G32" s="258">
        <f>'Div 91 history'!C32</f>
        <v>249.76000000000002</v>
      </c>
      <c r="H32" s="258">
        <f>'Div 91 history'!D32</f>
        <v>-224.07000000000002</v>
      </c>
      <c r="I32" s="258">
        <f>'Div 91 history'!E32</f>
        <v>-25.69</v>
      </c>
      <c r="J32" s="258">
        <f>'Div 91 history'!F32</f>
        <v>0</v>
      </c>
      <c r="K32" s="258">
        <f>'Div 91 history'!G32</f>
        <v>24.72</v>
      </c>
      <c r="L32" s="256">
        <f t="shared" si="11"/>
        <v>-0.82070921978660039</v>
      </c>
      <c r="M32" s="256">
        <f t="shared" si="11"/>
        <v>-0.78362615949592318</v>
      </c>
      <c r="N32" s="256">
        <f t="shared" si="11"/>
        <v>-0.82070921978660039</v>
      </c>
      <c r="O32" s="256">
        <f t="shared" si="11"/>
        <v>-0.82070921978660039</v>
      </c>
      <c r="P32" s="256">
        <f t="shared" si="11"/>
        <v>-0.82070921978660039</v>
      </c>
      <c r="Q32" s="256">
        <f t="shared" si="11"/>
        <v>-0.82186915711837116</v>
      </c>
      <c r="R32" s="256">
        <f t="shared" si="11"/>
        <v>-1.3643312060809101</v>
      </c>
      <c r="S32" s="256">
        <f t="shared" si="11"/>
        <v>-0.96067888745900587</v>
      </c>
      <c r="T32" s="256">
        <f t="shared" si="11"/>
        <v>-1.2622283488313939</v>
      </c>
      <c r="U32" s="256">
        <f t="shared" si="11"/>
        <v>-1.5537665748873395</v>
      </c>
      <c r="V32" s="256">
        <f t="shared" si="12"/>
        <v>-1.2674864058808721</v>
      </c>
      <c r="W32" s="256">
        <f t="shared" si="12"/>
        <v>-1.3165085768604781</v>
      </c>
      <c r="X32" s="256">
        <f t="shared" si="12"/>
        <v>-0.84533049638019842</v>
      </c>
      <c r="Y32" s="256">
        <f t="shared" si="12"/>
        <v>-0.8071349442808009</v>
      </c>
      <c r="Z32" s="256">
        <f t="shared" si="12"/>
        <v>-0.84533049638019842</v>
      </c>
      <c r="AA32" s="256">
        <f t="shared" si="12"/>
        <v>-0.84533049638019842</v>
      </c>
      <c r="AB32" s="256">
        <f t="shared" si="12"/>
        <v>-0.84533049638019842</v>
      </c>
      <c r="AC32" s="256">
        <f t="shared" si="12"/>
        <v>-0.8465252318319223</v>
      </c>
      <c r="AD32" s="256">
        <f t="shared" si="12"/>
        <v>-1.4052611422633374</v>
      </c>
      <c r="AE32" s="256">
        <f t="shared" si="12"/>
        <v>-0.98949925408277606</v>
      </c>
      <c r="AF32" s="256">
        <f t="shared" si="12"/>
        <v>-1.3000951992963357</v>
      </c>
      <c r="AG32" s="87"/>
    </row>
    <row r="33" spans="1:58">
      <c r="A33" s="145" t="s">
        <v>343</v>
      </c>
      <c r="B33" s="125" t="str">
        <f t="shared" si="4"/>
        <v>8870-01008</v>
      </c>
      <c r="C33" s="286" t="str">
        <f t="shared" si="5"/>
        <v>8870</v>
      </c>
      <c r="D33" s="256">
        <f>SUM($F33:K33)</f>
        <v>-73</v>
      </c>
      <c r="E33" s="287">
        <f t="shared" si="8"/>
        <v>-4.0917862771465492E-5</v>
      </c>
      <c r="F33" s="258">
        <f>'Div 91 history'!B33</f>
        <v>-73</v>
      </c>
      <c r="G33" s="258">
        <f>'Div 91 history'!C33</f>
        <v>0</v>
      </c>
      <c r="H33" s="258">
        <f>'Div 91 history'!D33</f>
        <v>0</v>
      </c>
      <c r="I33" s="258">
        <f>'Div 91 history'!E33</f>
        <v>0</v>
      </c>
      <c r="J33" s="258">
        <f>'Div 91 history'!F33</f>
        <v>0</v>
      </c>
      <c r="K33" s="258">
        <f>'Div 91 history'!G33</f>
        <v>0</v>
      </c>
      <c r="L33" s="256">
        <f t="shared" si="11"/>
        <v>-7.988236405922911</v>
      </c>
      <c r="M33" s="256">
        <f t="shared" si="11"/>
        <v>-7.6272946190936528</v>
      </c>
      <c r="N33" s="256">
        <f t="shared" si="11"/>
        <v>-7.988236405922911</v>
      </c>
      <c r="O33" s="256">
        <f t="shared" si="11"/>
        <v>-7.988236405922911</v>
      </c>
      <c r="P33" s="256">
        <f t="shared" si="11"/>
        <v>-7.988236405922911</v>
      </c>
      <c r="Q33" s="256">
        <f t="shared" si="11"/>
        <v>-7.9995264626188129</v>
      </c>
      <c r="R33" s="256">
        <f t="shared" si="11"/>
        <v>-13.279490405854192</v>
      </c>
      <c r="S33" s="256">
        <f t="shared" si="11"/>
        <v>-9.3506078379343247</v>
      </c>
      <c r="T33" s="256">
        <f t="shared" si="11"/>
        <v>-12.2856892619589</v>
      </c>
      <c r="U33" s="256">
        <f t="shared" si="11"/>
        <v>-15.123327995570106</v>
      </c>
      <c r="V33" s="256">
        <f t="shared" si="12"/>
        <v>-12.336867683907156</v>
      </c>
      <c r="W33" s="256">
        <f t="shared" si="12"/>
        <v>-12.81401681477532</v>
      </c>
      <c r="X33" s="256">
        <f t="shared" si="12"/>
        <v>-8.2278834981005975</v>
      </c>
      <c r="Y33" s="256">
        <f t="shared" si="12"/>
        <v>-7.8561134576664626</v>
      </c>
      <c r="Z33" s="256">
        <f t="shared" si="12"/>
        <v>-8.2278834981005975</v>
      </c>
      <c r="AA33" s="256">
        <f t="shared" si="12"/>
        <v>-8.2278834981005975</v>
      </c>
      <c r="AB33" s="256">
        <f t="shared" si="12"/>
        <v>-8.2278834981005975</v>
      </c>
      <c r="AC33" s="256">
        <f t="shared" si="12"/>
        <v>-8.2395122564973775</v>
      </c>
      <c r="AD33" s="256">
        <f t="shared" si="12"/>
        <v>-13.677875118029817</v>
      </c>
      <c r="AE33" s="256">
        <f t="shared" si="12"/>
        <v>-9.6311260730723536</v>
      </c>
      <c r="AF33" s="256">
        <f t="shared" si="12"/>
        <v>-12.654259939817667</v>
      </c>
      <c r="AG33" s="87"/>
    </row>
    <row r="34" spans="1:58">
      <c r="A34" s="145" t="s">
        <v>344</v>
      </c>
      <c r="B34" s="125" t="str">
        <f t="shared" si="4"/>
        <v>8890-01008</v>
      </c>
      <c r="C34" s="286" t="str">
        <f t="shared" si="5"/>
        <v>8890</v>
      </c>
      <c r="D34" s="256">
        <f>SUM($F34:K34)</f>
        <v>3706.17</v>
      </c>
      <c r="E34" s="287">
        <f t="shared" si="8"/>
        <v>2.0773774721605789E-3</v>
      </c>
      <c r="F34" s="258">
        <f>'Div 91 history'!B34</f>
        <v>869.23</v>
      </c>
      <c r="G34" s="258">
        <f>'Div 91 history'!C34</f>
        <v>1844.78</v>
      </c>
      <c r="H34" s="258">
        <f>'Div 91 history'!D34</f>
        <v>-3289.88</v>
      </c>
      <c r="I34" s="258">
        <f>'Div 91 history'!E34</f>
        <v>246.78</v>
      </c>
      <c r="J34" s="258">
        <f>'Div 91 history'!F34</f>
        <v>1350.92</v>
      </c>
      <c r="K34" s="258">
        <f>'Div 91 history'!G34</f>
        <v>2684.34</v>
      </c>
      <c r="L34" s="256">
        <f t="shared" si="11"/>
        <v>405.55838521286734</v>
      </c>
      <c r="M34" s="256">
        <f t="shared" si="11"/>
        <v>387.23356847186744</v>
      </c>
      <c r="N34" s="256">
        <f t="shared" si="11"/>
        <v>405.55838521286734</v>
      </c>
      <c r="O34" s="256">
        <f t="shared" si="11"/>
        <v>405.55838521286734</v>
      </c>
      <c r="P34" s="256">
        <f t="shared" si="11"/>
        <v>405.55838521286734</v>
      </c>
      <c r="Q34" s="256">
        <f t="shared" si="11"/>
        <v>406.13157520498584</v>
      </c>
      <c r="R34" s="256">
        <f t="shared" si="11"/>
        <v>674.19245147211825</v>
      </c>
      <c r="S34" s="256">
        <f t="shared" si="11"/>
        <v>474.72523631119248</v>
      </c>
      <c r="T34" s="256">
        <f t="shared" si="11"/>
        <v>623.73771194512631</v>
      </c>
      <c r="U34" s="256">
        <f t="shared" si="11"/>
        <v>767.80307558002823</v>
      </c>
      <c r="V34" s="256">
        <f t="shared" si="12"/>
        <v>626.33601238446829</v>
      </c>
      <c r="W34" s="256">
        <f t="shared" si="12"/>
        <v>650.56061230706644</v>
      </c>
      <c r="X34" s="256">
        <f t="shared" si="12"/>
        <v>417.72513676925331</v>
      </c>
      <c r="Y34" s="256">
        <f t="shared" si="12"/>
        <v>398.85057552602348</v>
      </c>
      <c r="Z34" s="256">
        <f t="shared" si="12"/>
        <v>417.72513676925331</v>
      </c>
      <c r="AA34" s="256">
        <f t="shared" si="12"/>
        <v>417.72513676925331</v>
      </c>
      <c r="AB34" s="256">
        <f t="shared" si="12"/>
        <v>417.72513676925331</v>
      </c>
      <c r="AC34" s="256">
        <f t="shared" si="12"/>
        <v>418.3155224611354</v>
      </c>
      <c r="AD34" s="256">
        <f t="shared" si="12"/>
        <v>694.41822501628178</v>
      </c>
      <c r="AE34" s="256">
        <f t="shared" si="12"/>
        <v>488.96699340052834</v>
      </c>
      <c r="AF34" s="256">
        <f t="shared" si="12"/>
        <v>642.44984330348007</v>
      </c>
      <c r="AG34" s="87"/>
    </row>
    <row r="35" spans="1:58">
      <c r="A35" s="145" t="s">
        <v>346</v>
      </c>
      <c r="B35" s="125" t="str">
        <f t="shared" si="4"/>
        <v>8900-01008</v>
      </c>
      <c r="C35" s="286" t="str">
        <f t="shared" si="5"/>
        <v>8900</v>
      </c>
      <c r="D35" s="256">
        <f>SUM($F35:K35)</f>
        <v>-147</v>
      </c>
      <c r="E35" s="287">
        <f t="shared" si="8"/>
        <v>-8.2396244211033261E-5</v>
      </c>
      <c r="F35" s="258">
        <f>'Div 91 history'!B35</f>
        <v>-147</v>
      </c>
      <c r="G35" s="258">
        <f>'Div 91 history'!C35</f>
        <v>0</v>
      </c>
      <c r="H35" s="258">
        <f>'Div 91 history'!D35</f>
        <v>0</v>
      </c>
      <c r="I35" s="258">
        <f>'Div 91 history'!E35</f>
        <v>0</v>
      </c>
      <c r="J35" s="258">
        <f>'Div 91 history'!F35</f>
        <v>0</v>
      </c>
      <c r="K35" s="258">
        <f>'Div 91 history'!G35</f>
        <v>0</v>
      </c>
      <c r="L35" s="256">
        <f t="shared" si="11"/>
        <v>-16.08590070781737</v>
      </c>
      <c r="M35" s="256">
        <f t="shared" si="11"/>
        <v>-15.359072726120099</v>
      </c>
      <c r="N35" s="256">
        <f t="shared" si="11"/>
        <v>-16.08590070781737</v>
      </c>
      <c r="O35" s="256">
        <f t="shared" si="11"/>
        <v>-16.08590070781737</v>
      </c>
      <c r="P35" s="256">
        <f t="shared" si="11"/>
        <v>-16.08590070781737</v>
      </c>
      <c r="Q35" s="256">
        <f t="shared" si="11"/>
        <v>-16.108635479520078</v>
      </c>
      <c r="R35" s="256">
        <f t="shared" si="11"/>
        <v>-26.740891639185843</v>
      </c>
      <c r="S35" s="256">
        <f t="shared" si="11"/>
        <v>-18.829306194196516</v>
      </c>
      <c r="T35" s="256">
        <f t="shared" si="11"/>
        <v>-24.739675637095324</v>
      </c>
      <c r="U35" s="256">
        <f t="shared" si="11"/>
        <v>-30.453824867791859</v>
      </c>
      <c r="V35" s="256">
        <f t="shared" si="12"/>
        <v>-24.842733555265099</v>
      </c>
      <c r="W35" s="256">
        <f t="shared" si="12"/>
        <v>-25.803568106465374</v>
      </c>
      <c r="X35" s="256">
        <f t="shared" si="12"/>
        <v>-16.568477729051892</v>
      </c>
      <c r="Y35" s="256">
        <f t="shared" si="12"/>
        <v>-15.819844907903702</v>
      </c>
      <c r="Z35" s="256">
        <f t="shared" si="12"/>
        <v>-16.568477729051892</v>
      </c>
      <c r="AA35" s="256">
        <f t="shared" si="12"/>
        <v>-16.568477729051892</v>
      </c>
      <c r="AB35" s="256">
        <f t="shared" si="12"/>
        <v>-16.568477729051892</v>
      </c>
      <c r="AC35" s="256">
        <f t="shared" si="12"/>
        <v>-16.591894543905678</v>
      </c>
      <c r="AD35" s="256">
        <f t="shared" si="12"/>
        <v>-27.543118388361417</v>
      </c>
      <c r="AE35" s="256">
        <f t="shared" si="12"/>
        <v>-19.394185380022414</v>
      </c>
      <c r="AF35" s="256">
        <f t="shared" si="12"/>
        <v>-25.481865906208181</v>
      </c>
      <c r="AG35" s="87"/>
    </row>
    <row r="36" spans="1:58">
      <c r="A36" s="145" t="s">
        <v>348</v>
      </c>
      <c r="B36" s="125" t="str">
        <f t="shared" si="4"/>
        <v>8910-01008</v>
      </c>
      <c r="C36" s="286" t="str">
        <f t="shared" si="5"/>
        <v>8910</v>
      </c>
      <c r="D36" s="256">
        <f>SUM($F36:K36)</f>
        <v>-83.999999999999943</v>
      </c>
      <c r="E36" s="287">
        <f t="shared" si="8"/>
        <v>-4.7083568120590397E-5</v>
      </c>
      <c r="F36" s="258">
        <f>'Div 91 history'!B36</f>
        <v>261.60000000000002</v>
      </c>
      <c r="G36" s="258">
        <f>'Div 91 history'!C36</f>
        <v>28.29</v>
      </c>
      <c r="H36" s="258">
        <f>'Div 91 history'!D36</f>
        <v>-373.89</v>
      </c>
      <c r="I36" s="258">
        <f>'Div 91 history'!E36</f>
        <v>69.53</v>
      </c>
      <c r="J36" s="258">
        <f>'Div 91 history'!F36</f>
        <v>301.27</v>
      </c>
      <c r="K36" s="258">
        <f>'Div 91 history'!G36</f>
        <v>-370.8</v>
      </c>
      <c r="L36" s="256">
        <f t="shared" si="11"/>
        <v>-9.1919432616099179</v>
      </c>
      <c r="M36" s="256">
        <f t="shared" si="11"/>
        <v>-8.7766129863543352</v>
      </c>
      <c r="N36" s="256">
        <f t="shared" si="11"/>
        <v>-9.1919432616099179</v>
      </c>
      <c r="O36" s="256">
        <f t="shared" si="11"/>
        <v>-9.1919432616099179</v>
      </c>
      <c r="P36" s="256">
        <f t="shared" si="11"/>
        <v>-9.1919432616099179</v>
      </c>
      <c r="Q36" s="256">
        <f t="shared" si="11"/>
        <v>-9.2049345597257517</v>
      </c>
      <c r="R36" s="256">
        <f t="shared" si="11"/>
        <v>-15.280509508106183</v>
      </c>
      <c r="S36" s="256">
        <f t="shared" si="11"/>
        <v>-10.759603539540858</v>
      </c>
      <c r="T36" s="256">
        <f t="shared" si="11"/>
        <v>-14.136957506911603</v>
      </c>
      <c r="U36" s="256">
        <f t="shared" si="11"/>
        <v>-17.402185638738192</v>
      </c>
      <c r="V36" s="256">
        <f t="shared" si="12"/>
        <v>-14.195847745865759</v>
      </c>
      <c r="W36" s="256">
        <f t="shared" si="12"/>
        <v>-14.744896060837345</v>
      </c>
      <c r="X36" s="256">
        <f t="shared" si="12"/>
        <v>-9.4677015594582148</v>
      </c>
      <c r="Y36" s="256">
        <f t="shared" si="12"/>
        <v>-9.0399113759449659</v>
      </c>
      <c r="Z36" s="256">
        <f t="shared" si="12"/>
        <v>-9.4677015594582148</v>
      </c>
      <c r="AA36" s="256">
        <f t="shared" si="12"/>
        <v>-9.4677015594582148</v>
      </c>
      <c r="AB36" s="256">
        <f t="shared" si="12"/>
        <v>-9.4677015594582148</v>
      </c>
      <c r="AC36" s="256">
        <f t="shared" si="12"/>
        <v>-9.4810825965175241</v>
      </c>
      <c r="AD36" s="256">
        <f t="shared" si="12"/>
        <v>-15.738924793349369</v>
      </c>
      <c r="AE36" s="256">
        <f t="shared" si="12"/>
        <v>-11.082391645727085</v>
      </c>
      <c r="AF36" s="256">
        <f t="shared" si="12"/>
        <v>-14.56106623211895</v>
      </c>
      <c r="AG36" s="87"/>
    </row>
    <row r="37" spans="1:58">
      <c r="A37" s="145" t="s">
        <v>350</v>
      </c>
      <c r="B37" s="125" t="str">
        <f t="shared" si="4"/>
        <v>9010-01008</v>
      </c>
      <c r="C37" s="286" t="str">
        <f t="shared" si="5"/>
        <v>9010</v>
      </c>
      <c r="D37" s="256">
        <f>SUM($F37:K37)</f>
        <v>-284.23000000000025</v>
      </c>
      <c r="E37" s="287">
        <f t="shared" si="8"/>
        <v>-1.593162210347075E-4</v>
      </c>
      <c r="F37" s="258">
        <f>'Div 91 history'!B37</f>
        <v>1081.76</v>
      </c>
      <c r="G37" s="258">
        <f>'Div 91 history'!C37</f>
        <v>572.4</v>
      </c>
      <c r="H37" s="258">
        <f>'Div 91 history'!D37</f>
        <v>-3565.38</v>
      </c>
      <c r="I37" s="258">
        <f>'Div 91 history'!E37</f>
        <v>509.35</v>
      </c>
      <c r="J37" s="258">
        <f>'Div 91 history'!F37</f>
        <v>0</v>
      </c>
      <c r="K37" s="258">
        <f>'Div 91 history'!G37</f>
        <v>1117.6400000000001</v>
      </c>
      <c r="L37" s="256">
        <f t="shared" si="11"/>
        <v>-31.102690871992753</v>
      </c>
      <c r="M37" s="256">
        <f t="shared" si="11"/>
        <v>-29.697341775136863</v>
      </c>
      <c r="N37" s="256">
        <f t="shared" si="11"/>
        <v>-31.102690871992753</v>
      </c>
      <c r="O37" s="256">
        <f t="shared" si="11"/>
        <v>-31.102690871992753</v>
      </c>
      <c r="P37" s="256">
        <f t="shared" si="11"/>
        <v>-31.102690871992753</v>
      </c>
      <c r="Q37" s="256">
        <f t="shared" si="11"/>
        <v>-31.146649403700646</v>
      </c>
      <c r="R37" s="256">
        <f t="shared" si="11"/>
        <v>-51.704514493916996</v>
      </c>
      <c r="S37" s="256">
        <f t="shared" si="11"/>
        <v>-36.407168024329799</v>
      </c>
      <c r="T37" s="256">
        <f t="shared" si="11"/>
        <v>-47.835088478446323</v>
      </c>
      <c r="U37" s="256">
        <f t="shared" si="11"/>
        <v>-58.883609810697187</v>
      </c>
      <c r="V37" s="256">
        <f t="shared" si="12"/>
        <v>-48.034354819136084</v>
      </c>
      <c r="W37" s="256">
        <f t="shared" si="12"/>
        <v>-49.892164373473868</v>
      </c>
      <c r="X37" s="256">
        <f t="shared" si="12"/>
        <v>-32.035771598152536</v>
      </c>
      <c r="Y37" s="256">
        <f t="shared" si="12"/>
        <v>-30.588262028390968</v>
      </c>
      <c r="Z37" s="256">
        <f t="shared" si="12"/>
        <v>-32.035771598152536</v>
      </c>
      <c r="AA37" s="256">
        <f t="shared" si="12"/>
        <v>-32.035771598152536</v>
      </c>
      <c r="AB37" s="256">
        <f t="shared" si="12"/>
        <v>-32.035771598152536</v>
      </c>
      <c r="AC37" s="256">
        <f t="shared" si="12"/>
        <v>-32.081048885811668</v>
      </c>
      <c r="AD37" s="256">
        <f t="shared" si="12"/>
        <v>-53.255649928734499</v>
      </c>
      <c r="AE37" s="256">
        <f t="shared" si="12"/>
        <v>-37.499383065059696</v>
      </c>
      <c r="AF37" s="256">
        <f t="shared" si="12"/>
        <v>-49.270141132799708</v>
      </c>
      <c r="AG37" s="87"/>
    </row>
    <row r="38" spans="1:58">
      <c r="A38" s="145" t="s">
        <v>352</v>
      </c>
      <c r="B38" s="125" t="str">
        <f t="shared" si="4"/>
        <v>9020-01008</v>
      </c>
      <c r="C38" s="286" t="str">
        <f t="shared" si="5"/>
        <v>9020</v>
      </c>
      <c r="D38" s="256">
        <f>SUM($F38:K38)</f>
        <v>0</v>
      </c>
      <c r="E38" s="287">
        <f t="shared" si="8"/>
        <v>0</v>
      </c>
      <c r="F38" s="258">
        <f>'Div 91 history'!B38</f>
        <v>15.45</v>
      </c>
      <c r="G38" s="258">
        <f>'Div 91 history'!C38</f>
        <v>1.55</v>
      </c>
      <c r="H38" s="258">
        <f>'Div 91 history'!D38</f>
        <v>-12.88</v>
      </c>
      <c r="I38" s="258">
        <f>'Div 91 history'!E38</f>
        <v>-4.12</v>
      </c>
      <c r="J38" s="258">
        <f>'Div 91 history'!F38</f>
        <v>38.630000000000003</v>
      </c>
      <c r="K38" s="258">
        <f>'Div 91 history'!G38</f>
        <v>-38.630000000000003</v>
      </c>
      <c r="L38" s="256">
        <f t="shared" si="11"/>
        <v>0</v>
      </c>
      <c r="M38" s="256">
        <f t="shared" si="11"/>
        <v>0</v>
      </c>
      <c r="N38" s="256">
        <f t="shared" si="11"/>
        <v>0</v>
      </c>
      <c r="O38" s="256">
        <f t="shared" si="11"/>
        <v>0</v>
      </c>
      <c r="P38" s="256">
        <f t="shared" si="11"/>
        <v>0</v>
      </c>
      <c r="Q38" s="256">
        <f t="shared" si="11"/>
        <v>0</v>
      </c>
      <c r="R38" s="256">
        <f t="shared" si="11"/>
        <v>0</v>
      </c>
      <c r="S38" s="256">
        <f t="shared" si="11"/>
        <v>0</v>
      </c>
      <c r="T38" s="256">
        <f t="shared" si="11"/>
        <v>0</v>
      </c>
      <c r="U38" s="256">
        <f t="shared" si="11"/>
        <v>0</v>
      </c>
      <c r="V38" s="256">
        <f t="shared" si="12"/>
        <v>0</v>
      </c>
      <c r="W38" s="256">
        <f t="shared" si="12"/>
        <v>0</v>
      </c>
      <c r="X38" s="256">
        <f t="shared" si="12"/>
        <v>0</v>
      </c>
      <c r="Y38" s="256">
        <f t="shared" si="12"/>
        <v>0</v>
      </c>
      <c r="Z38" s="256">
        <f t="shared" si="12"/>
        <v>0</v>
      </c>
      <c r="AA38" s="256">
        <f t="shared" si="12"/>
        <v>0</v>
      </c>
      <c r="AB38" s="256">
        <f t="shared" si="12"/>
        <v>0</v>
      </c>
      <c r="AC38" s="256">
        <f t="shared" si="12"/>
        <v>0</v>
      </c>
      <c r="AD38" s="256">
        <f t="shared" si="12"/>
        <v>0</v>
      </c>
      <c r="AE38" s="256">
        <f t="shared" si="12"/>
        <v>0</v>
      </c>
      <c r="AF38" s="256">
        <f t="shared" si="12"/>
        <v>0</v>
      </c>
      <c r="AG38" s="87"/>
    </row>
    <row r="39" spans="1:58">
      <c r="A39" s="145" t="s">
        <v>330</v>
      </c>
      <c r="B39" s="125" t="str">
        <f t="shared" si="4"/>
        <v>9030-01008</v>
      </c>
      <c r="C39" s="286" t="str">
        <f t="shared" si="5"/>
        <v>9030</v>
      </c>
      <c r="D39" s="256">
        <f>SUM($F39:K39)</f>
        <v>-7991.8599999999969</v>
      </c>
      <c r="E39" s="287">
        <f t="shared" si="8"/>
        <v>-4.4795867228597823E-3</v>
      </c>
      <c r="F39" s="258">
        <f>'Div 91 history'!B39</f>
        <v>8700.6</v>
      </c>
      <c r="G39" s="258">
        <f>'Div 91 history'!C39</f>
        <v>-7446.9000000000005</v>
      </c>
      <c r="H39" s="258">
        <f>'Div 91 history'!D39</f>
        <v>-19236.55</v>
      </c>
      <c r="I39" s="258">
        <f>'Div 91 history'!E39</f>
        <v>4669.2400000000007</v>
      </c>
      <c r="J39" s="258">
        <f>'Div 91 history'!F39</f>
        <v>-130.41</v>
      </c>
      <c r="K39" s="258">
        <f>'Div 91 history'!G39</f>
        <v>5452.16</v>
      </c>
      <c r="L39" s="256">
        <f t="shared" si="11"/>
        <v>-874.53242469916506</v>
      </c>
      <c r="M39" s="256">
        <f t="shared" si="11"/>
        <v>-835.01740787054496</v>
      </c>
      <c r="N39" s="256">
        <f t="shared" si="11"/>
        <v>-874.53242469916506</v>
      </c>
      <c r="O39" s="256">
        <f t="shared" si="11"/>
        <v>-874.53242469916506</v>
      </c>
      <c r="P39" s="256">
        <f t="shared" si="11"/>
        <v>-874.53242469916506</v>
      </c>
      <c r="Q39" s="256">
        <f t="shared" si="11"/>
        <v>-875.76843226773656</v>
      </c>
      <c r="R39" s="256">
        <f t="shared" si="11"/>
        <v>-1453.8058656839705</v>
      </c>
      <c r="S39" s="256">
        <f t="shared" si="11"/>
        <v>-1023.6814898037504</v>
      </c>
      <c r="T39" s="256">
        <f t="shared" si="11"/>
        <v>-1345.0069669188881</v>
      </c>
      <c r="U39" s="256">
        <f t="shared" si="11"/>
        <v>-1655.6646585572173</v>
      </c>
      <c r="V39" s="256">
        <f t="shared" si="12"/>
        <v>-1350.6098543604139</v>
      </c>
      <c r="W39" s="256">
        <f t="shared" si="12"/>
        <v>-1402.8469646757569</v>
      </c>
      <c r="X39" s="256">
        <f t="shared" si="12"/>
        <v>-900.76839744014001</v>
      </c>
      <c r="Y39" s="256">
        <f t="shared" si="12"/>
        <v>-860.06793010666138</v>
      </c>
      <c r="Z39" s="256">
        <f t="shared" si="12"/>
        <v>-900.76839744014001</v>
      </c>
      <c r="AA39" s="256">
        <f t="shared" si="12"/>
        <v>-900.76839744014001</v>
      </c>
      <c r="AB39" s="256">
        <f t="shared" si="12"/>
        <v>-900.76839744014001</v>
      </c>
      <c r="AC39" s="256">
        <f t="shared" si="12"/>
        <v>-902.04148523576862</v>
      </c>
      <c r="AD39" s="256">
        <f t="shared" si="12"/>
        <v>-1497.4200416544898</v>
      </c>
      <c r="AE39" s="256">
        <f t="shared" si="12"/>
        <v>-1054.3919344978631</v>
      </c>
      <c r="AF39" s="256">
        <f t="shared" si="12"/>
        <v>-1385.3571759264546</v>
      </c>
      <c r="AG39" s="87"/>
    </row>
    <row r="40" spans="1:58">
      <c r="A40" s="145" t="s">
        <v>355</v>
      </c>
      <c r="B40" s="125" t="str">
        <f t="shared" si="4"/>
        <v>9090-01008</v>
      </c>
      <c r="C40" s="286" t="str">
        <f t="shared" si="5"/>
        <v>9090</v>
      </c>
      <c r="D40" s="256">
        <f>SUM($F40:K40)</f>
        <v>-609.58000000000038</v>
      </c>
      <c r="E40" s="287">
        <f t="shared" si="8"/>
        <v>-3.4168096970178016E-4</v>
      </c>
      <c r="F40" s="258">
        <f>'Div 91 history'!B40</f>
        <v>7675.43</v>
      </c>
      <c r="G40" s="258">
        <f>'Div 91 history'!C40</f>
        <v>-14283.11</v>
      </c>
      <c r="H40" s="258">
        <f>'Div 91 history'!D40</f>
        <v>3552.71</v>
      </c>
      <c r="I40" s="258">
        <f>'Div 91 history'!E40</f>
        <v>558.23</v>
      </c>
      <c r="J40" s="258">
        <f>'Div 91 history'!F40</f>
        <v>4.45</v>
      </c>
      <c r="K40" s="258">
        <f>'Div 91 history'!G40</f>
        <v>1882.71</v>
      </c>
      <c r="L40" s="256">
        <f t="shared" ref="L40:U48" si="13">$E40*L$49</f>
        <v>-66.705056826335493</v>
      </c>
      <c r="M40" s="256">
        <f t="shared" si="13"/>
        <v>-63.691044574070034</v>
      </c>
      <c r="N40" s="256">
        <f t="shared" si="13"/>
        <v>-66.705056826335493</v>
      </c>
      <c r="O40" s="256">
        <f t="shared" si="13"/>
        <v>-66.705056826335493</v>
      </c>
      <c r="P40" s="256">
        <f t="shared" si="13"/>
        <v>-66.705056826335493</v>
      </c>
      <c r="Q40" s="256">
        <f t="shared" si="13"/>
        <v>-66.799333439495612</v>
      </c>
      <c r="R40" s="256">
        <f t="shared" si="13"/>
        <v>-110.88920221370691</v>
      </c>
      <c r="S40" s="256">
        <f t="shared" si="13"/>
        <v>-78.081418162301489</v>
      </c>
      <c r="T40" s="256">
        <f t="shared" si="13"/>
        <v>-102.59055425075222</v>
      </c>
      <c r="U40" s="256">
        <f t="shared" si="13"/>
        <v>-126.28600382931002</v>
      </c>
      <c r="V40" s="256">
        <f t="shared" ref="V40:AF48" si="14">$E40*V$49</f>
        <v>-103.01791510624834</v>
      </c>
      <c r="W40" s="256">
        <f t="shared" si="14"/>
        <v>-107.00230643768144</v>
      </c>
      <c r="X40" s="256">
        <f t="shared" si="14"/>
        <v>-68.706208531125554</v>
      </c>
      <c r="Y40" s="256">
        <f t="shared" si="14"/>
        <v>-65.601775911292137</v>
      </c>
      <c r="Z40" s="256">
        <f t="shared" si="14"/>
        <v>-68.706208531125554</v>
      </c>
      <c r="AA40" s="256">
        <f t="shared" si="14"/>
        <v>-68.706208531125554</v>
      </c>
      <c r="AB40" s="256">
        <f t="shared" si="14"/>
        <v>-68.706208531125554</v>
      </c>
      <c r="AC40" s="256">
        <f t="shared" si="14"/>
        <v>-68.803313442680476</v>
      </c>
      <c r="AD40" s="256">
        <f t="shared" si="14"/>
        <v>-114.2158782801181</v>
      </c>
      <c r="AE40" s="256">
        <f t="shared" si="14"/>
        <v>-80.423860707170547</v>
      </c>
      <c r="AF40" s="256">
        <f t="shared" si="14"/>
        <v>-105.66827087827478</v>
      </c>
      <c r="AG40" s="87"/>
      <c r="AH40" s="187"/>
      <c r="AI40" s="187"/>
    </row>
    <row r="41" spans="1:58">
      <c r="A41" s="145" t="s">
        <v>332</v>
      </c>
      <c r="B41" s="125" t="str">
        <f t="shared" si="4"/>
        <v>9110-01008</v>
      </c>
      <c r="C41" s="286" t="str">
        <f t="shared" si="5"/>
        <v>9110</v>
      </c>
      <c r="D41" s="256">
        <f>SUM($F41:K41)</f>
        <v>169.97999999999979</v>
      </c>
      <c r="E41" s="287">
        <f t="shared" si="8"/>
        <v>9.5276963204023228E-5</v>
      </c>
      <c r="F41" s="258">
        <f>'Div 91 history'!B41</f>
        <v>951.95</v>
      </c>
      <c r="G41" s="258">
        <f>'Div 91 history'!C41</f>
        <v>504.32000000000005</v>
      </c>
      <c r="H41" s="258">
        <f>'Div 91 history'!D41</f>
        <v>-3178.79</v>
      </c>
      <c r="I41" s="258">
        <f>'Div 91 history'!E41</f>
        <v>454.10999999999996</v>
      </c>
      <c r="J41" s="258">
        <f>'Div 91 history'!F41</f>
        <v>0</v>
      </c>
      <c r="K41" s="258">
        <f>'Div 91 history'!G41</f>
        <v>1438.3899999999999</v>
      </c>
      <c r="L41" s="256">
        <f t="shared" si="13"/>
        <v>18.600553757243489</v>
      </c>
      <c r="M41" s="256">
        <f t="shared" si="13"/>
        <v>17.760103278815581</v>
      </c>
      <c r="N41" s="256">
        <f t="shared" si="13"/>
        <v>18.600553757243489</v>
      </c>
      <c r="O41" s="256">
        <f t="shared" si="13"/>
        <v>18.600553757243489</v>
      </c>
      <c r="P41" s="256">
        <f t="shared" si="13"/>
        <v>18.600553757243489</v>
      </c>
      <c r="Q41" s="256">
        <f t="shared" si="13"/>
        <v>18.626842576930741</v>
      </c>
      <c r="R41" s="256">
        <f t="shared" si="13"/>
        <v>30.92120245461771</v>
      </c>
      <c r="S41" s="256">
        <f t="shared" si="13"/>
        <v>21.772826305370881</v>
      </c>
      <c r="T41" s="256">
        <f t="shared" si="13"/>
        <v>28.607143297914678</v>
      </c>
      <c r="U41" s="256">
        <f t="shared" si="13"/>
        <v>35.214565653246623</v>
      </c>
      <c r="V41" s="256">
        <f t="shared" si="14"/>
        <v>28.726311902884053</v>
      </c>
      <c r="W41" s="256">
        <f t="shared" si="14"/>
        <v>29.837350385965838</v>
      </c>
      <c r="X41" s="256">
        <f t="shared" si="14"/>
        <v>19.158570369960792</v>
      </c>
      <c r="Y41" s="256">
        <f t="shared" si="14"/>
        <v>18.292906377180049</v>
      </c>
      <c r="Z41" s="256">
        <f t="shared" si="14"/>
        <v>19.158570369960792</v>
      </c>
      <c r="AA41" s="256">
        <f t="shared" si="14"/>
        <v>19.158570369960792</v>
      </c>
      <c r="AB41" s="256">
        <f t="shared" si="14"/>
        <v>19.158570369960792</v>
      </c>
      <c r="AC41" s="256">
        <f t="shared" si="14"/>
        <v>19.185647854238663</v>
      </c>
      <c r="AD41" s="256">
        <f t="shared" si="14"/>
        <v>31.848838528256241</v>
      </c>
      <c r="AE41" s="256">
        <f t="shared" si="14"/>
        <v>22.426011094532011</v>
      </c>
      <c r="AF41" s="256">
        <f t="shared" si="14"/>
        <v>29.465357596852115</v>
      </c>
      <c r="AG41" s="87"/>
    </row>
    <row r="42" spans="1:58">
      <c r="A42" s="145" t="s">
        <v>335</v>
      </c>
      <c r="B42" s="125" t="str">
        <f t="shared" si="4"/>
        <v>8570-01008</v>
      </c>
      <c r="C42" s="286" t="str">
        <f t="shared" si="5"/>
        <v>8570</v>
      </c>
      <c r="D42" s="256">
        <f>SUM($F42:K42)</f>
        <v>-21.48</v>
      </c>
      <c r="E42" s="287">
        <f t="shared" si="8"/>
        <v>-1.2039940990836696E-5</v>
      </c>
      <c r="F42" s="258">
        <f>'Div 91 history'!B42</f>
        <v>-21.48</v>
      </c>
      <c r="G42" s="258">
        <f>'Div 91 history'!C42</f>
        <v>30.28</v>
      </c>
      <c r="H42" s="258">
        <f>'Div 91 history'!D42</f>
        <v>-30.28</v>
      </c>
      <c r="I42" s="258">
        <f>'Div 91 history'!E42</f>
        <v>0</v>
      </c>
      <c r="J42" s="258">
        <f>'Div 91 history'!F42</f>
        <v>0</v>
      </c>
      <c r="K42" s="258">
        <f>'Div 91 history'!G42</f>
        <v>0</v>
      </c>
      <c r="L42" s="256">
        <f t="shared" si="13"/>
        <v>-2.3505112054688237</v>
      </c>
      <c r="M42" s="256">
        <f t="shared" si="13"/>
        <v>-2.2443053207963244</v>
      </c>
      <c r="N42" s="256">
        <f t="shared" si="13"/>
        <v>-2.3505112054688237</v>
      </c>
      <c r="O42" s="256">
        <f t="shared" si="13"/>
        <v>-2.3505112054688237</v>
      </c>
      <c r="P42" s="256">
        <f t="shared" si="13"/>
        <v>-2.3505112054688237</v>
      </c>
      <c r="Q42" s="256">
        <f t="shared" si="13"/>
        <v>-2.3538332659870154</v>
      </c>
      <c r="R42" s="256">
        <f t="shared" si="13"/>
        <v>-3.9074445742157269</v>
      </c>
      <c r="S42" s="256">
        <f t="shared" si="13"/>
        <v>-2.7513843336825929</v>
      </c>
      <c r="T42" s="256">
        <f t="shared" si="13"/>
        <v>-3.6150219910531125</v>
      </c>
      <c r="U42" s="256">
        <f t="shared" si="13"/>
        <v>-4.4499874704773408</v>
      </c>
      <c r="V42" s="256">
        <f t="shared" si="14"/>
        <v>-3.630081066442818</v>
      </c>
      <c r="W42" s="256">
        <f t="shared" si="14"/>
        <v>-3.7704805641284094</v>
      </c>
      <c r="X42" s="256">
        <f t="shared" si="14"/>
        <v>-2.4210265416328882</v>
      </c>
      <c r="Y42" s="256">
        <f t="shared" si="14"/>
        <v>-2.311634480420214</v>
      </c>
      <c r="Z42" s="256">
        <f t="shared" si="14"/>
        <v>-2.4210265416328882</v>
      </c>
      <c r="AA42" s="256">
        <f t="shared" si="14"/>
        <v>-2.4210265416328882</v>
      </c>
      <c r="AB42" s="256">
        <f t="shared" si="14"/>
        <v>-2.4210265416328882</v>
      </c>
      <c r="AC42" s="256">
        <f t="shared" si="14"/>
        <v>-2.4244482639666254</v>
      </c>
      <c r="AD42" s="256">
        <f t="shared" si="14"/>
        <v>-4.024667911442199</v>
      </c>
      <c r="AE42" s="256">
        <f t="shared" si="14"/>
        <v>-2.8339258636930711</v>
      </c>
      <c r="AF42" s="256">
        <f t="shared" si="14"/>
        <v>-3.7234726507847058</v>
      </c>
      <c r="AG42" s="87"/>
    </row>
    <row r="43" spans="1:58">
      <c r="A43" s="145" t="s">
        <v>333</v>
      </c>
      <c r="B43" s="125" t="str">
        <f t="shared" si="4"/>
        <v>8700-01008</v>
      </c>
      <c r="C43" s="286" t="str">
        <f t="shared" si="5"/>
        <v>8700</v>
      </c>
      <c r="D43" s="256">
        <f>SUM($F43:K43)</f>
        <v>-4816.739999999998</v>
      </c>
      <c r="E43" s="287">
        <f t="shared" si="8"/>
        <v>-2.6998726893949125E-3</v>
      </c>
      <c r="F43" s="258">
        <f>'Div 91 history'!B43</f>
        <v>1627.2100000000003</v>
      </c>
      <c r="G43" s="258">
        <f>'Div 91 history'!C43</f>
        <v>7950.73</v>
      </c>
      <c r="H43" s="258">
        <f>'Div 91 history'!D43</f>
        <v>-37464</v>
      </c>
      <c r="I43" s="258">
        <f>'Div 91 history'!E43</f>
        <v>5233.59</v>
      </c>
      <c r="J43" s="258">
        <f>'Div 91 history'!F43</f>
        <v>866.31</v>
      </c>
      <c r="K43" s="258">
        <f>'Div 91 history'!G43</f>
        <v>16969.419999999998</v>
      </c>
      <c r="L43" s="256">
        <f t="shared" si="13"/>
        <v>-527.08572364198778</v>
      </c>
      <c r="M43" s="256">
        <f t="shared" si="13"/>
        <v>-503.26979566538557</v>
      </c>
      <c r="N43" s="256">
        <f t="shared" si="13"/>
        <v>-527.08572364198778</v>
      </c>
      <c r="O43" s="256">
        <f t="shared" si="13"/>
        <v>-527.08572364198778</v>
      </c>
      <c r="P43" s="256">
        <f t="shared" si="13"/>
        <v>-527.08572364198778</v>
      </c>
      <c r="Q43" s="256">
        <f t="shared" si="13"/>
        <v>-527.8306725144455</v>
      </c>
      <c r="R43" s="256">
        <f t="shared" si="13"/>
        <v>-876.21715914375477</v>
      </c>
      <c r="S43" s="256">
        <f t="shared" si="13"/>
        <v>-616.97872325057199</v>
      </c>
      <c r="T43" s="256">
        <f t="shared" si="13"/>
        <v>-810.64343692668353</v>
      </c>
      <c r="U43" s="256">
        <f t="shared" si="13"/>
        <v>-997.87861492304546</v>
      </c>
      <c r="V43" s="256">
        <f t="shared" si="14"/>
        <v>-814.02032942168398</v>
      </c>
      <c r="W43" s="256">
        <f t="shared" si="14"/>
        <v>-845.50393633425824</v>
      </c>
      <c r="X43" s="256">
        <f t="shared" si="14"/>
        <v>-542.89829535124738</v>
      </c>
      <c r="Y43" s="256">
        <f t="shared" si="14"/>
        <v>-518.36788953534722</v>
      </c>
      <c r="Z43" s="256">
        <f t="shared" si="14"/>
        <v>-542.89829535124738</v>
      </c>
      <c r="AA43" s="256">
        <f t="shared" si="14"/>
        <v>-542.89829535124738</v>
      </c>
      <c r="AB43" s="256">
        <f t="shared" si="14"/>
        <v>-542.89829535124738</v>
      </c>
      <c r="AC43" s="256">
        <f t="shared" si="14"/>
        <v>-543.66559268987885</v>
      </c>
      <c r="AD43" s="256">
        <f t="shared" si="14"/>
        <v>-902.50367391806742</v>
      </c>
      <c r="AE43" s="256">
        <f t="shared" si="14"/>
        <v>-635.48808494808918</v>
      </c>
      <c r="AF43" s="256">
        <f t="shared" si="14"/>
        <v>-834.962740034484</v>
      </c>
      <c r="AG43" s="87"/>
    </row>
    <row r="44" spans="1:58">
      <c r="A44" s="145" t="s">
        <v>1083</v>
      </c>
      <c r="B44" s="125" t="str">
        <f t="shared" si="4"/>
        <v>8700-01010</v>
      </c>
      <c r="C44" s="286" t="str">
        <f t="shared" si="5"/>
        <v>8700</v>
      </c>
      <c r="D44" s="256">
        <f>SUM($F44:K44)</f>
        <v>79209.679999999993</v>
      </c>
      <c r="E44" s="287">
        <f t="shared" si="8"/>
        <v>4.4398504334406778E-2</v>
      </c>
      <c r="F44" s="258">
        <f>'Div 91 history'!B44</f>
        <v>0</v>
      </c>
      <c r="G44" s="258">
        <f>'Div 91 history'!C44</f>
        <v>0</v>
      </c>
      <c r="H44" s="258">
        <f>'Div 91 history'!D44</f>
        <v>0</v>
      </c>
      <c r="I44" s="258">
        <f>'Div 91 history'!E44</f>
        <v>79209.679999999993</v>
      </c>
      <c r="J44" s="258">
        <f>'Div 91 history'!F44</f>
        <v>0</v>
      </c>
      <c r="K44" s="258">
        <f>'Div 91 history'!G44</f>
        <v>0</v>
      </c>
      <c r="L44" s="256">
        <f t="shared" si="13"/>
        <v>8667.7486229795049</v>
      </c>
      <c r="M44" s="256">
        <f t="shared" si="13"/>
        <v>8276.1036444401398</v>
      </c>
      <c r="N44" s="256">
        <f t="shared" si="13"/>
        <v>8667.7486229795049</v>
      </c>
      <c r="O44" s="256">
        <f t="shared" si="13"/>
        <v>8667.7486229795049</v>
      </c>
      <c r="P44" s="256">
        <f t="shared" si="13"/>
        <v>8667.7486229795049</v>
      </c>
      <c r="Q44" s="256">
        <f t="shared" si="13"/>
        <v>8679.9990582954542</v>
      </c>
      <c r="R44" s="256">
        <f t="shared" si="13"/>
        <v>14409.098433024394</v>
      </c>
      <c r="S44" s="256">
        <f t="shared" si="13"/>
        <v>10146.008967784515</v>
      </c>
      <c r="T44" s="256">
        <f t="shared" si="13"/>
        <v>13330.76047971508</v>
      </c>
      <c r="U44" s="256">
        <f t="shared" si="13"/>
        <v>16409.780425536293</v>
      </c>
      <c r="V44" s="256">
        <f t="shared" si="14"/>
        <v>13386.292348556533</v>
      </c>
      <c r="W44" s="256">
        <f t="shared" si="14"/>
        <v>13904.029745383183</v>
      </c>
      <c r="X44" s="256">
        <f t="shared" si="14"/>
        <v>8927.7810816688907</v>
      </c>
      <c r="Y44" s="256">
        <f t="shared" si="14"/>
        <v>8524.386753773344</v>
      </c>
      <c r="Z44" s="256">
        <f t="shared" si="14"/>
        <v>8927.7810816688907</v>
      </c>
      <c r="AA44" s="256">
        <f t="shared" si="14"/>
        <v>8927.7810816688907</v>
      </c>
      <c r="AB44" s="256">
        <f t="shared" si="14"/>
        <v>8927.7810816688907</v>
      </c>
      <c r="AC44" s="256">
        <f t="shared" si="14"/>
        <v>8940.3990300443165</v>
      </c>
      <c r="AD44" s="256">
        <f t="shared" si="14"/>
        <v>14841.371386015126</v>
      </c>
      <c r="AE44" s="256">
        <f t="shared" si="14"/>
        <v>10450.389236818053</v>
      </c>
      <c r="AF44" s="256">
        <f t="shared" si="14"/>
        <v>13730.683294106531</v>
      </c>
      <c r="AG44" s="87"/>
    </row>
    <row r="45" spans="1:58">
      <c r="A45" s="145" t="s">
        <v>334</v>
      </c>
      <c r="B45" s="125" t="str">
        <f t="shared" si="4"/>
        <v>8700-01011</v>
      </c>
      <c r="C45" s="286" t="str">
        <f t="shared" si="5"/>
        <v>8700</v>
      </c>
      <c r="D45" s="256">
        <f>SUM($F45:K45)</f>
        <v>1142919.3899999999</v>
      </c>
      <c r="E45" s="287">
        <f t="shared" si="8"/>
        <v>0.64062765423105539</v>
      </c>
      <c r="F45" s="258">
        <f>'Div 91 history'!B45</f>
        <v>168508</v>
      </c>
      <c r="G45" s="258">
        <f>'Div 91 history'!C45</f>
        <v>174121.93</v>
      </c>
      <c r="H45" s="258">
        <f>'Div 91 history'!D45</f>
        <v>262007.41</v>
      </c>
      <c r="I45" s="258">
        <f>'Div 91 history'!E45</f>
        <v>175287.38</v>
      </c>
      <c r="J45" s="258">
        <f>'Div 91 history'!F45</f>
        <v>180007.94</v>
      </c>
      <c r="K45" s="258">
        <f>'Div 91 history'!G45</f>
        <v>182986.73</v>
      </c>
      <c r="L45" s="256">
        <f t="shared" si="13"/>
        <v>125067.26411278363</v>
      </c>
      <c r="M45" s="256">
        <f t="shared" si="13"/>
        <v>119416.20429321643</v>
      </c>
      <c r="N45" s="256">
        <f t="shared" si="13"/>
        <v>125067.26411278363</v>
      </c>
      <c r="O45" s="256">
        <f t="shared" si="13"/>
        <v>125067.26411278363</v>
      </c>
      <c r="P45" s="256">
        <f t="shared" si="13"/>
        <v>125067.26411278363</v>
      </c>
      <c r="Q45" s="256">
        <f t="shared" si="13"/>
        <v>125244.02609513904</v>
      </c>
      <c r="R45" s="256">
        <f t="shared" si="13"/>
        <v>207909.41197492773</v>
      </c>
      <c r="S45" s="256">
        <f t="shared" si="13"/>
        <v>146397.13707207007</v>
      </c>
      <c r="T45" s="256">
        <f t="shared" si="13"/>
        <v>192350.03393161116</v>
      </c>
      <c r="U45" s="256">
        <f t="shared" si="13"/>
        <v>236777.32612968364</v>
      </c>
      <c r="V45" s="256">
        <f t="shared" si="14"/>
        <v>193151.3053123545</v>
      </c>
      <c r="W45" s="256">
        <f t="shared" si="14"/>
        <v>200621.75727935272</v>
      </c>
      <c r="X45" s="256">
        <f t="shared" si="14"/>
        <v>128819.28203616712</v>
      </c>
      <c r="Y45" s="256">
        <f t="shared" si="14"/>
        <v>122998.69042201292</v>
      </c>
      <c r="Z45" s="256">
        <f t="shared" si="14"/>
        <v>128819.28203616712</v>
      </c>
      <c r="AA45" s="256">
        <f t="shared" si="14"/>
        <v>128819.28203616712</v>
      </c>
      <c r="AB45" s="256">
        <f t="shared" si="14"/>
        <v>128819.28203616712</v>
      </c>
      <c r="AC45" s="256">
        <f t="shared" si="14"/>
        <v>129001.34687799322</v>
      </c>
      <c r="AD45" s="256">
        <f t="shared" si="14"/>
        <v>214146.69433417555</v>
      </c>
      <c r="AE45" s="256">
        <f t="shared" si="14"/>
        <v>150789.05118423217</v>
      </c>
      <c r="AF45" s="256">
        <f t="shared" si="14"/>
        <v>198120.53494955949</v>
      </c>
      <c r="AG45" s="87"/>
    </row>
    <row r="46" spans="1:58">
      <c r="A46" s="145" t="s">
        <v>336</v>
      </c>
      <c r="B46" s="125" t="str">
        <f t="shared" si="4"/>
        <v>8700-01012</v>
      </c>
      <c r="C46" s="286" t="str">
        <f t="shared" si="5"/>
        <v>8700</v>
      </c>
      <c r="D46" s="256">
        <f>SUM($F46:K46)</f>
        <v>-1188877.7199999997</v>
      </c>
      <c r="E46" s="287">
        <f t="shared" si="8"/>
        <v>-0.66638815615085978</v>
      </c>
      <c r="F46" s="258">
        <f>'Div 91 history'!B46</f>
        <v>-172112.85999999996</v>
      </c>
      <c r="G46" s="258">
        <f>'Div 91 history'!C46</f>
        <v>-178274.68999999997</v>
      </c>
      <c r="H46" s="258">
        <f>'Div 91 history'!D46</f>
        <v>-274180.16000000003</v>
      </c>
      <c r="I46" s="258">
        <f>'Div 91 history'!E46</f>
        <v>-189671.65999999997</v>
      </c>
      <c r="J46" s="258">
        <f>'Div 91 history'!F46</f>
        <v>-187507.89</v>
      </c>
      <c r="K46" s="258">
        <f>'Div 91 history'!G46</f>
        <v>-187130.45999999996</v>
      </c>
      <c r="L46" s="256">
        <f t="shared" si="13"/>
        <v>-130096.38746704962</v>
      </c>
      <c r="M46" s="256">
        <f t="shared" si="13"/>
        <v>-124218.09091118259</v>
      </c>
      <c r="N46" s="256">
        <f t="shared" si="13"/>
        <v>-130096.38746704962</v>
      </c>
      <c r="O46" s="256">
        <f t="shared" si="13"/>
        <v>-130096.38746704962</v>
      </c>
      <c r="P46" s="256">
        <f t="shared" si="13"/>
        <v>-130096.38746704962</v>
      </c>
      <c r="Q46" s="256">
        <f t="shared" si="13"/>
        <v>-130280.25728709476</v>
      </c>
      <c r="R46" s="256">
        <f t="shared" si="13"/>
        <v>-216269.72981470963</v>
      </c>
      <c r="S46" s="256">
        <f t="shared" si="13"/>
        <v>-152283.96338325323</v>
      </c>
      <c r="T46" s="256">
        <f t="shared" si="13"/>
        <v>-200084.68819707094</v>
      </c>
      <c r="U46" s="256">
        <f t="shared" si="13"/>
        <v>-246298.46172856921</v>
      </c>
      <c r="V46" s="256">
        <f t="shared" si="14"/>
        <v>-200918.17978061939</v>
      </c>
      <c r="W46" s="256">
        <f t="shared" si="14"/>
        <v>-208689.02869577726</v>
      </c>
      <c r="X46" s="256">
        <f t="shared" si="14"/>
        <v>-133999.27909106109</v>
      </c>
      <c r="Y46" s="256">
        <f t="shared" si="14"/>
        <v>-127944.63363851806</v>
      </c>
      <c r="Z46" s="256">
        <f t="shared" si="14"/>
        <v>-133999.27909106109</v>
      </c>
      <c r="AA46" s="256">
        <f t="shared" si="14"/>
        <v>-133999.27909106109</v>
      </c>
      <c r="AB46" s="256">
        <f t="shared" si="14"/>
        <v>-133999.27909106109</v>
      </c>
      <c r="AC46" s="256">
        <f t="shared" si="14"/>
        <v>-134188.66500570759</v>
      </c>
      <c r="AD46" s="256">
        <f t="shared" si="14"/>
        <v>-222757.82170915091</v>
      </c>
      <c r="AE46" s="256">
        <f t="shared" si="14"/>
        <v>-156852.48228475085</v>
      </c>
      <c r="AF46" s="256">
        <f t="shared" si="14"/>
        <v>-206087.22884298305</v>
      </c>
      <c r="AG46" s="87"/>
    </row>
    <row r="47" spans="1:58">
      <c r="A47" s="145" t="s">
        <v>1084</v>
      </c>
      <c r="B47" s="125" t="str">
        <f t="shared" si="4"/>
        <v>8740-01014</v>
      </c>
      <c r="C47" s="286" t="str">
        <f t="shared" si="5"/>
        <v>8740</v>
      </c>
      <c r="D47" s="256">
        <f>SUM($F47:K47)</f>
        <v>-331.25</v>
      </c>
      <c r="E47" s="287">
        <f t="shared" si="8"/>
        <v>-1.8567180880887596E-4</v>
      </c>
      <c r="F47" s="258">
        <f>'Div 91 history'!B47</f>
        <v>0</v>
      </c>
      <c r="G47" s="258">
        <f>'Div 91 history'!C47</f>
        <v>0</v>
      </c>
      <c r="H47" s="258">
        <f>'Div 91 history'!D47</f>
        <v>0</v>
      </c>
      <c r="I47" s="258">
        <f>'Div 91 history'!E47</f>
        <v>-331.25</v>
      </c>
      <c r="J47" s="258">
        <f>'Div 91 history'!F47</f>
        <v>0</v>
      </c>
      <c r="K47" s="258">
        <f>'Div 91 history'!G47</f>
        <v>0</v>
      </c>
      <c r="L47" s="256">
        <f t="shared" si="13"/>
        <v>-36.247990540574854</v>
      </c>
      <c r="M47" s="256">
        <f t="shared" si="13"/>
        <v>-34.610155377736611</v>
      </c>
      <c r="N47" s="256">
        <f t="shared" si="13"/>
        <v>-36.247990540574854</v>
      </c>
      <c r="O47" s="256">
        <f t="shared" si="13"/>
        <v>-36.247990540574854</v>
      </c>
      <c r="P47" s="256">
        <f t="shared" si="13"/>
        <v>-36.247990540574854</v>
      </c>
      <c r="Q47" s="256">
        <f t="shared" si="13"/>
        <v>-36.299221106061395</v>
      </c>
      <c r="R47" s="256">
        <f t="shared" si="13"/>
        <v>-60.257961601906871</v>
      </c>
      <c r="S47" s="256">
        <f t="shared" si="13"/>
        <v>-42.429984196106098</v>
      </c>
      <c r="T47" s="256">
        <f t="shared" si="13"/>
        <v>-55.748418740053239</v>
      </c>
      <c r="U47" s="256">
        <f t="shared" si="13"/>
        <v>-68.624690390857509</v>
      </c>
      <c r="V47" s="256">
        <f t="shared" si="14"/>
        <v>-55.98064959307186</v>
      </c>
      <c r="W47" s="256">
        <f t="shared" si="14"/>
        <v>-58.145795478004452</v>
      </c>
      <c r="X47" s="256">
        <f t="shared" si="14"/>
        <v>-37.335430256792101</v>
      </c>
      <c r="Y47" s="256">
        <f t="shared" si="14"/>
        <v>-35.648460039068709</v>
      </c>
      <c r="Z47" s="256">
        <f t="shared" si="14"/>
        <v>-37.335430256792101</v>
      </c>
      <c r="AA47" s="256">
        <f t="shared" si="14"/>
        <v>-37.335430256792101</v>
      </c>
      <c r="AB47" s="256">
        <f t="shared" si="14"/>
        <v>-37.335430256792101</v>
      </c>
      <c r="AC47" s="256">
        <f t="shared" si="14"/>
        <v>-37.388197739243239</v>
      </c>
      <c r="AD47" s="256">
        <f t="shared" si="14"/>
        <v>-62.065700449964076</v>
      </c>
      <c r="AE47" s="256">
        <f t="shared" si="14"/>
        <v>-43.702883721989281</v>
      </c>
      <c r="AF47" s="256">
        <f t="shared" si="14"/>
        <v>-57.420871302254831</v>
      </c>
      <c r="AG47" s="87"/>
    </row>
    <row r="48" spans="1:58" s="185" customFormat="1">
      <c r="A48" s="145" t="s">
        <v>339</v>
      </c>
      <c r="B48" s="125" t="str">
        <f t="shared" si="4"/>
        <v>8700-01014</v>
      </c>
      <c r="C48" s="286" t="str">
        <f t="shared" si="5"/>
        <v>8700</v>
      </c>
      <c r="D48" s="256">
        <f>SUM($F48:K48)</f>
        <v>-134.55000000000001</v>
      </c>
      <c r="E48" s="288">
        <f t="shared" si="8"/>
        <v>-7.5417786793160042E-5</v>
      </c>
      <c r="F48" s="258">
        <f>'Div 91 history'!B48</f>
        <v>0</v>
      </c>
      <c r="G48" s="258">
        <f>'Div 91 history'!C48</f>
        <v>0</v>
      </c>
      <c r="H48" s="258">
        <f>'Div 91 history'!D48</f>
        <v>-134.55000000000001</v>
      </c>
      <c r="I48" s="258">
        <f>'Div 91 history'!E48</f>
        <v>0</v>
      </c>
      <c r="J48" s="258">
        <f>'Div 91 history'!F48</f>
        <v>0</v>
      </c>
      <c r="K48" s="258">
        <f>'Div 91 history'!G48</f>
        <v>0</v>
      </c>
      <c r="L48" s="256">
        <f t="shared" si="13"/>
        <v>-14.723523402971615</v>
      </c>
      <c r="M48" s="256">
        <f t="shared" si="13"/>
        <v>-14.058253301356867</v>
      </c>
      <c r="N48" s="256">
        <f t="shared" si="13"/>
        <v>-14.723523402971615</v>
      </c>
      <c r="O48" s="256">
        <f t="shared" si="13"/>
        <v>-14.723523402971615</v>
      </c>
      <c r="P48" s="256">
        <f t="shared" si="13"/>
        <v>-14.723523402971615</v>
      </c>
      <c r="Q48" s="256">
        <f t="shared" si="13"/>
        <v>-14.744332678703582</v>
      </c>
      <c r="R48" s="256">
        <f t="shared" si="13"/>
        <v>-24.476101837091534</v>
      </c>
      <c r="S48" s="256">
        <f t="shared" si="13"/>
        <v>-17.234579241014568</v>
      </c>
      <c r="T48" s="256">
        <f t="shared" si="13"/>
        <v>-22.644376578035214</v>
      </c>
      <c r="U48" s="256">
        <f t="shared" si="13"/>
        <v>-27.874572353478879</v>
      </c>
      <c r="V48" s="256">
        <f t="shared" si="14"/>
        <v>-22.738706121502851</v>
      </c>
      <c r="W48" s="256">
        <f t="shared" si="14"/>
        <v>-23.61816386887698</v>
      </c>
      <c r="X48" s="256">
        <f t="shared" si="14"/>
        <v>-15.165229105060762</v>
      </c>
      <c r="Y48" s="256">
        <f t="shared" si="14"/>
        <v>-14.480000900397572</v>
      </c>
      <c r="Z48" s="256">
        <f t="shared" si="14"/>
        <v>-15.165229105060762</v>
      </c>
      <c r="AA48" s="256">
        <f t="shared" si="14"/>
        <v>-15.165229105060762</v>
      </c>
      <c r="AB48" s="256">
        <f t="shared" si="14"/>
        <v>-15.165229105060762</v>
      </c>
      <c r="AC48" s="256">
        <f t="shared" si="14"/>
        <v>-15.186662659064689</v>
      </c>
      <c r="AD48" s="256">
        <f t="shared" si="14"/>
        <v>-25.210384892204278</v>
      </c>
      <c r="AE48" s="256">
        <f t="shared" si="14"/>
        <v>-17.751616618245009</v>
      </c>
      <c r="AF48" s="256">
        <f t="shared" si="14"/>
        <v>-23.323707875376268</v>
      </c>
      <c r="AG48" s="87"/>
      <c r="AH48" s="169"/>
      <c r="AI48" s="169"/>
      <c r="AJ48" s="169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69"/>
      <c r="BE48" s="169"/>
      <c r="BF48" s="169"/>
    </row>
    <row r="49" spans="1:58" s="185" customFormat="1">
      <c r="A49" s="133" t="s">
        <v>15</v>
      </c>
      <c r="B49" s="171"/>
      <c r="C49" s="126"/>
      <c r="D49" s="259">
        <f t="shared" ref="D49:K49" si="15">SUM(D10:D48)</f>
        <v>1784061.9000000001</v>
      </c>
      <c r="E49" s="266">
        <f>SUM(E10:E48)</f>
        <v>0.99999999999999978</v>
      </c>
      <c r="F49" s="261">
        <f t="shared" si="15"/>
        <v>315087.55000000005</v>
      </c>
      <c r="G49" s="261">
        <f t="shared" si="15"/>
        <v>221865.45000000004</v>
      </c>
      <c r="H49" s="261">
        <f t="shared" si="15"/>
        <v>291507.24999999994</v>
      </c>
      <c r="I49" s="261">
        <f t="shared" si="15"/>
        <v>358836.98999999993</v>
      </c>
      <c r="J49" s="261">
        <f t="shared" si="15"/>
        <v>292721.58</v>
      </c>
      <c r="K49" s="261">
        <f t="shared" si="15"/>
        <v>304043.08000000007</v>
      </c>
      <c r="L49" s="276">
        <f>'FY21 OM Budget'!U19</f>
        <v>195226.14</v>
      </c>
      <c r="M49" s="276">
        <f>'FY21 OM Budget'!V19</f>
        <v>186405.01</v>
      </c>
      <c r="N49" s="276">
        <f>'FY21 OM Budget'!W19</f>
        <v>195226.14</v>
      </c>
      <c r="O49" s="276">
        <f>'FY21 OM Budget'!X19</f>
        <v>195226.14</v>
      </c>
      <c r="P49" s="276">
        <f>'FY21 OM Budget'!Y19</f>
        <v>195226.14</v>
      </c>
      <c r="Q49" s="276">
        <f>'FY21 OM Budget'!Z19</f>
        <v>195502.06</v>
      </c>
      <c r="R49" s="263">
        <f t="shared" ref="R49:AD49" si="16">(1+R$2)*F49</f>
        <v>324540.17650000006</v>
      </c>
      <c r="S49" s="263">
        <f t="shared" si="16"/>
        <v>228521.41350000005</v>
      </c>
      <c r="T49" s="263">
        <f t="shared" si="16"/>
        <v>300252.46749999997</v>
      </c>
      <c r="U49" s="263">
        <f t="shared" si="16"/>
        <v>369602.09969999996</v>
      </c>
      <c r="V49" s="263">
        <f t="shared" si="16"/>
        <v>301503.22740000003</v>
      </c>
      <c r="W49" s="263">
        <f t="shared" si="16"/>
        <v>313164.37240000011</v>
      </c>
      <c r="X49" s="263">
        <f t="shared" si="16"/>
        <v>201082.92420000001</v>
      </c>
      <c r="Y49" s="263">
        <f t="shared" si="16"/>
        <v>191997.16030000002</v>
      </c>
      <c r="Z49" s="263">
        <f t="shared" si="16"/>
        <v>201082.92420000001</v>
      </c>
      <c r="AA49" s="263">
        <f t="shared" si="16"/>
        <v>201082.92420000001</v>
      </c>
      <c r="AB49" s="263">
        <f t="shared" si="16"/>
        <v>201082.92420000001</v>
      </c>
      <c r="AC49" s="263">
        <f t="shared" si="16"/>
        <v>201367.12179999999</v>
      </c>
      <c r="AD49" s="263">
        <f t="shared" si="16"/>
        <v>334276.38179500005</v>
      </c>
      <c r="AE49" s="263">
        <f t="shared" ref="AE49" si="17">(1+AE$2)*S49</f>
        <v>235377.05590500007</v>
      </c>
      <c r="AF49" s="263">
        <f t="shared" ref="AF49" si="18">(1+AF$2)*T49</f>
        <v>309260.04152499995</v>
      </c>
      <c r="AG49" s="87"/>
      <c r="AH49" s="264">
        <f>SUM(F49:Q49)</f>
        <v>2946873.5300000003</v>
      </c>
      <c r="AI49" s="264">
        <f>SUM(U49:AF49)</f>
        <v>3060879.157625</v>
      </c>
      <c r="AJ49" s="169"/>
      <c r="AK49" s="264">
        <f>AH49*$AK$7</f>
        <v>1485813.6376260519</v>
      </c>
      <c r="AL49" s="264">
        <f>AI49*$AL$7</f>
        <v>1543295.2712745252</v>
      </c>
      <c r="AM49" s="169"/>
      <c r="AN49" s="169"/>
      <c r="AO49" s="169"/>
      <c r="AP49" s="169"/>
      <c r="AQ49" s="169"/>
      <c r="AR49" s="169"/>
      <c r="AS49" s="169"/>
      <c r="AT49" s="169"/>
      <c r="AU49" s="169"/>
      <c r="AV49" s="169"/>
      <c r="AW49" s="169"/>
      <c r="AX49" s="169"/>
      <c r="AY49" s="169"/>
      <c r="AZ49" s="169"/>
      <c r="BA49" s="169"/>
      <c r="BB49" s="169"/>
      <c r="BC49" s="169"/>
      <c r="BD49" s="169"/>
      <c r="BE49" s="169"/>
      <c r="BF49" s="169"/>
    </row>
    <row r="50" spans="1:58" s="185" customFormat="1">
      <c r="A50" s="133"/>
      <c r="B50" s="171"/>
      <c r="C50" s="126"/>
      <c r="D50" s="256">
        <f>D49-SUM(F49:K49)</f>
        <v>0</v>
      </c>
      <c r="E50" s="170"/>
      <c r="F50" s="256">
        <f>F49-'Div 91 history'!B49</f>
        <v>0</v>
      </c>
      <c r="G50" s="256">
        <f>G49-'Div 91 history'!C49</f>
        <v>0</v>
      </c>
      <c r="H50" s="256">
        <f>H49-'Div 91 history'!D49</f>
        <v>0</v>
      </c>
      <c r="I50" s="256">
        <f>I49-'Div 91 history'!E49</f>
        <v>0</v>
      </c>
      <c r="J50" s="256">
        <f>J49-'Div 91 history'!F49</f>
        <v>0</v>
      </c>
      <c r="K50" s="256">
        <f>K49-'Div 91 history'!G49</f>
        <v>0</v>
      </c>
      <c r="L50" s="270">
        <f t="shared" ref="L50:R50" si="19">L49-SUM(L10:L48)</f>
        <v>0</v>
      </c>
      <c r="M50" s="270">
        <f t="shared" si="19"/>
        <v>0</v>
      </c>
      <c r="N50" s="270">
        <f t="shared" si="19"/>
        <v>0</v>
      </c>
      <c r="O50" s="270">
        <f t="shared" si="19"/>
        <v>0</v>
      </c>
      <c r="P50" s="270">
        <f t="shared" si="19"/>
        <v>0</v>
      </c>
      <c r="Q50" s="270">
        <f t="shared" si="19"/>
        <v>0</v>
      </c>
      <c r="R50" s="256">
        <f t="shared" si="19"/>
        <v>0</v>
      </c>
      <c r="S50" s="256">
        <f t="shared" ref="S50" si="20">S49-SUM(S10:S48)</f>
        <v>0</v>
      </c>
      <c r="T50" s="256">
        <f t="shared" ref="T50" si="21">T49-SUM(T10:T48)</f>
        <v>0</v>
      </c>
      <c r="U50" s="256">
        <f>U49-SUM(U10:U48)</f>
        <v>0</v>
      </c>
      <c r="V50" s="256">
        <f t="shared" ref="V50" si="22">V49-SUM(V10:V48)</f>
        <v>0</v>
      </c>
      <c r="W50" s="256">
        <f t="shared" ref="W50" si="23">W49-SUM(W10:W48)</f>
        <v>0</v>
      </c>
      <c r="X50" s="256">
        <f t="shared" ref="X50" si="24">X49-SUM(X10:X48)</f>
        <v>0</v>
      </c>
      <c r="Y50" s="256">
        <f t="shared" ref="Y50" si="25">Y49-SUM(Y10:Y48)</f>
        <v>0</v>
      </c>
      <c r="Z50" s="256">
        <f t="shared" ref="Z50" si="26">Z49-SUM(Z10:Z48)</f>
        <v>0</v>
      </c>
      <c r="AA50" s="256">
        <f t="shared" ref="AA50" si="27">AA49-SUM(AA10:AA48)</f>
        <v>0</v>
      </c>
      <c r="AB50" s="256">
        <f t="shared" ref="AB50" si="28">AB49-SUM(AB10:AB48)</f>
        <v>0</v>
      </c>
      <c r="AC50" s="256">
        <f t="shared" ref="AC50" si="29">AC49-SUM(AC10:AC48)</f>
        <v>0</v>
      </c>
      <c r="AD50" s="256">
        <f t="shared" ref="AD50" si="30">AD49-SUM(AD10:AD48)</f>
        <v>0</v>
      </c>
      <c r="AE50" s="256">
        <f t="shared" ref="AE50" si="31">AE49-SUM(AE10:AE48)</f>
        <v>0</v>
      </c>
      <c r="AF50" s="256">
        <f t="shared" ref="AF50" si="32">AF49-SUM(AF10:AF48)</f>
        <v>0</v>
      </c>
      <c r="AG50" s="87"/>
      <c r="AH50" s="169"/>
      <c r="AI50" s="169"/>
      <c r="AJ50" s="169"/>
      <c r="AK50" s="169"/>
      <c r="AL50" s="169"/>
      <c r="AM50" s="169"/>
      <c r="AN50" s="169"/>
      <c r="AO50" s="169"/>
      <c r="AP50" s="169"/>
      <c r="AQ50" s="169"/>
      <c r="AR50" s="169"/>
      <c r="AS50" s="169"/>
      <c r="AT50" s="169"/>
      <c r="AU50" s="169"/>
      <c r="AV50" s="169"/>
      <c r="AW50" s="169"/>
      <c r="AX50" s="169"/>
      <c r="AY50" s="169"/>
      <c r="AZ50" s="169"/>
      <c r="BA50" s="169"/>
      <c r="BB50" s="169"/>
      <c r="BC50" s="169"/>
      <c r="BD50" s="169"/>
      <c r="BE50" s="169"/>
      <c r="BF50" s="169"/>
    </row>
    <row r="51" spans="1:58" s="185" customFormat="1">
      <c r="A51" s="145" t="s">
        <v>345</v>
      </c>
      <c r="B51" s="289" t="str">
        <f t="shared" ref="B51:B73" si="33">RIGHT(A51,10)</f>
        <v>9260-01202</v>
      </c>
      <c r="C51" s="286" t="str">
        <f t="shared" ref="C51:C73" si="34">LEFT(B51,4)</f>
        <v>9260</v>
      </c>
      <c r="D51" s="270">
        <f>SUM($F51:K51)</f>
        <v>84864.59</v>
      </c>
      <c r="E51" s="287">
        <f t="shared" ref="E51:E73" si="35">D51/$D$74</f>
        <v>0.22784167583604192</v>
      </c>
      <c r="F51" s="258">
        <f>'Div 91 history'!B51</f>
        <v>15544.680000000002</v>
      </c>
      <c r="G51" s="258">
        <f>'Div 91 history'!C51</f>
        <v>11083.619999999999</v>
      </c>
      <c r="H51" s="258">
        <f>'Div 91 history'!D51</f>
        <v>14458.129999999997</v>
      </c>
      <c r="I51" s="258">
        <f>'Div 91 history'!E51</f>
        <v>13845.34</v>
      </c>
      <c r="J51" s="258">
        <f>'Div 91 history'!F51</f>
        <v>14615.78</v>
      </c>
      <c r="K51" s="258">
        <f>'Div 91 history'!G51</f>
        <v>15317.04</v>
      </c>
      <c r="L51" s="270">
        <f t="shared" ref="L51:U60" si="36">$E51*L$74</f>
        <v>18891.123448430564</v>
      </c>
      <c r="M51" s="270">
        <f t="shared" si="36"/>
        <v>18171.836391483208</v>
      </c>
      <c r="N51" s="270">
        <f t="shared" si="36"/>
        <v>18866.288705764433</v>
      </c>
      <c r="O51" s="270">
        <f t="shared" si="36"/>
        <v>18784.949227490968</v>
      </c>
      <c r="P51" s="270">
        <f t="shared" si="36"/>
        <v>18810.923178536275</v>
      </c>
      <c r="Q51" s="270">
        <f t="shared" si="36"/>
        <v>18758.182387413744</v>
      </c>
      <c r="R51" s="270">
        <f t="shared" si="36"/>
        <v>25245.962003930825</v>
      </c>
      <c r="S51" s="270">
        <f t="shared" si="36"/>
        <v>17776.667852109724</v>
      </c>
      <c r="T51" s="270">
        <f t="shared" si="36"/>
        <v>23356.622492289403</v>
      </c>
      <c r="U51" s="270">
        <f t="shared" si="36"/>
        <v>28751.326465120263</v>
      </c>
      <c r="V51" s="270">
        <f t="shared" ref="V51:AF60" si="37">$E51*V$74</f>
        <v>23453.919034283004</v>
      </c>
      <c r="W51" s="270">
        <f t="shared" si="37"/>
        <v>24361.038845356165</v>
      </c>
      <c r="X51" s="270">
        <f t="shared" si="37"/>
        <v>15642.2293188483</v>
      </c>
      <c r="Y51" s="270">
        <f t="shared" si="37"/>
        <v>14935.448258118564</v>
      </c>
      <c r="Z51" s="270">
        <f t="shared" si="37"/>
        <v>15642.2293188483</v>
      </c>
      <c r="AA51" s="270">
        <f t="shared" si="37"/>
        <v>15642.2293188483</v>
      </c>
      <c r="AB51" s="270">
        <f t="shared" si="37"/>
        <v>15642.2293188483</v>
      </c>
      <c r="AC51" s="270">
        <f t="shared" si="37"/>
        <v>15664.337034104345</v>
      </c>
      <c r="AD51" s="270">
        <f t="shared" si="37"/>
        <v>26003.340864048754</v>
      </c>
      <c r="AE51" s="270">
        <f t="shared" si="37"/>
        <v>18309.967887673014</v>
      </c>
      <c r="AF51" s="270">
        <f t="shared" si="37"/>
        <v>24057.321167058086</v>
      </c>
      <c r="AG51" s="87"/>
    </row>
    <row r="52" spans="1:58" s="185" customFormat="1">
      <c r="A52" s="145" t="s">
        <v>347</v>
      </c>
      <c r="B52" s="289" t="str">
        <f t="shared" si="33"/>
        <v>9260-01203</v>
      </c>
      <c r="C52" s="286" t="str">
        <f t="shared" si="34"/>
        <v>9260</v>
      </c>
      <c r="D52" s="270">
        <f>SUM($F52:K52)</f>
        <v>79297.59</v>
      </c>
      <c r="E52" s="287">
        <f t="shared" si="35"/>
        <v>0.21289557629818703</v>
      </c>
      <c r="F52" s="258">
        <f>'Div 91 history'!B52</f>
        <v>14619.369999999999</v>
      </c>
      <c r="G52" s="258">
        <f>'Div 91 history'!C52</f>
        <v>10329.85</v>
      </c>
      <c r="H52" s="258">
        <f>'Div 91 history'!D52</f>
        <v>13545.2</v>
      </c>
      <c r="I52" s="258">
        <f>'Div 91 history'!E52</f>
        <v>12987.11</v>
      </c>
      <c r="J52" s="258">
        <f>'Div 91 history'!F52</f>
        <v>13626.880000000001</v>
      </c>
      <c r="K52" s="258">
        <f>'Div 91 history'!G52</f>
        <v>14189.18</v>
      </c>
      <c r="L52" s="270">
        <f t="shared" si="36"/>
        <v>17651.891817930577</v>
      </c>
      <c r="M52" s="270">
        <f t="shared" si="36"/>
        <v>16979.788999380246</v>
      </c>
      <c r="N52" s="270">
        <f t="shared" si="36"/>
        <v>17628.686200114073</v>
      </c>
      <c r="O52" s="270">
        <f t="shared" si="36"/>
        <v>17552.68247937562</v>
      </c>
      <c r="P52" s="270">
        <f t="shared" si="36"/>
        <v>17576.952575073614</v>
      </c>
      <c r="Q52" s="270">
        <f t="shared" si="36"/>
        <v>17527.671507072104</v>
      </c>
      <c r="R52" s="270">
        <f t="shared" si="36"/>
        <v>23589.861733183239</v>
      </c>
      <c r="S52" s="270">
        <f t="shared" si="36"/>
        <v>16610.542970899613</v>
      </c>
      <c r="T52" s="270">
        <f t="shared" si="36"/>
        <v>21824.460286420326</v>
      </c>
      <c r="U52" s="270">
        <f t="shared" si="36"/>
        <v>26865.279122744312</v>
      </c>
      <c r="V52" s="270">
        <f t="shared" si="37"/>
        <v>21915.374309517898</v>
      </c>
      <c r="W52" s="270">
        <f t="shared" si="37"/>
        <v>22762.988312712365</v>
      </c>
      <c r="X52" s="270">
        <f t="shared" si="37"/>
        <v>14616.120660124698</v>
      </c>
      <c r="Y52" s="270">
        <f t="shared" si="37"/>
        <v>13955.703461697041</v>
      </c>
      <c r="Z52" s="270">
        <f t="shared" si="37"/>
        <v>14616.120660124698</v>
      </c>
      <c r="AA52" s="270">
        <f t="shared" si="37"/>
        <v>14616.120660124698</v>
      </c>
      <c r="AB52" s="270">
        <f t="shared" si="37"/>
        <v>14616.120660124698</v>
      </c>
      <c r="AC52" s="270">
        <f t="shared" si="37"/>
        <v>14636.778139766213</v>
      </c>
      <c r="AD52" s="270">
        <f t="shared" si="37"/>
        <v>24297.55758517874</v>
      </c>
      <c r="AE52" s="270">
        <f t="shared" si="37"/>
        <v>17108.859260026602</v>
      </c>
      <c r="AF52" s="270">
        <f t="shared" si="37"/>
        <v>22479.194095012936</v>
      </c>
      <c r="AG52" s="87"/>
    </row>
    <row r="53" spans="1:58" s="185" customFormat="1">
      <c r="A53" s="209" t="s">
        <v>349</v>
      </c>
      <c r="B53" s="289" t="str">
        <f t="shared" si="33"/>
        <v>9260-01206</v>
      </c>
      <c r="C53" s="286" t="str">
        <f t="shared" si="34"/>
        <v>9260</v>
      </c>
      <c r="D53" s="270">
        <f>SUM($F53:K53)</f>
        <v>-8354.94</v>
      </c>
      <c r="E53" s="287">
        <f t="shared" si="35"/>
        <v>-2.2431069673577404E-2</v>
      </c>
      <c r="F53" s="258">
        <f>'Div 91 history'!B53</f>
        <v>-10251.86</v>
      </c>
      <c r="G53" s="258">
        <f>'Div 91 history'!C53</f>
        <v>780.79</v>
      </c>
      <c r="H53" s="258">
        <f>'Div 91 history'!D53</f>
        <v>-2735.52</v>
      </c>
      <c r="I53" s="258">
        <f>'Div 91 history'!E53</f>
        <v>2640.48</v>
      </c>
      <c r="J53" s="258">
        <f>'Div 91 history'!F53</f>
        <v>3953.6</v>
      </c>
      <c r="K53" s="258">
        <f>'Div 91 history'!G53</f>
        <v>-2742.43</v>
      </c>
      <c r="L53" s="270">
        <f t="shared" si="36"/>
        <v>-1859.8358036517993</v>
      </c>
      <c r="M53" s="270">
        <f t="shared" si="36"/>
        <v>-1789.021813935102</v>
      </c>
      <c r="N53" s="270">
        <f t="shared" si="36"/>
        <v>-1857.3908170573793</v>
      </c>
      <c r="O53" s="270">
        <f t="shared" si="36"/>
        <v>-1849.3829251839122</v>
      </c>
      <c r="P53" s="270">
        <f t="shared" si="36"/>
        <v>-1851.9400671267001</v>
      </c>
      <c r="Q53" s="270">
        <f t="shared" si="36"/>
        <v>-1846.7477231186599</v>
      </c>
      <c r="R53" s="270">
        <f t="shared" si="36"/>
        <v>-2485.4712405388609</v>
      </c>
      <c r="S53" s="270">
        <f t="shared" si="36"/>
        <v>-1750.1173729149652</v>
      </c>
      <c r="T53" s="270">
        <f t="shared" si="36"/>
        <v>-2299.4652955458623</v>
      </c>
      <c r="U53" s="270">
        <f t="shared" si="36"/>
        <v>-2830.5752438854875</v>
      </c>
      <c r="V53" s="270">
        <f t="shared" si="37"/>
        <v>-2309.0441643127297</v>
      </c>
      <c r="W53" s="270">
        <f t="shared" si="37"/>
        <v>-2398.3503354063223</v>
      </c>
      <c r="X53" s="270">
        <f t="shared" si="37"/>
        <v>-1539.9813682622921</v>
      </c>
      <c r="Y53" s="270">
        <f t="shared" si="37"/>
        <v>-1470.398596984739</v>
      </c>
      <c r="Z53" s="270">
        <f t="shared" si="37"/>
        <v>-1539.9813682622921</v>
      </c>
      <c r="AA53" s="270">
        <f t="shared" si="37"/>
        <v>-1539.9813682622921</v>
      </c>
      <c r="AB53" s="270">
        <f t="shared" si="37"/>
        <v>-1539.9813682622921</v>
      </c>
      <c r="AC53" s="270">
        <f t="shared" si="37"/>
        <v>-1542.1578783296986</v>
      </c>
      <c r="AD53" s="270">
        <f t="shared" si="37"/>
        <v>-2560.0353777550272</v>
      </c>
      <c r="AE53" s="270">
        <f t="shared" si="37"/>
        <v>-1802.620894102414</v>
      </c>
      <c r="AF53" s="270">
        <f t="shared" si="37"/>
        <v>-2368.4492544122386</v>
      </c>
      <c r="AG53" s="87"/>
    </row>
    <row r="54" spans="1:58" s="185" customFormat="1">
      <c r="A54" s="209" t="s">
        <v>351</v>
      </c>
      <c r="B54" s="289" t="str">
        <f t="shared" si="33"/>
        <v>9260-01207</v>
      </c>
      <c r="C54" s="286" t="str">
        <f t="shared" si="34"/>
        <v>9260</v>
      </c>
      <c r="D54" s="270">
        <f>SUM($F54:K54)</f>
        <v>32053.16</v>
      </c>
      <c r="E54" s="287">
        <f t="shared" si="35"/>
        <v>8.6055275707344905E-2</v>
      </c>
      <c r="F54" s="258">
        <f>'Div 91 history'!B54</f>
        <v>-3556.17</v>
      </c>
      <c r="G54" s="258">
        <f>'Div 91 history'!C54</f>
        <v>7062.49</v>
      </c>
      <c r="H54" s="258">
        <f>'Div 91 history'!D54</f>
        <v>4484.01</v>
      </c>
      <c r="I54" s="258">
        <f>'Div 91 history'!E54</f>
        <v>9130.02</v>
      </c>
      <c r="J54" s="258">
        <f>'Div 91 history'!F54</f>
        <v>10688.44</v>
      </c>
      <c r="K54" s="258">
        <f>'Div 91 history'!G54</f>
        <v>4244.37</v>
      </c>
      <c r="L54" s="270">
        <f t="shared" si="36"/>
        <v>7135.133775727857</v>
      </c>
      <c r="M54" s="270">
        <f t="shared" si="36"/>
        <v>6863.4607125307957</v>
      </c>
      <c r="N54" s="270">
        <f t="shared" si="36"/>
        <v>7125.7537506757571</v>
      </c>
      <c r="O54" s="270">
        <f t="shared" si="36"/>
        <v>7095.0320172482343</v>
      </c>
      <c r="P54" s="270">
        <f t="shared" si="36"/>
        <v>7104.8423186788723</v>
      </c>
      <c r="Q54" s="270">
        <f t="shared" si="36"/>
        <v>7084.9222434581334</v>
      </c>
      <c r="R54" s="270">
        <f t="shared" si="36"/>
        <v>9535.3416479819844</v>
      </c>
      <c r="S54" s="270">
        <f t="shared" si="36"/>
        <v>6714.2064662131679</v>
      </c>
      <c r="T54" s="270">
        <f t="shared" si="36"/>
        <v>8821.7424700331558</v>
      </c>
      <c r="U54" s="270">
        <f t="shared" si="36"/>
        <v>10859.309723864029</v>
      </c>
      <c r="V54" s="270">
        <f t="shared" si="37"/>
        <v>8858.4911496410768</v>
      </c>
      <c r="W54" s="270">
        <f t="shared" si="37"/>
        <v>9201.1082110502903</v>
      </c>
      <c r="X54" s="270">
        <f t="shared" si="37"/>
        <v>5908.0339528386994</v>
      </c>
      <c r="Y54" s="270">
        <f t="shared" si="37"/>
        <v>5641.0843755822725</v>
      </c>
      <c r="Z54" s="270">
        <f t="shared" si="37"/>
        <v>5908.0339528386994</v>
      </c>
      <c r="AA54" s="270">
        <f t="shared" si="37"/>
        <v>5908.0339528386994</v>
      </c>
      <c r="AB54" s="270">
        <f t="shared" si="37"/>
        <v>5908.0339528386994</v>
      </c>
      <c r="AC54" s="270">
        <f t="shared" si="37"/>
        <v>5916.3839859247773</v>
      </c>
      <c r="AD54" s="270">
        <f t="shared" si="37"/>
        <v>9821.401897421445</v>
      </c>
      <c r="AE54" s="270">
        <f t="shared" si="37"/>
        <v>6915.6326601995625</v>
      </c>
      <c r="AF54" s="270">
        <f t="shared" si="37"/>
        <v>9086.3947441341497</v>
      </c>
      <c r="AG54" s="87"/>
    </row>
    <row r="55" spans="1:58" s="185" customFormat="1">
      <c r="A55" s="209" t="s">
        <v>353</v>
      </c>
      <c r="B55" s="289" t="str">
        <f t="shared" si="33"/>
        <v>9250-01208</v>
      </c>
      <c r="C55" s="286" t="str">
        <f t="shared" si="34"/>
        <v>9250</v>
      </c>
      <c r="D55" s="270">
        <f>SUM($F55:K55)</f>
        <v>-55865.900000000009</v>
      </c>
      <c r="E55" s="287">
        <f t="shared" si="35"/>
        <v>-0.1499869412918714</v>
      </c>
      <c r="F55" s="258">
        <f>'Div 91 history'!B55</f>
        <v>-6735.26</v>
      </c>
      <c r="G55" s="258">
        <f>'Div 91 history'!C55</f>
        <v>2075.6799999999998</v>
      </c>
      <c r="H55" s="258">
        <f>'Div 91 history'!D55</f>
        <v>-39883.47</v>
      </c>
      <c r="I55" s="258">
        <f>'Div 91 history'!E55</f>
        <v>743.11</v>
      </c>
      <c r="J55" s="258">
        <f>'Div 91 history'!F55</f>
        <v>-2215.7600000000002</v>
      </c>
      <c r="K55" s="258">
        <f>'Div 91 history'!G55</f>
        <v>-9850.2000000000007</v>
      </c>
      <c r="L55" s="270">
        <f t="shared" si="36"/>
        <v>-12435.924258370625</v>
      </c>
      <c r="M55" s="270">
        <f t="shared" si="36"/>
        <v>-11962.421484189836</v>
      </c>
      <c r="N55" s="270">
        <f t="shared" si="36"/>
        <v>-12419.575681769811</v>
      </c>
      <c r="O55" s="270">
        <f t="shared" si="36"/>
        <v>-12366.030343728613</v>
      </c>
      <c r="P55" s="270">
        <f t="shared" si="36"/>
        <v>-12383.128855035886</v>
      </c>
      <c r="Q55" s="270">
        <f t="shared" si="36"/>
        <v>-12348.409877865641</v>
      </c>
      <c r="R55" s="270">
        <f t="shared" si="36"/>
        <v>-16619.280063868799</v>
      </c>
      <c r="S55" s="270">
        <f t="shared" si="36"/>
        <v>-11702.28417481516</v>
      </c>
      <c r="T55" s="270">
        <f t="shared" si="36"/>
        <v>-15375.538095358628</v>
      </c>
      <c r="U55" s="270">
        <f t="shared" si="36"/>
        <v>-18926.842504839326</v>
      </c>
      <c r="V55" s="270">
        <f t="shared" si="37"/>
        <v>-15439.587882028902</v>
      </c>
      <c r="W55" s="270">
        <f t="shared" si="37"/>
        <v>-16036.73994101407</v>
      </c>
      <c r="X55" s="270">
        <f t="shared" si="37"/>
        <v>-10297.194847743298</v>
      </c>
      <c r="Y55" s="270">
        <f t="shared" si="37"/>
        <v>-9831.9247031444556</v>
      </c>
      <c r="Z55" s="270">
        <f t="shared" si="37"/>
        <v>-10297.194847743298</v>
      </c>
      <c r="AA55" s="270">
        <f t="shared" si="37"/>
        <v>-10297.194847743298</v>
      </c>
      <c r="AB55" s="270">
        <f t="shared" si="37"/>
        <v>-10297.194847743298</v>
      </c>
      <c r="AC55" s="270">
        <f t="shared" si="37"/>
        <v>-10311.748236968682</v>
      </c>
      <c r="AD55" s="270">
        <f t="shared" si="37"/>
        <v>-17117.858465784862</v>
      </c>
      <c r="AE55" s="270">
        <f t="shared" si="37"/>
        <v>-12053.352700059613</v>
      </c>
      <c r="AF55" s="270">
        <f t="shared" si="37"/>
        <v>-15836.804238219387</v>
      </c>
      <c r="AG55" s="87"/>
    </row>
    <row r="56" spans="1:58" s="185" customFormat="1">
      <c r="A56" s="145" t="s">
        <v>354</v>
      </c>
      <c r="B56" s="289" t="str">
        <f t="shared" si="33"/>
        <v>9250-01221</v>
      </c>
      <c r="C56" s="286" t="str">
        <f t="shared" si="34"/>
        <v>9250</v>
      </c>
      <c r="D56" s="270">
        <f>SUM($F56:K56)</f>
        <v>68872.509999999995</v>
      </c>
      <c r="E56" s="287">
        <f t="shared" si="35"/>
        <v>0.18490666245408779</v>
      </c>
      <c r="F56" s="258">
        <f>'Div 91 history'!B56</f>
        <v>11778.89</v>
      </c>
      <c r="G56" s="258">
        <f>'Div 91 history'!C56</f>
        <v>10655.23</v>
      </c>
      <c r="H56" s="258">
        <f>'Div 91 history'!D56</f>
        <v>12277.2</v>
      </c>
      <c r="I56" s="258">
        <f>'Div 91 history'!E56</f>
        <v>10868.92</v>
      </c>
      <c r="J56" s="258">
        <f>'Div 91 history'!F56</f>
        <v>11304.46</v>
      </c>
      <c r="K56" s="258">
        <f>'Div 91 history'!G56</f>
        <v>11987.81</v>
      </c>
      <c r="L56" s="270">
        <f t="shared" si="36"/>
        <v>15331.236368587515</v>
      </c>
      <c r="M56" s="270">
        <f t="shared" si="36"/>
        <v>14747.493431486453</v>
      </c>
      <c r="N56" s="270">
        <f t="shared" si="36"/>
        <v>15311.08154238002</v>
      </c>
      <c r="O56" s="270">
        <f t="shared" si="36"/>
        <v>15245.069863883909</v>
      </c>
      <c r="P56" s="270">
        <f t="shared" si="36"/>
        <v>15266.149223403676</v>
      </c>
      <c r="Q56" s="270">
        <f t="shared" si="36"/>
        <v>15223.3470291788</v>
      </c>
      <c r="R56" s="270">
        <f t="shared" si="36"/>
        <v>20488.554420345939</v>
      </c>
      <c r="S56" s="270">
        <f t="shared" si="36"/>
        <v>14426.791367413729</v>
      </c>
      <c r="T56" s="270">
        <f t="shared" si="36"/>
        <v>18955.246424526729</v>
      </c>
      <c r="U56" s="270">
        <f t="shared" si="36"/>
        <v>23333.359879335534</v>
      </c>
      <c r="V56" s="270">
        <f t="shared" si="37"/>
        <v>19034.208180677553</v>
      </c>
      <c r="W56" s="270">
        <f t="shared" si="37"/>
        <v>19770.388232443951</v>
      </c>
      <c r="X56" s="270">
        <f t="shared" si="37"/>
        <v>12694.571377587197</v>
      </c>
      <c r="Y56" s="270">
        <f t="shared" si="37"/>
        <v>12120.977777795819</v>
      </c>
      <c r="Z56" s="270">
        <f t="shared" si="37"/>
        <v>12694.571377587197</v>
      </c>
      <c r="AA56" s="270">
        <f t="shared" si="37"/>
        <v>12694.571377587197</v>
      </c>
      <c r="AB56" s="270">
        <f t="shared" si="37"/>
        <v>12694.571377587197</v>
      </c>
      <c r="AC56" s="270">
        <f t="shared" si="37"/>
        <v>12712.513063749224</v>
      </c>
      <c r="AD56" s="270">
        <f t="shared" si="37"/>
        <v>21103.211052956318</v>
      </c>
      <c r="AE56" s="270">
        <f t="shared" si="37"/>
        <v>14859.59510843614</v>
      </c>
      <c r="AF56" s="270">
        <f t="shared" si="37"/>
        <v>19523.90381726253</v>
      </c>
      <c r="AG56" s="87"/>
    </row>
    <row r="57" spans="1:58" s="185" customFormat="1">
      <c r="A57" s="145" t="s">
        <v>356</v>
      </c>
      <c r="B57" s="289" t="str">
        <f t="shared" si="33"/>
        <v>9260-01251</v>
      </c>
      <c r="C57" s="286" t="str">
        <f t="shared" si="34"/>
        <v>9260</v>
      </c>
      <c r="D57" s="270">
        <f>SUM($F57:K57)</f>
        <v>343900.81</v>
      </c>
      <c r="E57" s="287">
        <f t="shared" si="35"/>
        <v>0.92329364781909917</v>
      </c>
      <c r="F57" s="258">
        <f>'Div 91 history'!B57</f>
        <v>63465.860000000008</v>
      </c>
      <c r="G57" s="258">
        <f>'Div 91 history'!C57</f>
        <v>44780.800000000003</v>
      </c>
      <c r="H57" s="258">
        <f>'Div 91 history'!D57</f>
        <v>58767.44000000001</v>
      </c>
      <c r="I57" s="258">
        <f>'Div 91 history'!E57</f>
        <v>56356.759999999995</v>
      </c>
      <c r="J57" s="258">
        <f>'Div 91 history'!F57</f>
        <v>59077.180000000008</v>
      </c>
      <c r="K57" s="258">
        <f>'Div 91 history'!G57</f>
        <v>61452.77</v>
      </c>
      <c r="L57" s="270">
        <f t="shared" si="36"/>
        <v>76553.397073211148</v>
      </c>
      <c r="M57" s="270">
        <f t="shared" si="36"/>
        <v>73638.595958792139</v>
      </c>
      <c r="N57" s="270">
        <f t="shared" si="36"/>
        <v>76452.758065598857</v>
      </c>
      <c r="O57" s="270">
        <f t="shared" si="36"/>
        <v>76123.142233327439</v>
      </c>
      <c r="P57" s="270">
        <f t="shared" si="36"/>
        <v>76228.397709178826</v>
      </c>
      <c r="Q57" s="270">
        <f t="shared" si="36"/>
        <v>76014.67369558163</v>
      </c>
      <c r="R57" s="270">
        <f t="shared" si="36"/>
        <v>102305.41127201621</v>
      </c>
      <c r="S57" s="270">
        <f t="shared" si="36"/>
        <v>72037.235712109075</v>
      </c>
      <c r="T57" s="270">
        <f t="shared" si="36"/>
        <v>94649.151005885316</v>
      </c>
      <c r="U57" s="270">
        <f t="shared" si="36"/>
        <v>116510.36621904725</v>
      </c>
      <c r="V57" s="270">
        <f t="shared" si="37"/>
        <v>95043.430405594874</v>
      </c>
      <c r="W57" s="270">
        <f t="shared" si="37"/>
        <v>98719.395113550301</v>
      </c>
      <c r="X57" s="270">
        <f t="shared" si="37"/>
        <v>63387.749035936882</v>
      </c>
      <c r="Y57" s="270">
        <f t="shared" si="37"/>
        <v>60523.6265641543</v>
      </c>
      <c r="Z57" s="270">
        <f t="shared" si="37"/>
        <v>63387.749035936882</v>
      </c>
      <c r="AA57" s="270">
        <f t="shared" si="37"/>
        <v>63387.749035936882</v>
      </c>
      <c r="AB57" s="270">
        <f t="shared" si="37"/>
        <v>63387.749035936882</v>
      </c>
      <c r="AC57" s="270">
        <f t="shared" si="37"/>
        <v>63477.33718081336</v>
      </c>
      <c r="AD57" s="270">
        <f t="shared" si="37"/>
        <v>105374.57361017671</v>
      </c>
      <c r="AE57" s="270">
        <f t="shared" si="37"/>
        <v>74198.352783472335</v>
      </c>
      <c r="AF57" s="270">
        <f t="shared" si="37"/>
        <v>97488.625536061882</v>
      </c>
      <c r="AG57" s="87"/>
    </row>
    <row r="58" spans="1:58" s="185" customFormat="1">
      <c r="A58" s="209" t="s">
        <v>357</v>
      </c>
      <c r="B58" s="289" t="str">
        <f t="shared" si="33"/>
        <v>9260-01252</v>
      </c>
      <c r="C58" s="286" t="str">
        <f t="shared" si="34"/>
        <v>9260</v>
      </c>
      <c r="D58" s="270">
        <f>SUM($F58:K58)</f>
        <v>-201373.92</v>
      </c>
      <c r="E58" s="287">
        <f t="shared" si="35"/>
        <v>-0.54064211472032142</v>
      </c>
      <c r="F58" s="258">
        <f>'Div 91 history'!B58</f>
        <v>-52842.42</v>
      </c>
      <c r="G58" s="258">
        <f>'Div 91 history'!C58</f>
        <v>-32326.18</v>
      </c>
      <c r="H58" s="258">
        <f>'Div 91 history'!D58</f>
        <v>-12081.07</v>
      </c>
      <c r="I58" s="258">
        <f>'Div 91 history'!E58</f>
        <v>16316.59</v>
      </c>
      <c r="J58" s="258">
        <f>'Div 91 history'!F58</f>
        <v>-61217.24</v>
      </c>
      <c r="K58" s="258">
        <f>'Div 91 history'!G58</f>
        <v>-59223.6</v>
      </c>
      <c r="L58" s="270">
        <f t="shared" si="36"/>
        <v>-44826.465101809605</v>
      </c>
      <c r="M58" s="270">
        <f t="shared" si="36"/>
        <v>-43119.679571322129</v>
      </c>
      <c r="N58" s="270">
        <f t="shared" si="36"/>
        <v>-44767.535111305093</v>
      </c>
      <c r="O58" s="270">
        <f t="shared" si="36"/>
        <v>-44574.525876349937</v>
      </c>
      <c r="P58" s="270">
        <f t="shared" si="36"/>
        <v>-44636.159077428056</v>
      </c>
      <c r="Q58" s="270">
        <f t="shared" si="36"/>
        <v>-44511.011240712578</v>
      </c>
      <c r="R58" s="270">
        <f t="shared" si="36"/>
        <v>-59905.766738549093</v>
      </c>
      <c r="S58" s="270">
        <f t="shared" si="36"/>
        <v>-42181.990037509349</v>
      </c>
      <c r="T58" s="270">
        <f t="shared" si="36"/>
        <v>-55422.5811876601</v>
      </c>
      <c r="U58" s="270">
        <f t="shared" si="36"/>
        <v>-68223.593791957406</v>
      </c>
      <c r="V58" s="270">
        <f t="shared" si="37"/>
        <v>-55653.454701144292</v>
      </c>
      <c r="W58" s="270">
        <f t="shared" si="37"/>
        <v>-57805.94577269088</v>
      </c>
      <c r="X58" s="270">
        <f t="shared" si="37"/>
        <v>-37117.212673453228</v>
      </c>
      <c r="Y58" s="270">
        <f t="shared" si="37"/>
        <v>-35440.10243488488</v>
      </c>
      <c r="Z58" s="270">
        <f t="shared" si="37"/>
        <v>-37117.212673453228</v>
      </c>
      <c r="AA58" s="270">
        <f t="shared" si="37"/>
        <v>-37117.212673453228</v>
      </c>
      <c r="AB58" s="270">
        <f t="shared" si="37"/>
        <v>-37117.212673453228</v>
      </c>
      <c r="AC58" s="270">
        <f t="shared" si="37"/>
        <v>-37169.671741285332</v>
      </c>
      <c r="AD58" s="270">
        <f t="shared" si="37"/>
        <v>-61702.939740705573</v>
      </c>
      <c r="AE58" s="270">
        <f t="shared" si="37"/>
        <v>-43447.449738634627</v>
      </c>
      <c r="AF58" s="270">
        <f t="shared" si="37"/>
        <v>-57085.258623289905</v>
      </c>
      <c r="AG58" s="87"/>
    </row>
    <row r="59" spans="1:58" s="185" customFormat="1">
      <c r="A59" s="145" t="s">
        <v>358</v>
      </c>
      <c r="B59" s="289" t="str">
        <f t="shared" si="33"/>
        <v>9260-01257</v>
      </c>
      <c r="C59" s="286" t="str">
        <f t="shared" si="34"/>
        <v>9260</v>
      </c>
      <c r="D59" s="270">
        <f>SUM($F59:K59)</f>
        <v>67738.37</v>
      </c>
      <c r="E59" s="287">
        <f t="shared" si="35"/>
        <v>0.18186176047279398</v>
      </c>
      <c r="F59" s="258">
        <f>'Div 91 history'!B59</f>
        <v>12467.470000000001</v>
      </c>
      <c r="G59" s="258">
        <f>'Div 91 history'!C59</f>
        <v>8829.9499999999989</v>
      </c>
      <c r="H59" s="258">
        <f>'Div 91 history'!D59</f>
        <v>11562.899999999998</v>
      </c>
      <c r="I59" s="258">
        <f>'Div 91 history'!E59</f>
        <v>11082.95</v>
      </c>
      <c r="J59" s="258">
        <f>'Div 91 history'!F59</f>
        <v>11647.12</v>
      </c>
      <c r="K59" s="258">
        <f>'Div 91 history'!G59</f>
        <v>12147.980000000001</v>
      </c>
      <c r="L59" s="270">
        <f t="shared" si="36"/>
        <v>15078.773253549747</v>
      </c>
      <c r="M59" s="270">
        <f t="shared" si="36"/>
        <v>14504.642950207552</v>
      </c>
      <c r="N59" s="270">
        <f t="shared" si="36"/>
        <v>15058.950321658212</v>
      </c>
      <c r="O59" s="270">
        <f t="shared" si="36"/>
        <v>14994.025673169426</v>
      </c>
      <c r="P59" s="270">
        <f t="shared" si="36"/>
        <v>15014.757913863325</v>
      </c>
      <c r="Q59" s="270">
        <f t="shared" si="36"/>
        <v>14972.660553549078</v>
      </c>
      <c r="R59" s="270">
        <f t="shared" si="36"/>
        <v>20151.164522543593</v>
      </c>
      <c r="S59" s="270">
        <f t="shared" si="36"/>
        <v>14189.221963286618</v>
      </c>
      <c r="T59" s="270">
        <f t="shared" si="36"/>
        <v>18643.105874111003</v>
      </c>
      <c r="U59" s="270">
        <f t="shared" si="36"/>
        <v>22949.123893547454</v>
      </c>
      <c r="V59" s="270">
        <f t="shared" si="37"/>
        <v>18720.767348246245</v>
      </c>
      <c r="W59" s="270">
        <f t="shared" si="37"/>
        <v>19444.824548037155</v>
      </c>
      <c r="X59" s="270">
        <f t="shared" si="37"/>
        <v>12485.526851953142</v>
      </c>
      <c r="Y59" s="270">
        <f t="shared" si="37"/>
        <v>11921.378754369647</v>
      </c>
      <c r="Z59" s="270">
        <f t="shared" si="37"/>
        <v>12485.526851953142</v>
      </c>
      <c r="AA59" s="270">
        <f t="shared" si="37"/>
        <v>12485.526851953142</v>
      </c>
      <c r="AB59" s="270">
        <f t="shared" si="37"/>
        <v>12485.526851953142</v>
      </c>
      <c r="AC59" s="270">
        <f t="shared" si="37"/>
        <v>12503.17308810262</v>
      </c>
      <c r="AD59" s="270">
        <f t="shared" si="37"/>
        <v>20755.699458219904</v>
      </c>
      <c r="AE59" s="270">
        <f t="shared" si="37"/>
        <v>14614.898622185216</v>
      </c>
      <c r="AF59" s="270">
        <f t="shared" si="37"/>
        <v>19202.399050334334</v>
      </c>
      <c r="AG59" s="87"/>
    </row>
    <row r="60" spans="1:58" s="185" customFormat="1">
      <c r="A60" s="209" t="s">
        <v>359</v>
      </c>
      <c r="B60" s="289" t="str">
        <f t="shared" si="33"/>
        <v>9260-01258</v>
      </c>
      <c r="C60" s="286" t="str">
        <f t="shared" si="34"/>
        <v>9260</v>
      </c>
      <c r="D60" s="270">
        <f>SUM($F60:K60)</f>
        <v>-14909.130000000001</v>
      </c>
      <c r="E60" s="287">
        <f t="shared" si="35"/>
        <v>-4.0027544638551932E-2</v>
      </c>
      <c r="F60" s="258">
        <f>'Div 91 history'!B60</f>
        <v>-8557.51</v>
      </c>
      <c r="G60" s="258">
        <f>'Div 91 history'!C60</f>
        <v>-1832.44</v>
      </c>
      <c r="H60" s="258">
        <f>'Div 91 history'!D60</f>
        <v>-2432.9699999999998</v>
      </c>
      <c r="I60" s="258">
        <f>'Div 91 history'!E60</f>
        <v>-1825.15</v>
      </c>
      <c r="J60" s="258">
        <f>'Div 91 history'!F60</f>
        <v>-407.29</v>
      </c>
      <c r="K60" s="258">
        <f>'Div 91 history'!G60</f>
        <v>146.22999999999999</v>
      </c>
      <c r="L60" s="270">
        <f t="shared" si="36"/>
        <v>-3318.8190190832192</v>
      </c>
      <c r="M60" s="270">
        <f t="shared" si="36"/>
        <v>-3192.4536617610952</v>
      </c>
      <c r="N60" s="270">
        <f t="shared" si="36"/>
        <v>-3314.4560167176169</v>
      </c>
      <c r="O60" s="270">
        <f t="shared" si="36"/>
        <v>-3300.166183281654</v>
      </c>
      <c r="P60" s="270">
        <f t="shared" si="36"/>
        <v>-3304.729323370449</v>
      </c>
      <c r="Q60" s="270">
        <f t="shared" si="36"/>
        <v>-3295.463747337516</v>
      </c>
      <c r="R60" s="270">
        <f t="shared" si="36"/>
        <v>-4435.2459546633672</v>
      </c>
      <c r="S60" s="270">
        <f t="shared" si="36"/>
        <v>-3123.0298994424493</v>
      </c>
      <c r="T60" s="270">
        <f t="shared" si="36"/>
        <v>-4103.3241437738252</v>
      </c>
      <c r="U60" s="270">
        <f t="shared" si="36"/>
        <v>-5051.0732914743176</v>
      </c>
      <c r="V60" s="270">
        <f t="shared" si="37"/>
        <v>-4120.4173365074857</v>
      </c>
      <c r="W60" s="270">
        <f t="shared" si="37"/>
        <v>-4279.7814150809536</v>
      </c>
      <c r="X60" s="270">
        <f t="shared" si="37"/>
        <v>-2748.0487492430088</v>
      </c>
      <c r="Y60" s="270">
        <f t="shared" si="37"/>
        <v>-2623.8804628474991</v>
      </c>
      <c r="Z60" s="270">
        <f t="shared" si="37"/>
        <v>-2748.0487492430088</v>
      </c>
      <c r="AA60" s="270">
        <f t="shared" si="37"/>
        <v>-2748.0487492430088</v>
      </c>
      <c r="AB60" s="270">
        <f t="shared" si="37"/>
        <v>-2748.0487492430088</v>
      </c>
      <c r="AC60" s="270">
        <f t="shared" si="37"/>
        <v>-2751.9326636147784</v>
      </c>
      <c r="AD60" s="270">
        <f t="shared" si="37"/>
        <v>-4568.3033333032681</v>
      </c>
      <c r="AE60" s="270">
        <f t="shared" si="37"/>
        <v>-3216.7207964257223</v>
      </c>
      <c r="AF60" s="270">
        <f t="shared" si="37"/>
        <v>-4226.4238680870403</v>
      </c>
      <c r="AG60" s="87"/>
    </row>
    <row r="61" spans="1:58" s="185" customFormat="1">
      <c r="A61" s="209" t="s">
        <v>366</v>
      </c>
      <c r="B61" s="289" t="str">
        <f t="shared" si="33"/>
        <v>9260-01261</v>
      </c>
      <c r="C61" s="286" t="str">
        <f t="shared" si="34"/>
        <v>9260</v>
      </c>
      <c r="D61" s="270">
        <f>SUM($F61:K61)</f>
        <v>2825.8700000000003</v>
      </c>
      <c r="E61" s="287">
        <f t="shared" si="35"/>
        <v>7.5868033592667557E-3</v>
      </c>
      <c r="F61" s="258">
        <f>'Div 91 history'!B61</f>
        <v>529.35</v>
      </c>
      <c r="G61" s="258">
        <f>'Div 91 history'!C61</f>
        <v>602.08000000000004</v>
      </c>
      <c r="H61" s="258">
        <f>'Div 91 history'!D61</f>
        <v>62.44</v>
      </c>
      <c r="I61" s="258">
        <f>'Div 91 history'!E61</f>
        <v>624.42999999999995</v>
      </c>
      <c r="J61" s="258">
        <f>'Div 91 history'!F61</f>
        <v>519.82000000000005</v>
      </c>
      <c r="K61" s="258">
        <f>'Div 91 history'!G61</f>
        <v>487.75</v>
      </c>
      <c r="L61" s="270">
        <f t="shared" ref="L61:U73" si="38">$E61*L$74</f>
        <v>629.0475099121611</v>
      </c>
      <c r="M61" s="270">
        <f t="shared" si="38"/>
        <v>605.09627517909018</v>
      </c>
      <c r="N61" s="270">
        <f t="shared" si="38"/>
        <v>628.22054834600101</v>
      </c>
      <c r="O61" s="270">
        <f t="shared" si="38"/>
        <v>625.51205954674276</v>
      </c>
      <c r="P61" s="270">
        <f t="shared" si="38"/>
        <v>626.37695512969913</v>
      </c>
      <c r="Q61" s="270">
        <f t="shared" si="38"/>
        <v>624.6207618880959</v>
      </c>
      <c r="R61" s="270">
        <f t="shared" si="38"/>
        <v>840.65458453340807</v>
      </c>
      <c r="S61" s="270">
        <f t="shared" si="38"/>
        <v>591.93772553713291</v>
      </c>
      <c r="T61" s="270">
        <f t="shared" si="38"/>
        <v>777.7422692112915</v>
      </c>
      <c r="U61" s="270">
        <f t="shared" si="38"/>
        <v>957.37822945929997</v>
      </c>
      <c r="V61" s="270">
        <f t="shared" ref="V61:AF73" si="39">$E61*V$74</f>
        <v>780.98210550960448</v>
      </c>
      <c r="W61" s="270">
        <f t="shared" si="39"/>
        <v>811.18790348161269</v>
      </c>
      <c r="X61" s="270">
        <f t="shared" si="39"/>
        <v>520.86396181556825</v>
      </c>
      <c r="Y61" s="270">
        <f t="shared" si="39"/>
        <v>497.32915894803136</v>
      </c>
      <c r="Z61" s="270">
        <f t="shared" si="39"/>
        <v>520.86396181556825</v>
      </c>
      <c r="AA61" s="270">
        <f t="shared" si="39"/>
        <v>520.86396181556825</v>
      </c>
      <c r="AB61" s="270">
        <f t="shared" si="39"/>
        <v>520.86396181556825</v>
      </c>
      <c r="AC61" s="270">
        <f t="shared" si="39"/>
        <v>521.60011725225388</v>
      </c>
      <c r="AD61" s="270">
        <f t="shared" si="39"/>
        <v>865.87422206941039</v>
      </c>
      <c r="AE61" s="270">
        <f t="shared" si="39"/>
        <v>609.69585730324695</v>
      </c>
      <c r="AF61" s="270">
        <f t="shared" si="39"/>
        <v>801.07453728763016</v>
      </c>
      <c r="AG61" s="87"/>
    </row>
    <row r="62" spans="1:58" s="185" customFormat="1">
      <c r="A62" s="145" t="s">
        <v>360</v>
      </c>
      <c r="B62" s="289" t="str">
        <f t="shared" si="33"/>
        <v>9260-01263</v>
      </c>
      <c r="C62" s="286" t="str">
        <f t="shared" si="34"/>
        <v>9260</v>
      </c>
      <c r="D62" s="270">
        <f>SUM($F62:K62)</f>
        <v>18776.969999999998</v>
      </c>
      <c r="E62" s="287">
        <f t="shared" si="35"/>
        <v>5.0411794977423256E-2</v>
      </c>
      <c r="F62" s="258">
        <f>'Div 91 history'!B62</f>
        <v>3511.76</v>
      </c>
      <c r="G62" s="258">
        <f>'Div 91 history'!C62</f>
        <v>2431.89</v>
      </c>
      <c r="H62" s="258">
        <f>'Div 91 history'!D62</f>
        <v>3226.2</v>
      </c>
      <c r="I62" s="258">
        <f>'Div 91 history'!E62</f>
        <v>3101.6900000000005</v>
      </c>
      <c r="J62" s="258">
        <f>'Div 91 history'!F62</f>
        <v>3210.79</v>
      </c>
      <c r="K62" s="258">
        <f>'Div 91 history'!G62</f>
        <v>3294.6400000000003</v>
      </c>
      <c r="L62" s="270">
        <f t="shared" si="38"/>
        <v>4179.8123134451862</v>
      </c>
      <c r="M62" s="270">
        <f t="shared" si="38"/>
        <v>4020.664293173259</v>
      </c>
      <c r="N62" s="270">
        <f t="shared" si="38"/>
        <v>4174.3174277926473</v>
      </c>
      <c r="O62" s="270">
        <f t="shared" si="38"/>
        <v>4156.3204169857072</v>
      </c>
      <c r="P62" s="270">
        <f t="shared" si="38"/>
        <v>4162.0673616131335</v>
      </c>
      <c r="Q62" s="270">
        <f t="shared" si="38"/>
        <v>4150.3980393117581</v>
      </c>
      <c r="R62" s="270">
        <f t="shared" si="38"/>
        <v>5585.8712234272152</v>
      </c>
      <c r="S62" s="270">
        <f t="shared" si="38"/>
        <v>3933.2300899471584</v>
      </c>
      <c r="T62" s="270">
        <f t="shared" si="38"/>
        <v>5167.8397296097628</v>
      </c>
      <c r="U62" s="270">
        <f t="shared" si="38"/>
        <v>6361.4611759247191</v>
      </c>
      <c r="V62" s="270">
        <f t="shared" si="39"/>
        <v>5189.3673685239146</v>
      </c>
      <c r="W62" s="270">
        <f t="shared" si="39"/>
        <v>5390.074889516196</v>
      </c>
      <c r="X62" s="270">
        <f t="shared" si="39"/>
        <v>3460.9684752278299</v>
      </c>
      <c r="Y62" s="270">
        <f t="shared" si="39"/>
        <v>3304.587506747449</v>
      </c>
      <c r="Z62" s="270">
        <f t="shared" si="39"/>
        <v>3460.9684752278299</v>
      </c>
      <c r="AA62" s="270">
        <f t="shared" si="39"/>
        <v>3460.9684752278299</v>
      </c>
      <c r="AB62" s="270">
        <f t="shared" si="39"/>
        <v>3460.9684752278299</v>
      </c>
      <c r="AC62" s="270">
        <f t="shared" si="39"/>
        <v>3465.8599842321305</v>
      </c>
      <c r="AD62" s="270">
        <f t="shared" si="39"/>
        <v>5753.4473601300315</v>
      </c>
      <c r="AE62" s="270">
        <f t="shared" si="39"/>
        <v>4051.2269926455729</v>
      </c>
      <c r="AF62" s="270">
        <f t="shared" si="39"/>
        <v>5322.8749214980553</v>
      </c>
      <c r="AG62" s="87"/>
    </row>
    <row r="63" spans="1:58" s="185" customFormat="1">
      <c r="A63" s="209" t="s">
        <v>361</v>
      </c>
      <c r="B63" s="289" t="str">
        <f t="shared" si="33"/>
        <v>9260-01264</v>
      </c>
      <c r="C63" s="286" t="str">
        <f t="shared" si="34"/>
        <v>9260</v>
      </c>
      <c r="D63" s="270">
        <f>SUM($F63:K63)</f>
        <v>21889.609999999997</v>
      </c>
      <c r="E63" s="287">
        <f t="shared" si="35"/>
        <v>5.8768509054216621E-2</v>
      </c>
      <c r="F63" s="258">
        <f>'Div 91 history'!B63</f>
        <v>-34.06</v>
      </c>
      <c r="G63" s="258">
        <f>'Div 91 history'!C63</f>
        <v>2689.92</v>
      </c>
      <c r="H63" s="258">
        <f>'Div 91 history'!D63</f>
        <v>8110.86</v>
      </c>
      <c r="I63" s="258">
        <f>'Div 91 history'!E63</f>
        <v>3531.91</v>
      </c>
      <c r="J63" s="258">
        <f>'Div 91 history'!F63</f>
        <v>4485.8599999999997</v>
      </c>
      <c r="K63" s="258">
        <f>'Div 91 history'!G63</f>
        <v>3105.12</v>
      </c>
      <c r="L63" s="270">
        <f t="shared" si="38"/>
        <v>4872.6957232457034</v>
      </c>
      <c r="M63" s="270">
        <f t="shared" si="38"/>
        <v>4687.1658909019025</v>
      </c>
      <c r="N63" s="270">
        <f t="shared" si="38"/>
        <v>4866.2899557587943</v>
      </c>
      <c r="O63" s="270">
        <f t="shared" si="38"/>
        <v>4845.3095980264388</v>
      </c>
      <c r="P63" s="270">
        <f t="shared" si="38"/>
        <v>4852.0092080586192</v>
      </c>
      <c r="Q63" s="270">
        <f t="shared" si="38"/>
        <v>4838.4054735827476</v>
      </c>
      <c r="R63" s="270">
        <f t="shared" si="38"/>
        <v>6511.8356471275501</v>
      </c>
      <c r="S63" s="270">
        <f t="shared" si="38"/>
        <v>4585.2378050989173</v>
      </c>
      <c r="T63" s="270">
        <f t="shared" si="38"/>
        <v>6024.5074803689386</v>
      </c>
      <c r="U63" s="270">
        <f t="shared" si="38"/>
        <v>7415.994389463981</v>
      </c>
      <c r="V63" s="270">
        <f t="shared" si="39"/>
        <v>6049.603734985717</v>
      </c>
      <c r="W63" s="270">
        <f t="shared" si="39"/>
        <v>6283.5823459430685</v>
      </c>
      <c r="X63" s="270">
        <f t="shared" si="39"/>
        <v>4034.6898431979098</v>
      </c>
      <c r="Y63" s="270">
        <f t="shared" si="39"/>
        <v>3852.3857541218858</v>
      </c>
      <c r="Z63" s="270">
        <f t="shared" si="39"/>
        <v>4034.6898431979098</v>
      </c>
      <c r="AA63" s="270">
        <f t="shared" si="39"/>
        <v>4034.6898431979098</v>
      </c>
      <c r="AB63" s="270">
        <f t="shared" si="39"/>
        <v>4034.6898431979098</v>
      </c>
      <c r="AC63" s="270">
        <f t="shared" si="39"/>
        <v>4040.3922128781951</v>
      </c>
      <c r="AD63" s="270">
        <f t="shared" si="39"/>
        <v>6707.1907165413768</v>
      </c>
      <c r="AE63" s="270">
        <f t="shared" si="39"/>
        <v>4722.7949392518849</v>
      </c>
      <c r="AF63" s="270">
        <f t="shared" si="39"/>
        <v>6205.2427047800065</v>
      </c>
      <c r="AG63" s="87"/>
    </row>
    <row r="64" spans="1:58" s="185" customFormat="1">
      <c r="A64" s="145" t="s">
        <v>362</v>
      </c>
      <c r="B64" s="289" t="str">
        <f t="shared" si="33"/>
        <v>9260-01266</v>
      </c>
      <c r="C64" s="286" t="str">
        <f t="shared" si="34"/>
        <v>9260</v>
      </c>
      <c r="D64" s="270">
        <f>SUM($F64:K64)</f>
        <v>3409.7100000000005</v>
      </c>
      <c r="E64" s="287">
        <f t="shared" si="35"/>
        <v>9.154277897470673E-3</v>
      </c>
      <c r="F64" s="258">
        <f>'Div 91 history'!B64</f>
        <v>630.15</v>
      </c>
      <c r="G64" s="258">
        <f>'Div 91 history'!C64</f>
        <v>443.75</v>
      </c>
      <c r="H64" s="258">
        <f>'Div 91 history'!D64</f>
        <v>583.01</v>
      </c>
      <c r="I64" s="258">
        <f>'Div 91 history'!E64</f>
        <v>559.2700000000001</v>
      </c>
      <c r="J64" s="258">
        <f>'Div 91 history'!F64</f>
        <v>585.43000000000006</v>
      </c>
      <c r="K64" s="258">
        <f>'Div 91 history'!G64</f>
        <v>608.1</v>
      </c>
      <c r="L64" s="270">
        <f t="shared" si="38"/>
        <v>759.01212193858703</v>
      </c>
      <c r="M64" s="270">
        <f t="shared" si="38"/>
        <v>730.11243278738777</v>
      </c>
      <c r="N64" s="270">
        <f t="shared" si="38"/>
        <v>758.01430564776274</v>
      </c>
      <c r="O64" s="270">
        <f t="shared" si="38"/>
        <v>754.74622843836562</v>
      </c>
      <c r="P64" s="270">
        <f t="shared" si="38"/>
        <v>755.78981611867732</v>
      </c>
      <c r="Q64" s="270">
        <f t="shared" si="38"/>
        <v>753.67078387097058</v>
      </c>
      <c r="R64" s="270">
        <f t="shared" si="38"/>
        <v>1014.3383607276368</v>
      </c>
      <c r="S64" s="270">
        <f t="shared" si="38"/>
        <v>714.2352557411408</v>
      </c>
      <c r="T64" s="270">
        <f t="shared" si="38"/>
        <v>938.42802137127069</v>
      </c>
      <c r="U64" s="270">
        <f t="shared" si="38"/>
        <v>1155.177740932764</v>
      </c>
      <c r="V64" s="270">
        <f t="shared" si="39"/>
        <v>942.33722534198444</v>
      </c>
      <c r="W64" s="270">
        <f t="shared" si="39"/>
        <v>978.78370426816866</v>
      </c>
      <c r="X64" s="270">
        <f t="shared" si="39"/>
        <v>628.47726867908341</v>
      </c>
      <c r="Y64" s="270">
        <f t="shared" si="39"/>
        <v>600.08004846531935</v>
      </c>
      <c r="Z64" s="270">
        <f t="shared" si="39"/>
        <v>628.47726867908341</v>
      </c>
      <c r="AA64" s="270">
        <f t="shared" si="39"/>
        <v>628.47726867908341</v>
      </c>
      <c r="AB64" s="270">
        <f t="shared" si="39"/>
        <v>628.47726867908341</v>
      </c>
      <c r="AC64" s="270">
        <f t="shared" si="39"/>
        <v>629.36551780378522</v>
      </c>
      <c r="AD64" s="270">
        <f t="shared" si="39"/>
        <v>1044.768511549466</v>
      </c>
      <c r="AE64" s="270">
        <f t="shared" si="39"/>
        <v>735.66231341337505</v>
      </c>
      <c r="AF64" s="270">
        <f t="shared" si="39"/>
        <v>966.58086201240883</v>
      </c>
      <c r="AG64" s="87"/>
    </row>
    <row r="65" spans="1:58" s="185" customFormat="1">
      <c r="A65" s="209" t="s">
        <v>363</v>
      </c>
      <c r="B65" s="289" t="str">
        <f t="shared" si="33"/>
        <v>9260-01267</v>
      </c>
      <c r="C65" s="286" t="str">
        <f t="shared" si="34"/>
        <v>9260</v>
      </c>
      <c r="D65" s="270">
        <f>SUM($F65:K65)</f>
        <v>5337.05</v>
      </c>
      <c r="E65" s="287">
        <f t="shared" si="35"/>
        <v>1.4328737298097447E-2</v>
      </c>
      <c r="F65" s="258">
        <f>'Div 91 history'!B65</f>
        <v>-333.36</v>
      </c>
      <c r="G65" s="258">
        <f>'Div 91 history'!C65</f>
        <v>88.67</v>
      </c>
      <c r="H65" s="258">
        <f>'Div 91 history'!D65</f>
        <v>2313.3000000000002</v>
      </c>
      <c r="I65" s="258">
        <f>'Div 91 history'!E65</f>
        <v>208.12</v>
      </c>
      <c r="J65" s="258">
        <f>'Div 91 history'!F65</f>
        <v>271.92</v>
      </c>
      <c r="K65" s="258">
        <f>'Div 91 history'!G65</f>
        <v>2788.4</v>
      </c>
      <c r="L65" s="270">
        <f t="shared" si="38"/>
        <v>1188.0440405173269</v>
      </c>
      <c r="M65" s="270">
        <f t="shared" si="38"/>
        <v>1142.808790016725</v>
      </c>
      <c r="N65" s="270">
        <f t="shared" si="38"/>
        <v>1186.4822081518344</v>
      </c>
      <c r="O65" s="270">
        <f t="shared" si="38"/>
        <v>1181.3668489364136</v>
      </c>
      <c r="P65" s="270">
        <f t="shared" si="38"/>
        <v>1183.0003249883966</v>
      </c>
      <c r="Q65" s="270">
        <f t="shared" si="38"/>
        <v>1179.6835088786327</v>
      </c>
      <c r="R65" s="270">
        <f t="shared" si="38"/>
        <v>1587.6935423016716</v>
      </c>
      <c r="S65" s="270">
        <f t="shared" si="38"/>
        <v>1117.9570320212731</v>
      </c>
      <c r="T65" s="270">
        <f t="shared" si="38"/>
        <v>1468.8748519550165</v>
      </c>
      <c r="U65" s="270">
        <f t="shared" si="38"/>
        <v>1808.1424409246554</v>
      </c>
      <c r="V65" s="270">
        <f t="shared" si="39"/>
        <v>1474.9937351010606</v>
      </c>
      <c r="W65" s="270">
        <f t="shared" si="39"/>
        <v>1532.0416014454099</v>
      </c>
      <c r="X65" s="270">
        <f t="shared" si="39"/>
        <v>983.72430699493543</v>
      </c>
      <c r="Y65" s="270">
        <f t="shared" si="39"/>
        <v>939.27554620827937</v>
      </c>
      <c r="Z65" s="270">
        <f t="shared" si="39"/>
        <v>983.72430699493543</v>
      </c>
      <c r="AA65" s="270">
        <f t="shared" si="39"/>
        <v>983.72430699493543</v>
      </c>
      <c r="AB65" s="270">
        <f t="shared" si="39"/>
        <v>983.72430699493543</v>
      </c>
      <c r="AC65" s="270">
        <f t="shared" si="39"/>
        <v>985.11463930794446</v>
      </c>
      <c r="AD65" s="270">
        <f t="shared" si="39"/>
        <v>1635.3243485707221</v>
      </c>
      <c r="AE65" s="270">
        <f t="shared" si="39"/>
        <v>1151.4957429819112</v>
      </c>
      <c r="AF65" s="270">
        <f t="shared" si="39"/>
        <v>1512.941097513667</v>
      </c>
      <c r="AG65" s="87"/>
    </row>
    <row r="66" spans="1:58" s="185" customFormat="1">
      <c r="A66" s="145" t="s">
        <v>364</v>
      </c>
      <c r="B66" s="289" t="str">
        <f t="shared" si="33"/>
        <v>9260-01269</v>
      </c>
      <c r="C66" s="286" t="str">
        <f t="shared" si="34"/>
        <v>9260</v>
      </c>
      <c r="D66" s="270">
        <f>SUM($F66:K66)</f>
        <v>11933.98</v>
      </c>
      <c r="E66" s="287">
        <f t="shared" si="35"/>
        <v>3.203995921731087E-2</v>
      </c>
      <c r="F66" s="258">
        <f>'Div 91 history'!B66</f>
        <v>2205.6400000000003</v>
      </c>
      <c r="G66" s="258">
        <f>'Div 91 history'!C66</f>
        <v>1553.0700000000002</v>
      </c>
      <c r="H66" s="258">
        <f>'Div 91 history'!D66</f>
        <v>2040.54</v>
      </c>
      <c r="I66" s="258">
        <f>'Div 91 history'!E66</f>
        <v>1957.3600000000004</v>
      </c>
      <c r="J66" s="258">
        <f>'Div 91 history'!F66</f>
        <v>2049.0699999999997</v>
      </c>
      <c r="K66" s="258">
        <f>'Div 91 history'!G66</f>
        <v>2128.2999999999993</v>
      </c>
      <c r="L66" s="270">
        <f t="shared" si="38"/>
        <v>2656.541313769399</v>
      </c>
      <c r="M66" s="270">
        <f t="shared" si="38"/>
        <v>2555.3924441187164</v>
      </c>
      <c r="N66" s="270">
        <f t="shared" si="38"/>
        <v>2653.048958214712</v>
      </c>
      <c r="O66" s="270">
        <f t="shared" si="38"/>
        <v>2641.6106927741321</v>
      </c>
      <c r="P66" s="270">
        <f t="shared" si="38"/>
        <v>2645.2632481249057</v>
      </c>
      <c r="Q66" s="270">
        <f t="shared" si="38"/>
        <v>2637.8466383652817</v>
      </c>
      <c r="R66" s="270">
        <f t="shared" si="38"/>
        <v>3550.1827751205824</v>
      </c>
      <c r="S66" s="270">
        <f t="shared" si="38"/>
        <v>2499.8223477391507</v>
      </c>
      <c r="T66" s="270">
        <f t="shared" si="38"/>
        <v>3284.4966986882509</v>
      </c>
      <c r="U66" s="270">
        <f t="shared" si="38"/>
        <v>4043.1203993116087</v>
      </c>
      <c r="V66" s="270">
        <f t="shared" si="39"/>
        <v>3298.1789068532908</v>
      </c>
      <c r="W66" s="270">
        <f t="shared" si="39"/>
        <v>3425.7415296498057</v>
      </c>
      <c r="X66" s="270">
        <f t="shared" si="39"/>
        <v>2199.6695187774931</v>
      </c>
      <c r="Y66" s="270">
        <f t="shared" si="39"/>
        <v>2100.2792896710134</v>
      </c>
      <c r="Z66" s="270">
        <f t="shared" si="39"/>
        <v>2199.6695187774931</v>
      </c>
      <c r="AA66" s="270">
        <f t="shared" si="39"/>
        <v>2199.6695187774931</v>
      </c>
      <c r="AB66" s="270">
        <f t="shared" si="39"/>
        <v>2199.6695187774931</v>
      </c>
      <c r="AC66" s="270">
        <f t="shared" si="39"/>
        <v>2202.7783894114209</v>
      </c>
      <c r="AD66" s="270">
        <f t="shared" si="39"/>
        <v>3656.6882583742004</v>
      </c>
      <c r="AE66" s="270">
        <f t="shared" si="39"/>
        <v>2574.8170181713249</v>
      </c>
      <c r="AF66" s="270">
        <f t="shared" si="39"/>
        <v>3383.0315996488985</v>
      </c>
      <c r="AG66" s="87"/>
    </row>
    <row r="67" spans="1:58" s="185" customFormat="1">
      <c r="A67" s="209" t="s">
        <v>365</v>
      </c>
      <c r="B67" s="289" t="str">
        <f t="shared" si="33"/>
        <v>9260-01270</v>
      </c>
      <c r="C67" s="286" t="str">
        <f t="shared" si="34"/>
        <v>9260</v>
      </c>
      <c r="D67" s="270">
        <f>SUM($F67:K67)</f>
        <v>-11414.51</v>
      </c>
      <c r="E67" s="287">
        <f t="shared" si="35"/>
        <v>-3.0645303149962298E-2</v>
      </c>
      <c r="F67" s="258">
        <f>'Div 91 history'!B67</f>
        <v>-1463.94</v>
      </c>
      <c r="G67" s="258">
        <f>'Div 91 history'!C67</f>
        <v>-28.57</v>
      </c>
      <c r="H67" s="258">
        <f>'Div 91 history'!D67</f>
        <v>-4843.0600000000004</v>
      </c>
      <c r="I67" s="258">
        <f>'Div 91 history'!E67</f>
        <v>125.55</v>
      </c>
      <c r="J67" s="258">
        <f>'Div 91 history'!F67</f>
        <v>268.12</v>
      </c>
      <c r="K67" s="258">
        <f>'Div 91 history'!G67</f>
        <v>-5472.61</v>
      </c>
      <c r="L67" s="270">
        <f t="shared" si="38"/>
        <v>-2540.9056652880213</v>
      </c>
      <c r="M67" s="270">
        <f t="shared" si="38"/>
        <v>-2444.1596690557158</v>
      </c>
      <c r="N67" s="270">
        <f t="shared" si="38"/>
        <v>-2537.5653272446752</v>
      </c>
      <c r="O67" s="270">
        <f t="shared" si="38"/>
        <v>-2526.6249540201388</v>
      </c>
      <c r="P67" s="270">
        <f t="shared" si="38"/>
        <v>-2530.1185185792347</v>
      </c>
      <c r="Q67" s="270">
        <f t="shared" si="38"/>
        <v>-2523.0247438060806</v>
      </c>
      <c r="R67" s="270">
        <f t="shared" si="38"/>
        <v>-3395.6481231275429</v>
      </c>
      <c r="S67" s="270">
        <f t="shared" si="38"/>
        <v>-2391.0084637725226</v>
      </c>
      <c r="T67" s="270">
        <f t="shared" si="38"/>
        <v>-3141.5270020683815</v>
      </c>
      <c r="U67" s="270">
        <f t="shared" si="38"/>
        <v>-3867.128839594699</v>
      </c>
      <c r="V67" s="270">
        <f t="shared" si="39"/>
        <v>-3154.6136422271493</v>
      </c>
      <c r="W67" s="270">
        <f t="shared" si="39"/>
        <v>-3276.6236366746884</v>
      </c>
      <c r="X67" s="270">
        <f t="shared" si="39"/>
        <v>-2103.9208812802503</v>
      </c>
      <c r="Y67" s="270">
        <f t="shared" si="39"/>
        <v>-2008.8569743491005</v>
      </c>
      <c r="Z67" s="270">
        <f t="shared" si="39"/>
        <v>-2103.9208812802503</v>
      </c>
      <c r="AA67" s="270">
        <f t="shared" si="39"/>
        <v>-2103.9208812802503</v>
      </c>
      <c r="AB67" s="270">
        <f t="shared" si="39"/>
        <v>-2103.9208812802503</v>
      </c>
      <c r="AC67" s="270">
        <f t="shared" si="39"/>
        <v>-2106.8944269824951</v>
      </c>
      <c r="AD67" s="270">
        <f t="shared" si="39"/>
        <v>-3497.5175668213697</v>
      </c>
      <c r="AE67" s="270">
        <f t="shared" si="39"/>
        <v>-2462.7387176856982</v>
      </c>
      <c r="AF67" s="270">
        <f t="shared" si="39"/>
        <v>-3235.7728121304331</v>
      </c>
      <c r="AG67" s="87"/>
    </row>
    <row r="68" spans="1:58" s="185" customFormat="1">
      <c r="A68" s="145" t="s">
        <v>368</v>
      </c>
      <c r="B68" s="289" t="str">
        <f t="shared" si="33"/>
        <v>9260-01294</v>
      </c>
      <c r="C68" s="286" t="str">
        <f t="shared" si="34"/>
        <v>9260</v>
      </c>
      <c r="D68" s="270">
        <f>SUM($F68:K68)</f>
        <v>-70822.989999999991</v>
      </c>
      <c r="E68" s="287">
        <f t="shared" si="35"/>
        <v>-0.19014324736994825</v>
      </c>
      <c r="F68" s="258">
        <f>'Div 91 history'!B68</f>
        <v>-12392.26</v>
      </c>
      <c r="G68" s="258">
        <f>'Div 91 history'!C68</f>
        <v>-9413.73</v>
      </c>
      <c r="H68" s="258">
        <f>'Div 91 history'!D68</f>
        <v>-11847.589999999997</v>
      </c>
      <c r="I68" s="258">
        <f>'Div 91 history'!E68</f>
        <v>-11247.370000000003</v>
      </c>
      <c r="J68" s="258">
        <f>'Div 91 history'!F68</f>
        <v>-12382.549999999997</v>
      </c>
      <c r="K68" s="258">
        <f>'Div 91 history'!G68</f>
        <v>-13539.489999999998</v>
      </c>
      <c r="L68" s="270">
        <f t="shared" si="38"/>
        <v>-15765.41932361852</v>
      </c>
      <c r="M68" s="270">
        <f t="shared" si="38"/>
        <v>-15165.144697401485</v>
      </c>
      <c r="N68" s="270">
        <f t="shared" si="38"/>
        <v>-15744.693709655197</v>
      </c>
      <c r="O68" s="270">
        <f t="shared" si="38"/>
        <v>-15676.812570344126</v>
      </c>
      <c r="P68" s="270">
        <f t="shared" si="38"/>
        <v>-15698.4889005443</v>
      </c>
      <c r="Q68" s="270">
        <f t="shared" si="38"/>
        <v>-15654.4745416431</v>
      </c>
      <c r="R68" s="270">
        <f t="shared" si="38"/>
        <v>-21068.793410122791</v>
      </c>
      <c r="S68" s="270">
        <f t="shared" si="38"/>
        <v>-14835.360301903165</v>
      </c>
      <c r="T68" s="270">
        <f t="shared" si="38"/>
        <v>-19492.061897726569</v>
      </c>
      <c r="U68" s="270">
        <f t="shared" si="38"/>
        <v>-23994.164194111436</v>
      </c>
      <c r="V68" s="270">
        <f t="shared" si="39"/>
        <v>-19573.25986286901</v>
      </c>
      <c r="W68" s="270">
        <f t="shared" si="39"/>
        <v>-20330.288646115783</v>
      </c>
      <c r="X68" s="270">
        <f t="shared" si="39"/>
        <v>-13054.083577455565</v>
      </c>
      <c r="Y68" s="270">
        <f t="shared" si="39"/>
        <v>-12464.245719330622</v>
      </c>
      <c r="Z68" s="270">
        <f t="shared" si="39"/>
        <v>-13054.083577455565</v>
      </c>
      <c r="AA68" s="270">
        <f t="shared" si="39"/>
        <v>-13054.083577455565</v>
      </c>
      <c r="AB68" s="270">
        <f t="shared" si="39"/>
        <v>-13054.083577455565</v>
      </c>
      <c r="AC68" s="270">
        <f t="shared" si="39"/>
        <v>-13072.533374909388</v>
      </c>
      <c r="AD68" s="270">
        <f t="shared" si="39"/>
        <v>-21700.857212426479</v>
      </c>
      <c r="AE68" s="270">
        <f t="shared" si="39"/>
        <v>-15280.42111096026</v>
      </c>
      <c r="AF68" s="270">
        <f t="shared" si="39"/>
        <v>-20076.82375465837</v>
      </c>
      <c r="AG68" s="87"/>
    </row>
    <row r="69" spans="1:58">
      <c r="A69" s="209" t="s">
        <v>370</v>
      </c>
      <c r="B69" s="289" t="str">
        <f t="shared" si="33"/>
        <v>9260-01295</v>
      </c>
      <c r="C69" s="286" t="str">
        <f t="shared" si="34"/>
        <v>9260</v>
      </c>
      <c r="D69" s="270">
        <f>SUM($F69:K69)</f>
        <v>27455.339999999997</v>
      </c>
      <c r="E69" s="287">
        <f t="shared" si="35"/>
        <v>7.371119893760536E-2</v>
      </c>
      <c r="F69" s="258">
        <f>'Div 91 history'!B69</f>
        <v>13870.13</v>
      </c>
      <c r="G69" s="258">
        <f>'Div 91 history'!C69</f>
        <v>2082.13</v>
      </c>
      <c r="H69" s="258">
        <f>'Div 91 history'!D69</f>
        <v>6211.64</v>
      </c>
      <c r="I69" s="258">
        <f>'Div 91 history'!E69</f>
        <v>223.58</v>
      </c>
      <c r="J69" s="258">
        <f>'Div 91 history'!F69</f>
        <v>-1043.54</v>
      </c>
      <c r="K69" s="258">
        <f>'Div 91 history'!G69</f>
        <v>6111.4</v>
      </c>
      <c r="L69" s="270">
        <f t="shared" si="38"/>
        <v>6111.6446477692698</v>
      </c>
      <c r="M69" s="270">
        <f t="shared" si="38"/>
        <v>5878.9413411712057</v>
      </c>
      <c r="N69" s="270">
        <f t="shared" si="38"/>
        <v>6103.6101270850704</v>
      </c>
      <c r="O69" s="270">
        <f t="shared" si="38"/>
        <v>6077.2952290643461</v>
      </c>
      <c r="P69" s="270">
        <f t="shared" si="38"/>
        <v>6085.6983057432326</v>
      </c>
      <c r="Q69" s="270">
        <f t="shared" si="38"/>
        <v>6068.6356374131537</v>
      </c>
      <c r="R69" s="270">
        <f t="shared" si="38"/>
        <v>8167.5581116340991</v>
      </c>
      <c r="S69" s="270">
        <f t="shared" si="38"/>
        <v>5751.0966581791317</v>
      </c>
      <c r="T69" s="270">
        <f t="shared" si="38"/>
        <v>7556.3201539941792</v>
      </c>
      <c r="U69" s="270">
        <f t="shared" si="38"/>
        <v>9301.6114677614642</v>
      </c>
      <c r="V69" s="270">
        <f t="shared" si="39"/>
        <v>7587.7974714626143</v>
      </c>
      <c r="W69" s="270">
        <f t="shared" si="39"/>
        <v>7881.2683152356103</v>
      </c>
      <c r="X69" s="270">
        <f t="shared" si="39"/>
        <v>5060.564415699745</v>
      </c>
      <c r="Y69" s="270">
        <f t="shared" si="39"/>
        <v>4831.9070413119634</v>
      </c>
      <c r="Z69" s="270">
        <f t="shared" si="39"/>
        <v>5060.564415699745</v>
      </c>
      <c r="AA69" s="270">
        <f t="shared" si="39"/>
        <v>5060.564415699745</v>
      </c>
      <c r="AB69" s="270">
        <f t="shared" si="39"/>
        <v>5060.564415699745</v>
      </c>
      <c r="AC69" s="270">
        <f t="shared" si="39"/>
        <v>5067.7166901522332</v>
      </c>
      <c r="AD69" s="270">
        <f t="shared" si="39"/>
        <v>8412.5848549831226</v>
      </c>
      <c r="AE69" s="270">
        <f t="shared" si="39"/>
        <v>5923.6295579245052</v>
      </c>
      <c r="AF69" s="270">
        <f t="shared" si="39"/>
        <v>7783.0097586140046</v>
      </c>
      <c r="AG69" s="87"/>
      <c r="AH69" s="185"/>
      <c r="AI69" s="185"/>
      <c r="AJ69" s="185"/>
      <c r="AK69" s="185"/>
      <c r="AL69" s="185"/>
      <c r="AM69" s="185"/>
      <c r="AN69" s="185"/>
      <c r="AO69" s="185"/>
      <c r="AP69" s="185"/>
      <c r="AQ69" s="185"/>
      <c r="AR69" s="185"/>
      <c r="AS69" s="185"/>
      <c r="AT69" s="185"/>
      <c r="AU69" s="185"/>
      <c r="AV69" s="185"/>
      <c r="AW69" s="185"/>
      <c r="AX69" s="185"/>
      <c r="AY69" s="185"/>
      <c r="AZ69" s="185"/>
      <c r="BA69" s="185"/>
      <c r="BB69" s="185"/>
      <c r="BC69" s="185"/>
      <c r="BD69" s="185"/>
      <c r="BE69" s="185"/>
      <c r="BF69" s="185"/>
    </row>
    <row r="70" spans="1:58">
      <c r="A70" s="145" t="s">
        <v>372</v>
      </c>
      <c r="B70" s="289" t="str">
        <f t="shared" si="33"/>
        <v>9260-01296</v>
      </c>
      <c r="C70" s="286" t="str">
        <f t="shared" si="34"/>
        <v>9260</v>
      </c>
      <c r="D70" s="270">
        <f>SUM($F70:K70)</f>
        <v>-27.29</v>
      </c>
      <c r="E70" s="287">
        <f t="shared" si="35"/>
        <v>-7.3267299512854353E-5</v>
      </c>
      <c r="F70" s="258">
        <f>'Div 91 history'!B70</f>
        <v>0</v>
      </c>
      <c r="G70" s="258">
        <f>'Div 91 history'!C70</f>
        <v>0</v>
      </c>
      <c r="H70" s="258">
        <f>'Div 91 history'!D70</f>
        <v>-7.88</v>
      </c>
      <c r="I70" s="258">
        <f>'Div 91 history'!E70</f>
        <v>-19.41</v>
      </c>
      <c r="J70" s="258">
        <f>'Div 91 history'!F70</f>
        <v>0</v>
      </c>
      <c r="K70" s="258">
        <f>'Div 91 history'!G70</f>
        <v>0</v>
      </c>
      <c r="L70" s="270">
        <f t="shared" si="38"/>
        <v>-6.0748394460831081</v>
      </c>
      <c r="M70" s="270">
        <f t="shared" si="38"/>
        <v>-5.8435375122130058</v>
      </c>
      <c r="N70" s="270">
        <f t="shared" si="38"/>
        <v>-6.0668533104362075</v>
      </c>
      <c r="O70" s="270">
        <f t="shared" si="38"/>
        <v>-6.0406968845101181</v>
      </c>
      <c r="P70" s="270">
        <f t="shared" si="38"/>
        <v>-6.0490493566545833</v>
      </c>
      <c r="Q70" s="270">
        <f t="shared" si="38"/>
        <v>-6.032089442163346</v>
      </c>
      <c r="R70" s="270">
        <f t="shared" si="38"/>
        <v>-8.1183719038443751</v>
      </c>
      <c r="S70" s="270">
        <f t="shared" si="38"/>
        <v>-5.7164627282600957</v>
      </c>
      <c r="T70" s="270">
        <f t="shared" si="38"/>
        <v>-7.510814908957645</v>
      </c>
      <c r="U70" s="270">
        <f t="shared" si="38"/>
        <v>-9.2455958278138386</v>
      </c>
      <c r="V70" s="270">
        <f t="shared" si="39"/>
        <v>-7.5421026655002184</v>
      </c>
      <c r="W70" s="270">
        <f t="shared" si="39"/>
        <v>-7.8338061857103147</v>
      </c>
      <c r="X70" s="270">
        <f t="shared" si="39"/>
        <v>-5.0300889701036695</v>
      </c>
      <c r="Y70" s="270">
        <f t="shared" si="39"/>
        <v>-4.8028086032590931</v>
      </c>
      <c r="Z70" s="270">
        <f t="shared" si="39"/>
        <v>-5.0300889701036695</v>
      </c>
      <c r="AA70" s="270">
        <f t="shared" si="39"/>
        <v>-5.0300889701036695</v>
      </c>
      <c r="AB70" s="270">
        <f t="shared" si="39"/>
        <v>-5.0300889701036695</v>
      </c>
      <c r="AC70" s="270">
        <f t="shared" si="39"/>
        <v>-5.0371981725323547</v>
      </c>
      <c r="AD70" s="270">
        <f t="shared" si="39"/>
        <v>-8.3619230609597075</v>
      </c>
      <c r="AE70" s="270">
        <f t="shared" si="39"/>
        <v>-5.8879566101078975</v>
      </c>
      <c r="AF70" s="270">
        <f t="shared" si="39"/>
        <v>-7.7361393562263743</v>
      </c>
      <c r="AG70" s="87"/>
      <c r="AH70" s="185"/>
      <c r="AI70" s="185"/>
      <c r="AJ70" s="185"/>
      <c r="AK70" s="185"/>
      <c r="AL70" s="185"/>
      <c r="AM70" s="185"/>
      <c r="AN70" s="185"/>
      <c r="AO70" s="185"/>
      <c r="AP70" s="185"/>
      <c r="AQ70" s="185"/>
      <c r="AR70" s="185"/>
      <c r="AS70" s="185"/>
      <c r="AT70" s="185"/>
      <c r="AU70" s="185"/>
      <c r="AV70" s="185"/>
      <c r="AW70" s="185"/>
      <c r="AX70" s="185"/>
      <c r="AY70" s="185"/>
      <c r="AZ70" s="185"/>
      <c r="BA70" s="185"/>
      <c r="BB70" s="185"/>
      <c r="BC70" s="185"/>
      <c r="BD70" s="185"/>
      <c r="BE70" s="185"/>
      <c r="BF70" s="185"/>
    </row>
    <row r="71" spans="1:58">
      <c r="A71" s="145" t="s">
        <v>374</v>
      </c>
      <c r="B71" s="289" t="str">
        <f t="shared" si="33"/>
        <v>9260-01297</v>
      </c>
      <c r="C71" s="286" t="str">
        <f t="shared" si="34"/>
        <v>9260</v>
      </c>
      <c r="D71" s="270">
        <f>SUM($F71:K71)</f>
        <v>-4257.3999999999996</v>
      </c>
      <c r="E71" s="287">
        <f t="shared" si="35"/>
        <v>-1.1430128286772668E-2</v>
      </c>
      <c r="F71" s="258">
        <f>'Div 91 history'!B71</f>
        <v>-778.55000000000007</v>
      </c>
      <c r="G71" s="258">
        <f>'Div 91 history'!C71</f>
        <v>-556.38999999999987</v>
      </c>
      <c r="H71" s="258">
        <f>'Div 91 history'!D71</f>
        <v>-724.85000000000014</v>
      </c>
      <c r="I71" s="258">
        <f>'Div 91 history'!E71</f>
        <v>-693.91000000000008</v>
      </c>
      <c r="J71" s="258">
        <f>'Div 91 history'!F71</f>
        <v>-733.63000000000011</v>
      </c>
      <c r="K71" s="258">
        <f>'Div 91 history'!G71</f>
        <v>-770.07000000000016</v>
      </c>
      <c r="L71" s="270">
        <f t="shared" si="38"/>
        <v>-947.71057008993125</v>
      </c>
      <c r="M71" s="270">
        <f t="shared" si="38"/>
        <v>-911.62611229372112</v>
      </c>
      <c r="N71" s="270">
        <f t="shared" si="38"/>
        <v>-946.46468610667296</v>
      </c>
      <c r="O71" s="270">
        <f t="shared" si="38"/>
        <v>-942.3841303082952</v>
      </c>
      <c r="P71" s="270">
        <f t="shared" si="38"/>
        <v>-943.68716493298723</v>
      </c>
      <c r="Q71" s="270">
        <f t="shared" si="38"/>
        <v>-941.04131883716479</v>
      </c>
      <c r="R71" s="270">
        <f t="shared" si="38"/>
        <v>-1266.5136146363884</v>
      </c>
      <c r="S71" s="270">
        <f t="shared" si="38"/>
        <v>-891.80170096352253</v>
      </c>
      <c r="T71" s="270">
        <f t="shared" si="38"/>
        <v>-1171.7311613556715</v>
      </c>
      <c r="U71" s="270">
        <f t="shared" si="38"/>
        <v>-1442.367155637033</v>
      </c>
      <c r="V71" s="270">
        <f t="shared" si="39"/>
        <v>-1176.6122348149736</v>
      </c>
      <c r="W71" s="270">
        <f t="shared" si="39"/>
        <v>-1222.1196942119125</v>
      </c>
      <c r="X71" s="270">
        <f t="shared" si="39"/>
        <v>-784.72337051371778</v>
      </c>
      <c r="Y71" s="270">
        <f t="shared" si="39"/>
        <v>-749.26630075175012</v>
      </c>
      <c r="Z71" s="270">
        <f t="shared" si="39"/>
        <v>-784.72337051371778</v>
      </c>
      <c r="AA71" s="270">
        <f t="shared" si="39"/>
        <v>-784.72337051371778</v>
      </c>
      <c r="AB71" s="270">
        <f t="shared" si="39"/>
        <v>-784.72337051371778</v>
      </c>
      <c r="AC71" s="270">
        <f t="shared" si="39"/>
        <v>-785.83244777351581</v>
      </c>
      <c r="AD71" s="270">
        <f t="shared" si="39"/>
        <v>-1304.5090230754802</v>
      </c>
      <c r="AE71" s="270">
        <f t="shared" si="39"/>
        <v>-918.5557519924281</v>
      </c>
      <c r="AF71" s="270">
        <f t="shared" si="39"/>
        <v>-1206.8830961963417</v>
      </c>
      <c r="AG71" s="87"/>
      <c r="AH71" s="185"/>
      <c r="AI71" s="185"/>
      <c r="AJ71" s="185"/>
      <c r="AK71" s="185"/>
      <c r="AL71" s="185"/>
      <c r="AM71" s="185"/>
      <c r="AN71" s="185"/>
      <c r="AO71" s="185"/>
      <c r="AP71" s="185"/>
      <c r="AQ71" s="185"/>
      <c r="AR71" s="185"/>
      <c r="AS71" s="185"/>
      <c r="AT71" s="185"/>
      <c r="AU71" s="185"/>
      <c r="AV71" s="185"/>
      <c r="AW71" s="185"/>
      <c r="AX71" s="185"/>
      <c r="AY71" s="185"/>
      <c r="AZ71" s="185"/>
      <c r="BA71" s="185"/>
      <c r="BB71" s="185"/>
      <c r="BC71" s="185"/>
      <c r="BD71" s="185"/>
      <c r="BE71" s="185"/>
      <c r="BF71" s="185"/>
    </row>
    <row r="72" spans="1:58">
      <c r="A72" s="209" t="s">
        <v>375</v>
      </c>
      <c r="B72" s="289" t="str">
        <f t="shared" si="33"/>
        <v>9260-01298</v>
      </c>
      <c r="C72" s="286" t="str">
        <f t="shared" si="34"/>
        <v>9260</v>
      </c>
      <c r="D72" s="270">
        <f>SUM($F72:K72)</f>
        <v>-28856.469999999998</v>
      </c>
      <c r="E72" s="287">
        <f t="shared" si="35"/>
        <v>-7.7472906939307293E-2</v>
      </c>
      <c r="F72" s="258">
        <f>'Div 91 history'!B72</f>
        <v>-3614.83</v>
      </c>
      <c r="G72" s="258">
        <f>'Div 91 history'!C72</f>
        <v>-4759.5200000000004</v>
      </c>
      <c r="H72" s="258">
        <f>'Div 91 history'!D72</f>
        <v>-4992.13</v>
      </c>
      <c r="I72" s="258">
        <f>'Div 91 history'!E72</f>
        <v>-5158.3900000000003</v>
      </c>
      <c r="J72" s="258">
        <f>'Div 91 history'!F72</f>
        <v>-5512.87</v>
      </c>
      <c r="K72" s="258">
        <f>'Div 91 history'!G72</f>
        <v>-4818.7299999999996</v>
      </c>
      <c r="L72" s="270">
        <f t="shared" si="38"/>
        <v>-6423.5405727634225</v>
      </c>
      <c r="M72" s="270">
        <f t="shared" si="38"/>
        <v>-6178.9617044723054</v>
      </c>
      <c r="N72" s="270">
        <f t="shared" si="38"/>
        <v>-6415.096025907038</v>
      </c>
      <c r="O72" s="270">
        <f t="shared" si="38"/>
        <v>-6387.4381981297056</v>
      </c>
      <c r="P72" s="270">
        <f t="shared" si="38"/>
        <v>-6396.2701095207867</v>
      </c>
      <c r="Q72" s="270">
        <f t="shared" si="38"/>
        <v>-6378.3366810224743</v>
      </c>
      <c r="R72" s="270">
        <f t="shared" si="38"/>
        <v>-8584.3735907705413</v>
      </c>
      <c r="S72" s="270">
        <f t="shared" si="38"/>
        <v>-6044.5927161654663</v>
      </c>
      <c r="T72" s="270">
        <f t="shared" si="38"/>
        <v>-7941.9422900655545</v>
      </c>
      <c r="U72" s="270">
        <f t="shared" si="38"/>
        <v>-9776.3011593050633</v>
      </c>
      <c r="V72" s="270">
        <f t="shared" si="39"/>
        <v>-7975.025991349471</v>
      </c>
      <c r="W72" s="270">
        <f t="shared" si="39"/>
        <v>-8283.4735501562518</v>
      </c>
      <c r="X72" s="270">
        <f t="shared" si="39"/>
        <v>-5318.8205006642511</v>
      </c>
      <c r="Y72" s="270">
        <f t="shared" si="39"/>
        <v>-5078.4940408826642</v>
      </c>
      <c r="Z72" s="270">
        <f t="shared" si="39"/>
        <v>-5318.8205006642511</v>
      </c>
      <c r="AA72" s="270">
        <f t="shared" si="39"/>
        <v>-5318.8205006642511</v>
      </c>
      <c r="AB72" s="270">
        <f t="shared" si="39"/>
        <v>-5318.8205006642511</v>
      </c>
      <c r="AC72" s="270">
        <f t="shared" si="39"/>
        <v>-5326.3377775644822</v>
      </c>
      <c r="AD72" s="270">
        <f t="shared" si="39"/>
        <v>-8841.9047984936587</v>
      </c>
      <c r="AE72" s="270">
        <f t="shared" si="39"/>
        <v>-6225.93049765043</v>
      </c>
      <c r="AF72" s="270">
        <f t="shared" si="39"/>
        <v>-8180.2005587675212</v>
      </c>
      <c r="AG72" s="87"/>
    </row>
    <row r="73" spans="1:58">
      <c r="A73" s="145" t="s">
        <v>376</v>
      </c>
      <c r="B73" s="289" t="str">
        <f t="shared" si="33"/>
        <v>9260-01299</v>
      </c>
      <c r="C73" s="286" t="str">
        <f t="shared" si="34"/>
        <v>9260</v>
      </c>
      <c r="D73" s="270">
        <f>SUM($F73:K73)</f>
        <v>-1.25</v>
      </c>
      <c r="E73" s="287">
        <f t="shared" si="35"/>
        <v>-3.355959120229679E-6</v>
      </c>
      <c r="F73" s="258">
        <f>'Div 91 history'!B73</f>
        <v>0</v>
      </c>
      <c r="G73" s="258">
        <f>'Div 91 history'!C73</f>
        <v>0</v>
      </c>
      <c r="H73" s="258">
        <f>'Div 91 history'!D73</f>
        <v>-0.36</v>
      </c>
      <c r="I73" s="258">
        <f>'Div 91 history'!E73</f>
        <v>-0.89</v>
      </c>
      <c r="J73" s="258">
        <f>'Div 91 history'!F73</f>
        <v>0</v>
      </c>
      <c r="K73" s="258">
        <f>'Div 91 history'!G73</f>
        <v>0</v>
      </c>
      <c r="L73" s="270">
        <f t="shared" si="38"/>
        <v>-0.27825391380006909</v>
      </c>
      <c r="M73" s="270">
        <f t="shared" si="38"/>
        <v>-0.26765928509586873</v>
      </c>
      <c r="N73" s="270">
        <f t="shared" si="38"/>
        <v>-0.27788811425596405</v>
      </c>
      <c r="O73" s="270">
        <f t="shared" si="38"/>
        <v>-0.27669003685004206</v>
      </c>
      <c r="P73" s="270">
        <f t="shared" si="38"/>
        <v>-0.27707261618974821</v>
      </c>
      <c r="Q73" s="270">
        <f t="shared" si="38"/>
        <v>-0.27629577877259737</v>
      </c>
      <c r="R73" s="270">
        <f t="shared" si="38"/>
        <v>-0.37185653645311351</v>
      </c>
      <c r="S73" s="270">
        <f t="shared" si="38"/>
        <v>-0.26183871052858626</v>
      </c>
      <c r="T73" s="270">
        <f t="shared" si="38"/>
        <v>-0.34402779905449088</v>
      </c>
      <c r="U73" s="270">
        <f t="shared" si="38"/>
        <v>-0.42348826620620367</v>
      </c>
      <c r="V73" s="270">
        <f t="shared" si="39"/>
        <v>-0.34546091359015291</v>
      </c>
      <c r="W73" s="270">
        <f t="shared" si="39"/>
        <v>-0.3588221961208462</v>
      </c>
      <c r="X73" s="270">
        <f t="shared" si="39"/>
        <v>-0.23039982457418784</v>
      </c>
      <c r="Y73" s="270">
        <f t="shared" si="39"/>
        <v>-0.21998940102872358</v>
      </c>
      <c r="Z73" s="270">
        <f t="shared" si="39"/>
        <v>-0.23039982457418784</v>
      </c>
      <c r="AA73" s="270">
        <f t="shared" si="39"/>
        <v>-0.23039982457418784</v>
      </c>
      <c r="AB73" s="270">
        <f t="shared" si="39"/>
        <v>-0.23039982457418784</v>
      </c>
      <c r="AC73" s="270">
        <f t="shared" si="39"/>
        <v>-0.23072545678510237</v>
      </c>
      <c r="AD73" s="270">
        <f t="shared" si="39"/>
        <v>-0.38301223254670697</v>
      </c>
      <c r="AE73" s="270">
        <f t="shared" si="39"/>
        <v>-0.26969387184444382</v>
      </c>
      <c r="AF73" s="270">
        <f t="shared" si="39"/>
        <v>-0.35434863302612563</v>
      </c>
      <c r="AG73" s="87"/>
    </row>
    <row r="74" spans="1:58">
      <c r="A74" s="133" t="s">
        <v>16</v>
      </c>
      <c r="B74" s="171"/>
      <c r="C74" s="126"/>
      <c r="D74" s="259">
        <f t="shared" ref="D74:K74" si="40">SUM(D51:D73)</f>
        <v>372471.75999999995</v>
      </c>
      <c r="E74" s="260">
        <f t="shared" si="40"/>
        <v>1.0000000000000004</v>
      </c>
      <c r="F74" s="281">
        <f t="shared" si="40"/>
        <v>38063.08</v>
      </c>
      <c r="G74" s="281">
        <f t="shared" si="40"/>
        <v>56573.090000000011</v>
      </c>
      <c r="H74" s="281">
        <f t="shared" si="40"/>
        <v>58093.970000000008</v>
      </c>
      <c r="I74" s="281">
        <f t="shared" si="40"/>
        <v>125358.06999999995</v>
      </c>
      <c r="J74" s="281">
        <f t="shared" si="40"/>
        <v>52791.59</v>
      </c>
      <c r="K74" s="281">
        <f t="shared" si="40"/>
        <v>41591.960000000006</v>
      </c>
      <c r="L74" s="276">
        <f>'FY21 OM Budget'!U30</f>
        <v>82913.38</v>
      </c>
      <c r="M74" s="276">
        <f>'FY21 OM Budget'!V30</f>
        <v>79756.419999999984</v>
      </c>
      <c r="N74" s="276">
        <f>'FY21 OM Budget'!W30</f>
        <v>82804.38</v>
      </c>
      <c r="O74" s="276">
        <f>'FY21 OM Budget'!X30</f>
        <v>82447.38</v>
      </c>
      <c r="P74" s="276">
        <f>'FY21 OM Budget'!Y30</f>
        <v>82561.38</v>
      </c>
      <c r="Q74" s="276">
        <f>'FY21 OM Budget'!Z30</f>
        <v>82329.89999999998</v>
      </c>
      <c r="R74" s="263">
        <f>R3*R49</f>
        <v>110804.84688015627</v>
      </c>
      <c r="S74" s="263">
        <f>S3*S49</f>
        <v>78022.020277370437</v>
      </c>
      <c r="T74" s="263">
        <f>T3*T49</f>
        <v>102512.51184220203</v>
      </c>
      <c r="U74" s="263">
        <f t="shared" ref="U74" si="41">U3*U49</f>
        <v>126189.93588253854</v>
      </c>
      <c r="V74" s="263">
        <f t="shared" ref="V74:AF74" si="42">V3*V49</f>
        <v>102939.54759690573</v>
      </c>
      <c r="W74" s="263">
        <f t="shared" si="42"/>
        <v>106920.9079329574</v>
      </c>
      <c r="X74" s="263">
        <f t="shared" si="42"/>
        <v>68653.94253027119</v>
      </c>
      <c r="Y74" s="263">
        <f t="shared" si="42"/>
        <v>65551.871506011579</v>
      </c>
      <c r="Z74" s="263">
        <f t="shared" si="42"/>
        <v>68653.94253027119</v>
      </c>
      <c r="AA74" s="263">
        <f t="shared" si="42"/>
        <v>68653.94253027119</v>
      </c>
      <c r="AB74" s="263">
        <f t="shared" si="42"/>
        <v>68653.94253027119</v>
      </c>
      <c r="AC74" s="263">
        <f t="shared" si="42"/>
        <v>68750.973572440809</v>
      </c>
      <c r="AD74" s="263">
        <f t="shared" si="42"/>
        <v>114128.99228656097</v>
      </c>
      <c r="AE74" s="263">
        <f t="shared" si="42"/>
        <v>80362.680885691545</v>
      </c>
      <c r="AF74" s="263">
        <f t="shared" si="42"/>
        <v>105587.8871974681</v>
      </c>
      <c r="AG74" s="87"/>
      <c r="AH74" s="264">
        <f>SUM(F74:Q74)</f>
        <v>865284.6</v>
      </c>
      <c r="AI74" s="264">
        <f>SUM(U74:AF74)</f>
        <v>1045048.5669816593</v>
      </c>
      <c r="AK74" s="264">
        <f>AH74*$AK$7</f>
        <v>436276.49643580162</v>
      </c>
      <c r="AL74" s="264">
        <f>AI74*$AL$7</f>
        <v>526913.48747215269</v>
      </c>
    </row>
    <row r="75" spans="1:58">
      <c r="A75" s="133"/>
      <c r="B75" s="171"/>
      <c r="C75" s="126"/>
      <c r="D75" s="256">
        <f>D74-SUM(F74:K74)</f>
        <v>0</v>
      </c>
      <c r="F75" s="256">
        <f>F74-'Div 91 history'!B74</f>
        <v>0</v>
      </c>
      <c r="G75" s="256">
        <f>G74-'Div 91 history'!C74</f>
        <v>0</v>
      </c>
      <c r="H75" s="256">
        <f>H74-'Div 91 history'!D74</f>
        <v>0</v>
      </c>
      <c r="I75" s="256">
        <f>I74-'Div 91 history'!E74</f>
        <v>0</v>
      </c>
      <c r="J75" s="256">
        <f>J74-'Div 91 history'!F74</f>
        <v>0</v>
      </c>
      <c r="K75" s="256">
        <f>K74-'Div 91 history'!G74</f>
        <v>0</v>
      </c>
      <c r="L75" s="256">
        <f t="shared" ref="L75:T75" si="43">L74-SUM(L51:L73)</f>
        <v>0</v>
      </c>
      <c r="M75" s="256">
        <f t="shared" si="43"/>
        <v>0</v>
      </c>
      <c r="N75" s="256">
        <f t="shared" si="43"/>
        <v>0</v>
      </c>
      <c r="O75" s="256">
        <f t="shared" si="43"/>
        <v>0</v>
      </c>
      <c r="P75" s="256">
        <f t="shared" si="43"/>
        <v>0</v>
      </c>
      <c r="Q75" s="256">
        <f t="shared" si="43"/>
        <v>0</v>
      </c>
      <c r="R75" s="256">
        <f t="shared" si="43"/>
        <v>0</v>
      </c>
      <c r="S75" s="256">
        <f t="shared" si="43"/>
        <v>0</v>
      </c>
      <c r="T75" s="256">
        <f t="shared" si="43"/>
        <v>0</v>
      </c>
      <c r="U75" s="256">
        <f t="shared" ref="U75:AF75" si="44">U74-SUM(U51:U73)</f>
        <v>0</v>
      </c>
      <c r="V75" s="256">
        <f t="shared" si="44"/>
        <v>0</v>
      </c>
      <c r="W75" s="256">
        <f t="shared" si="44"/>
        <v>0</v>
      </c>
      <c r="X75" s="256">
        <f t="shared" si="44"/>
        <v>0</v>
      </c>
      <c r="Y75" s="256">
        <f t="shared" si="44"/>
        <v>0</v>
      </c>
      <c r="Z75" s="256">
        <f t="shared" si="44"/>
        <v>0</v>
      </c>
      <c r="AA75" s="256">
        <f t="shared" si="44"/>
        <v>0</v>
      </c>
      <c r="AB75" s="256">
        <f t="shared" si="44"/>
        <v>0</v>
      </c>
      <c r="AC75" s="256">
        <f t="shared" si="44"/>
        <v>0</v>
      </c>
      <c r="AD75" s="256">
        <f t="shared" si="44"/>
        <v>0</v>
      </c>
      <c r="AE75" s="256">
        <f t="shared" si="44"/>
        <v>0</v>
      </c>
      <c r="AF75" s="256">
        <f t="shared" si="44"/>
        <v>0</v>
      </c>
      <c r="AG75" s="87"/>
    </row>
    <row r="76" spans="1:58">
      <c r="A76" s="145" t="s">
        <v>1085</v>
      </c>
      <c r="B76" s="125" t="str">
        <f t="shared" ref="B76:B103" si="45">RIGHT(A76,10)</f>
        <v>8700-07421</v>
      </c>
      <c r="C76" s="286" t="str">
        <f t="shared" ref="C76:C103" si="46">LEFT(B76,4)</f>
        <v>8700</v>
      </c>
      <c r="D76" s="256">
        <f>SUM($F76:K76)</f>
        <v>0</v>
      </c>
      <c r="E76" s="257">
        <f t="shared" ref="E76:E103" si="47">D76/$D$104</f>
        <v>0</v>
      </c>
      <c r="F76" s="258">
        <f>'Div 91 history'!B76</f>
        <v>0</v>
      </c>
      <c r="G76" s="258">
        <f>'Div 91 history'!C76</f>
        <v>0</v>
      </c>
      <c r="H76" s="258">
        <f>'Div 91 history'!D76</f>
        <v>0</v>
      </c>
      <c r="I76" s="258">
        <f>'Div 91 history'!E76</f>
        <v>0</v>
      </c>
      <c r="J76" s="258">
        <f>'Div 91 history'!F76</f>
        <v>0</v>
      </c>
      <c r="K76" s="258">
        <f>'Div 91 history'!G76</f>
        <v>0</v>
      </c>
      <c r="L76" s="256">
        <f t="shared" ref="L76:U85" si="48">$E76*L$104</f>
        <v>0</v>
      </c>
      <c r="M76" s="256">
        <f t="shared" si="48"/>
        <v>0</v>
      </c>
      <c r="N76" s="256">
        <f t="shared" si="48"/>
        <v>0</v>
      </c>
      <c r="O76" s="256">
        <f t="shared" si="48"/>
        <v>0</v>
      </c>
      <c r="P76" s="256">
        <f t="shared" si="48"/>
        <v>0</v>
      </c>
      <c r="Q76" s="256">
        <f t="shared" si="48"/>
        <v>0</v>
      </c>
      <c r="R76" s="256">
        <f t="shared" si="48"/>
        <v>0</v>
      </c>
      <c r="S76" s="256">
        <f t="shared" si="48"/>
        <v>0</v>
      </c>
      <c r="T76" s="256">
        <f t="shared" si="48"/>
        <v>0</v>
      </c>
      <c r="U76" s="256">
        <f t="shared" si="48"/>
        <v>0</v>
      </c>
      <c r="V76" s="256">
        <f t="shared" ref="V76:AF85" si="49">$E76*V$104</f>
        <v>0</v>
      </c>
      <c r="W76" s="256">
        <f t="shared" si="49"/>
        <v>0</v>
      </c>
      <c r="X76" s="256">
        <f t="shared" si="49"/>
        <v>0</v>
      </c>
      <c r="Y76" s="256">
        <f t="shared" si="49"/>
        <v>0</v>
      </c>
      <c r="Z76" s="256">
        <f t="shared" si="49"/>
        <v>0</v>
      </c>
      <c r="AA76" s="256">
        <f t="shared" si="49"/>
        <v>0</v>
      </c>
      <c r="AB76" s="256">
        <f t="shared" si="49"/>
        <v>0</v>
      </c>
      <c r="AC76" s="256">
        <f t="shared" si="49"/>
        <v>0</v>
      </c>
      <c r="AD76" s="256">
        <f t="shared" si="49"/>
        <v>0</v>
      </c>
      <c r="AE76" s="256">
        <f t="shared" si="49"/>
        <v>0</v>
      </c>
      <c r="AF76" s="256">
        <f t="shared" si="49"/>
        <v>0</v>
      </c>
      <c r="AG76" s="87"/>
    </row>
    <row r="77" spans="1:58">
      <c r="A77" s="199" t="s">
        <v>367</v>
      </c>
      <c r="B77" s="125" t="str">
        <f t="shared" si="45"/>
        <v>9260-07421</v>
      </c>
      <c r="C77" s="286" t="str">
        <f t="shared" si="46"/>
        <v>9260</v>
      </c>
      <c r="D77" s="256">
        <f>SUM($F77:K77)</f>
        <v>33336.36</v>
      </c>
      <c r="E77" s="257">
        <f t="shared" si="47"/>
        <v>4.6011118184524899E-2</v>
      </c>
      <c r="F77" s="258">
        <f>'Div 91 history'!B77</f>
        <v>2236</v>
      </c>
      <c r="G77" s="258">
        <f>'Div 91 history'!C77</f>
        <v>3264.8</v>
      </c>
      <c r="H77" s="258">
        <f>'Div 91 history'!D77</f>
        <v>8477.1</v>
      </c>
      <c r="I77" s="258">
        <f>'Div 91 history'!E77</f>
        <v>8093.77</v>
      </c>
      <c r="J77" s="258">
        <f>'Div 91 history'!F77</f>
        <v>4058.37</v>
      </c>
      <c r="K77" s="258">
        <f>'Div 91 history'!G77</f>
        <v>7206.32</v>
      </c>
      <c r="L77" s="256">
        <f t="shared" si="48"/>
        <v>4102.7653973959004</v>
      </c>
      <c r="M77" s="256">
        <f t="shared" si="48"/>
        <v>7780.0659849394997</v>
      </c>
      <c r="N77" s="256">
        <f t="shared" si="48"/>
        <v>3934.8708271405694</v>
      </c>
      <c r="O77" s="256">
        <f t="shared" si="48"/>
        <v>9616.7838117475494</v>
      </c>
      <c r="P77" s="256">
        <f t="shared" si="48"/>
        <v>955.28283574710599</v>
      </c>
      <c r="Q77" s="256">
        <f t="shared" si="48"/>
        <v>1055.218984443894</v>
      </c>
      <c r="R77" s="256">
        <f t="shared" si="48"/>
        <v>6466.4927314447723</v>
      </c>
      <c r="S77" s="256">
        <f t="shared" si="48"/>
        <v>-40.299758084280235</v>
      </c>
      <c r="T77" s="256">
        <f t="shared" si="48"/>
        <v>5390.3037197770973</v>
      </c>
      <c r="U77" s="256">
        <f t="shared" si="48"/>
        <v>5697.2351470736085</v>
      </c>
      <c r="V77" s="256">
        <f t="shared" si="49"/>
        <v>4950.3789958129455</v>
      </c>
      <c r="W77" s="256">
        <f t="shared" si="49"/>
        <v>10872.249163975865</v>
      </c>
      <c r="X77" s="256">
        <f t="shared" si="49"/>
        <v>4102.7653973959004</v>
      </c>
      <c r="Y77" s="256">
        <f t="shared" si="49"/>
        <v>7780.0659849394997</v>
      </c>
      <c r="Z77" s="256">
        <f t="shared" si="49"/>
        <v>3934.8708271405694</v>
      </c>
      <c r="AA77" s="256">
        <f t="shared" si="49"/>
        <v>9616.7838117475494</v>
      </c>
      <c r="AB77" s="256">
        <f t="shared" si="49"/>
        <v>955.28283574710599</v>
      </c>
      <c r="AC77" s="256">
        <f t="shared" si="49"/>
        <v>1055.218984443894</v>
      </c>
      <c r="AD77" s="256">
        <f t="shared" si="49"/>
        <v>6466.4927314447723</v>
      </c>
      <c r="AE77" s="256">
        <f t="shared" si="49"/>
        <v>-40.299758084280235</v>
      </c>
      <c r="AF77" s="256">
        <f t="shared" si="49"/>
        <v>5390.3037197770973</v>
      </c>
      <c r="AG77" s="87"/>
      <c r="AH77" s="187"/>
      <c r="AI77" s="187"/>
    </row>
    <row r="78" spans="1:58">
      <c r="A78" s="145" t="s">
        <v>373</v>
      </c>
      <c r="B78" s="125" t="str">
        <f t="shared" si="45"/>
        <v>9260-07443</v>
      </c>
      <c r="C78" s="286" t="str">
        <f t="shared" si="46"/>
        <v>9260</v>
      </c>
      <c r="D78" s="256">
        <f>SUM($F78:K78)</f>
        <v>2476.2500000000005</v>
      </c>
      <c r="E78" s="257">
        <f t="shared" si="47"/>
        <v>3.4177406112853893E-3</v>
      </c>
      <c r="F78" s="258">
        <f>'Div 91 history'!B78</f>
        <v>1195.08</v>
      </c>
      <c r="G78" s="258">
        <f>'Div 91 history'!C78</f>
        <v>251.41</v>
      </c>
      <c r="H78" s="258">
        <f>'Div 91 history'!D78</f>
        <v>240.22</v>
      </c>
      <c r="I78" s="258">
        <f>'Div 91 history'!E78</f>
        <v>597.51</v>
      </c>
      <c r="J78" s="258">
        <f>'Div 91 history'!F78</f>
        <v>0</v>
      </c>
      <c r="K78" s="258">
        <f>'Div 91 history'!G78</f>
        <v>192.03</v>
      </c>
      <c r="L78" s="256">
        <f t="shared" si="48"/>
        <v>304.75651256770686</v>
      </c>
      <c r="M78" s="256">
        <f t="shared" si="48"/>
        <v>577.90917770285773</v>
      </c>
      <c r="N78" s="256">
        <f t="shared" si="48"/>
        <v>292.28517707712649</v>
      </c>
      <c r="O78" s="256">
        <f t="shared" si="48"/>
        <v>714.34196516475924</v>
      </c>
      <c r="P78" s="256">
        <f t="shared" si="48"/>
        <v>70.959130571507259</v>
      </c>
      <c r="Q78" s="256">
        <f t="shared" si="48"/>
        <v>78.382463179219116</v>
      </c>
      <c r="R78" s="256">
        <f t="shared" si="48"/>
        <v>480.3359642816468</v>
      </c>
      <c r="S78" s="256">
        <f t="shared" si="48"/>
        <v>-2.9934964692065646</v>
      </c>
      <c r="T78" s="256">
        <f t="shared" si="48"/>
        <v>400.39583164142812</v>
      </c>
      <c r="U78" s="256">
        <f t="shared" si="48"/>
        <v>423.19492988859685</v>
      </c>
      <c r="V78" s="256">
        <f t="shared" si="49"/>
        <v>367.7178908669635</v>
      </c>
      <c r="W78" s="256">
        <f t="shared" si="49"/>
        <v>807.59887979057214</v>
      </c>
      <c r="X78" s="256">
        <f t="shared" si="49"/>
        <v>304.75651256770686</v>
      </c>
      <c r="Y78" s="256">
        <f t="shared" si="49"/>
        <v>577.90917770285773</v>
      </c>
      <c r="Z78" s="256">
        <f t="shared" si="49"/>
        <v>292.28517707712649</v>
      </c>
      <c r="AA78" s="256">
        <f t="shared" si="49"/>
        <v>714.34196516475924</v>
      </c>
      <c r="AB78" s="256">
        <f t="shared" si="49"/>
        <v>70.959130571507259</v>
      </c>
      <c r="AC78" s="256">
        <f t="shared" si="49"/>
        <v>78.382463179219116</v>
      </c>
      <c r="AD78" s="256">
        <f t="shared" si="49"/>
        <v>480.3359642816468</v>
      </c>
      <c r="AE78" s="256">
        <f t="shared" si="49"/>
        <v>-2.9934964692065646</v>
      </c>
      <c r="AF78" s="256">
        <f t="shared" si="49"/>
        <v>400.39583164142812</v>
      </c>
      <c r="AG78" s="87"/>
      <c r="AH78" s="187"/>
      <c r="AI78" s="187"/>
    </row>
    <row r="79" spans="1:58">
      <c r="A79" s="145" t="s">
        <v>369</v>
      </c>
      <c r="B79" s="125" t="str">
        <f t="shared" si="45"/>
        <v>8700-07443</v>
      </c>
      <c r="C79" s="286" t="str">
        <f t="shared" si="46"/>
        <v>8700</v>
      </c>
      <c r="D79" s="256">
        <f>SUM($F79:K79)</f>
        <v>164.62</v>
      </c>
      <c r="E79" s="257">
        <f t="shared" si="47"/>
        <v>2.2720987760920774E-4</v>
      </c>
      <c r="F79" s="258">
        <f>'Div 91 history'!B79</f>
        <v>164.62</v>
      </c>
      <c r="G79" s="258">
        <f>'Div 91 history'!C79</f>
        <v>0</v>
      </c>
      <c r="H79" s="258">
        <f>'Div 91 history'!D79</f>
        <v>0</v>
      </c>
      <c r="I79" s="258">
        <f>'Div 91 history'!E79</f>
        <v>0</v>
      </c>
      <c r="J79" s="258">
        <f>'Div 91 history'!F79</f>
        <v>0</v>
      </c>
      <c r="K79" s="258">
        <f>'Div 91 history'!G79</f>
        <v>0</v>
      </c>
      <c r="L79" s="256">
        <f t="shared" si="48"/>
        <v>20.260077576535444</v>
      </c>
      <c r="M79" s="256">
        <f t="shared" si="48"/>
        <v>38.419145414818544</v>
      </c>
      <c r="N79" s="256">
        <f t="shared" si="48"/>
        <v>19.430988733139447</v>
      </c>
      <c r="O79" s="256">
        <f t="shared" si="48"/>
        <v>47.489136519100512</v>
      </c>
      <c r="P79" s="256">
        <f t="shared" si="48"/>
        <v>4.7173314789223708</v>
      </c>
      <c r="Q79" s="256">
        <f t="shared" si="48"/>
        <v>5.2108313330895708</v>
      </c>
      <c r="R79" s="256">
        <f t="shared" si="48"/>
        <v>31.932521530558176</v>
      </c>
      <c r="S79" s="256">
        <f t="shared" si="48"/>
        <v>-0.19900631550157882</v>
      </c>
      <c r="T79" s="256">
        <f t="shared" si="48"/>
        <v>26.618137023649425</v>
      </c>
      <c r="U79" s="256">
        <f t="shared" si="48"/>
        <v>28.133810947303704</v>
      </c>
      <c r="V79" s="256">
        <f t="shared" si="49"/>
        <v>24.445722037160838</v>
      </c>
      <c r="W79" s="256">
        <f t="shared" si="49"/>
        <v>53.68881477682946</v>
      </c>
      <c r="X79" s="256">
        <f t="shared" si="49"/>
        <v>20.260077576535444</v>
      </c>
      <c r="Y79" s="256">
        <f t="shared" si="49"/>
        <v>38.419145414818544</v>
      </c>
      <c r="Z79" s="256">
        <f t="shared" si="49"/>
        <v>19.430988733139447</v>
      </c>
      <c r="AA79" s="256">
        <f t="shared" si="49"/>
        <v>47.489136519100512</v>
      </c>
      <c r="AB79" s="256">
        <f t="shared" si="49"/>
        <v>4.7173314789223708</v>
      </c>
      <c r="AC79" s="256">
        <f t="shared" si="49"/>
        <v>5.2108313330895708</v>
      </c>
      <c r="AD79" s="256">
        <f t="shared" si="49"/>
        <v>31.932521530558176</v>
      </c>
      <c r="AE79" s="256">
        <f t="shared" si="49"/>
        <v>-0.19900631550157882</v>
      </c>
      <c r="AF79" s="256">
        <f t="shared" si="49"/>
        <v>26.618137023649425</v>
      </c>
      <c r="AG79" s="87"/>
    </row>
    <row r="80" spans="1:58">
      <c r="A80" s="145" t="s">
        <v>371</v>
      </c>
      <c r="B80" s="125" t="str">
        <f t="shared" si="45"/>
        <v>8740-07443</v>
      </c>
      <c r="C80" s="286" t="str">
        <f t="shared" si="46"/>
        <v>8740</v>
      </c>
      <c r="D80" s="256">
        <f>SUM($F80:K80)</f>
        <v>0</v>
      </c>
      <c r="E80" s="257">
        <f t="shared" si="47"/>
        <v>0</v>
      </c>
      <c r="F80" s="258">
        <f>'Div 91 history'!B80</f>
        <v>0</v>
      </c>
      <c r="G80" s="258">
        <f>'Div 91 history'!C80</f>
        <v>0</v>
      </c>
      <c r="H80" s="258">
        <f>'Div 91 history'!D80</f>
        <v>0</v>
      </c>
      <c r="I80" s="258">
        <f>'Div 91 history'!E80</f>
        <v>0</v>
      </c>
      <c r="J80" s="258">
        <f>'Div 91 history'!F80</f>
        <v>0</v>
      </c>
      <c r="K80" s="258">
        <f>'Div 91 history'!G80</f>
        <v>0</v>
      </c>
      <c r="L80" s="256">
        <f t="shared" si="48"/>
        <v>0</v>
      </c>
      <c r="M80" s="256">
        <f t="shared" si="48"/>
        <v>0</v>
      </c>
      <c r="N80" s="256">
        <f t="shared" si="48"/>
        <v>0</v>
      </c>
      <c r="O80" s="256">
        <f t="shared" si="48"/>
        <v>0</v>
      </c>
      <c r="P80" s="256">
        <f t="shared" si="48"/>
        <v>0</v>
      </c>
      <c r="Q80" s="256">
        <f t="shared" si="48"/>
        <v>0</v>
      </c>
      <c r="R80" s="256">
        <f t="shared" si="48"/>
        <v>0</v>
      </c>
      <c r="S80" s="256">
        <f t="shared" si="48"/>
        <v>0</v>
      </c>
      <c r="T80" s="256">
        <f t="shared" si="48"/>
        <v>0</v>
      </c>
      <c r="U80" s="256">
        <f t="shared" si="48"/>
        <v>0</v>
      </c>
      <c r="V80" s="256">
        <f t="shared" si="49"/>
        <v>0</v>
      </c>
      <c r="W80" s="256">
        <f t="shared" si="49"/>
        <v>0</v>
      </c>
      <c r="X80" s="256">
        <f t="shared" si="49"/>
        <v>0</v>
      </c>
      <c r="Y80" s="256">
        <f t="shared" si="49"/>
        <v>0</v>
      </c>
      <c r="Z80" s="256">
        <f t="shared" si="49"/>
        <v>0</v>
      </c>
      <c r="AA80" s="256">
        <f t="shared" si="49"/>
        <v>0</v>
      </c>
      <c r="AB80" s="256">
        <f t="shared" si="49"/>
        <v>0</v>
      </c>
      <c r="AC80" s="256">
        <f t="shared" si="49"/>
        <v>0</v>
      </c>
      <c r="AD80" s="256">
        <f t="shared" si="49"/>
        <v>0</v>
      </c>
      <c r="AE80" s="256">
        <f t="shared" si="49"/>
        <v>0</v>
      </c>
      <c r="AF80" s="256">
        <f t="shared" si="49"/>
        <v>0</v>
      </c>
      <c r="AG80" s="87"/>
    </row>
    <row r="81" spans="1:33">
      <c r="A81" s="145" t="s">
        <v>381</v>
      </c>
      <c r="B81" s="125" t="str">
        <f t="shared" si="45"/>
        <v>8750-07443</v>
      </c>
      <c r="C81" s="286" t="str">
        <f t="shared" si="46"/>
        <v>8750</v>
      </c>
      <c r="D81" s="256">
        <f>SUM($F81:K81)</f>
        <v>2042.4699999999998</v>
      </c>
      <c r="E81" s="257">
        <f t="shared" si="47"/>
        <v>2.8190338884733234E-3</v>
      </c>
      <c r="F81" s="258">
        <f>'Div 91 history'!B81</f>
        <v>138.29</v>
      </c>
      <c r="G81" s="258">
        <f>'Div 91 history'!C81</f>
        <v>1185.3699999999999</v>
      </c>
      <c r="H81" s="258">
        <f>'Div 91 history'!D81</f>
        <v>718.81</v>
      </c>
      <c r="I81" s="258">
        <f>'Div 91 history'!E81</f>
        <v>0</v>
      </c>
      <c r="J81" s="258">
        <f>'Div 91 history'!F81</f>
        <v>0</v>
      </c>
      <c r="K81" s="258">
        <f>'Div 91 history'!G81</f>
        <v>0</v>
      </c>
      <c r="L81" s="256">
        <f t="shared" si="48"/>
        <v>251.37043280127779</v>
      </c>
      <c r="M81" s="256">
        <f t="shared" si="48"/>
        <v>476.67325923584275</v>
      </c>
      <c r="N81" s="256">
        <f t="shared" si="48"/>
        <v>241.08377814223863</v>
      </c>
      <c r="O81" s="256">
        <f t="shared" si="48"/>
        <v>589.20627302980938</v>
      </c>
      <c r="P81" s="256">
        <f t="shared" si="48"/>
        <v>58.528781592483142</v>
      </c>
      <c r="Q81" s="256">
        <f t="shared" si="48"/>
        <v>64.651723198247197</v>
      </c>
      <c r="R81" s="256">
        <f t="shared" si="48"/>
        <v>396.19254799246232</v>
      </c>
      <c r="S81" s="256">
        <f t="shared" si="48"/>
        <v>-2.4691072118971551</v>
      </c>
      <c r="T81" s="256">
        <f t="shared" si="48"/>
        <v>330.25602190920443</v>
      </c>
      <c r="U81" s="256">
        <f t="shared" si="48"/>
        <v>349.06126136277118</v>
      </c>
      <c r="V81" s="256">
        <f t="shared" si="49"/>
        <v>303.30247776236115</v>
      </c>
      <c r="W81" s="256">
        <f t="shared" si="49"/>
        <v>666.12679818509821</v>
      </c>
      <c r="X81" s="256">
        <f t="shared" si="49"/>
        <v>251.37043280127779</v>
      </c>
      <c r="Y81" s="256">
        <f t="shared" si="49"/>
        <v>476.67325923584275</v>
      </c>
      <c r="Z81" s="256">
        <f t="shared" si="49"/>
        <v>241.08377814223863</v>
      </c>
      <c r="AA81" s="256">
        <f t="shared" si="49"/>
        <v>589.20627302980938</v>
      </c>
      <c r="AB81" s="256">
        <f t="shared" si="49"/>
        <v>58.528781592483142</v>
      </c>
      <c r="AC81" s="256">
        <f t="shared" si="49"/>
        <v>64.651723198247197</v>
      </c>
      <c r="AD81" s="256">
        <f t="shared" si="49"/>
        <v>396.19254799246232</v>
      </c>
      <c r="AE81" s="256">
        <f t="shared" si="49"/>
        <v>-2.4691072118971551</v>
      </c>
      <c r="AF81" s="256">
        <f t="shared" si="49"/>
        <v>330.25602190920443</v>
      </c>
      <c r="AG81" s="87"/>
    </row>
    <row r="82" spans="1:33">
      <c r="A82" s="145" t="s">
        <v>377</v>
      </c>
      <c r="B82" s="125" t="str">
        <f t="shared" si="45"/>
        <v>9260-07444</v>
      </c>
      <c r="C82" s="286" t="str">
        <f t="shared" si="46"/>
        <v>9260</v>
      </c>
      <c r="D82" s="256">
        <f>SUM($F82:K82)</f>
        <v>-1287.8399999999999</v>
      </c>
      <c r="E82" s="257">
        <f t="shared" si="47"/>
        <v>-1.7774873574307015E-3</v>
      </c>
      <c r="F82" s="258">
        <f>'Div 91 history'!B82</f>
        <v>-953.73</v>
      </c>
      <c r="G82" s="258">
        <f>'Div 91 history'!C82</f>
        <v>-67.06</v>
      </c>
      <c r="H82" s="258">
        <f>'Div 91 history'!D82</f>
        <v>-63.56</v>
      </c>
      <c r="I82" s="258">
        <f>'Div 91 history'!E82</f>
        <v>-163.68</v>
      </c>
      <c r="J82" s="258">
        <f>'Div 91 history'!F82</f>
        <v>0</v>
      </c>
      <c r="K82" s="258">
        <f>'Div 91 history'!G82</f>
        <v>-39.81</v>
      </c>
      <c r="L82" s="256">
        <f t="shared" si="48"/>
        <v>-158.49677017473823</v>
      </c>
      <c r="M82" s="256">
        <f t="shared" si="48"/>
        <v>-300.55711475531473</v>
      </c>
      <c r="N82" s="256">
        <f t="shared" si="48"/>
        <v>-152.01071880747358</v>
      </c>
      <c r="O82" s="256">
        <f t="shared" si="48"/>
        <v>-371.51263257659093</v>
      </c>
      <c r="P82" s="256">
        <f t="shared" si="48"/>
        <v>-36.904192514976224</v>
      </c>
      <c r="Q82" s="256">
        <f t="shared" si="48"/>
        <v>-40.764895055315705</v>
      </c>
      <c r="R82" s="256">
        <f t="shared" si="48"/>
        <v>-249.81155708853137</v>
      </c>
      <c r="S82" s="256">
        <f t="shared" si="48"/>
        <v>1.5568478517528446</v>
      </c>
      <c r="T82" s="256">
        <f t="shared" si="48"/>
        <v>-208.236554395193</v>
      </c>
      <c r="U82" s="256">
        <f t="shared" si="48"/>
        <v>-220.09383483401533</v>
      </c>
      <c r="V82" s="256">
        <f t="shared" si="49"/>
        <v>-191.24151784921156</v>
      </c>
      <c r="W82" s="256">
        <f t="shared" si="49"/>
        <v>-420.01338368480168</v>
      </c>
      <c r="X82" s="256">
        <f t="shared" si="49"/>
        <v>-158.49677017473823</v>
      </c>
      <c r="Y82" s="256">
        <f t="shared" si="49"/>
        <v>-300.55711475531473</v>
      </c>
      <c r="Z82" s="256">
        <f t="shared" si="49"/>
        <v>-152.01071880747358</v>
      </c>
      <c r="AA82" s="256">
        <f t="shared" si="49"/>
        <v>-371.51263257659093</v>
      </c>
      <c r="AB82" s="256">
        <f t="shared" si="49"/>
        <v>-36.904192514976224</v>
      </c>
      <c r="AC82" s="256">
        <f t="shared" si="49"/>
        <v>-40.764895055315705</v>
      </c>
      <c r="AD82" s="256">
        <f t="shared" si="49"/>
        <v>-249.81155708853137</v>
      </c>
      <c r="AE82" s="256">
        <f t="shared" si="49"/>
        <v>1.5568478517528446</v>
      </c>
      <c r="AF82" s="256">
        <f t="shared" si="49"/>
        <v>-208.236554395193</v>
      </c>
      <c r="AG82" s="87"/>
    </row>
    <row r="83" spans="1:33">
      <c r="A83" s="145" t="s">
        <v>378</v>
      </c>
      <c r="B83" s="125" t="str">
        <f t="shared" si="45"/>
        <v>8700-07444</v>
      </c>
      <c r="C83" s="286" t="str">
        <f t="shared" si="46"/>
        <v>8700</v>
      </c>
      <c r="D83" s="256">
        <f>SUM($F83:K83)</f>
        <v>-95.35</v>
      </c>
      <c r="E83" s="257">
        <f t="shared" si="47"/>
        <v>-1.3160285402768774E-4</v>
      </c>
      <c r="F83" s="258">
        <f>'Div 91 history'!B83</f>
        <v>-95.35</v>
      </c>
      <c r="G83" s="258">
        <f>'Div 91 history'!C83</f>
        <v>0</v>
      </c>
      <c r="H83" s="258">
        <f>'Div 91 history'!D83</f>
        <v>0</v>
      </c>
      <c r="I83" s="258">
        <f>'Div 91 history'!E83</f>
        <v>0</v>
      </c>
      <c r="J83" s="258">
        <f>'Div 91 history'!F83</f>
        <v>0</v>
      </c>
      <c r="K83" s="258">
        <f>'Div 91 history'!G83</f>
        <v>0</v>
      </c>
      <c r="L83" s="256">
        <f t="shared" si="48"/>
        <v>-11.734894890794887</v>
      </c>
      <c r="M83" s="256">
        <f t="shared" si="48"/>
        <v>-22.252858190395749</v>
      </c>
      <c r="N83" s="256">
        <f t="shared" si="48"/>
        <v>-11.254676076447856</v>
      </c>
      <c r="O83" s="256">
        <f t="shared" si="48"/>
        <v>-27.506312520327015</v>
      </c>
      <c r="P83" s="256">
        <f t="shared" si="48"/>
        <v>-2.7323384553228527</v>
      </c>
      <c r="Q83" s="256">
        <f t="shared" si="48"/>
        <v>-3.0181798542709908</v>
      </c>
      <c r="R83" s="256">
        <f t="shared" si="48"/>
        <v>-18.495723046645132</v>
      </c>
      <c r="S83" s="256">
        <f t="shared" si="48"/>
        <v>0.11526699175723204</v>
      </c>
      <c r="T83" s="256">
        <f t="shared" si="48"/>
        <v>-15.417563875622477</v>
      </c>
      <c r="U83" s="256">
        <f t="shared" si="48"/>
        <v>-16.295461510298917</v>
      </c>
      <c r="V83" s="256">
        <f t="shared" si="49"/>
        <v>-14.159273455493169</v>
      </c>
      <c r="W83" s="256">
        <f t="shared" si="49"/>
        <v>-31.097245103697539</v>
      </c>
      <c r="X83" s="256">
        <f t="shared" si="49"/>
        <v>-11.734894890794887</v>
      </c>
      <c r="Y83" s="256">
        <f t="shared" si="49"/>
        <v>-22.252858190395749</v>
      </c>
      <c r="Z83" s="256">
        <f t="shared" si="49"/>
        <v>-11.254676076447856</v>
      </c>
      <c r="AA83" s="256">
        <f t="shared" si="49"/>
        <v>-27.506312520327015</v>
      </c>
      <c r="AB83" s="256">
        <f t="shared" si="49"/>
        <v>-2.7323384553228527</v>
      </c>
      <c r="AC83" s="256">
        <f t="shared" si="49"/>
        <v>-3.0181798542709908</v>
      </c>
      <c r="AD83" s="256">
        <f t="shared" si="49"/>
        <v>-18.495723046645132</v>
      </c>
      <c r="AE83" s="256">
        <f t="shared" si="49"/>
        <v>0.11526699175723204</v>
      </c>
      <c r="AF83" s="256">
        <f t="shared" si="49"/>
        <v>-15.417563875622477</v>
      </c>
      <c r="AG83" s="87"/>
    </row>
    <row r="84" spans="1:33">
      <c r="A84" s="145" t="s">
        <v>379</v>
      </c>
      <c r="B84" s="125" t="str">
        <f t="shared" si="45"/>
        <v>8740-07444</v>
      </c>
      <c r="C84" s="286" t="str">
        <f t="shared" si="46"/>
        <v>8740</v>
      </c>
      <c r="D84" s="256">
        <f>SUM($F84:K84)</f>
        <v>0</v>
      </c>
      <c r="E84" s="257">
        <f t="shared" si="47"/>
        <v>0</v>
      </c>
      <c r="F84" s="258">
        <f>'Div 91 history'!B84</f>
        <v>0</v>
      </c>
      <c r="G84" s="258">
        <f>'Div 91 history'!C84</f>
        <v>0</v>
      </c>
      <c r="H84" s="258">
        <f>'Div 91 history'!D84</f>
        <v>0</v>
      </c>
      <c r="I84" s="258">
        <f>'Div 91 history'!E84</f>
        <v>0</v>
      </c>
      <c r="J84" s="258">
        <f>'Div 91 history'!F84</f>
        <v>0</v>
      </c>
      <c r="K84" s="258">
        <f>'Div 91 history'!G84</f>
        <v>0</v>
      </c>
      <c r="L84" s="256">
        <f t="shared" si="48"/>
        <v>0</v>
      </c>
      <c r="M84" s="256">
        <f t="shared" si="48"/>
        <v>0</v>
      </c>
      <c r="N84" s="256">
        <f t="shared" si="48"/>
        <v>0</v>
      </c>
      <c r="O84" s="256">
        <f t="shared" si="48"/>
        <v>0</v>
      </c>
      <c r="P84" s="256">
        <f t="shared" si="48"/>
        <v>0</v>
      </c>
      <c r="Q84" s="256">
        <f t="shared" si="48"/>
        <v>0</v>
      </c>
      <c r="R84" s="256">
        <f t="shared" si="48"/>
        <v>0</v>
      </c>
      <c r="S84" s="256">
        <f t="shared" si="48"/>
        <v>0</v>
      </c>
      <c r="T84" s="256">
        <f t="shared" si="48"/>
        <v>0</v>
      </c>
      <c r="U84" s="256">
        <f t="shared" si="48"/>
        <v>0</v>
      </c>
      <c r="V84" s="256">
        <f t="shared" si="49"/>
        <v>0</v>
      </c>
      <c r="W84" s="256">
        <f t="shared" si="49"/>
        <v>0</v>
      </c>
      <c r="X84" s="256">
        <f t="shared" si="49"/>
        <v>0</v>
      </c>
      <c r="Y84" s="256">
        <f t="shared" si="49"/>
        <v>0</v>
      </c>
      <c r="Z84" s="256">
        <f t="shared" si="49"/>
        <v>0</v>
      </c>
      <c r="AA84" s="256">
        <f t="shared" si="49"/>
        <v>0</v>
      </c>
      <c r="AB84" s="256">
        <f t="shared" si="49"/>
        <v>0</v>
      </c>
      <c r="AC84" s="256">
        <f t="shared" si="49"/>
        <v>0</v>
      </c>
      <c r="AD84" s="256">
        <f t="shared" si="49"/>
        <v>0</v>
      </c>
      <c r="AE84" s="256">
        <f t="shared" si="49"/>
        <v>0</v>
      </c>
      <c r="AF84" s="256">
        <f t="shared" si="49"/>
        <v>0</v>
      </c>
      <c r="AG84" s="87"/>
    </row>
    <row r="85" spans="1:33">
      <c r="A85" s="145" t="s">
        <v>383</v>
      </c>
      <c r="B85" s="125" t="str">
        <f t="shared" si="45"/>
        <v>8750-07444</v>
      </c>
      <c r="C85" s="286" t="str">
        <f t="shared" si="46"/>
        <v>8750</v>
      </c>
      <c r="D85" s="256">
        <f>SUM($F85:K85)</f>
        <v>-538.69000000000005</v>
      </c>
      <c r="E85" s="257">
        <f t="shared" si="47"/>
        <v>-7.4350436744808723E-4</v>
      </c>
      <c r="F85" s="258">
        <f>'Div 91 history'!B85</f>
        <v>-32.35</v>
      </c>
      <c r="G85" s="258">
        <f>'Div 91 history'!C85</f>
        <v>-316.16000000000003</v>
      </c>
      <c r="H85" s="258">
        <f>'Div 91 history'!D85</f>
        <v>-190.18</v>
      </c>
      <c r="I85" s="258">
        <f>'Div 91 history'!E85</f>
        <v>0</v>
      </c>
      <c r="J85" s="258">
        <f>'Div 91 history'!F85</f>
        <v>0</v>
      </c>
      <c r="K85" s="258">
        <f>'Div 91 history'!G85</f>
        <v>0</v>
      </c>
      <c r="L85" s="256">
        <f t="shared" si="48"/>
        <v>-66.297540940978493</v>
      </c>
      <c r="M85" s="256">
        <f t="shared" si="48"/>
        <v>-125.71989699616452</v>
      </c>
      <c r="N85" s="256">
        <f t="shared" si="48"/>
        <v>-63.58449350416042</v>
      </c>
      <c r="O85" s="256">
        <f t="shared" si="48"/>
        <v>-155.39984784032472</v>
      </c>
      <c r="P85" s="256">
        <f t="shared" si="48"/>
        <v>-15.436637676957186</v>
      </c>
      <c r="Q85" s="256">
        <f t="shared" si="48"/>
        <v>-17.051529163054433</v>
      </c>
      <c r="R85" s="256">
        <f t="shared" si="48"/>
        <v>-104.49356106971439</v>
      </c>
      <c r="S85" s="256">
        <f t="shared" si="48"/>
        <v>0.65121317031676285</v>
      </c>
      <c r="T85" s="256">
        <f t="shared" si="48"/>
        <v>-87.103172356151788</v>
      </c>
      <c r="U85" s="256">
        <f t="shared" si="48"/>
        <v>-92.062948725568177</v>
      </c>
      <c r="V85" s="256">
        <f t="shared" si="49"/>
        <v>-79.994326352801423</v>
      </c>
      <c r="W85" s="256">
        <f t="shared" si="49"/>
        <v>-175.68720466608104</v>
      </c>
      <c r="X85" s="256">
        <f t="shared" si="49"/>
        <v>-66.297540940978493</v>
      </c>
      <c r="Y85" s="256">
        <f t="shared" si="49"/>
        <v>-125.71989699616452</v>
      </c>
      <c r="Z85" s="256">
        <f t="shared" si="49"/>
        <v>-63.58449350416042</v>
      </c>
      <c r="AA85" s="256">
        <f t="shared" si="49"/>
        <v>-155.39984784032472</v>
      </c>
      <c r="AB85" s="256">
        <f t="shared" si="49"/>
        <v>-15.436637676957186</v>
      </c>
      <c r="AC85" s="256">
        <f t="shared" si="49"/>
        <v>-17.051529163054433</v>
      </c>
      <c r="AD85" s="256">
        <f t="shared" si="49"/>
        <v>-104.49356106971439</v>
      </c>
      <c r="AE85" s="256">
        <f t="shared" si="49"/>
        <v>0.65121317031676285</v>
      </c>
      <c r="AF85" s="256">
        <f t="shared" si="49"/>
        <v>-87.103172356151788</v>
      </c>
      <c r="AG85" s="87"/>
    </row>
    <row r="86" spans="1:33">
      <c r="A86" s="210" t="s">
        <v>380</v>
      </c>
      <c r="B86" s="125" t="str">
        <f t="shared" si="45"/>
        <v>9260-07450</v>
      </c>
      <c r="C86" s="286" t="str">
        <f t="shared" si="46"/>
        <v>9260</v>
      </c>
      <c r="D86" s="256">
        <f>SUM($F86:K86)</f>
        <v>-62464.23</v>
      </c>
      <c r="E86" s="257">
        <f t="shared" si="47"/>
        <v>-8.6213643866197315E-2</v>
      </c>
      <c r="F86" s="258">
        <f>'Div 91 history'!B86</f>
        <v>-6198.08</v>
      </c>
      <c r="G86" s="258">
        <f>'Div 91 history'!C86</f>
        <v>-21271.370000000003</v>
      </c>
      <c r="H86" s="258">
        <f>'Div 91 history'!D86</f>
        <v>-6600.87</v>
      </c>
      <c r="I86" s="258">
        <f>'Div 91 history'!E86</f>
        <v>-6612.7699999999995</v>
      </c>
      <c r="J86" s="258">
        <f>'Div 91 history'!F86</f>
        <v>-5967.93</v>
      </c>
      <c r="K86" s="258">
        <f>'Div 91 history'!G86</f>
        <v>-15813.21</v>
      </c>
      <c r="L86" s="256">
        <f t="shared" ref="L86:U91" si="50">$E86*L$104</f>
        <v>-7687.5844099049482</v>
      </c>
      <c r="M86" s="256">
        <f t="shared" si="50"/>
        <v>-14577.951254979171</v>
      </c>
      <c r="N86" s="256">
        <f t="shared" si="50"/>
        <v>-7372.9908234371942</v>
      </c>
      <c r="O86" s="256">
        <f t="shared" si="50"/>
        <v>-18019.513704473902</v>
      </c>
      <c r="P86" s="256">
        <f t="shared" si="50"/>
        <v>-1789.9676739499887</v>
      </c>
      <c r="Q86" s="256">
        <f t="shared" si="50"/>
        <v>-1977.2237084273693</v>
      </c>
      <c r="R86" s="256">
        <f t="shared" si="50"/>
        <v>-12116.634487697351</v>
      </c>
      <c r="S86" s="256">
        <f t="shared" si="50"/>
        <v>75.511944253087023</v>
      </c>
      <c r="T86" s="256">
        <f t="shared" si="50"/>
        <v>-10100.11804894152</v>
      </c>
      <c r="U86" s="256">
        <f t="shared" si="50"/>
        <v>-10675.232886580588</v>
      </c>
      <c r="V86" s="256">
        <f t="shared" ref="V86:AF91" si="51">$E86*V$104</f>
        <v>-9275.8061222529632</v>
      </c>
      <c r="W86" s="256">
        <f t="shared" si="51"/>
        <v>-20371.950398780671</v>
      </c>
      <c r="X86" s="256">
        <f t="shared" si="51"/>
        <v>-7687.5844099049482</v>
      </c>
      <c r="Y86" s="256">
        <f t="shared" si="51"/>
        <v>-14577.951254979171</v>
      </c>
      <c r="Z86" s="256">
        <f t="shared" si="51"/>
        <v>-7372.9908234371942</v>
      </c>
      <c r="AA86" s="256">
        <f t="shared" si="51"/>
        <v>-18019.513704473902</v>
      </c>
      <c r="AB86" s="256">
        <f t="shared" si="51"/>
        <v>-1789.9676739499887</v>
      </c>
      <c r="AC86" s="256">
        <f t="shared" si="51"/>
        <v>-1977.2237084273693</v>
      </c>
      <c r="AD86" s="256">
        <f t="shared" si="51"/>
        <v>-12116.634487697351</v>
      </c>
      <c r="AE86" s="256">
        <f t="shared" si="51"/>
        <v>75.511944253087023</v>
      </c>
      <c r="AF86" s="256">
        <f t="shared" si="51"/>
        <v>-10100.11804894152</v>
      </c>
      <c r="AG86" s="87"/>
    </row>
    <row r="87" spans="1:33">
      <c r="A87" s="210" t="s">
        <v>116</v>
      </c>
      <c r="B87" s="125" t="str">
        <f t="shared" si="45"/>
        <v>9260-07452</v>
      </c>
      <c r="C87" s="286" t="str">
        <f t="shared" si="46"/>
        <v>9260</v>
      </c>
      <c r="D87" s="256">
        <f>SUM($F87:K87)</f>
        <v>1410186.19</v>
      </c>
      <c r="E87" s="257">
        <f t="shared" si="47"/>
        <v>1.9463505748760477</v>
      </c>
      <c r="F87" s="258">
        <f>'Div 91 history'!B87</f>
        <v>276500.24</v>
      </c>
      <c r="G87" s="258">
        <f>'Div 91 history'!C87</f>
        <v>-54962.87</v>
      </c>
      <c r="H87" s="258">
        <f>'Div 91 history'!D87</f>
        <v>232000</v>
      </c>
      <c r="I87" s="258">
        <f>'Div 91 history'!E87</f>
        <v>245000</v>
      </c>
      <c r="J87" s="258">
        <f>'Div 91 history'!F87</f>
        <v>222000</v>
      </c>
      <c r="K87" s="258">
        <f>'Div 91 history'!G87</f>
        <v>489648.82</v>
      </c>
      <c r="L87" s="256">
        <f t="shared" si="50"/>
        <v>173554.1344111223</v>
      </c>
      <c r="M87" s="256">
        <f t="shared" si="50"/>
        <v>329110.36505636579</v>
      </c>
      <c r="N87" s="256">
        <f t="shared" si="50"/>
        <v>166451.9011633996</v>
      </c>
      <c r="O87" s="256">
        <f t="shared" si="50"/>
        <v>406806.73365484271</v>
      </c>
      <c r="P87" s="256">
        <f t="shared" si="50"/>
        <v>40410.130635576505</v>
      </c>
      <c r="Q87" s="256">
        <f t="shared" si="50"/>
        <v>44637.604084207276</v>
      </c>
      <c r="R87" s="256">
        <f t="shared" si="50"/>
        <v>273543.92464020656</v>
      </c>
      <c r="S87" s="256">
        <f t="shared" si="50"/>
        <v>-1704.7500780167013</v>
      </c>
      <c r="T87" s="256">
        <f t="shared" si="50"/>
        <v>228019.25181799367</v>
      </c>
      <c r="U87" s="256">
        <f t="shared" si="50"/>
        <v>241002.98669638258</v>
      </c>
      <c r="V87" s="256">
        <f t="shared" si="51"/>
        <v>209409.6684569486</v>
      </c>
      <c r="W87" s="256">
        <f t="shared" si="51"/>
        <v>459915.10846648546</v>
      </c>
      <c r="X87" s="256">
        <f t="shared" si="51"/>
        <v>173554.1344111223</v>
      </c>
      <c r="Y87" s="256">
        <f t="shared" si="51"/>
        <v>329110.36505636579</v>
      </c>
      <c r="Z87" s="256">
        <f t="shared" si="51"/>
        <v>166451.9011633996</v>
      </c>
      <c r="AA87" s="256">
        <f t="shared" si="51"/>
        <v>406806.73365484271</v>
      </c>
      <c r="AB87" s="256">
        <f t="shared" si="51"/>
        <v>40410.130635576505</v>
      </c>
      <c r="AC87" s="256">
        <f t="shared" si="51"/>
        <v>44637.604084207276</v>
      </c>
      <c r="AD87" s="256">
        <f t="shared" si="51"/>
        <v>273543.92464020656</v>
      </c>
      <c r="AE87" s="256">
        <f t="shared" si="51"/>
        <v>-1704.7500780167013</v>
      </c>
      <c r="AF87" s="256">
        <f t="shared" si="51"/>
        <v>228019.25181799367</v>
      </c>
      <c r="AG87" s="87"/>
    </row>
    <row r="88" spans="1:33">
      <c r="A88" s="210" t="s">
        <v>127</v>
      </c>
      <c r="B88" s="125" t="str">
        <f t="shared" si="45"/>
        <v>9260-07454</v>
      </c>
      <c r="C88" s="286" t="str">
        <f t="shared" si="46"/>
        <v>9260</v>
      </c>
      <c r="D88" s="256">
        <f>SUM($F88:K88)</f>
        <v>-804609.58000000007</v>
      </c>
      <c r="E88" s="257">
        <f t="shared" si="47"/>
        <v>-1.1105287583221726</v>
      </c>
      <c r="F88" s="258">
        <f>'Div 91 history'!B88</f>
        <v>-156058.65</v>
      </c>
      <c r="G88" s="258">
        <f>'Div 91 history'!C88</f>
        <v>34330.39</v>
      </c>
      <c r="H88" s="258">
        <f>'Div 91 history'!D88</f>
        <v>-133000</v>
      </c>
      <c r="I88" s="258">
        <f>'Div 91 history'!E88</f>
        <v>-144164.9</v>
      </c>
      <c r="J88" s="258">
        <f>'Div 91 history'!F88</f>
        <v>-127000</v>
      </c>
      <c r="K88" s="258">
        <f>'Div 91 history'!G88</f>
        <v>-278716.42</v>
      </c>
      <c r="L88" s="256">
        <f t="shared" si="50"/>
        <v>-99024.738850829803</v>
      </c>
      <c r="M88" s="256">
        <f t="shared" si="50"/>
        <v>-187780.41827345447</v>
      </c>
      <c r="N88" s="256">
        <f t="shared" si="50"/>
        <v>-94972.419411712195</v>
      </c>
      <c r="O88" s="256">
        <f t="shared" si="50"/>
        <v>-232111.61577691729</v>
      </c>
      <c r="P88" s="256">
        <f t="shared" si="50"/>
        <v>-23056.798080284945</v>
      </c>
      <c r="Q88" s="256">
        <f t="shared" si="50"/>
        <v>-25468.866543360706</v>
      </c>
      <c r="R88" s="256">
        <f t="shared" si="50"/>
        <v>-156075.88833096446</v>
      </c>
      <c r="S88" s="256">
        <f t="shared" si="50"/>
        <v>972.67882355165125</v>
      </c>
      <c r="T88" s="256">
        <f t="shared" si="50"/>
        <v>-130100.8872007108</v>
      </c>
      <c r="U88" s="256">
        <f t="shared" si="50"/>
        <v>-137509.01354701395</v>
      </c>
      <c r="V88" s="256">
        <f t="shared" si="51"/>
        <v>-119482.82189962777</v>
      </c>
      <c r="W88" s="256">
        <f t="shared" si="51"/>
        <v>-262413.64784523478</v>
      </c>
      <c r="X88" s="256">
        <f t="shared" si="51"/>
        <v>-99024.738850829803</v>
      </c>
      <c r="Y88" s="256">
        <f t="shared" si="51"/>
        <v>-187780.41827345447</v>
      </c>
      <c r="Z88" s="256">
        <f t="shared" si="51"/>
        <v>-94972.419411712195</v>
      </c>
      <c r="AA88" s="256">
        <f t="shared" si="51"/>
        <v>-232111.61577691729</v>
      </c>
      <c r="AB88" s="256">
        <f t="shared" si="51"/>
        <v>-23056.798080284945</v>
      </c>
      <c r="AC88" s="256">
        <f t="shared" si="51"/>
        <v>-25468.866543360706</v>
      </c>
      <c r="AD88" s="256">
        <f t="shared" si="51"/>
        <v>-156075.88833096446</v>
      </c>
      <c r="AE88" s="256">
        <f t="shared" si="51"/>
        <v>972.67882355165125</v>
      </c>
      <c r="AF88" s="256">
        <f t="shared" si="51"/>
        <v>-130100.8872007108</v>
      </c>
      <c r="AG88" s="87"/>
    </row>
    <row r="89" spans="1:33">
      <c r="A89" s="210" t="s">
        <v>122</v>
      </c>
      <c r="B89" s="125" t="str">
        <f t="shared" si="45"/>
        <v>9260-07458</v>
      </c>
      <c r="C89" s="286" t="str">
        <f t="shared" si="46"/>
        <v>9260</v>
      </c>
      <c r="D89" s="256">
        <f>SUM($F89:K89)</f>
        <v>93785.34</v>
      </c>
      <c r="E89" s="257">
        <f t="shared" si="47"/>
        <v>0.12944329743006885</v>
      </c>
      <c r="F89" s="258">
        <f>'Div 91 history'!B89</f>
        <v>9754.4000000000015</v>
      </c>
      <c r="G89" s="258">
        <f>'Div 91 history'!C89</f>
        <v>28696.459999999995</v>
      </c>
      <c r="H89" s="258">
        <f>'Div 91 history'!D89</f>
        <v>9635.2400000000016</v>
      </c>
      <c r="I89" s="258">
        <f>'Div 91 history'!E89</f>
        <v>9635.2900000000009</v>
      </c>
      <c r="J89" s="258">
        <f>'Div 91 history'!F89</f>
        <v>8702.7999999999993</v>
      </c>
      <c r="K89" s="258">
        <f>'Div 91 history'!G89</f>
        <v>27361.149999999994</v>
      </c>
      <c r="L89" s="256">
        <f t="shared" si="50"/>
        <v>11542.32938854181</v>
      </c>
      <c r="M89" s="256">
        <f t="shared" si="50"/>
        <v>21887.696605747773</v>
      </c>
      <c r="N89" s="256">
        <f t="shared" si="50"/>
        <v>11069.990796219488</v>
      </c>
      <c r="O89" s="256">
        <f t="shared" si="50"/>
        <v>27054.943595858691</v>
      </c>
      <c r="P89" s="256">
        <f t="shared" si="50"/>
        <v>2687.5017412430893</v>
      </c>
      <c r="Q89" s="256">
        <f t="shared" si="50"/>
        <v>2968.6525832611992</v>
      </c>
      <c r="R89" s="256">
        <f t="shared" si="50"/>
        <v>18192.214729684842</v>
      </c>
      <c r="S89" s="256">
        <f t="shared" si="50"/>
        <v>-113.37550092007557</v>
      </c>
      <c r="T89" s="256">
        <f t="shared" si="50"/>
        <v>15164.567069186911</v>
      </c>
      <c r="U89" s="256">
        <f t="shared" si="50"/>
        <v>16028.05871211639</v>
      </c>
      <c r="V89" s="256">
        <f t="shared" si="51"/>
        <v>13926.924752767716</v>
      </c>
      <c r="W89" s="256">
        <f t="shared" si="51"/>
        <v>30586.950237164227</v>
      </c>
      <c r="X89" s="256">
        <f t="shared" si="51"/>
        <v>11542.32938854181</v>
      </c>
      <c r="Y89" s="256">
        <f t="shared" si="51"/>
        <v>21887.696605747773</v>
      </c>
      <c r="Z89" s="256">
        <f t="shared" si="51"/>
        <v>11069.990796219488</v>
      </c>
      <c r="AA89" s="256">
        <f t="shared" si="51"/>
        <v>27054.943595858691</v>
      </c>
      <c r="AB89" s="256">
        <f t="shared" si="51"/>
        <v>2687.5017412430893</v>
      </c>
      <c r="AC89" s="256">
        <f t="shared" si="51"/>
        <v>2968.6525832611992</v>
      </c>
      <c r="AD89" s="256">
        <f t="shared" si="51"/>
        <v>18192.214729684842</v>
      </c>
      <c r="AE89" s="256">
        <f t="shared" si="51"/>
        <v>-113.37550092007557</v>
      </c>
      <c r="AF89" s="256">
        <f t="shared" si="51"/>
        <v>15164.567069186911</v>
      </c>
      <c r="AG89" s="87"/>
    </row>
    <row r="90" spans="1:33">
      <c r="A90" s="210" t="s">
        <v>119</v>
      </c>
      <c r="B90" s="125" t="str">
        <f t="shared" si="45"/>
        <v>9260-07460</v>
      </c>
      <c r="C90" s="286" t="str">
        <f t="shared" si="46"/>
        <v>9260</v>
      </c>
      <c r="D90" s="256">
        <f>SUM($F90:K90)</f>
        <v>21167.25</v>
      </c>
      <c r="E90" s="257">
        <f t="shared" si="47"/>
        <v>2.9215212500446498E-2</v>
      </c>
      <c r="F90" s="258">
        <f>'Div 91 history'!B90</f>
        <v>3605.42</v>
      </c>
      <c r="G90" s="258">
        <f>'Div 91 history'!C90</f>
        <v>3489.1099999999997</v>
      </c>
      <c r="H90" s="258">
        <f>'Div 91 history'!D90</f>
        <v>3605.41</v>
      </c>
      <c r="I90" s="258">
        <f>'Div 91 history'!E90</f>
        <v>3605.39</v>
      </c>
      <c r="J90" s="258">
        <f>'Div 91 history'!F90</f>
        <v>3256.5</v>
      </c>
      <c r="K90" s="258">
        <f>'Div 91 history'!G90</f>
        <v>3605.42</v>
      </c>
      <c r="L90" s="256">
        <f t="shared" si="50"/>
        <v>2605.0912834523137</v>
      </c>
      <c r="M90" s="256">
        <f t="shared" si="50"/>
        <v>4940.0294969129991</v>
      </c>
      <c r="N90" s="256">
        <f t="shared" si="50"/>
        <v>2498.4849730381843</v>
      </c>
      <c r="O90" s="256">
        <f t="shared" si="50"/>
        <v>6106.2715647183222</v>
      </c>
      <c r="P90" s="256">
        <f t="shared" si="50"/>
        <v>606.56624193427024</v>
      </c>
      <c r="Q90" s="256">
        <f t="shared" si="50"/>
        <v>670.02168348523992</v>
      </c>
      <c r="R90" s="256">
        <f t="shared" si="50"/>
        <v>4105.9632266292519</v>
      </c>
      <c r="S90" s="256">
        <f t="shared" si="50"/>
        <v>-25.588728172766338</v>
      </c>
      <c r="T90" s="256">
        <f t="shared" si="50"/>
        <v>3422.6264178948077</v>
      </c>
      <c r="U90" s="256">
        <f t="shared" si="50"/>
        <v>3617.5155495949116</v>
      </c>
      <c r="V90" s="256">
        <f t="shared" si="51"/>
        <v>3143.291883070664</v>
      </c>
      <c r="W90" s="256">
        <f t="shared" si="51"/>
        <v>6903.4416509831335</v>
      </c>
      <c r="X90" s="256">
        <f t="shared" si="51"/>
        <v>2605.0912834523137</v>
      </c>
      <c r="Y90" s="256">
        <f t="shared" si="51"/>
        <v>4940.0294969129991</v>
      </c>
      <c r="Z90" s="256">
        <f t="shared" si="51"/>
        <v>2498.4849730381843</v>
      </c>
      <c r="AA90" s="256">
        <f t="shared" si="51"/>
        <v>6106.2715647183222</v>
      </c>
      <c r="AB90" s="256">
        <f t="shared" si="51"/>
        <v>606.56624193427024</v>
      </c>
      <c r="AC90" s="256">
        <f t="shared" si="51"/>
        <v>670.02168348523992</v>
      </c>
      <c r="AD90" s="256">
        <f t="shared" si="51"/>
        <v>4105.9632266292519</v>
      </c>
      <c r="AE90" s="256">
        <f t="shared" si="51"/>
        <v>-25.588728172766338</v>
      </c>
      <c r="AF90" s="256">
        <f t="shared" si="51"/>
        <v>3422.6264178948077</v>
      </c>
      <c r="AG90" s="87"/>
    </row>
    <row r="91" spans="1:33">
      <c r="A91" s="210" t="s">
        <v>123</v>
      </c>
      <c r="B91" s="125" t="str">
        <f t="shared" si="45"/>
        <v>9260-07463</v>
      </c>
      <c r="C91" s="286" t="str">
        <f t="shared" si="46"/>
        <v>9260</v>
      </c>
      <c r="D91" s="256">
        <f>SUM($F91:K91)</f>
        <v>8910</v>
      </c>
      <c r="E91" s="257">
        <f t="shared" si="47"/>
        <v>1.2297655263625567E-2</v>
      </c>
      <c r="F91" s="258">
        <f>'Div 91 history'!B91</f>
        <v>0</v>
      </c>
      <c r="G91" s="258">
        <f>'Div 91 history'!C91</f>
        <v>8910</v>
      </c>
      <c r="H91" s="258">
        <f>'Div 91 history'!D91</f>
        <v>0</v>
      </c>
      <c r="I91" s="258">
        <f>'Div 91 history'!E91</f>
        <v>0</v>
      </c>
      <c r="J91" s="258">
        <f>'Div 91 history'!F91</f>
        <v>0</v>
      </c>
      <c r="K91" s="258">
        <f>'Div 91 history'!G91</f>
        <v>0</v>
      </c>
      <c r="L91" s="256">
        <f t="shared" si="50"/>
        <v>1096.5696222022282</v>
      </c>
      <c r="M91" s="256">
        <f t="shared" si="50"/>
        <v>2079.4228261817107</v>
      </c>
      <c r="N91" s="256">
        <f t="shared" si="50"/>
        <v>1051.6954781452584</v>
      </c>
      <c r="O91" s="256">
        <f t="shared" si="50"/>
        <v>2570.3329266503797</v>
      </c>
      <c r="P91" s="256">
        <f t="shared" si="50"/>
        <v>255.32391858339403</v>
      </c>
      <c r="Q91" s="256">
        <f t="shared" si="50"/>
        <v>282.03442581598875</v>
      </c>
      <c r="R91" s="256">
        <f t="shared" si="50"/>
        <v>1728.3365741542541</v>
      </c>
      <c r="S91" s="256">
        <f t="shared" si="50"/>
        <v>-10.771147315751836</v>
      </c>
      <c r="T91" s="256">
        <f t="shared" si="50"/>
        <v>1440.6973689753149</v>
      </c>
      <c r="U91" s="256">
        <f t="shared" si="50"/>
        <v>1522.7326906844612</v>
      </c>
      <c r="V91" s="256">
        <f t="shared" si="51"/>
        <v>1323.1161666328699</v>
      </c>
      <c r="W91" s="256">
        <f t="shared" si="51"/>
        <v>2905.8883468688523</v>
      </c>
      <c r="X91" s="256">
        <f t="shared" si="51"/>
        <v>1096.5696222022282</v>
      </c>
      <c r="Y91" s="256">
        <f t="shared" si="51"/>
        <v>2079.4228261817107</v>
      </c>
      <c r="Z91" s="256">
        <f t="shared" si="51"/>
        <v>1051.6954781452584</v>
      </c>
      <c r="AA91" s="256">
        <f t="shared" si="51"/>
        <v>2570.3329266503797</v>
      </c>
      <c r="AB91" s="256">
        <f t="shared" si="51"/>
        <v>255.32391858339403</v>
      </c>
      <c r="AC91" s="256">
        <f t="shared" si="51"/>
        <v>282.03442581598875</v>
      </c>
      <c r="AD91" s="256">
        <f t="shared" si="51"/>
        <v>1728.3365741542541</v>
      </c>
      <c r="AE91" s="256">
        <f t="shared" si="51"/>
        <v>-10.771147315751836</v>
      </c>
      <c r="AF91" s="256">
        <f t="shared" si="51"/>
        <v>1440.6973689753149</v>
      </c>
      <c r="AG91" s="87"/>
    </row>
    <row r="92" spans="1:33">
      <c r="A92" s="145" t="s">
        <v>382</v>
      </c>
      <c r="B92" s="125" t="str">
        <f t="shared" si="45"/>
        <v>9260-07487</v>
      </c>
      <c r="C92" s="286" t="str">
        <f t="shared" si="46"/>
        <v>9260</v>
      </c>
      <c r="D92" s="256">
        <f>SUM($F92:K92)</f>
        <v>-1353.4099999999989</v>
      </c>
      <c r="E92" s="257">
        <f t="shared" si="47"/>
        <v>-1.8679876105884923E-3</v>
      </c>
      <c r="F92" s="258">
        <f>'Div 91 history'!B92</f>
        <v>6439.06</v>
      </c>
      <c r="G92" s="258">
        <f>'Div 91 history'!C92</f>
        <v>-8438.0499999999993</v>
      </c>
      <c r="H92" s="258">
        <f>'Div 91 history'!D92</f>
        <v>-1513.89</v>
      </c>
      <c r="I92" s="258">
        <f>'Div 91 history'!E92</f>
        <v>4153.68</v>
      </c>
      <c r="J92" s="258">
        <f>'Div 91 history'!F92</f>
        <v>-1306.6199999999999</v>
      </c>
      <c r="K92" s="258">
        <f>'Div 91 history'!G92</f>
        <v>-687.59</v>
      </c>
      <c r="L92" s="256">
        <f t="shared" ref="L92:T103" si="52">$E92*L$104</f>
        <v>-166.56658724856527</v>
      </c>
      <c r="M92" s="256">
        <f t="shared" si="52"/>
        <v>-315.85989306201873</v>
      </c>
      <c r="N92" s="256">
        <f t="shared" si="52"/>
        <v>-159.75030045752786</v>
      </c>
      <c r="O92" s="256">
        <f t="shared" si="52"/>
        <v>-390.42809048910078</v>
      </c>
      <c r="P92" s="256">
        <f t="shared" si="52"/>
        <v>-38.783158771038281</v>
      </c>
      <c r="Q92" s="256">
        <f t="shared" si="52"/>
        <v>-42.840427861236485</v>
      </c>
      <c r="R92" s="256">
        <f t="shared" ref="R92:AA100" si="53">$E92*R$104</f>
        <v>-262.53064004782351</v>
      </c>
      <c r="S92" s="256">
        <f t="shared" si="53"/>
        <v>1.6361143084861596</v>
      </c>
      <c r="T92" s="256">
        <f t="shared" si="53"/>
        <v>-218.83885815318513</v>
      </c>
      <c r="U92" s="256">
        <f t="shared" si="53"/>
        <v>-231.29984858577498</v>
      </c>
      <c r="V92" s="256">
        <f t="shared" si="53"/>
        <v>-200.97852425169373</v>
      </c>
      <c r="W92" s="256">
        <f t="shared" si="53"/>
        <v>-441.39824327000792</v>
      </c>
      <c r="X92" s="256">
        <f t="shared" si="53"/>
        <v>-166.56658724856527</v>
      </c>
      <c r="Y92" s="256">
        <f t="shared" si="53"/>
        <v>-315.85989306201873</v>
      </c>
      <c r="Z92" s="256">
        <f t="shared" si="53"/>
        <v>-159.75030045752786</v>
      </c>
      <c r="AA92" s="256">
        <f t="shared" si="53"/>
        <v>-390.42809048910078</v>
      </c>
      <c r="AB92" s="256">
        <f t="shared" ref="V92:AF100" si="54">$E92*AB$104</f>
        <v>-38.783158771038281</v>
      </c>
      <c r="AC92" s="256">
        <f t="shared" si="54"/>
        <v>-42.840427861236485</v>
      </c>
      <c r="AD92" s="256">
        <f t="shared" si="54"/>
        <v>-262.53064004782351</v>
      </c>
      <c r="AE92" s="256">
        <f t="shared" si="54"/>
        <v>1.6361143084861596</v>
      </c>
      <c r="AF92" s="256">
        <f t="shared" si="54"/>
        <v>-218.83885815318513</v>
      </c>
      <c r="AG92" s="87"/>
    </row>
    <row r="93" spans="1:33">
      <c r="A93" s="145" t="s">
        <v>384</v>
      </c>
      <c r="B93" s="125" t="str">
        <f t="shared" si="45"/>
        <v>9260-07489</v>
      </c>
      <c r="C93" s="286" t="str">
        <f t="shared" si="46"/>
        <v>9260</v>
      </c>
      <c r="D93" s="256">
        <f>SUM($F93:K93)</f>
        <v>16785</v>
      </c>
      <c r="E93" s="257">
        <f t="shared" si="47"/>
        <v>2.3166795016829982E-2</v>
      </c>
      <c r="F93" s="258">
        <f>'Div 91 history'!B93</f>
        <v>2797.5</v>
      </c>
      <c r="G93" s="258">
        <f>'Div 91 history'!C93</f>
        <v>2797.5</v>
      </c>
      <c r="H93" s="258">
        <f>'Div 91 history'!D93</f>
        <v>2797.5</v>
      </c>
      <c r="I93" s="258">
        <f>'Div 91 history'!E93</f>
        <v>2797.5</v>
      </c>
      <c r="J93" s="258">
        <f>'Div 91 history'!F93</f>
        <v>2797.5</v>
      </c>
      <c r="K93" s="258">
        <f>'Div 91 history'!G93</f>
        <v>2797.5</v>
      </c>
      <c r="L93" s="256">
        <f t="shared" si="52"/>
        <v>2065.7599448557125</v>
      </c>
      <c r="M93" s="256">
        <f t="shared" si="52"/>
        <v>3917.2965361907986</v>
      </c>
      <c r="N93" s="256">
        <f t="shared" si="52"/>
        <v>1981.2243098393001</v>
      </c>
      <c r="O93" s="256">
        <f t="shared" si="52"/>
        <v>4842.0918264676347</v>
      </c>
      <c r="P93" s="256">
        <f t="shared" si="52"/>
        <v>480.9889981394241</v>
      </c>
      <c r="Q93" s="256">
        <f t="shared" si="52"/>
        <v>531.30727691597883</v>
      </c>
      <c r="R93" s="256">
        <f t="shared" si="53"/>
        <v>3255.9067785835191</v>
      </c>
      <c r="S93" s="256">
        <f t="shared" si="53"/>
        <v>-20.291100751391085</v>
      </c>
      <c r="T93" s="256">
        <f t="shared" si="53"/>
        <v>2714.0410031706692</v>
      </c>
      <c r="U93" s="256">
        <f t="shared" si="53"/>
        <v>2868.5822910368888</v>
      </c>
      <c r="V93" s="256">
        <f t="shared" si="54"/>
        <v>2492.5370209801031</v>
      </c>
      <c r="W93" s="256">
        <f t="shared" si="54"/>
        <v>5474.2240069802119</v>
      </c>
      <c r="X93" s="256">
        <f t="shared" si="54"/>
        <v>2065.7599448557125</v>
      </c>
      <c r="Y93" s="256">
        <f t="shared" si="54"/>
        <v>3917.2965361907986</v>
      </c>
      <c r="Z93" s="256">
        <f t="shared" si="54"/>
        <v>1981.2243098393001</v>
      </c>
      <c r="AA93" s="256">
        <f t="shared" si="54"/>
        <v>4842.0918264676347</v>
      </c>
      <c r="AB93" s="256">
        <f t="shared" si="54"/>
        <v>480.9889981394241</v>
      </c>
      <c r="AC93" s="256">
        <f t="shared" si="54"/>
        <v>531.30727691597883</v>
      </c>
      <c r="AD93" s="256">
        <f t="shared" si="54"/>
        <v>3255.9067785835191</v>
      </c>
      <c r="AE93" s="256">
        <f t="shared" si="54"/>
        <v>-20.291100751391085</v>
      </c>
      <c r="AF93" s="256">
        <f t="shared" si="54"/>
        <v>2714.0410031706692</v>
      </c>
      <c r="AG93" s="87"/>
    </row>
    <row r="94" spans="1:33">
      <c r="A94" s="145" t="s">
        <v>385</v>
      </c>
      <c r="B94" s="125" t="str">
        <f t="shared" si="45"/>
        <v>9260-07490</v>
      </c>
      <c r="C94" s="286" t="str">
        <f t="shared" si="46"/>
        <v>9260</v>
      </c>
      <c r="D94" s="256">
        <f>SUM($F94:K94)</f>
        <v>-9567.48</v>
      </c>
      <c r="E94" s="257">
        <f t="shared" si="47"/>
        <v>-1.320511456583977E-2</v>
      </c>
      <c r="F94" s="258">
        <f>'Div 91 history'!B94</f>
        <v>-1594.58</v>
      </c>
      <c r="G94" s="258">
        <f>'Div 91 history'!C94</f>
        <v>-1594.58</v>
      </c>
      <c r="H94" s="258">
        <f>'Div 91 history'!D94</f>
        <v>-1594.58</v>
      </c>
      <c r="I94" s="258">
        <f>'Div 91 history'!E94</f>
        <v>-1594.58</v>
      </c>
      <c r="J94" s="258">
        <f>'Div 91 history'!F94</f>
        <v>-1594.58</v>
      </c>
      <c r="K94" s="258">
        <f>'Div 91 history'!G94</f>
        <v>-1594.58</v>
      </c>
      <c r="L94" s="256">
        <f t="shared" si="52"/>
        <v>-1177.4868607213664</v>
      </c>
      <c r="M94" s="256">
        <f t="shared" si="52"/>
        <v>-2232.8660270524124</v>
      </c>
      <c r="N94" s="256">
        <f t="shared" si="52"/>
        <v>-1129.301397670617</v>
      </c>
      <c r="O94" s="256">
        <f t="shared" si="52"/>
        <v>-2760.0009954061702</v>
      </c>
      <c r="P94" s="256">
        <f t="shared" si="52"/>
        <v>-274.16458861596527</v>
      </c>
      <c r="Q94" s="256">
        <f t="shared" si="52"/>
        <v>-302.84609745296927</v>
      </c>
      <c r="R94" s="256">
        <f t="shared" si="53"/>
        <v>-1855.8726831076706</v>
      </c>
      <c r="S94" s="256">
        <f t="shared" si="53"/>
        <v>11.565963694782198</v>
      </c>
      <c r="T94" s="256">
        <f t="shared" si="53"/>
        <v>-1547.0082226401737</v>
      </c>
      <c r="U94" s="256">
        <f t="shared" si="53"/>
        <v>-1635.0970329371235</v>
      </c>
      <c r="V94" s="256">
        <f t="shared" si="54"/>
        <v>-1420.750556895247</v>
      </c>
      <c r="W94" s="256">
        <f t="shared" si="54"/>
        <v>-3120.3174681145688</v>
      </c>
      <c r="X94" s="256">
        <f t="shared" si="54"/>
        <v>-1177.4868607213664</v>
      </c>
      <c r="Y94" s="256">
        <f t="shared" si="54"/>
        <v>-2232.8660270524124</v>
      </c>
      <c r="Z94" s="256">
        <f t="shared" si="54"/>
        <v>-1129.301397670617</v>
      </c>
      <c r="AA94" s="256">
        <f t="shared" si="54"/>
        <v>-2760.0009954061702</v>
      </c>
      <c r="AB94" s="256">
        <f t="shared" si="54"/>
        <v>-274.16458861596527</v>
      </c>
      <c r="AC94" s="256">
        <f t="shared" si="54"/>
        <v>-302.84609745296927</v>
      </c>
      <c r="AD94" s="256">
        <f t="shared" si="54"/>
        <v>-1855.8726831076706</v>
      </c>
      <c r="AE94" s="256">
        <f t="shared" si="54"/>
        <v>11.565963694782198</v>
      </c>
      <c r="AF94" s="256">
        <f t="shared" si="54"/>
        <v>-1547.0082226401737</v>
      </c>
      <c r="AG94" s="87"/>
    </row>
    <row r="95" spans="1:33">
      <c r="A95" s="145" t="s">
        <v>391</v>
      </c>
      <c r="B95" s="125" t="str">
        <f t="shared" si="45"/>
        <v>9260-07492</v>
      </c>
      <c r="C95" s="286" t="str">
        <f t="shared" si="46"/>
        <v>9260</v>
      </c>
      <c r="D95" s="256">
        <f>SUM($F95:K95)</f>
        <v>15888.060000000001</v>
      </c>
      <c r="E95" s="257">
        <f t="shared" si="47"/>
        <v>2.192883105362501E-2</v>
      </c>
      <c r="F95" s="258">
        <f>'Div 91 history'!B95</f>
        <v>2648.01</v>
      </c>
      <c r="G95" s="258">
        <f>'Div 91 history'!C95</f>
        <v>2648.01</v>
      </c>
      <c r="H95" s="258">
        <f>'Div 91 history'!D95</f>
        <v>2648.01</v>
      </c>
      <c r="I95" s="258">
        <f>'Div 91 history'!E95</f>
        <v>2648.01</v>
      </c>
      <c r="J95" s="258">
        <f>'Div 91 history'!F95</f>
        <v>2648.01</v>
      </c>
      <c r="K95" s="258">
        <f>'Div 91 history'!G95</f>
        <v>2648.01</v>
      </c>
      <c r="L95" s="256">
        <f t="shared" si="52"/>
        <v>1955.3719362206884</v>
      </c>
      <c r="M95" s="256">
        <f t="shared" si="52"/>
        <v>3707.9679716885066</v>
      </c>
      <c r="N95" s="256">
        <f t="shared" si="52"/>
        <v>1875.3536317060109</v>
      </c>
      <c r="O95" s="256">
        <f t="shared" si="52"/>
        <v>4583.3449785181638</v>
      </c>
      <c r="P95" s="256">
        <f t="shared" si="52"/>
        <v>455.28639033536246</v>
      </c>
      <c r="Q95" s="256">
        <f t="shared" si="52"/>
        <v>502.915811383836</v>
      </c>
      <c r="R95" s="256">
        <f t="shared" si="53"/>
        <v>3081.9208967853247</v>
      </c>
      <c r="S95" s="256">
        <f t="shared" si="53"/>
        <v>-19.206805254938736</v>
      </c>
      <c r="T95" s="256">
        <f t="shared" si="53"/>
        <v>2569.0108013604877</v>
      </c>
      <c r="U95" s="256">
        <f t="shared" si="53"/>
        <v>2715.2938668413199</v>
      </c>
      <c r="V95" s="256">
        <f t="shared" si="54"/>
        <v>2359.3433268723948</v>
      </c>
      <c r="W95" s="256">
        <f t="shared" si="54"/>
        <v>5181.6979133954146</v>
      </c>
      <c r="X95" s="256">
        <f t="shared" si="54"/>
        <v>1955.3719362206884</v>
      </c>
      <c r="Y95" s="256">
        <f t="shared" si="54"/>
        <v>3707.9679716885066</v>
      </c>
      <c r="Z95" s="256">
        <f t="shared" si="54"/>
        <v>1875.3536317060109</v>
      </c>
      <c r="AA95" s="256">
        <f t="shared" si="54"/>
        <v>4583.3449785181638</v>
      </c>
      <c r="AB95" s="256">
        <f t="shared" si="54"/>
        <v>455.28639033536246</v>
      </c>
      <c r="AC95" s="256">
        <f t="shared" si="54"/>
        <v>502.915811383836</v>
      </c>
      <c r="AD95" s="256">
        <f t="shared" si="54"/>
        <v>3081.9208967853247</v>
      </c>
      <c r="AE95" s="256">
        <f t="shared" si="54"/>
        <v>-19.206805254938736</v>
      </c>
      <c r="AF95" s="256">
        <f t="shared" si="54"/>
        <v>2569.0108013604877</v>
      </c>
      <c r="AG95" s="87"/>
    </row>
    <row r="96" spans="1:33">
      <c r="A96" s="145" t="s">
        <v>392</v>
      </c>
      <c r="B96" s="125" t="str">
        <f t="shared" si="45"/>
        <v>9260-07493</v>
      </c>
      <c r="C96" s="286" t="str">
        <f t="shared" si="46"/>
        <v>9260</v>
      </c>
      <c r="D96" s="256">
        <f>SUM($F96:K96)</f>
        <v>-2574.12</v>
      </c>
      <c r="E96" s="257">
        <f t="shared" si="47"/>
        <v>-3.5528215900341017E-3</v>
      </c>
      <c r="F96" s="258">
        <f>'Div 91 history'!B96</f>
        <v>-429.02</v>
      </c>
      <c r="G96" s="258">
        <f>'Div 91 history'!C96</f>
        <v>-429.02</v>
      </c>
      <c r="H96" s="258">
        <f>'Div 91 history'!D96</f>
        <v>-429.02</v>
      </c>
      <c r="I96" s="258">
        <f>'Div 91 history'!E96</f>
        <v>-429.02</v>
      </c>
      <c r="J96" s="258">
        <f>'Div 91 history'!F96</f>
        <v>-429.02</v>
      </c>
      <c r="K96" s="258">
        <f>'Div 91 history'!G96</f>
        <v>-429.02</v>
      </c>
      <c r="L96" s="256">
        <f t="shared" si="52"/>
        <v>-316.8015483617508</v>
      </c>
      <c r="M96" s="256">
        <f t="shared" si="52"/>
        <v>-600.75015548045633</v>
      </c>
      <c r="N96" s="256">
        <f t="shared" si="52"/>
        <v>-303.83730237971639</v>
      </c>
      <c r="O96" s="256">
        <f t="shared" si="52"/>
        <v>-742.57524053302757</v>
      </c>
      <c r="P96" s="256">
        <f t="shared" si="52"/>
        <v>-73.763681852288016</v>
      </c>
      <c r="Q96" s="256">
        <f t="shared" si="52"/>
        <v>-81.480410345842088</v>
      </c>
      <c r="R96" s="256">
        <f t="shared" si="53"/>
        <v>-499.32050979370922</v>
      </c>
      <c r="S96" s="256">
        <f t="shared" si="53"/>
        <v>3.1118098460632004</v>
      </c>
      <c r="T96" s="256">
        <f t="shared" si="53"/>
        <v>-416.22086547999305</v>
      </c>
      <c r="U96" s="256">
        <f t="shared" si="53"/>
        <v>-439.92106327100845</v>
      </c>
      <c r="V96" s="256">
        <f t="shared" si="54"/>
        <v>-382.25137899584769</v>
      </c>
      <c r="W96" s="256">
        <f t="shared" si="54"/>
        <v>-839.51799230550512</v>
      </c>
      <c r="X96" s="256">
        <f t="shared" si="54"/>
        <v>-316.8015483617508</v>
      </c>
      <c r="Y96" s="256">
        <f t="shared" si="54"/>
        <v>-600.75015548045633</v>
      </c>
      <c r="Z96" s="256">
        <f t="shared" si="54"/>
        <v>-303.83730237971639</v>
      </c>
      <c r="AA96" s="256">
        <f t="shared" si="54"/>
        <v>-742.57524053302757</v>
      </c>
      <c r="AB96" s="256">
        <f t="shared" si="54"/>
        <v>-73.763681852288016</v>
      </c>
      <c r="AC96" s="256">
        <f t="shared" si="54"/>
        <v>-81.480410345842088</v>
      </c>
      <c r="AD96" s="256">
        <f t="shared" si="54"/>
        <v>-499.32050979370922</v>
      </c>
      <c r="AE96" s="256">
        <f t="shared" si="54"/>
        <v>3.1118098460632004</v>
      </c>
      <c r="AF96" s="256">
        <f t="shared" si="54"/>
        <v>-416.22086547999305</v>
      </c>
      <c r="AG96" s="87"/>
    </row>
    <row r="97" spans="1:38">
      <c r="A97" s="145" t="s">
        <v>393</v>
      </c>
      <c r="B97" s="125" t="str">
        <f t="shared" si="45"/>
        <v>9030-07499</v>
      </c>
      <c r="C97" s="286" t="str">
        <f t="shared" si="46"/>
        <v>9030</v>
      </c>
      <c r="D97" s="256">
        <f>SUM($F97:K97)</f>
        <v>134.68</v>
      </c>
      <c r="E97" s="257">
        <f t="shared" si="47"/>
        <v>1.8588644342369153E-4</v>
      </c>
      <c r="F97" s="258">
        <f>'Div 91 history'!B97</f>
        <v>0</v>
      </c>
      <c r="G97" s="258">
        <f>'Div 91 history'!C97</f>
        <v>0</v>
      </c>
      <c r="H97" s="258">
        <f>'Div 91 history'!D97</f>
        <v>134.68</v>
      </c>
      <c r="I97" s="258">
        <f>'Div 91 history'!E97</f>
        <v>0</v>
      </c>
      <c r="J97" s="258">
        <f>'Div 91 history'!F97</f>
        <v>0</v>
      </c>
      <c r="K97" s="258">
        <f>'Div 91 history'!G97</f>
        <v>0</v>
      </c>
      <c r="L97" s="256">
        <f t="shared" si="52"/>
        <v>16.575308273647149</v>
      </c>
      <c r="M97" s="256">
        <f t="shared" si="52"/>
        <v>31.431724604955424</v>
      </c>
      <c r="N97" s="256">
        <f t="shared" si="52"/>
        <v>15.8970086415941</v>
      </c>
      <c r="O97" s="256">
        <f t="shared" si="52"/>
        <v>38.852125539985764</v>
      </c>
      <c r="P97" s="256">
        <f t="shared" si="52"/>
        <v>3.8593743383626835</v>
      </c>
      <c r="Q97" s="256">
        <f t="shared" si="52"/>
        <v>4.2631196934789415</v>
      </c>
      <c r="R97" s="256">
        <f t="shared" si="53"/>
        <v>26.124845096194722</v>
      </c>
      <c r="S97" s="256">
        <f t="shared" si="53"/>
        <v>-0.16281235920151035</v>
      </c>
      <c r="T97" s="256">
        <f t="shared" si="53"/>
        <v>21.777005797260991</v>
      </c>
      <c r="U97" s="256">
        <f t="shared" si="53"/>
        <v>23.017018942916188</v>
      </c>
      <c r="V97" s="256">
        <f t="shared" si="54"/>
        <v>19.999695322347353</v>
      </c>
      <c r="W97" s="256">
        <f t="shared" si="54"/>
        <v>43.924247200482277</v>
      </c>
      <c r="X97" s="256">
        <f t="shared" si="54"/>
        <v>16.575308273647149</v>
      </c>
      <c r="Y97" s="256">
        <f t="shared" si="54"/>
        <v>31.431724604955424</v>
      </c>
      <c r="Z97" s="256">
        <f t="shared" si="54"/>
        <v>15.8970086415941</v>
      </c>
      <c r="AA97" s="256">
        <f t="shared" si="54"/>
        <v>38.852125539985764</v>
      </c>
      <c r="AB97" s="256">
        <f t="shared" si="54"/>
        <v>3.8593743383626835</v>
      </c>
      <c r="AC97" s="256">
        <f t="shared" si="54"/>
        <v>4.2631196934789415</v>
      </c>
      <c r="AD97" s="256">
        <f t="shared" si="54"/>
        <v>26.124845096194722</v>
      </c>
      <c r="AE97" s="256">
        <f t="shared" si="54"/>
        <v>-0.16281235920151035</v>
      </c>
      <c r="AF97" s="256">
        <f t="shared" si="54"/>
        <v>21.777005797260991</v>
      </c>
      <c r="AG97" s="87"/>
    </row>
    <row r="98" spans="1:38">
      <c r="A98" s="145" t="s">
        <v>386</v>
      </c>
      <c r="B98" s="125" t="str">
        <f t="shared" si="45"/>
        <v>9110-07499</v>
      </c>
      <c r="C98" s="286" t="str">
        <f t="shared" si="46"/>
        <v>9110</v>
      </c>
      <c r="D98" s="256">
        <f>SUM($F98:K98)</f>
        <v>105.08</v>
      </c>
      <c r="E98" s="257">
        <f t="shared" si="47"/>
        <v>1.4503228003386921E-4</v>
      </c>
      <c r="F98" s="258">
        <f>'Div 91 history'!B98</f>
        <v>0</v>
      </c>
      <c r="G98" s="258">
        <f>'Div 91 history'!C98</f>
        <v>42.57</v>
      </c>
      <c r="H98" s="258">
        <f>'Div 91 history'!D98</f>
        <v>0</v>
      </c>
      <c r="I98" s="258">
        <f>'Div 91 history'!E98</f>
        <v>0</v>
      </c>
      <c r="J98" s="258">
        <f>'Div 91 history'!F98</f>
        <v>62.51</v>
      </c>
      <c r="K98" s="258">
        <f>'Div 91 history'!G98</f>
        <v>0</v>
      </c>
      <c r="L98" s="256">
        <f t="shared" si="52"/>
        <v>12.932383378340084</v>
      </c>
      <c r="M98" s="256">
        <f t="shared" si="52"/>
        <v>24.523653263206977</v>
      </c>
      <c r="N98" s="256">
        <f t="shared" si="52"/>
        <v>12.403160588496496</v>
      </c>
      <c r="O98" s="256">
        <f t="shared" si="52"/>
        <v>30.313196849879002</v>
      </c>
      <c r="P98" s="256">
        <f t="shared" si="52"/>
        <v>3.0111601980631924</v>
      </c>
      <c r="Q98" s="256">
        <f t="shared" si="52"/>
        <v>3.3261703102967566</v>
      </c>
      <c r="R98" s="256">
        <f t="shared" si="53"/>
        <v>20.38312089922885</v>
      </c>
      <c r="S98" s="256">
        <f t="shared" si="53"/>
        <v>-0.12702942311326632</v>
      </c>
      <c r="T98" s="256">
        <f t="shared" si="53"/>
        <v>16.99085067698385</v>
      </c>
      <c r="U98" s="256">
        <f t="shared" si="53"/>
        <v>17.958333460956588</v>
      </c>
      <c r="V98" s="256">
        <f t="shared" si="54"/>
        <v>15.604157888864419</v>
      </c>
      <c r="W98" s="256">
        <f t="shared" si="54"/>
        <v>34.270566497079578</v>
      </c>
      <c r="X98" s="256">
        <f t="shared" si="54"/>
        <v>12.932383378340084</v>
      </c>
      <c r="Y98" s="256">
        <f t="shared" si="54"/>
        <v>24.523653263206977</v>
      </c>
      <c r="Z98" s="256">
        <f t="shared" si="54"/>
        <v>12.403160588496496</v>
      </c>
      <c r="AA98" s="256">
        <f t="shared" si="54"/>
        <v>30.313196849879002</v>
      </c>
      <c r="AB98" s="256">
        <f t="shared" si="54"/>
        <v>3.0111601980631924</v>
      </c>
      <c r="AC98" s="256">
        <f t="shared" si="54"/>
        <v>3.3261703102967566</v>
      </c>
      <c r="AD98" s="256">
        <f t="shared" si="54"/>
        <v>20.38312089922885</v>
      </c>
      <c r="AE98" s="256">
        <f t="shared" si="54"/>
        <v>-0.12702942311326632</v>
      </c>
      <c r="AF98" s="256">
        <f t="shared" si="54"/>
        <v>16.99085067698385</v>
      </c>
      <c r="AG98" s="87"/>
    </row>
    <row r="99" spans="1:38">
      <c r="A99" s="145" t="s">
        <v>725</v>
      </c>
      <c r="B99" s="125" t="str">
        <f t="shared" si="45"/>
        <v>9210-07499</v>
      </c>
      <c r="C99" s="286" t="str">
        <f t="shared" si="46"/>
        <v>9210</v>
      </c>
      <c r="D99" s="256">
        <f>SUM($F99:K99)</f>
        <v>0</v>
      </c>
      <c r="E99" s="257">
        <f t="shared" si="47"/>
        <v>0</v>
      </c>
      <c r="F99" s="258">
        <f>'Div 91 history'!B99</f>
        <v>0</v>
      </c>
      <c r="G99" s="258">
        <f>'Div 91 history'!C99</f>
        <v>0</v>
      </c>
      <c r="H99" s="258">
        <f>'Div 91 history'!D99</f>
        <v>0</v>
      </c>
      <c r="I99" s="258">
        <f>'Div 91 history'!E99</f>
        <v>0</v>
      </c>
      <c r="J99" s="258">
        <f>'Div 91 history'!F99</f>
        <v>0</v>
      </c>
      <c r="K99" s="258">
        <f>'Div 91 history'!G99</f>
        <v>0</v>
      </c>
      <c r="L99" s="256">
        <f t="shared" si="52"/>
        <v>0</v>
      </c>
      <c r="M99" s="256">
        <f t="shared" si="52"/>
        <v>0</v>
      </c>
      <c r="N99" s="256">
        <f t="shared" si="52"/>
        <v>0</v>
      </c>
      <c r="O99" s="256">
        <f t="shared" si="52"/>
        <v>0</v>
      </c>
      <c r="P99" s="256">
        <f t="shared" si="52"/>
        <v>0</v>
      </c>
      <c r="Q99" s="256">
        <f t="shared" si="52"/>
        <v>0</v>
      </c>
      <c r="R99" s="256">
        <f t="shared" si="53"/>
        <v>0</v>
      </c>
      <c r="S99" s="256">
        <f t="shared" si="53"/>
        <v>0</v>
      </c>
      <c r="T99" s="256">
        <f t="shared" si="53"/>
        <v>0</v>
      </c>
      <c r="U99" s="256">
        <f t="shared" si="53"/>
        <v>0</v>
      </c>
      <c r="V99" s="256">
        <f t="shared" si="54"/>
        <v>0</v>
      </c>
      <c r="W99" s="256">
        <f t="shared" si="54"/>
        <v>0</v>
      </c>
      <c r="X99" s="256">
        <f t="shared" si="54"/>
        <v>0</v>
      </c>
      <c r="Y99" s="256">
        <f t="shared" si="54"/>
        <v>0</v>
      </c>
      <c r="Z99" s="256">
        <f t="shared" si="54"/>
        <v>0</v>
      </c>
      <c r="AA99" s="256">
        <f t="shared" si="54"/>
        <v>0</v>
      </c>
      <c r="AB99" s="256">
        <f t="shared" si="54"/>
        <v>0</v>
      </c>
      <c r="AC99" s="256">
        <f t="shared" si="54"/>
        <v>0</v>
      </c>
      <c r="AD99" s="256">
        <f t="shared" si="54"/>
        <v>0</v>
      </c>
      <c r="AE99" s="256">
        <f t="shared" si="54"/>
        <v>0</v>
      </c>
      <c r="AF99" s="256">
        <f t="shared" si="54"/>
        <v>0</v>
      </c>
      <c r="AG99" s="87"/>
    </row>
    <row r="100" spans="1:38">
      <c r="A100" s="145" t="s">
        <v>388</v>
      </c>
      <c r="B100" s="125" t="str">
        <f t="shared" si="45"/>
        <v>9260-07499</v>
      </c>
      <c r="C100" s="286" t="str">
        <f t="shared" si="46"/>
        <v>9260</v>
      </c>
      <c r="D100" s="256">
        <f>SUM($F100:K100)</f>
        <v>443.52</v>
      </c>
      <c r="E100" s="257">
        <f t="shared" si="47"/>
        <v>6.1214995090047271E-4</v>
      </c>
      <c r="F100" s="258">
        <f>'Div 91 history'!B100</f>
        <v>119.89999999999999</v>
      </c>
      <c r="G100" s="258">
        <f>'Div 91 history'!C100</f>
        <v>86.66</v>
      </c>
      <c r="H100" s="258">
        <f>'Div 91 history'!D100</f>
        <v>0</v>
      </c>
      <c r="I100" s="258">
        <f>'Div 91 history'!E100</f>
        <v>0</v>
      </c>
      <c r="J100" s="258">
        <f>'Div 91 history'!F100</f>
        <v>236.96</v>
      </c>
      <c r="K100" s="258">
        <f>'Div 91 history'!G100</f>
        <v>0</v>
      </c>
      <c r="L100" s="256">
        <f t="shared" si="52"/>
        <v>54.584798971844251</v>
      </c>
      <c r="M100" s="256">
        <f t="shared" si="52"/>
        <v>103.50904734771183</v>
      </c>
      <c r="N100" s="256">
        <f t="shared" si="52"/>
        <v>52.351063801008429</v>
      </c>
      <c r="O100" s="256">
        <f t="shared" si="52"/>
        <v>127.9454612377078</v>
      </c>
      <c r="P100" s="256">
        <f t="shared" si="52"/>
        <v>12.709457280595615</v>
      </c>
      <c r="Q100" s="256">
        <f t="shared" si="52"/>
        <v>14.039046973951441</v>
      </c>
      <c r="R100" s="256">
        <f t="shared" si="53"/>
        <v>86.032753913456219</v>
      </c>
      <c r="S100" s="256">
        <f t="shared" si="53"/>
        <v>-0.5361637774952025</v>
      </c>
      <c r="T100" s="256">
        <f t="shared" si="53"/>
        <v>71.714713477882356</v>
      </c>
      <c r="U100" s="256">
        <f t="shared" si="53"/>
        <v>75.798249491848736</v>
      </c>
      <c r="V100" s="256">
        <f t="shared" si="54"/>
        <v>65.861782516836186</v>
      </c>
      <c r="W100" s="256">
        <f t="shared" si="54"/>
        <v>144.64866437747176</v>
      </c>
      <c r="X100" s="256">
        <f t="shared" si="54"/>
        <v>54.584798971844251</v>
      </c>
      <c r="Y100" s="256">
        <f t="shared" si="54"/>
        <v>103.50904734771183</v>
      </c>
      <c r="Z100" s="256">
        <f t="shared" si="54"/>
        <v>52.351063801008429</v>
      </c>
      <c r="AA100" s="256">
        <f t="shared" si="54"/>
        <v>127.9454612377078</v>
      </c>
      <c r="AB100" s="256">
        <f t="shared" si="54"/>
        <v>12.709457280595615</v>
      </c>
      <c r="AC100" s="256">
        <f t="shared" si="54"/>
        <v>14.039046973951441</v>
      </c>
      <c r="AD100" s="256">
        <f t="shared" si="54"/>
        <v>86.032753913456219</v>
      </c>
      <c r="AE100" s="256">
        <f t="shared" si="54"/>
        <v>-0.5361637774952025</v>
      </c>
      <c r="AF100" s="256">
        <f t="shared" si="54"/>
        <v>71.714713477882356</v>
      </c>
      <c r="AG100" s="87"/>
    </row>
    <row r="101" spans="1:38">
      <c r="A101" s="145" t="s">
        <v>389</v>
      </c>
      <c r="B101" s="125" t="str">
        <f t="shared" si="45"/>
        <v>8700-07499</v>
      </c>
      <c r="C101" s="286" t="str">
        <f t="shared" si="46"/>
        <v>8700</v>
      </c>
      <c r="D101" s="256">
        <f>SUM($F101:K101)</f>
        <v>1548.63</v>
      </c>
      <c r="E101" s="257">
        <f t="shared" si="47"/>
        <v>2.1374318598101532E-3</v>
      </c>
      <c r="F101" s="258">
        <f>'Div 91 history'!B101</f>
        <v>282.45</v>
      </c>
      <c r="G101" s="258">
        <f>'Div 91 history'!C101</f>
        <v>500.96000000000004</v>
      </c>
      <c r="H101" s="258">
        <f>'Div 91 history'!D101</f>
        <v>264.47000000000003</v>
      </c>
      <c r="I101" s="258">
        <f>'Div 91 history'!E101</f>
        <v>256.81</v>
      </c>
      <c r="J101" s="258">
        <f>'Div 91 history'!F101</f>
        <v>126.42999999999999</v>
      </c>
      <c r="K101" s="258">
        <f>'Div 91 history'!G101</f>
        <v>117.50999999999999</v>
      </c>
      <c r="L101" s="256">
        <f t="shared" si="52"/>
        <v>190.59266150741155</v>
      </c>
      <c r="M101" s="256">
        <f t="shared" si="52"/>
        <v>361.42049060715863</v>
      </c>
      <c r="N101" s="256">
        <f t="shared" si="52"/>
        <v>182.79317265096429</v>
      </c>
      <c r="O101" s="256">
        <f t="shared" si="52"/>
        <v>446.74463301892013</v>
      </c>
      <c r="P101" s="256">
        <f t="shared" si="52"/>
        <v>44.3773602733784</v>
      </c>
      <c r="Q101" s="256">
        <f t="shared" si="52"/>
        <v>49.019862272886051</v>
      </c>
      <c r="R101" s="256">
        <f t="shared" si="52"/>
        <v>300.39886294416419</v>
      </c>
      <c r="S101" s="256">
        <f t="shared" si="52"/>
        <v>-1.872112443051938</v>
      </c>
      <c r="T101" s="256">
        <f t="shared" si="52"/>
        <v>250.404844726851</v>
      </c>
      <c r="U101" s="256">
        <f t="shared" ref="U101:AF103" si="55">$E101*U$104</f>
        <v>264.66324655159116</v>
      </c>
      <c r="V101" s="256">
        <f t="shared" si="55"/>
        <v>229.96828160860397</v>
      </c>
      <c r="W101" s="256">
        <f t="shared" si="55"/>
        <v>505.06687661184191</v>
      </c>
      <c r="X101" s="256">
        <f t="shared" si="55"/>
        <v>190.59266150741155</v>
      </c>
      <c r="Y101" s="256">
        <f t="shared" si="55"/>
        <v>361.42049060715863</v>
      </c>
      <c r="Z101" s="256">
        <f t="shared" si="55"/>
        <v>182.79317265096429</v>
      </c>
      <c r="AA101" s="256">
        <f t="shared" si="55"/>
        <v>446.74463301892013</v>
      </c>
      <c r="AB101" s="256">
        <f t="shared" si="55"/>
        <v>44.3773602733784</v>
      </c>
      <c r="AC101" s="256">
        <f t="shared" si="55"/>
        <v>49.019862272886051</v>
      </c>
      <c r="AD101" s="256">
        <f t="shared" si="55"/>
        <v>300.39886294416419</v>
      </c>
      <c r="AE101" s="256">
        <f t="shared" si="55"/>
        <v>-1.872112443051938</v>
      </c>
      <c r="AF101" s="256">
        <f t="shared" si="55"/>
        <v>250.404844726851</v>
      </c>
      <c r="AG101" s="87"/>
    </row>
    <row r="102" spans="1:38">
      <c r="A102" s="145" t="s">
        <v>390</v>
      </c>
      <c r="B102" s="125" t="str">
        <f t="shared" si="45"/>
        <v>8740-07499</v>
      </c>
      <c r="C102" s="286" t="str">
        <f t="shared" si="46"/>
        <v>8740</v>
      </c>
      <c r="D102" s="256">
        <f>SUM($F102:K102)</f>
        <v>45.61</v>
      </c>
      <c r="E102" s="257">
        <f t="shared" si="47"/>
        <v>6.2951297034114713E-5</v>
      </c>
      <c r="F102" s="258">
        <f>'Div 91 history'!B102</f>
        <v>22.75</v>
      </c>
      <c r="G102" s="258">
        <f>'Div 91 history'!C102</f>
        <v>0</v>
      </c>
      <c r="H102" s="258">
        <f>'Div 91 history'!D102</f>
        <v>22.86</v>
      </c>
      <c r="I102" s="258">
        <f>'Div 91 history'!E102</f>
        <v>0</v>
      </c>
      <c r="J102" s="258">
        <f>'Div 91 history'!F102</f>
        <v>0</v>
      </c>
      <c r="K102" s="258">
        <f>'Div 91 history'!G102</f>
        <v>0</v>
      </c>
      <c r="L102" s="256">
        <f t="shared" si="52"/>
        <v>5.6133042052349751</v>
      </c>
      <c r="M102" s="256">
        <f t="shared" si="52"/>
        <v>10.644497766795491</v>
      </c>
      <c r="N102" s="256">
        <f t="shared" si="52"/>
        <v>5.3835949223574904</v>
      </c>
      <c r="O102" s="256">
        <f t="shared" si="52"/>
        <v>13.157450593100316</v>
      </c>
      <c r="P102" s="256">
        <f t="shared" si="52"/>
        <v>1.3069948290222897</v>
      </c>
      <c r="Q102" s="256">
        <f t="shared" si="52"/>
        <v>1.4437250461803868</v>
      </c>
      <c r="R102" s="256">
        <f t="shared" si="52"/>
        <v>8.84729866971667</v>
      </c>
      <c r="S102" s="256">
        <f t="shared" si="52"/>
        <v>-5.5137152533270617E-2</v>
      </c>
      <c r="T102" s="256">
        <f t="shared" si="52"/>
        <v>7.3748829404000125</v>
      </c>
      <c r="U102" s="256">
        <f t="shared" si="55"/>
        <v>7.7948190821681562</v>
      </c>
      <c r="V102" s="256">
        <f t="shared" si="55"/>
        <v>6.7729885926066435</v>
      </c>
      <c r="W102" s="256">
        <f t="shared" si="55"/>
        <v>14.87514786764179</v>
      </c>
      <c r="X102" s="256">
        <f t="shared" si="55"/>
        <v>5.6133042052349751</v>
      </c>
      <c r="Y102" s="256">
        <f t="shared" si="55"/>
        <v>10.644497766795491</v>
      </c>
      <c r="Z102" s="256">
        <f t="shared" si="55"/>
        <v>5.3835949223574904</v>
      </c>
      <c r="AA102" s="256">
        <f t="shared" si="55"/>
        <v>13.157450593100316</v>
      </c>
      <c r="AB102" s="256">
        <f t="shared" si="55"/>
        <v>1.3069948290222897</v>
      </c>
      <c r="AC102" s="256">
        <f t="shared" si="55"/>
        <v>1.4437250461803868</v>
      </c>
      <c r="AD102" s="256">
        <f t="shared" si="55"/>
        <v>8.84729866971667</v>
      </c>
      <c r="AE102" s="256">
        <f t="shared" si="55"/>
        <v>-5.5137152533270617E-2</v>
      </c>
      <c r="AF102" s="256">
        <f t="shared" si="55"/>
        <v>7.3748829404000125</v>
      </c>
      <c r="AG102" s="87"/>
    </row>
    <row r="103" spans="1:38">
      <c r="A103" s="145" t="s">
        <v>588</v>
      </c>
      <c r="B103" s="125" t="str">
        <f t="shared" si="45"/>
        <v>8750-07499</v>
      </c>
      <c r="C103" s="286" t="str">
        <f t="shared" si="46"/>
        <v>8750</v>
      </c>
      <c r="D103" s="256">
        <f>SUM($F103:K103)</f>
        <v>0</v>
      </c>
      <c r="E103" s="257">
        <f t="shared" si="47"/>
        <v>0</v>
      </c>
      <c r="F103" s="258">
        <f>'Div 91 history'!B103</f>
        <v>0</v>
      </c>
      <c r="G103" s="258">
        <f>'Div 91 history'!C103</f>
        <v>0</v>
      </c>
      <c r="H103" s="258">
        <f>'Div 91 history'!D103</f>
        <v>0</v>
      </c>
      <c r="I103" s="258">
        <f>'Div 91 history'!E103</f>
        <v>0</v>
      </c>
      <c r="J103" s="258">
        <f>'Div 91 history'!F103</f>
        <v>0</v>
      </c>
      <c r="K103" s="258">
        <f>'Div 91 history'!G103</f>
        <v>0</v>
      </c>
      <c r="L103" s="256">
        <f t="shared" si="52"/>
        <v>0</v>
      </c>
      <c r="M103" s="256">
        <f t="shared" si="52"/>
        <v>0</v>
      </c>
      <c r="N103" s="256">
        <f t="shared" si="52"/>
        <v>0</v>
      </c>
      <c r="O103" s="256">
        <f t="shared" si="52"/>
        <v>0</v>
      </c>
      <c r="P103" s="256">
        <f t="shared" si="52"/>
        <v>0</v>
      </c>
      <c r="Q103" s="256">
        <f t="shared" si="52"/>
        <v>0</v>
      </c>
      <c r="R103" s="256">
        <f t="shared" si="52"/>
        <v>0</v>
      </c>
      <c r="S103" s="256">
        <f t="shared" si="52"/>
        <v>0</v>
      </c>
      <c r="T103" s="256">
        <f t="shared" si="52"/>
        <v>0</v>
      </c>
      <c r="U103" s="256">
        <f t="shared" si="55"/>
        <v>0</v>
      </c>
      <c r="V103" s="256">
        <f t="shared" si="55"/>
        <v>0</v>
      </c>
      <c r="W103" s="256">
        <f t="shared" si="55"/>
        <v>0</v>
      </c>
      <c r="X103" s="256">
        <f t="shared" si="55"/>
        <v>0</v>
      </c>
      <c r="Y103" s="256">
        <f t="shared" si="55"/>
        <v>0</v>
      </c>
      <c r="Z103" s="256">
        <f t="shared" si="55"/>
        <v>0</v>
      </c>
      <c r="AA103" s="256">
        <f t="shared" si="55"/>
        <v>0</v>
      </c>
      <c r="AB103" s="256">
        <f t="shared" si="55"/>
        <v>0</v>
      </c>
      <c r="AC103" s="256">
        <f t="shared" si="55"/>
        <v>0</v>
      </c>
      <c r="AD103" s="256">
        <f t="shared" si="55"/>
        <v>0</v>
      </c>
      <c r="AE103" s="256">
        <f t="shared" si="55"/>
        <v>0</v>
      </c>
      <c r="AF103" s="256">
        <f t="shared" si="55"/>
        <v>0</v>
      </c>
      <c r="AG103" s="87"/>
    </row>
    <row r="104" spans="1:38">
      <c r="A104" s="133" t="s">
        <v>17</v>
      </c>
      <c r="B104" s="171"/>
      <c r="C104" s="126"/>
      <c r="D104" s="259">
        <f t="shared" ref="D104:K104" si="56">SUM(D76:D103)</f>
        <v>724528.36</v>
      </c>
      <c r="E104" s="260">
        <f t="shared" si="56"/>
        <v>1</v>
      </c>
      <c r="F104" s="259">
        <f t="shared" si="56"/>
        <v>140541.96000000002</v>
      </c>
      <c r="G104" s="259">
        <f t="shared" si="56"/>
        <v>-875.87000000000899</v>
      </c>
      <c r="H104" s="259">
        <f t="shared" si="56"/>
        <v>117152.19999999998</v>
      </c>
      <c r="I104" s="259">
        <f t="shared" si="56"/>
        <v>123823.01</v>
      </c>
      <c r="J104" s="259">
        <f t="shared" si="56"/>
        <v>107590.93</v>
      </c>
      <c r="K104" s="259">
        <f t="shared" si="56"/>
        <v>236296.13000000009</v>
      </c>
      <c r="L104" s="276">
        <f>'FY21 OM Budget'!U48</f>
        <v>89169</v>
      </c>
      <c r="M104" s="276">
        <f>'FY21 OM Budget'!V48</f>
        <v>169091</v>
      </c>
      <c r="N104" s="276">
        <f>'FY21 OM Budget'!W48</f>
        <v>85520</v>
      </c>
      <c r="O104" s="276">
        <f>'FY21 OM Budget'!X48</f>
        <v>209010</v>
      </c>
      <c r="P104" s="276">
        <f>'FY21 OM Budget'!Y48</f>
        <v>20762</v>
      </c>
      <c r="Q104" s="276">
        <f>'FY21 OM Budget'!Z48</f>
        <v>22934</v>
      </c>
      <c r="R104" s="263">
        <f t="shared" ref="R104:AD104" si="57">F104*(1+R$4)</f>
        <v>140541.96000000002</v>
      </c>
      <c r="S104" s="263">
        <f t="shared" si="57"/>
        <v>-875.87000000000899</v>
      </c>
      <c r="T104" s="263">
        <f t="shared" si="57"/>
        <v>117152.19999999998</v>
      </c>
      <c r="U104" s="263">
        <f t="shared" si="57"/>
        <v>123823.01</v>
      </c>
      <c r="V104" s="263">
        <f t="shared" si="57"/>
        <v>107590.93</v>
      </c>
      <c r="W104" s="263">
        <f t="shared" si="57"/>
        <v>236296.13000000009</v>
      </c>
      <c r="X104" s="263">
        <f t="shared" si="57"/>
        <v>89169</v>
      </c>
      <c r="Y104" s="263">
        <f t="shared" si="57"/>
        <v>169091</v>
      </c>
      <c r="Z104" s="263">
        <f t="shared" si="57"/>
        <v>85520</v>
      </c>
      <c r="AA104" s="263">
        <f t="shared" si="57"/>
        <v>209010</v>
      </c>
      <c r="AB104" s="263">
        <f t="shared" si="57"/>
        <v>20762</v>
      </c>
      <c r="AC104" s="263">
        <f t="shared" si="57"/>
        <v>22934</v>
      </c>
      <c r="AD104" s="263">
        <f t="shared" si="57"/>
        <v>140541.96000000002</v>
      </c>
      <c r="AE104" s="263">
        <f t="shared" ref="AE104" si="58">S104*(1+AE$4)</f>
        <v>-875.87000000000899</v>
      </c>
      <c r="AF104" s="263">
        <f t="shared" ref="AF104" si="59">T104*(1+AF$4)</f>
        <v>117152.19999999998</v>
      </c>
      <c r="AG104" s="87"/>
      <c r="AH104" s="264">
        <f>SUM(F104:Q104)</f>
        <v>1321014.3600000001</v>
      </c>
      <c r="AI104" s="264">
        <f>SUM(U104:AF104)</f>
        <v>1321014.3599999999</v>
      </c>
      <c r="AK104" s="264">
        <f>AH104*$AK$7</f>
        <v>666055.4420154742</v>
      </c>
      <c r="AL104" s="264">
        <f>AI104*$AL$7</f>
        <v>666055.44031200011</v>
      </c>
    </row>
    <row r="105" spans="1:38">
      <c r="A105" s="133"/>
      <c r="B105" s="171"/>
      <c r="C105" s="126"/>
      <c r="D105" s="256">
        <f>D104-SUM(F104:K104)</f>
        <v>0</v>
      </c>
      <c r="F105" s="256">
        <f>F104-'Div 91 history'!B104</f>
        <v>0</v>
      </c>
      <c r="G105" s="256">
        <f>G104-'Div 91 history'!C104</f>
        <v>0</v>
      </c>
      <c r="H105" s="256">
        <f>H104-'Div 91 history'!D104</f>
        <v>0</v>
      </c>
      <c r="I105" s="256">
        <f>I104-'Div 91 history'!E104</f>
        <v>0</v>
      </c>
      <c r="J105" s="256">
        <f>J104-'Div 91 history'!F104</f>
        <v>0</v>
      </c>
      <c r="K105" s="256">
        <f>K104-'Div 91 history'!G104</f>
        <v>0</v>
      </c>
      <c r="L105" s="256">
        <f t="shared" ref="L105:U105" si="60">L104-SUM(L76:L103)</f>
        <v>0</v>
      </c>
      <c r="M105" s="256">
        <f t="shared" si="60"/>
        <v>0</v>
      </c>
      <c r="N105" s="256">
        <f t="shared" si="60"/>
        <v>0</v>
      </c>
      <c r="O105" s="256">
        <f t="shared" si="60"/>
        <v>0</v>
      </c>
      <c r="P105" s="256">
        <f t="shared" si="60"/>
        <v>0</v>
      </c>
      <c r="Q105" s="256">
        <f t="shared" si="60"/>
        <v>0</v>
      </c>
      <c r="R105" s="256">
        <f t="shared" si="60"/>
        <v>0</v>
      </c>
      <c r="S105" s="256">
        <f t="shared" si="60"/>
        <v>0</v>
      </c>
      <c r="T105" s="256">
        <f t="shared" si="60"/>
        <v>0</v>
      </c>
      <c r="U105" s="256">
        <f t="shared" si="60"/>
        <v>0</v>
      </c>
      <c r="V105" s="256">
        <f t="shared" ref="V105:AF105" si="61">V104-SUM(V76:V103)</f>
        <v>0</v>
      </c>
      <c r="W105" s="256">
        <f t="shared" si="61"/>
        <v>0</v>
      </c>
      <c r="X105" s="256">
        <f t="shared" si="61"/>
        <v>0</v>
      </c>
      <c r="Y105" s="256">
        <f t="shared" si="61"/>
        <v>0</v>
      </c>
      <c r="Z105" s="256">
        <f t="shared" si="61"/>
        <v>0</v>
      </c>
      <c r="AA105" s="256">
        <f t="shared" si="61"/>
        <v>0</v>
      </c>
      <c r="AB105" s="256">
        <f t="shared" si="61"/>
        <v>0</v>
      </c>
      <c r="AC105" s="256">
        <f t="shared" si="61"/>
        <v>0</v>
      </c>
      <c r="AD105" s="256">
        <f t="shared" si="61"/>
        <v>0</v>
      </c>
      <c r="AE105" s="256">
        <f t="shared" si="61"/>
        <v>0</v>
      </c>
      <c r="AF105" s="256">
        <f t="shared" si="61"/>
        <v>0</v>
      </c>
      <c r="AG105" s="87"/>
    </row>
    <row r="106" spans="1:38">
      <c r="A106" s="145" t="s">
        <v>394</v>
      </c>
      <c r="B106" s="125" t="str">
        <f>RIGHT(A106,10)</f>
        <v>9240-04069</v>
      </c>
      <c r="C106" s="286" t="str">
        <f>LEFT(B106,4)</f>
        <v>9240</v>
      </c>
      <c r="D106" s="256">
        <f>SUM($F106:K106)</f>
        <v>1924.8799999999999</v>
      </c>
      <c r="E106" s="287">
        <f>D106/$D$111</f>
        <v>1.3447627830290834</v>
      </c>
      <c r="F106" s="258">
        <f>'Div 91 history'!B106</f>
        <v>330.12</v>
      </c>
      <c r="G106" s="258">
        <f>'Div 91 history'!C106</f>
        <v>330.12</v>
      </c>
      <c r="H106" s="258">
        <f>'Div 91 history'!D106</f>
        <v>330.12</v>
      </c>
      <c r="I106" s="258">
        <f>'Div 91 history'!E106</f>
        <v>330.12</v>
      </c>
      <c r="J106" s="258">
        <f>'Div 91 history'!F106</f>
        <v>330.12</v>
      </c>
      <c r="K106" s="258">
        <f>'Div 91 history'!G106</f>
        <v>274.27999999999997</v>
      </c>
      <c r="L106" s="256">
        <f t="shared" ref="L106:AA110" si="62">$E106*L$111</f>
        <v>43059.304312591252</v>
      </c>
      <c r="M106" s="256">
        <f t="shared" si="62"/>
        <v>43759.9257225494</v>
      </c>
      <c r="N106" s="256">
        <f t="shared" si="62"/>
        <v>44967.522701709517</v>
      </c>
      <c r="O106" s="256">
        <f t="shared" si="62"/>
        <v>57968.689288034693</v>
      </c>
      <c r="P106" s="256">
        <f t="shared" si="62"/>
        <v>50456.844382034236</v>
      </c>
      <c r="Q106" s="256">
        <f t="shared" si="62"/>
        <v>50325.057629297386</v>
      </c>
      <c r="R106" s="256">
        <f t="shared" si="62"/>
        <v>497.62946785991221</v>
      </c>
      <c r="S106" s="256">
        <f t="shared" si="62"/>
        <v>265.3216970916381</v>
      </c>
      <c r="T106" s="256">
        <f t="shared" si="62"/>
        <v>275.86463731058615</v>
      </c>
      <c r="U106" s="256">
        <f t="shared" si="62"/>
        <v>356.7924615932763</v>
      </c>
      <c r="V106" s="256">
        <f t="shared" si="62"/>
        <v>288.20955965879313</v>
      </c>
      <c r="W106" s="256">
        <f t="shared" si="62"/>
        <v>241.0621764857934</v>
      </c>
      <c r="X106" s="256">
        <f t="shared" si="62"/>
        <v>43059.304312591252</v>
      </c>
      <c r="Y106" s="256">
        <f t="shared" si="62"/>
        <v>43759.9257225494</v>
      </c>
      <c r="Z106" s="256">
        <f t="shared" si="62"/>
        <v>44967.522701709517</v>
      </c>
      <c r="AA106" s="256">
        <f t="shared" si="62"/>
        <v>57968.689288034693</v>
      </c>
      <c r="AB106" s="256">
        <f t="shared" ref="V106:AF110" si="63">$E106*AB$111</f>
        <v>50456.844382034236</v>
      </c>
      <c r="AC106" s="256">
        <f t="shared" si="63"/>
        <v>50325.057629297386</v>
      </c>
      <c r="AD106" s="256">
        <f t="shared" si="63"/>
        <v>497.62946785991221</v>
      </c>
      <c r="AE106" s="256">
        <f t="shared" si="63"/>
        <v>265.3216970916381</v>
      </c>
      <c r="AF106" s="256">
        <f t="shared" si="63"/>
        <v>275.86463731058615</v>
      </c>
      <c r="AG106" s="87"/>
    </row>
    <row r="107" spans="1:38">
      <c r="A107" s="145" t="s">
        <v>395</v>
      </c>
      <c r="B107" s="125" t="str">
        <f>RIGHT(A107,10)</f>
        <v>9250-04070</v>
      </c>
      <c r="C107" s="286" t="str">
        <f>LEFT(B107,4)</f>
        <v>9250</v>
      </c>
      <c r="D107" s="256">
        <f>SUM($F107:K107)</f>
        <v>1122.75</v>
      </c>
      <c r="E107" s="287">
        <f t="shared" ref="E107:E110" si="64">D107/$D$111</f>
        <v>0.78437742334374272</v>
      </c>
      <c r="F107" s="258">
        <f>'Div 91 history'!B107</f>
        <v>162.66</v>
      </c>
      <c r="G107" s="258">
        <f>'Div 91 history'!C107</f>
        <v>162.66</v>
      </c>
      <c r="H107" s="258">
        <f>'Div 91 history'!D107</f>
        <v>162.66</v>
      </c>
      <c r="I107" s="258">
        <f>'Div 91 history'!E107</f>
        <v>309.45</v>
      </c>
      <c r="J107" s="258">
        <f>'Div 91 history'!F107</f>
        <v>162.66</v>
      </c>
      <c r="K107" s="258">
        <f>'Div 91 history'!G107</f>
        <v>162.66</v>
      </c>
      <c r="L107" s="256">
        <f t="shared" si="62"/>
        <v>25115.765095466642</v>
      </c>
      <c r="M107" s="256">
        <f t="shared" si="62"/>
        <v>25524.425733028733</v>
      </c>
      <c r="N107" s="256">
        <f t="shared" si="62"/>
        <v>26228.796659191412</v>
      </c>
      <c r="O107" s="256">
        <f t="shared" si="62"/>
        <v>33812.15758807872</v>
      </c>
      <c r="P107" s="256">
        <f t="shared" si="62"/>
        <v>29430.625301280572</v>
      </c>
      <c r="Q107" s="256">
        <f t="shared" si="62"/>
        <v>29353.756313792885</v>
      </c>
      <c r="R107" s="256">
        <f t="shared" si="62"/>
        <v>290.25886550835196</v>
      </c>
      <c r="S107" s="256">
        <f t="shared" si="62"/>
        <v>154.75766562572039</v>
      </c>
      <c r="T107" s="256">
        <f t="shared" si="62"/>
        <v>160.90718462473538</v>
      </c>
      <c r="U107" s="256">
        <f t="shared" si="62"/>
        <v>208.11101796156177</v>
      </c>
      <c r="V107" s="256">
        <f t="shared" si="63"/>
        <v>168.10776937103094</v>
      </c>
      <c r="W107" s="256">
        <f t="shared" si="63"/>
        <v>140.60749690859927</v>
      </c>
      <c r="X107" s="256">
        <f t="shared" si="63"/>
        <v>25115.765095466642</v>
      </c>
      <c r="Y107" s="256">
        <f t="shared" si="63"/>
        <v>25524.425733028733</v>
      </c>
      <c r="Z107" s="256">
        <f t="shared" si="63"/>
        <v>26228.796659191412</v>
      </c>
      <c r="AA107" s="256">
        <f t="shared" si="63"/>
        <v>33812.15758807872</v>
      </c>
      <c r="AB107" s="256">
        <f t="shared" si="63"/>
        <v>29430.625301280572</v>
      </c>
      <c r="AC107" s="256">
        <f t="shared" si="63"/>
        <v>29353.756313792885</v>
      </c>
      <c r="AD107" s="256">
        <f t="shared" si="63"/>
        <v>290.25886550835196</v>
      </c>
      <c r="AE107" s="256">
        <f t="shared" si="63"/>
        <v>154.75766562572039</v>
      </c>
      <c r="AF107" s="256">
        <f t="shared" si="63"/>
        <v>160.90718462473538</v>
      </c>
      <c r="AG107" s="87"/>
    </row>
    <row r="108" spans="1:38">
      <c r="A108" s="145" t="s">
        <v>396</v>
      </c>
      <c r="B108" s="125" t="str">
        <f>RIGHT(A108,10)</f>
        <v>9240-04072</v>
      </c>
      <c r="C108" s="286" t="str">
        <f>LEFT(B108,4)</f>
        <v>9240</v>
      </c>
      <c r="D108" s="256">
        <f>SUM($F108:K108)</f>
        <v>-1781.24</v>
      </c>
      <c r="E108" s="287">
        <f t="shared" si="64"/>
        <v>-1.2444127735976918</v>
      </c>
      <c r="F108" s="258">
        <f>'Div 91 history'!B108</f>
        <v>-287.73</v>
      </c>
      <c r="G108" s="258">
        <f>'Div 91 history'!C108</f>
        <v>-295.48</v>
      </c>
      <c r="H108" s="258">
        <f>'Div 91 history'!D108</f>
        <v>-287.64</v>
      </c>
      <c r="I108" s="258">
        <f>'Div 91 history'!E108</f>
        <v>-374.25</v>
      </c>
      <c r="J108" s="258">
        <f>'Div 91 history'!F108</f>
        <v>-278.45999999999998</v>
      </c>
      <c r="K108" s="258">
        <f>'Div 91 history'!G108</f>
        <v>-257.68</v>
      </c>
      <c r="L108" s="256">
        <f t="shared" si="62"/>
        <v>-39846.097010598089</v>
      </c>
      <c r="M108" s="256">
        <f t="shared" si="62"/>
        <v>-40494.436065642491</v>
      </c>
      <c r="N108" s="256">
        <f t="shared" si="62"/>
        <v>-41611.918736333217</v>
      </c>
      <c r="O108" s="256">
        <f t="shared" si="62"/>
        <v>-53642.901431475701</v>
      </c>
      <c r="P108" s="256">
        <f t="shared" si="62"/>
        <v>-46691.611678158995</v>
      </c>
      <c r="Q108" s="256">
        <f t="shared" si="62"/>
        <v>-46569.659226346419</v>
      </c>
      <c r="R108" s="256">
        <f t="shared" si="62"/>
        <v>-460.49494686982575</v>
      </c>
      <c r="S108" s="256">
        <f t="shared" si="62"/>
        <v>-245.52264023082452</v>
      </c>
      <c r="T108" s="256">
        <f t="shared" si="62"/>
        <v>-255.27883637583048</v>
      </c>
      <c r="U108" s="256">
        <f t="shared" si="62"/>
        <v>-330.16759709093952</v>
      </c>
      <c r="V108" s="256">
        <f t="shared" si="63"/>
        <v>-266.70254563745726</v>
      </c>
      <c r="W108" s="256">
        <f t="shared" si="63"/>
        <v>-223.07343379512216</v>
      </c>
      <c r="X108" s="256">
        <f t="shared" si="63"/>
        <v>-39846.097010598089</v>
      </c>
      <c r="Y108" s="256">
        <f t="shared" si="63"/>
        <v>-40494.436065642491</v>
      </c>
      <c r="Z108" s="256">
        <f t="shared" si="63"/>
        <v>-41611.918736333217</v>
      </c>
      <c r="AA108" s="256">
        <f t="shared" si="63"/>
        <v>-53642.901431475701</v>
      </c>
      <c r="AB108" s="256">
        <f t="shared" si="63"/>
        <v>-46691.611678158995</v>
      </c>
      <c r="AC108" s="256">
        <f t="shared" si="63"/>
        <v>-46569.659226346419</v>
      </c>
      <c r="AD108" s="256">
        <f t="shared" si="63"/>
        <v>-460.49494686982575</v>
      </c>
      <c r="AE108" s="256">
        <f t="shared" si="63"/>
        <v>-245.52264023082452</v>
      </c>
      <c r="AF108" s="256">
        <f t="shared" si="63"/>
        <v>-255.27883637583048</v>
      </c>
      <c r="AG108" s="87"/>
    </row>
    <row r="109" spans="1:38">
      <c r="A109" s="145" t="s">
        <v>399</v>
      </c>
      <c r="B109" s="125" t="str">
        <f>RIGHT(A109,10)</f>
        <v>8600-07120</v>
      </c>
      <c r="C109" s="286" t="str">
        <f>LEFT(B109,4)</f>
        <v>8600</v>
      </c>
      <c r="D109" s="256">
        <f>SUM($F109:K109)</f>
        <v>165</v>
      </c>
      <c r="E109" s="287">
        <f t="shared" si="64"/>
        <v>0.11527256722486533</v>
      </c>
      <c r="F109" s="258">
        <f>'Div 91 history'!B109</f>
        <v>165</v>
      </c>
      <c r="G109" s="258">
        <f>'Div 91 history'!C109</f>
        <v>0</v>
      </c>
      <c r="H109" s="258">
        <f>'Div 91 history'!D109</f>
        <v>0</v>
      </c>
      <c r="I109" s="258">
        <f>'Div 91 history'!E109</f>
        <v>0</v>
      </c>
      <c r="J109" s="258">
        <f>'Div 91 history'!F109</f>
        <v>0</v>
      </c>
      <c r="K109" s="258">
        <f>'Div 91 history'!G109</f>
        <v>0</v>
      </c>
      <c r="L109" s="256">
        <f t="shared" si="62"/>
        <v>3691.0276025401877</v>
      </c>
      <c r="M109" s="256">
        <f t="shared" si="62"/>
        <v>3751.0846100643425</v>
      </c>
      <c r="N109" s="256">
        <f t="shared" si="62"/>
        <v>3854.5993754322717</v>
      </c>
      <c r="O109" s="256">
        <f t="shared" si="62"/>
        <v>4969.0545553622696</v>
      </c>
      <c r="P109" s="256">
        <f t="shared" si="62"/>
        <v>4325.1419948441717</v>
      </c>
      <c r="Q109" s="256">
        <f t="shared" si="62"/>
        <v>4313.8452832561352</v>
      </c>
      <c r="R109" s="256">
        <f t="shared" si="62"/>
        <v>42.656613501561409</v>
      </c>
      <c r="S109" s="256">
        <f t="shared" si="62"/>
        <v>22.743277513465923</v>
      </c>
      <c r="T109" s="256">
        <f t="shared" si="62"/>
        <v>23.647014440508872</v>
      </c>
      <c r="U109" s="256">
        <f t="shared" si="62"/>
        <v>30.58411753610126</v>
      </c>
      <c r="V109" s="256">
        <f t="shared" si="63"/>
        <v>24.705216607633137</v>
      </c>
      <c r="W109" s="256">
        <f t="shared" si="63"/>
        <v>20.663760400729352</v>
      </c>
      <c r="X109" s="256">
        <f t="shared" si="63"/>
        <v>3691.0276025401877</v>
      </c>
      <c r="Y109" s="256">
        <f t="shared" si="63"/>
        <v>3751.0846100643425</v>
      </c>
      <c r="Z109" s="256">
        <f t="shared" si="63"/>
        <v>3854.5993754322717</v>
      </c>
      <c r="AA109" s="256">
        <f t="shared" si="63"/>
        <v>4969.0545553622696</v>
      </c>
      <c r="AB109" s="256">
        <f t="shared" si="63"/>
        <v>4325.1419948441717</v>
      </c>
      <c r="AC109" s="256">
        <f t="shared" si="63"/>
        <v>4313.8452832561352</v>
      </c>
      <c r="AD109" s="256">
        <f t="shared" si="63"/>
        <v>42.656613501561409</v>
      </c>
      <c r="AE109" s="256">
        <f t="shared" si="63"/>
        <v>22.743277513465923</v>
      </c>
      <c r="AF109" s="256">
        <f t="shared" si="63"/>
        <v>23.647014440508872</v>
      </c>
      <c r="AG109" s="87"/>
    </row>
    <row r="110" spans="1:38">
      <c r="A110" s="145" t="s">
        <v>397</v>
      </c>
      <c r="B110" s="125" t="str">
        <f>RIGHT(A110,10)</f>
        <v>8700-07120</v>
      </c>
      <c r="C110" s="286" t="str">
        <f>LEFT(B110,4)</f>
        <v>8700</v>
      </c>
      <c r="D110" s="256">
        <f>SUM($F110:K110)</f>
        <v>0</v>
      </c>
      <c r="E110" s="287">
        <f t="shared" si="64"/>
        <v>0</v>
      </c>
      <c r="F110" s="258">
        <f>'Div 91 history'!B110</f>
        <v>0</v>
      </c>
      <c r="G110" s="258">
        <f>'Div 91 history'!C110</f>
        <v>0</v>
      </c>
      <c r="H110" s="258">
        <f>'Div 91 history'!D110</f>
        <v>0</v>
      </c>
      <c r="I110" s="258">
        <f>'Div 91 history'!E110</f>
        <v>0</v>
      </c>
      <c r="J110" s="258">
        <f>'Div 91 history'!F110</f>
        <v>0</v>
      </c>
      <c r="K110" s="258">
        <f>'Div 91 history'!G110</f>
        <v>0</v>
      </c>
      <c r="L110" s="256">
        <f t="shared" si="62"/>
        <v>0</v>
      </c>
      <c r="M110" s="256">
        <f t="shared" si="62"/>
        <v>0</v>
      </c>
      <c r="N110" s="256">
        <f t="shared" si="62"/>
        <v>0</v>
      </c>
      <c r="O110" s="256">
        <f t="shared" si="62"/>
        <v>0</v>
      </c>
      <c r="P110" s="256">
        <f t="shared" si="62"/>
        <v>0</v>
      </c>
      <c r="Q110" s="256">
        <f t="shared" si="62"/>
        <v>0</v>
      </c>
      <c r="R110" s="256">
        <f t="shared" si="62"/>
        <v>0</v>
      </c>
      <c r="S110" s="256">
        <f t="shared" si="62"/>
        <v>0</v>
      </c>
      <c r="T110" s="256">
        <f t="shared" si="62"/>
        <v>0</v>
      </c>
      <c r="U110" s="256">
        <f t="shared" si="62"/>
        <v>0</v>
      </c>
      <c r="V110" s="256">
        <f t="shared" si="63"/>
        <v>0</v>
      </c>
      <c r="W110" s="256">
        <f t="shared" si="63"/>
        <v>0</v>
      </c>
      <c r="X110" s="256">
        <f t="shared" si="63"/>
        <v>0</v>
      </c>
      <c r="Y110" s="256">
        <f t="shared" si="63"/>
        <v>0</v>
      </c>
      <c r="Z110" s="256">
        <f t="shared" si="63"/>
        <v>0</v>
      </c>
      <c r="AA110" s="256">
        <f t="shared" si="63"/>
        <v>0</v>
      </c>
      <c r="AB110" s="256">
        <f t="shared" si="63"/>
        <v>0</v>
      </c>
      <c r="AC110" s="256">
        <f t="shared" si="63"/>
        <v>0</v>
      </c>
      <c r="AD110" s="256">
        <f t="shared" si="63"/>
        <v>0</v>
      </c>
      <c r="AE110" s="256">
        <f t="shared" si="63"/>
        <v>0</v>
      </c>
      <c r="AF110" s="256">
        <f t="shared" si="63"/>
        <v>0</v>
      </c>
      <c r="AG110" s="87"/>
    </row>
    <row r="111" spans="1:38">
      <c r="A111" s="133" t="s">
        <v>18</v>
      </c>
      <c r="B111" s="171"/>
      <c r="C111" s="126"/>
      <c r="D111" s="259">
        <f>SUM(D106:D110)</f>
        <v>1431.39</v>
      </c>
      <c r="E111" s="260">
        <f t="shared" ref="E111:F111" si="65">SUM(E106:E110)</f>
        <v>0.99999999999999956</v>
      </c>
      <c r="F111" s="259">
        <f t="shared" si="65"/>
        <v>370.04999999999995</v>
      </c>
      <c r="G111" s="259">
        <f t="shared" ref="G111:K111" si="66">SUM(G106:G110)</f>
        <v>197.29999999999995</v>
      </c>
      <c r="H111" s="259">
        <f t="shared" si="66"/>
        <v>205.14</v>
      </c>
      <c r="I111" s="259">
        <f t="shared" si="66"/>
        <v>265.31999999999994</v>
      </c>
      <c r="J111" s="259">
        <f t="shared" si="66"/>
        <v>214.32</v>
      </c>
      <c r="K111" s="259">
        <f t="shared" si="66"/>
        <v>179.25999999999993</v>
      </c>
      <c r="L111" s="276">
        <f>'FY21 OM Budget'!U55</f>
        <v>32020</v>
      </c>
      <c r="M111" s="276">
        <f>'FY21 OM Budget'!V55</f>
        <v>32541</v>
      </c>
      <c r="N111" s="276">
        <f>'FY21 OM Budget'!W55</f>
        <v>33439</v>
      </c>
      <c r="O111" s="276">
        <f>'FY21 OM Budget'!X55</f>
        <v>43107</v>
      </c>
      <c r="P111" s="276">
        <f>'FY21 OM Budget'!Y55</f>
        <v>37521</v>
      </c>
      <c r="Q111" s="276">
        <f>'FY21 OM Budget'!Z55</f>
        <v>37423</v>
      </c>
      <c r="R111" s="263">
        <f t="shared" ref="R111:AD111" si="67">F111*(1+R$4)</f>
        <v>370.04999999999995</v>
      </c>
      <c r="S111" s="263">
        <f t="shared" si="67"/>
        <v>197.29999999999995</v>
      </c>
      <c r="T111" s="263">
        <f t="shared" si="67"/>
        <v>205.14</v>
      </c>
      <c r="U111" s="263">
        <f t="shared" si="67"/>
        <v>265.31999999999994</v>
      </c>
      <c r="V111" s="263">
        <f t="shared" si="67"/>
        <v>214.32</v>
      </c>
      <c r="W111" s="263">
        <f t="shared" si="67"/>
        <v>179.25999999999993</v>
      </c>
      <c r="X111" s="263">
        <f t="shared" si="67"/>
        <v>32020</v>
      </c>
      <c r="Y111" s="263">
        <f t="shared" si="67"/>
        <v>32541</v>
      </c>
      <c r="Z111" s="263">
        <f t="shared" si="67"/>
        <v>33439</v>
      </c>
      <c r="AA111" s="263">
        <f t="shared" si="67"/>
        <v>43107</v>
      </c>
      <c r="AB111" s="263">
        <f t="shared" si="67"/>
        <v>37521</v>
      </c>
      <c r="AC111" s="263">
        <f t="shared" si="67"/>
        <v>37423</v>
      </c>
      <c r="AD111" s="263">
        <f t="shared" si="67"/>
        <v>370.04999999999995</v>
      </c>
      <c r="AE111" s="263">
        <f t="shared" ref="AE111" si="68">S111*(1+AE$4)</f>
        <v>197.29999999999995</v>
      </c>
      <c r="AF111" s="263">
        <f t="shared" ref="AF111" si="69">T111*(1+AF$4)</f>
        <v>205.14</v>
      </c>
      <c r="AG111" s="87"/>
      <c r="AH111" s="264">
        <f>SUM(F111:Q111)</f>
        <v>217482.39</v>
      </c>
      <c r="AI111" s="264">
        <f>SUM(U111:AF111)</f>
        <v>217482.38999999998</v>
      </c>
      <c r="AK111" s="264">
        <f>AH111*$AK$7</f>
        <v>109654.62131844785</v>
      </c>
      <c r="AL111" s="264">
        <f>AI111*$AL$7</f>
        <v>109654.62103800001</v>
      </c>
    </row>
    <row r="112" spans="1:38">
      <c r="A112" s="133"/>
      <c r="B112" s="171"/>
      <c r="C112" s="126"/>
      <c r="D112" s="256">
        <f>D111-SUM(F111:K111)</f>
        <v>0</v>
      </c>
      <c r="F112" s="256">
        <f>F111-'Div 91 history'!B111</f>
        <v>0</v>
      </c>
      <c r="G112" s="256">
        <f>G111-'Div 91 history'!C111</f>
        <v>0</v>
      </c>
      <c r="H112" s="256">
        <f>H111-'Div 91 history'!D111</f>
        <v>0</v>
      </c>
      <c r="I112" s="256">
        <f>I111-'Div 91 history'!E111</f>
        <v>0</v>
      </c>
      <c r="J112" s="256">
        <f>J111-'Div 91 history'!F111</f>
        <v>0</v>
      </c>
      <c r="K112" s="256">
        <f>K111-'Div 91 history'!G111</f>
        <v>0</v>
      </c>
      <c r="L112" s="256">
        <f t="shared" ref="L112" si="70">L111-SUM(L106:L110)</f>
        <v>0</v>
      </c>
      <c r="M112" s="256">
        <f t="shared" ref="M112:T112" si="71">M111-SUM(M106:M110)</f>
        <v>0</v>
      </c>
      <c r="N112" s="256">
        <f t="shared" si="71"/>
        <v>0</v>
      </c>
      <c r="O112" s="256">
        <f t="shared" si="71"/>
        <v>0</v>
      </c>
      <c r="P112" s="256">
        <f t="shared" si="71"/>
        <v>0</v>
      </c>
      <c r="Q112" s="256">
        <f t="shared" si="71"/>
        <v>0</v>
      </c>
      <c r="R112" s="256">
        <f t="shared" si="71"/>
        <v>0</v>
      </c>
      <c r="S112" s="256">
        <f t="shared" si="71"/>
        <v>0</v>
      </c>
      <c r="T112" s="256">
        <f t="shared" si="71"/>
        <v>0</v>
      </c>
      <c r="U112" s="256">
        <f t="shared" ref="U112" si="72">U111-SUM(U106:U110)</f>
        <v>0</v>
      </c>
      <c r="V112" s="256">
        <f t="shared" ref="V112:AF112" si="73">V111-SUM(V106:V110)</f>
        <v>0</v>
      </c>
      <c r="W112" s="256">
        <f t="shared" si="73"/>
        <v>0</v>
      </c>
      <c r="X112" s="256">
        <f t="shared" si="73"/>
        <v>0</v>
      </c>
      <c r="Y112" s="256">
        <f t="shared" si="73"/>
        <v>0</v>
      </c>
      <c r="Z112" s="256">
        <f t="shared" si="73"/>
        <v>0</v>
      </c>
      <c r="AA112" s="256">
        <f t="shared" si="73"/>
        <v>0</v>
      </c>
      <c r="AB112" s="256">
        <f t="shared" si="73"/>
        <v>0</v>
      </c>
      <c r="AC112" s="256">
        <f t="shared" si="73"/>
        <v>0</v>
      </c>
      <c r="AD112" s="256">
        <f t="shared" si="73"/>
        <v>0</v>
      </c>
      <c r="AE112" s="256">
        <f t="shared" si="73"/>
        <v>0</v>
      </c>
      <c r="AF112" s="256">
        <f t="shared" si="73"/>
        <v>0</v>
      </c>
      <c r="AG112" s="87"/>
    </row>
    <row r="113" spans="1:33">
      <c r="A113" s="145" t="s">
        <v>401</v>
      </c>
      <c r="B113" s="125" t="str">
        <f t="shared" ref="B113:B144" si="74">RIGHT(A113,10)</f>
        <v>8810-04308</v>
      </c>
      <c r="C113" s="286" t="str">
        <f t="shared" ref="C113:C144" si="75">LEFT(B113,4)</f>
        <v>8810</v>
      </c>
      <c r="D113" s="256">
        <f>SUM($F113:K113)</f>
        <v>-22883.17</v>
      </c>
      <c r="E113" s="257">
        <f>D113/$D$145</f>
        <v>-0.14124642828132086</v>
      </c>
      <c r="F113" s="258">
        <f>'Div 91 history'!B113</f>
        <v>4204.17</v>
      </c>
      <c r="G113" s="258">
        <f>'Div 91 history'!C113</f>
        <v>4204.1499999999996</v>
      </c>
      <c r="H113" s="258">
        <f>'Div 91 history'!D113</f>
        <v>4204.18</v>
      </c>
      <c r="I113" s="258">
        <f>'Div 91 history'!E113</f>
        <v>-35510.67</v>
      </c>
      <c r="J113" s="258">
        <f>'Div 91 history'!F113</f>
        <v>0</v>
      </c>
      <c r="K113" s="258">
        <f>'Div 91 history'!G113</f>
        <v>15</v>
      </c>
      <c r="L113" s="256">
        <f t="shared" ref="L113:AA128" si="76">$E113*L$145</f>
        <v>-6429.0981389737699</v>
      </c>
      <c r="M113" s="256">
        <f t="shared" si="76"/>
        <v>-6337.9560561966809</v>
      </c>
      <c r="N113" s="256">
        <f t="shared" si="76"/>
        <v>-6193.0442831014607</v>
      </c>
      <c r="O113" s="256">
        <f t="shared" si="76"/>
        <v>-6187.4650491843486</v>
      </c>
      <c r="P113" s="256">
        <f t="shared" si="76"/>
        <v>-6176.1060114219645</v>
      </c>
      <c r="Q113" s="256">
        <f t="shared" si="76"/>
        <v>-6208.6054021052132</v>
      </c>
      <c r="R113" s="256">
        <f t="shared" si="76"/>
        <v>-4753.9861227714473</v>
      </c>
      <c r="S113" s="256">
        <f t="shared" si="76"/>
        <v>-4611.1393724576974</v>
      </c>
      <c r="T113" s="256">
        <f t="shared" si="76"/>
        <v>-4713.4046114619396</v>
      </c>
      <c r="U113" s="256">
        <f t="shared" si="76"/>
        <v>264.6675573135368</v>
      </c>
      <c r="V113" s="256">
        <f t="shared" si="76"/>
        <v>-4389.0604381995436</v>
      </c>
      <c r="W113" s="256">
        <f t="shared" si="76"/>
        <v>-4680.2470124229012</v>
      </c>
      <c r="X113" s="256">
        <f t="shared" si="76"/>
        <v>-6429.0981389737699</v>
      </c>
      <c r="Y113" s="256">
        <f t="shared" si="76"/>
        <v>-6337.9560561966809</v>
      </c>
      <c r="Z113" s="256">
        <f t="shared" si="76"/>
        <v>-6193.0442831014607</v>
      </c>
      <c r="AA113" s="256">
        <f t="shared" si="76"/>
        <v>-6187.4650491843486</v>
      </c>
      <c r="AB113" s="256">
        <f t="shared" ref="V113:AF128" si="77">$E113*AB$145</f>
        <v>-6176.1060114219645</v>
      </c>
      <c r="AC113" s="256">
        <f t="shared" si="77"/>
        <v>-6208.6054021052132</v>
      </c>
      <c r="AD113" s="256">
        <f t="shared" si="77"/>
        <v>-4753.9861227714473</v>
      </c>
      <c r="AE113" s="256">
        <f t="shared" si="77"/>
        <v>-4611.1393724576974</v>
      </c>
      <c r="AF113" s="256">
        <f t="shared" si="77"/>
        <v>-4713.4046114619396</v>
      </c>
      <c r="AG113" s="87"/>
    </row>
    <row r="114" spans="1:33">
      <c r="A114" s="145" t="s">
        <v>402</v>
      </c>
      <c r="B114" s="125" t="str">
        <f t="shared" si="74"/>
        <v>8810-04561</v>
      </c>
      <c r="C114" s="286" t="str">
        <f t="shared" si="75"/>
        <v>8810</v>
      </c>
      <c r="D114" s="256">
        <f>SUM($F114:K114)</f>
        <v>12427.769999999999</v>
      </c>
      <c r="E114" s="257">
        <f t="shared" ref="E114:E144" si="78">D114/$D$145</f>
        <v>7.671044370171401E-2</v>
      </c>
      <c r="F114" s="258">
        <f>'Div 91 history'!B114</f>
        <v>1221.5299999999997</v>
      </c>
      <c r="G114" s="258">
        <f>'Div 91 history'!C114</f>
        <v>1221.5299999999997</v>
      </c>
      <c r="H114" s="258">
        <f>'Div 91 history'!D114</f>
        <v>1221.5299999999997</v>
      </c>
      <c r="I114" s="258">
        <f>'Div 91 history'!E114</f>
        <v>2921.06</v>
      </c>
      <c r="J114" s="258">
        <f>'Div 91 history'!F114</f>
        <v>2921.06</v>
      </c>
      <c r="K114" s="258">
        <f>'Div 91 history'!G114</f>
        <v>2921.06</v>
      </c>
      <c r="L114" s="256">
        <f t="shared" si="76"/>
        <v>3491.6208278221088</v>
      </c>
      <c r="M114" s="256">
        <f t="shared" si="76"/>
        <v>3442.1218798147033</v>
      </c>
      <c r="N114" s="256">
        <f t="shared" si="76"/>
        <v>3363.4208000989302</v>
      </c>
      <c r="O114" s="256">
        <f t="shared" si="76"/>
        <v>3360.3907375727126</v>
      </c>
      <c r="P114" s="256">
        <f t="shared" si="76"/>
        <v>3354.2216836902207</v>
      </c>
      <c r="Q114" s="256">
        <f t="shared" si="76"/>
        <v>3371.8719896815478</v>
      </c>
      <c r="R114" s="256">
        <f t="shared" si="76"/>
        <v>2581.8733207416326</v>
      </c>
      <c r="S114" s="256">
        <f t="shared" si="76"/>
        <v>2504.2937477127775</v>
      </c>
      <c r="T114" s="256">
        <f t="shared" si="76"/>
        <v>2559.8336431616926</v>
      </c>
      <c r="U114" s="256">
        <f t="shared" si="76"/>
        <v>-143.74002940827052</v>
      </c>
      <c r="V114" s="256">
        <f t="shared" si="77"/>
        <v>2383.6834512894475</v>
      </c>
      <c r="W114" s="256">
        <f t="shared" si="77"/>
        <v>2541.8258665027161</v>
      </c>
      <c r="X114" s="256">
        <f t="shared" si="77"/>
        <v>3491.6208278221088</v>
      </c>
      <c r="Y114" s="256">
        <f t="shared" si="77"/>
        <v>3442.1218798147033</v>
      </c>
      <c r="Z114" s="256">
        <f t="shared" si="77"/>
        <v>3363.4208000989302</v>
      </c>
      <c r="AA114" s="256">
        <f t="shared" si="77"/>
        <v>3360.3907375727126</v>
      </c>
      <c r="AB114" s="256">
        <f t="shared" si="77"/>
        <v>3354.2216836902207</v>
      </c>
      <c r="AC114" s="256">
        <f t="shared" si="77"/>
        <v>3371.8719896815478</v>
      </c>
      <c r="AD114" s="256">
        <f t="shared" si="77"/>
        <v>2581.8733207416326</v>
      </c>
      <c r="AE114" s="256">
        <f t="shared" si="77"/>
        <v>2504.2937477127775</v>
      </c>
      <c r="AF114" s="256">
        <f t="shared" si="77"/>
        <v>2559.8336431616926</v>
      </c>
      <c r="AG114" s="87"/>
    </row>
    <row r="115" spans="1:33">
      <c r="A115" s="145" t="s">
        <v>404</v>
      </c>
      <c r="B115" s="125" t="str">
        <f t="shared" si="74"/>
        <v>8700-04564</v>
      </c>
      <c r="C115" s="286" t="str">
        <f t="shared" si="75"/>
        <v>8700</v>
      </c>
      <c r="D115" s="256">
        <f>SUM($F115:K115)</f>
        <v>1284.8699999999999</v>
      </c>
      <c r="E115" s="257">
        <f t="shared" si="78"/>
        <v>7.9308635257187149E-3</v>
      </c>
      <c r="F115" s="258">
        <f>'Div 91 history'!B115</f>
        <v>201.25</v>
      </c>
      <c r="G115" s="258">
        <f>'Div 91 history'!C115</f>
        <v>218.22</v>
      </c>
      <c r="H115" s="258">
        <f>'Div 91 history'!D115</f>
        <v>181.24</v>
      </c>
      <c r="I115" s="258">
        <f>'Div 91 history'!E115</f>
        <v>103.63</v>
      </c>
      <c r="J115" s="258">
        <f>'Div 91 history'!F115</f>
        <v>329.69</v>
      </c>
      <c r="K115" s="258">
        <f>'Div 91 history'!G115</f>
        <v>250.84</v>
      </c>
      <c r="L115" s="256">
        <f t="shared" si="76"/>
        <v>360.98824270515087</v>
      </c>
      <c r="M115" s="256">
        <f t="shared" si="76"/>
        <v>355.87069439791031</v>
      </c>
      <c r="N115" s="256">
        <f t="shared" si="76"/>
        <v>347.7340249636992</v>
      </c>
      <c r="O115" s="256">
        <f t="shared" si="76"/>
        <v>347.42075585443331</v>
      </c>
      <c r="P115" s="256">
        <f t="shared" si="76"/>
        <v>346.78295580969507</v>
      </c>
      <c r="Q115" s="256">
        <f t="shared" si="76"/>
        <v>348.60776819832762</v>
      </c>
      <c r="R115" s="256">
        <f t="shared" si="76"/>
        <v>266.93216672188987</v>
      </c>
      <c r="S115" s="256">
        <f t="shared" si="76"/>
        <v>258.91144651242467</v>
      </c>
      <c r="T115" s="256">
        <f t="shared" si="76"/>
        <v>264.6535503223156</v>
      </c>
      <c r="U115" s="256">
        <f t="shared" si="76"/>
        <v>-14.860852074491604</v>
      </c>
      <c r="V115" s="256">
        <f t="shared" si="77"/>
        <v>246.44190840820775</v>
      </c>
      <c r="W115" s="256">
        <f t="shared" si="77"/>
        <v>262.79178010965319</v>
      </c>
      <c r="X115" s="256">
        <f t="shared" si="77"/>
        <v>360.98824270515087</v>
      </c>
      <c r="Y115" s="256">
        <f t="shared" si="77"/>
        <v>355.87069439791031</v>
      </c>
      <c r="Z115" s="256">
        <f t="shared" si="77"/>
        <v>347.7340249636992</v>
      </c>
      <c r="AA115" s="256">
        <f t="shared" si="77"/>
        <v>347.42075585443331</v>
      </c>
      <c r="AB115" s="256">
        <f t="shared" si="77"/>
        <v>346.78295580969507</v>
      </c>
      <c r="AC115" s="256">
        <f t="shared" si="77"/>
        <v>348.60776819832762</v>
      </c>
      <c r="AD115" s="256">
        <f t="shared" si="77"/>
        <v>266.93216672188987</v>
      </c>
      <c r="AE115" s="256">
        <f t="shared" si="77"/>
        <v>258.91144651242467</v>
      </c>
      <c r="AF115" s="256">
        <f t="shared" si="77"/>
        <v>264.6535503223156</v>
      </c>
      <c r="AG115" s="87"/>
    </row>
    <row r="116" spans="1:33">
      <c r="A116" s="145" t="s">
        <v>406</v>
      </c>
      <c r="B116" s="125" t="str">
        <f t="shared" si="74"/>
        <v>8810-04578</v>
      </c>
      <c r="C116" s="286" t="str">
        <f t="shared" si="75"/>
        <v>8810</v>
      </c>
      <c r="D116" s="256">
        <f>SUM($F116:K116)</f>
        <v>428439.96000000008</v>
      </c>
      <c r="E116" s="257">
        <f t="shared" si="78"/>
        <v>2.6445468037423132</v>
      </c>
      <c r="F116" s="258">
        <f>'Div 91 history'!B116</f>
        <v>71406.680000000008</v>
      </c>
      <c r="G116" s="258">
        <f>'Div 91 history'!C116</f>
        <v>71406.62000000001</v>
      </c>
      <c r="H116" s="258">
        <f>'Div 91 history'!D116</f>
        <v>71406.69</v>
      </c>
      <c r="I116" s="258">
        <f>'Div 91 history'!E116</f>
        <v>71406.680000000008</v>
      </c>
      <c r="J116" s="258">
        <f>'Div 91 history'!F116</f>
        <v>71406.64</v>
      </c>
      <c r="K116" s="258">
        <f>'Div 91 history'!G116</f>
        <v>71406.650000000009</v>
      </c>
      <c r="L116" s="256">
        <f t="shared" si="76"/>
        <v>120371.54596579044</v>
      </c>
      <c r="M116" s="256">
        <f t="shared" si="76"/>
        <v>118665.09924973962</v>
      </c>
      <c r="N116" s="256">
        <f t="shared" si="76"/>
        <v>115951.92645644021</v>
      </c>
      <c r="O116" s="256">
        <f t="shared" si="76"/>
        <v>115847.46685769239</v>
      </c>
      <c r="P116" s="256">
        <f t="shared" si="76"/>
        <v>115634.79240373544</v>
      </c>
      <c r="Q116" s="256">
        <f t="shared" si="76"/>
        <v>116243.2761778085</v>
      </c>
      <c r="R116" s="256">
        <f t="shared" si="76"/>
        <v>89008.543146808515</v>
      </c>
      <c r="S116" s="256">
        <f t="shared" si="76"/>
        <v>86334.033627779776</v>
      </c>
      <c r="T116" s="256">
        <f t="shared" si="76"/>
        <v>88248.738404625299</v>
      </c>
      <c r="U116" s="256">
        <f t="shared" si="76"/>
        <v>-4955.3518008523051</v>
      </c>
      <c r="V116" s="256">
        <f t="shared" si="77"/>
        <v>82176.06557919184</v>
      </c>
      <c r="W116" s="256">
        <f t="shared" si="77"/>
        <v>87627.931042446813</v>
      </c>
      <c r="X116" s="256">
        <f t="shared" si="77"/>
        <v>120371.54596579044</v>
      </c>
      <c r="Y116" s="256">
        <f t="shared" si="77"/>
        <v>118665.09924973962</v>
      </c>
      <c r="Z116" s="256">
        <f t="shared" si="77"/>
        <v>115951.92645644021</v>
      </c>
      <c r="AA116" s="256">
        <f t="shared" si="77"/>
        <v>115847.46685769239</v>
      </c>
      <c r="AB116" s="256">
        <f t="shared" si="77"/>
        <v>115634.79240373544</v>
      </c>
      <c r="AC116" s="256">
        <f t="shared" si="77"/>
        <v>116243.2761778085</v>
      </c>
      <c r="AD116" s="256">
        <f t="shared" si="77"/>
        <v>89008.543146808515</v>
      </c>
      <c r="AE116" s="256">
        <f t="shared" si="77"/>
        <v>86334.033627779776</v>
      </c>
      <c r="AF116" s="256">
        <f t="shared" si="77"/>
        <v>88248.738404625299</v>
      </c>
      <c r="AG116" s="87"/>
    </row>
    <row r="117" spans="1:33">
      <c r="A117" s="145" t="s">
        <v>398</v>
      </c>
      <c r="B117" s="125" t="str">
        <f t="shared" si="74"/>
        <v>8250-04580</v>
      </c>
      <c r="C117" s="286" t="str">
        <f t="shared" si="75"/>
        <v>8250</v>
      </c>
      <c r="D117" s="256">
        <f>SUM($F117:K117)</f>
        <v>-340.27</v>
      </c>
      <c r="E117" s="257">
        <f t="shared" si="78"/>
        <v>-2.1003174888481382E-3</v>
      </c>
      <c r="F117" s="258">
        <f>'Div 91 history'!B117</f>
        <v>-158.97999999999999</v>
      </c>
      <c r="G117" s="258">
        <f>'Div 91 history'!C117</f>
        <v>0</v>
      </c>
      <c r="H117" s="258">
        <f>'Div 91 history'!D117</f>
        <v>0</v>
      </c>
      <c r="I117" s="258">
        <f>'Div 91 history'!E117</f>
        <v>-181.29</v>
      </c>
      <c r="J117" s="258">
        <f>'Div 91 history'!F117</f>
        <v>0</v>
      </c>
      <c r="K117" s="258">
        <f>'Div 91 history'!G117</f>
        <v>0</v>
      </c>
      <c r="L117" s="256">
        <f t="shared" si="76"/>
        <v>-95.599920104976917</v>
      </c>
      <c r="M117" s="256">
        <f t="shared" si="76"/>
        <v>-94.244648238947875</v>
      </c>
      <c r="N117" s="256">
        <f t="shared" si="76"/>
        <v>-92.089827511264133</v>
      </c>
      <c r="O117" s="256">
        <f t="shared" si="76"/>
        <v>-92.006864970454629</v>
      </c>
      <c r="P117" s="256">
        <f t="shared" si="76"/>
        <v>-91.837957438001467</v>
      </c>
      <c r="Q117" s="256">
        <f t="shared" si="76"/>
        <v>-92.321219489010517</v>
      </c>
      <c r="R117" s="256">
        <f t="shared" si="76"/>
        <v>-70.691204845982455</v>
      </c>
      <c r="S117" s="256">
        <f t="shared" si="76"/>
        <v>-68.567090759985646</v>
      </c>
      <c r="T117" s="256">
        <f t="shared" si="76"/>
        <v>-70.087762628261487</v>
      </c>
      <c r="U117" s="256">
        <f t="shared" si="76"/>
        <v>3.9355749106036084</v>
      </c>
      <c r="V117" s="256">
        <f t="shared" si="77"/>
        <v>-65.264803578619521</v>
      </c>
      <c r="W117" s="256">
        <f t="shared" si="77"/>
        <v>-69.594713097754394</v>
      </c>
      <c r="X117" s="256">
        <f t="shared" si="77"/>
        <v>-95.599920104976917</v>
      </c>
      <c r="Y117" s="256">
        <f t="shared" si="77"/>
        <v>-94.244648238947875</v>
      </c>
      <c r="Z117" s="256">
        <f t="shared" si="77"/>
        <v>-92.089827511264133</v>
      </c>
      <c r="AA117" s="256">
        <f t="shared" si="77"/>
        <v>-92.006864970454629</v>
      </c>
      <c r="AB117" s="256">
        <f t="shared" si="77"/>
        <v>-91.837957438001467</v>
      </c>
      <c r="AC117" s="256">
        <f t="shared" si="77"/>
        <v>-92.321219489010517</v>
      </c>
      <c r="AD117" s="256">
        <f t="shared" si="77"/>
        <v>-70.691204845982455</v>
      </c>
      <c r="AE117" s="256">
        <f t="shared" si="77"/>
        <v>-68.567090759985646</v>
      </c>
      <c r="AF117" s="256">
        <f t="shared" si="77"/>
        <v>-70.087762628261487</v>
      </c>
      <c r="AG117" s="87"/>
    </row>
    <row r="118" spans="1:33">
      <c r="A118" s="145" t="s">
        <v>400</v>
      </c>
      <c r="B118" s="125" t="str">
        <f t="shared" si="74"/>
        <v>8810-04580</v>
      </c>
      <c r="C118" s="286" t="str">
        <f t="shared" si="75"/>
        <v>8810</v>
      </c>
      <c r="D118" s="256">
        <f>SUM($F118:K118)</f>
        <v>-281767.33</v>
      </c>
      <c r="E118" s="257">
        <f t="shared" si="78"/>
        <v>-1.7392096011550966</v>
      </c>
      <c r="F118" s="258">
        <f>'Div 91 history'!B118</f>
        <v>-46146.66</v>
      </c>
      <c r="G118" s="258">
        <f>'Div 91 history'!C118</f>
        <v>-46593.69</v>
      </c>
      <c r="H118" s="258">
        <f>'Div 91 history'!D118</f>
        <v>-46574.920000000006</v>
      </c>
      <c r="I118" s="258">
        <f>'Div 91 history'!E118</f>
        <v>-47807.579999999994</v>
      </c>
      <c r="J118" s="258">
        <f>'Div 91 history'!F118</f>
        <v>-47300.929999999993</v>
      </c>
      <c r="K118" s="258">
        <f>'Div 91 history'!G118</f>
        <v>-47343.549999999996</v>
      </c>
      <c r="L118" s="256">
        <f t="shared" si="76"/>
        <v>-79163.412102720395</v>
      </c>
      <c r="M118" s="256">
        <f t="shared" si="76"/>
        <v>-78041.152323383038</v>
      </c>
      <c r="N118" s="256">
        <f t="shared" si="76"/>
        <v>-76256.810233077966</v>
      </c>
      <c r="O118" s="256">
        <f t="shared" si="76"/>
        <v>-76188.111453832345</v>
      </c>
      <c r="P118" s="256">
        <f t="shared" si="76"/>
        <v>-76048.244217707455</v>
      </c>
      <c r="Q118" s="256">
        <f t="shared" si="76"/>
        <v>-76448.418954837223</v>
      </c>
      <c r="R118" s="256">
        <f t="shared" si="76"/>
        <v>-58537.255837821547</v>
      </c>
      <c r="S118" s="256">
        <f t="shared" si="76"/>
        <v>-56778.34099188535</v>
      </c>
      <c r="T118" s="256">
        <f t="shared" si="76"/>
        <v>-58037.563527313672</v>
      </c>
      <c r="U118" s="256">
        <f t="shared" si="76"/>
        <v>3258.9309506443929</v>
      </c>
      <c r="V118" s="256">
        <f t="shared" si="77"/>
        <v>-54043.816520181237</v>
      </c>
      <c r="W118" s="256">
        <f t="shared" si="77"/>
        <v>-57629.284073442519</v>
      </c>
      <c r="X118" s="256">
        <f t="shared" si="77"/>
        <v>-79163.412102720395</v>
      </c>
      <c r="Y118" s="256">
        <f t="shared" si="77"/>
        <v>-78041.152323383038</v>
      </c>
      <c r="Z118" s="256">
        <f t="shared" si="77"/>
        <v>-76256.810233077966</v>
      </c>
      <c r="AA118" s="256">
        <f t="shared" si="77"/>
        <v>-76188.111453832345</v>
      </c>
      <c r="AB118" s="256">
        <f t="shared" si="77"/>
        <v>-76048.244217707455</v>
      </c>
      <c r="AC118" s="256">
        <f t="shared" si="77"/>
        <v>-76448.418954837223</v>
      </c>
      <c r="AD118" s="256">
        <f t="shared" si="77"/>
        <v>-58537.255837821547</v>
      </c>
      <c r="AE118" s="256">
        <f t="shared" si="77"/>
        <v>-56778.34099188535</v>
      </c>
      <c r="AF118" s="256">
        <f t="shared" si="77"/>
        <v>-58037.563527313672</v>
      </c>
      <c r="AG118" s="87"/>
    </row>
    <row r="119" spans="1:33">
      <c r="A119" s="145" t="s">
        <v>1086</v>
      </c>
      <c r="B119" s="125" t="str">
        <f t="shared" si="74"/>
        <v>8700-04580</v>
      </c>
      <c r="C119" s="286" t="str">
        <f t="shared" si="75"/>
        <v>8700</v>
      </c>
      <c r="D119" s="256">
        <f>SUM($F119:K119)</f>
        <v>0</v>
      </c>
      <c r="E119" s="257">
        <f t="shared" si="78"/>
        <v>0</v>
      </c>
      <c r="F119" s="258">
        <f>'Div 91 history'!B119</f>
        <v>0</v>
      </c>
      <c r="G119" s="258">
        <f>'Div 91 history'!C119</f>
        <v>0</v>
      </c>
      <c r="H119" s="258">
        <f>'Div 91 history'!D119</f>
        <v>0</v>
      </c>
      <c r="I119" s="258">
        <f>'Div 91 history'!E119</f>
        <v>0</v>
      </c>
      <c r="J119" s="258">
        <f>'Div 91 history'!F119</f>
        <v>0</v>
      </c>
      <c r="K119" s="258">
        <f>'Div 91 history'!G119</f>
        <v>0</v>
      </c>
      <c r="L119" s="256">
        <f t="shared" si="76"/>
        <v>0</v>
      </c>
      <c r="M119" s="256">
        <f t="shared" si="76"/>
        <v>0</v>
      </c>
      <c r="N119" s="256">
        <f t="shared" si="76"/>
        <v>0</v>
      </c>
      <c r="O119" s="256">
        <f t="shared" si="76"/>
        <v>0</v>
      </c>
      <c r="P119" s="256">
        <f t="shared" si="76"/>
        <v>0</v>
      </c>
      <c r="Q119" s="256">
        <f t="shared" si="76"/>
        <v>0</v>
      </c>
      <c r="R119" s="256">
        <f t="shared" si="76"/>
        <v>0</v>
      </c>
      <c r="S119" s="256">
        <f t="shared" si="76"/>
        <v>0</v>
      </c>
      <c r="T119" s="256">
        <f t="shared" si="76"/>
        <v>0</v>
      </c>
      <c r="U119" s="256">
        <f t="shared" si="76"/>
        <v>0</v>
      </c>
      <c r="V119" s="256">
        <f t="shared" si="77"/>
        <v>0</v>
      </c>
      <c r="W119" s="256">
        <f t="shared" si="77"/>
        <v>0</v>
      </c>
      <c r="X119" s="256">
        <f t="shared" si="77"/>
        <v>0</v>
      </c>
      <c r="Y119" s="256">
        <f t="shared" si="77"/>
        <v>0</v>
      </c>
      <c r="Z119" s="256">
        <f t="shared" si="77"/>
        <v>0</v>
      </c>
      <c r="AA119" s="256">
        <f t="shared" si="77"/>
        <v>0</v>
      </c>
      <c r="AB119" s="256">
        <f t="shared" si="77"/>
        <v>0</v>
      </c>
      <c r="AC119" s="256">
        <f t="shared" si="77"/>
        <v>0</v>
      </c>
      <c r="AD119" s="256">
        <f t="shared" si="77"/>
        <v>0</v>
      </c>
      <c r="AE119" s="256">
        <f t="shared" si="77"/>
        <v>0</v>
      </c>
      <c r="AF119" s="256">
        <f t="shared" si="77"/>
        <v>0</v>
      </c>
      <c r="AG119" s="87"/>
    </row>
    <row r="120" spans="1:33">
      <c r="A120" s="145" t="s">
        <v>409</v>
      </c>
      <c r="B120" s="125" t="str">
        <f t="shared" si="74"/>
        <v>8250-04581</v>
      </c>
      <c r="C120" s="286" t="str">
        <f t="shared" si="75"/>
        <v>8250</v>
      </c>
      <c r="D120" s="256">
        <f>SUM($F120:K120)</f>
        <v>1924</v>
      </c>
      <c r="E120" s="257">
        <f t="shared" si="78"/>
        <v>1.1875895167201981E-2</v>
      </c>
      <c r="F120" s="258">
        <f>'Div 91 history'!B120</f>
        <v>788</v>
      </c>
      <c r="G120" s="258">
        <f>'Div 91 history'!C120</f>
        <v>0</v>
      </c>
      <c r="H120" s="258">
        <f>'Div 91 history'!D120</f>
        <v>0</v>
      </c>
      <c r="I120" s="258">
        <f>'Div 91 history'!E120</f>
        <v>1136</v>
      </c>
      <c r="J120" s="258">
        <f>'Div 91 history'!F120</f>
        <v>0</v>
      </c>
      <c r="K120" s="258">
        <f>'Div 91 history'!G120</f>
        <v>0</v>
      </c>
      <c r="L120" s="256">
        <f t="shared" si="76"/>
        <v>540.55381397706401</v>
      </c>
      <c r="M120" s="256">
        <f t="shared" si="76"/>
        <v>532.89065510252362</v>
      </c>
      <c r="N120" s="256">
        <f t="shared" si="76"/>
        <v>520.70658045573271</v>
      </c>
      <c r="O120" s="256">
        <f t="shared" si="76"/>
        <v>520.2374825966283</v>
      </c>
      <c r="P120" s="256">
        <f t="shared" si="76"/>
        <v>519.28242310728194</v>
      </c>
      <c r="Q120" s="256">
        <f t="shared" si="76"/>
        <v>522.01494782630334</v>
      </c>
      <c r="R120" s="256">
        <f t="shared" si="76"/>
        <v>399.71163524163234</v>
      </c>
      <c r="S120" s="256">
        <f t="shared" si="76"/>
        <v>387.70118618218584</v>
      </c>
      <c r="T120" s="256">
        <f t="shared" si="76"/>
        <v>396.29957180114349</v>
      </c>
      <c r="U120" s="256">
        <f t="shared" si="76"/>
        <v>-22.253052364302885</v>
      </c>
      <c r="V120" s="256">
        <f t="shared" si="77"/>
        <v>369.02895372869767</v>
      </c>
      <c r="W120" s="256">
        <f t="shared" si="77"/>
        <v>393.51170541064289</v>
      </c>
      <c r="X120" s="256">
        <f t="shared" si="77"/>
        <v>540.55381397706401</v>
      </c>
      <c r="Y120" s="256">
        <f t="shared" si="77"/>
        <v>532.89065510252362</v>
      </c>
      <c r="Z120" s="256">
        <f t="shared" si="77"/>
        <v>520.70658045573271</v>
      </c>
      <c r="AA120" s="256">
        <f t="shared" si="77"/>
        <v>520.2374825966283</v>
      </c>
      <c r="AB120" s="256">
        <f t="shared" si="77"/>
        <v>519.28242310728194</v>
      </c>
      <c r="AC120" s="256">
        <f t="shared" si="77"/>
        <v>522.01494782630334</v>
      </c>
      <c r="AD120" s="256">
        <f t="shared" si="77"/>
        <v>399.71163524163234</v>
      </c>
      <c r="AE120" s="256">
        <f t="shared" si="77"/>
        <v>387.70118618218584</v>
      </c>
      <c r="AF120" s="256">
        <f t="shared" si="77"/>
        <v>396.29957180114349</v>
      </c>
      <c r="AG120" s="87"/>
    </row>
    <row r="121" spans="1:33">
      <c r="A121" s="145" t="s">
        <v>597</v>
      </c>
      <c r="B121" s="125" t="str">
        <f t="shared" si="74"/>
        <v>8810-04581</v>
      </c>
      <c r="C121" s="286" t="str">
        <f t="shared" si="75"/>
        <v>8810</v>
      </c>
      <c r="D121" s="256">
        <f>SUM($F121:K121)</f>
        <v>0</v>
      </c>
      <c r="E121" s="257">
        <f t="shared" si="78"/>
        <v>0</v>
      </c>
      <c r="F121" s="258">
        <f>'Div 91 history'!B121</f>
        <v>0</v>
      </c>
      <c r="G121" s="258">
        <f>'Div 91 history'!C121</f>
        <v>0</v>
      </c>
      <c r="H121" s="258">
        <f>'Div 91 history'!D121</f>
        <v>0</v>
      </c>
      <c r="I121" s="258">
        <f>'Div 91 history'!E121</f>
        <v>0</v>
      </c>
      <c r="J121" s="258">
        <f>'Div 91 history'!F121</f>
        <v>0</v>
      </c>
      <c r="K121" s="258">
        <f>'Div 91 history'!G121</f>
        <v>0</v>
      </c>
      <c r="L121" s="256">
        <f t="shared" si="76"/>
        <v>0</v>
      </c>
      <c r="M121" s="256">
        <f t="shared" si="76"/>
        <v>0</v>
      </c>
      <c r="N121" s="256">
        <f t="shared" si="76"/>
        <v>0</v>
      </c>
      <c r="O121" s="256">
        <f t="shared" si="76"/>
        <v>0</v>
      </c>
      <c r="P121" s="256">
        <f t="shared" si="76"/>
        <v>0</v>
      </c>
      <c r="Q121" s="256">
        <f t="shared" si="76"/>
        <v>0</v>
      </c>
      <c r="R121" s="256">
        <f t="shared" si="76"/>
        <v>0</v>
      </c>
      <c r="S121" s="256">
        <f t="shared" si="76"/>
        <v>0</v>
      </c>
      <c r="T121" s="256">
        <f t="shared" si="76"/>
        <v>0</v>
      </c>
      <c r="U121" s="256">
        <f t="shared" si="76"/>
        <v>0</v>
      </c>
      <c r="V121" s="256">
        <f t="shared" si="77"/>
        <v>0</v>
      </c>
      <c r="W121" s="256">
        <f t="shared" si="77"/>
        <v>0</v>
      </c>
      <c r="X121" s="256">
        <f t="shared" si="77"/>
        <v>0</v>
      </c>
      <c r="Y121" s="256">
        <f t="shared" si="77"/>
        <v>0</v>
      </c>
      <c r="Z121" s="256">
        <f t="shared" si="77"/>
        <v>0</v>
      </c>
      <c r="AA121" s="256">
        <f t="shared" si="77"/>
        <v>0</v>
      </c>
      <c r="AB121" s="256">
        <f t="shared" si="77"/>
        <v>0</v>
      </c>
      <c r="AC121" s="256">
        <f t="shared" si="77"/>
        <v>0</v>
      </c>
      <c r="AD121" s="256">
        <f t="shared" si="77"/>
        <v>0</v>
      </c>
      <c r="AE121" s="256">
        <f t="shared" si="77"/>
        <v>0</v>
      </c>
      <c r="AF121" s="256">
        <f t="shared" si="77"/>
        <v>0</v>
      </c>
      <c r="AG121" s="87"/>
    </row>
    <row r="122" spans="1:33">
      <c r="A122" s="145" t="s">
        <v>1087</v>
      </c>
      <c r="B122" s="125" t="str">
        <f t="shared" si="74"/>
        <v>8700-04581</v>
      </c>
      <c r="C122" s="286" t="str">
        <f t="shared" si="75"/>
        <v>8700</v>
      </c>
      <c r="D122" s="256">
        <f>SUM($F122:K122)</f>
        <v>0</v>
      </c>
      <c r="E122" s="257">
        <f t="shared" si="78"/>
        <v>0</v>
      </c>
      <c r="F122" s="258">
        <f>'Div 91 history'!B122</f>
        <v>0</v>
      </c>
      <c r="G122" s="258">
        <f>'Div 91 history'!C122</f>
        <v>0</v>
      </c>
      <c r="H122" s="258">
        <f>'Div 91 history'!D122</f>
        <v>0</v>
      </c>
      <c r="I122" s="258">
        <f>'Div 91 history'!E122</f>
        <v>0</v>
      </c>
      <c r="J122" s="258">
        <f>'Div 91 history'!F122</f>
        <v>0</v>
      </c>
      <c r="K122" s="258">
        <f>'Div 91 history'!G122</f>
        <v>0</v>
      </c>
      <c r="L122" s="256">
        <f t="shared" si="76"/>
        <v>0</v>
      </c>
      <c r="M122" s="256">
        <f t="shared" si="76"/>
        <v>0</v>
      </c>
      <c r="N122" s="256">
        <f t="shared" si="76"/>
        <v>0</v>
      </c>
      <c r="O122" s="256">
        <f t="shared" si="76"/>
        <v>0</v>
      </c>
      <c r="P122" s="256">
        <f t="shared" si="76"/>
        <v>0</v>
      </c>
      <c r="Q122" s="256">
        <f t="shared" si="76"/>
        <v>0</v>
      </c>
      <c r="R122" s="256">
        <f t="shared" si="76"/>
        <v>0</v>
      </c>
      <c r="S122" s="256">
        <f t="shared" si="76"/>
        <v>0</v>
      </c>
      <c r="T122" s="256">
        <f t="shared" si="76"/>
        <v>0</v>
      </c>
      <c r="U122" s="256">
        <f t="shared" si="76"/>
        <v>0</v>
      </c>
      <c r="V122" s="256">
        <f t="shared" si="77"/>
        <v>0</v>
      </c>
      <c r="W122" s="256">
        <f t="shared" si="77"/>
        <v>0</v>
      </c>
      <c r="X122" s="256">
        <f t="shared" si="77"/>
        <v>0</v>
      </c>
      <c r="Y122" s="256">
        <f t="shared" si="77"/>
        <v>0</v>
      </c>
      <c r="Z122" s="256">
        <f t="shared" si="77"/>
        <v>0</v>
      </c>
      <c r="AA122" s="256">
        <f t="shared" si="77"/>
        <v>0</v>
      </c>
      <c r="AB122" s="256">
        <f t="shared" si="77"/>
        <v>0</v>
      </c>
      <c r="AC122" s="256">
        <f t="shared" si="77"/>
        <v>0</v>
      </c>
      <c r="AD122" s="256">
        <f t="shared" si="77"/>
        <v>0</v>
      </c>
      <c r="AE122" s="256">
        <f t="shared" si="77"/>
        <v>0</v>
      </c>
      <c r="AF122" s="256">
        <f t="shared" si="77"/>
        <v>0</v>
      </c>
      <c r="AG122" s="87"/>
    </row>
    <row r="123" spans="1:33">
      <c r="A123" s="145" t="s">
        <v>411</v>
      </c>
      <c r="B123" s="125" t="str">
        <f t="shared" si="74"/>
        <v>9110-04582</v>
      </c>
      <c r="C123" s="286" t="str">
        <f t="shared" si="75"/>
        <v>9110</v>
      </c>
      <c r="D123" s="256">
        <f>SUM($F123:K123)</f>
        <v>356.1</v>
      </c>
      <c r="E123" s="257">
        <f t="shared" si="78"/>
        <v>2.1980282063620714E-3</v>
      </c>
      <c r="F123" s="258">
        <f>'Div 91 history'!B123</f>
        <v>144.1</v>
      </c>
      <c r="G123" s="258">
        <f>'Div 91 history'!C123</f>
        <v>106</v>
      </c>
      <c r="H123" s="258">
        <f>'Div 91 history'!D123</f>
        <v>0</v>
      </c>
      <c r="I123" s="258">
        <f>'Div 91 history'!E123</f>
        <v>106</v>
      </c>
      <c r="J123" s="258">
        <f>'Div 91 history'!F123</f>
        <v>0</v>
      </c>
      <c r="K123" s="258">
        <f>'Div 91 history'!G123</f>
        <v>0</v>
      </c>
      <c r="L123" s="256">
        <f t="shared" si="76"/>
        <v>100.04740808587968</v>
      </c>
      <c r="M123" s="256">
        <f t="shared" si="76"/>
        <v>98.629086425160423</v>
      </c>
      <c r="N123" s="256">
        <f t="shared" si="76"/>
        <v>96.374019386843258</v>
      </c>
      <c r="O123" s="256">
        <f t="shared" si="76"/>
        <v>96.287197272691955</v>
      </c>
      <c r="P123" s="256">
        <f t="shared" si="76"/>
        <v>96.110431844336333</v>
      </c>
      <c r="Q123" s="256">
        <f t="shared" si="76"/>
        <v>96.616176154338163</v>
      </c>
      <c r="R123" s="256">
        <f t="shared" si="76"/>
        <v>73.979892572528726</v>
      </c>
      <c r="S123" s="256">
        <f t="shared" si="76"/>
        <v>71.756960706588558</v>
      </c>
      <c r="T123" s="256">
        <f t="shared" si="76"/>
        <v>73.348377088558834</v>
      </c>
      <c r="U123" s="256">
        <f t="shared" si="76"/>
        <v>-4.1186652530812147</v>
      </c>
      <c r="V123" s="256">
        <f t="shared" si="77"/>
        <v>68.301044918289634</v>
      </c>
      <c r="W123" s="256">
        <f t="shared" si="77"/>
        <v>72.832389967115361</v>
      </c>
      <c r="X123" s="256">
        <f t="shared" si="77"/>
        <v>100.04740808587968</v>
      </c>
      <c r="Y123" s="256">
        <f t="shared" si="77"/>
        <v>98.629086425160423</v>
      </c>
      <c r="Z123" s="256">
        <f t="shared" si="77"/>
        <v>96.374019386843258</v>
      </c>
      <c r="AA123" s="256">
        <f t="shared" si="77"/>
        <v>96.287197272691955</v>
      </c>
      <c r="AB123" s="256">
        <f t="shared" si="77"/>
        <v>96.110431844336333</v>
      </c>
      <c r="AC123" s="256">
        <f t="shared" si="77"/>
        <v>96.616176154338163</v>
      </c>
      <c r="AD123" s="256">
        <f t="shared" si="77"/>
        <v>73.979892572528726</v>
      </c>
      <c r="AE123" s="256">
        <f t="shared" si="77"/>
        <v>71.756960706588558</v>
      </c>
      <c r="AF123" s="256">
        <f t="shared" si="77"/>
        <v>73.348377088558834</v>
      </c>
      <c r="AG123" s="87"/>
    </row>
    <row r="124" spans="1:33">
      <c r="A124" s="145" t="s">
        <v>405</v>
      </c>
      <c r="B124" s="125" t="str">
        <f t="shared" si="74"/>
        <v>8810-04582</v>
      </c>
      <c r="C124" s="286" t="str">
        <f t="shared" si="75"/>
        <v>8810</v>
      </c>
      <c r="D124" s="256">
        <f>SUM($F124:K124)</f>
        <v>14404.550000000001</v>
      </c>
      <c r="E124" s="257">
        <f t="shared" si="78"/>
        <v>8.8912123560664927E-2</v>
      </c>
      <c r="F124" s="258">
        <f>'Div 91 history'!B124</f>
        <v>5202.1000000000004</v>
      </c>
      <c r="G124" s="258">
        <f>'Div 91 history'!C124</f>
        <v>3906.3</v>
      </c>
      <c r="H124" s="258">
        <f>'Div 91 history'!D124</f>
        <v>2750.5</v>
      </c>
      <c r="I124" s="258">
        <f>'Div 91 history'!E124</f>
        <v>323.14999999999998</v>
      </c>
      <c r="J124" s="258">
        <f>'Div 91 history'!F124</f>
        <v>2093.5</v>
      </c>
      <c r="K124" s="258">
        <f>'Div 91 history'!G124</f>
        <v>129</v>
      </c>
      <c r="L124" s="256">
        <f t="shared" si="76"/>
        <v>4047.0033477771931</v>
      </c>
      <c r="M124" s="256">
        <f t="shared" si="76"/>
        <v>3989.6310218072026</v>
      </c>
      <c r="N124" s="256">
        <f t="shared" si="76"/>
        <v>3898.4116286401386</v>
      </c>
      <c r="O124" s="256">
        <f t="shared" si="76"/>
        <v>3894.8995997594925</v>
      </c>
      <c r="P124" s="256">
        <f t="shared" si="76"/>
        <v>3887.7492867827436</v>
      </c>
      <c r="Q124" s="256">
        <f t="shared" si="76"/>
        <v>3908.2070772928168</v>
      </c>
      <c r="R124" s="256">
        <f t="shared" si="76"/>
        <v>2992.5500184094885</v>
      </c>
      <c r="S124" s="256">
        <f t="shared" si="76"/>
        <v>2902.6305204888808</v>
      </c>
      <c r="T124" s="256">
        <f t="shared" si="76"/>
        <v>2967.0046761892736</v>
      </c>
      <c r="U124" s="256">
        <f t="shared" si="76"/>
        <v>-166.60353712797254</v>
      </c>
      <c r="V124" s="256">
        <f t="shared" si="77"/>
        <v>2762.8357668569192</v>
      </c>
      <c r="W124" s="256">
        <f t="shared" si="77"/>
        <v>2946.1325551834084</v>
      </c>
      <c r="X124" s="256">
        <f t="shared" si="77"/>
        <v>4047.0033477771931</v>
      </c>
      <c r="Y124" s="256">
        <f t="shared" si="77"/>
        <v>3989.6310218072026</v>
      </c>
      <c r="Z124" s="256">
        <f t="shared" si="77"/>
        <v>3898.4116286401386</v>
      </c>
      <c r="AA124" s="256">
        <f t="shared" si="77"/>
        <v>3894.8995997594925</v>
      </c>
      <c r="AB124" s="256">
        <f t="shared" si="77"/>
        <v>3887.7492867827436</v>
      </c>
      <c r="AC124" s="256">
        <f t="shared" si="77"/>
        <v>3908.2070772928168</v>
      </c>
      <c r="AD124" s="256">
        <f t="shared" si="77"/>
        <v>2992.5500184094885</v>
      </c>
      <c r="AE124" s="256">
        <f t="shared" si="77"/>
        <v>2902.6305204888808</v>
      </c>
      <c r="AF124" s="256">
        <f t="shared" si="77"/>
        <v>2967.0046761892736</v>
      </c>
      <c r="AG124" s="87"/>
    </row>
    <row r="125" spans="1:33">
      <c r="A125" s="145" t="s">
        <v>414</v>
      </c>
      <c r="B125" s="125" t="str">
        <f t="shared" si="74"/>
        <v>9030-04582</v>
      </c>
      <c r="C125" s="286" t="str">
        <f t="shared" si="75"/>
        <v>9030</v>
      </c>
      <c r="D125" s="256">
        <f>SUM($F125:K125)</f>
        <v>318</v>
      </c>
      <c r="E125" s="257">
        <f t="shared" si="78"/>
        <v>1.9628558540385811E-3</v>
      </c>
      <c r="F125" s="258">
        <f>'Div 91 history'!B125</f>
        <v>0</v>
      </c>
      <c r="G125" s="258">
        <f>'Div 91 history'!C125</f>
        <v>0</v>
      </c>
      <c r="H125" s="258">
        <f>'Div 91 history'!D125</f>
        <v>106</v>
      </c>
      <c r="I125" s="258">
        <f>'Div 91 history'!E125</f>
        <v>0</v>
      </c>
      <c r="J125" s="258">
        <f>'Div 91 history'!F125</f>
        <v>106</v>
      </c>
      <c r="K125" s="258">
        <f>'Div 91 history'!G125</f>
        <v>106</v>
      </c>
      <c r="L125" s="256">
        <f t="shared" si="76"/>
        <v>89.343093994130129</v>
      </c>
      <c r="M125" s="256">
        <f t="shared" si="76"/>
        <v>88.076521997194646</v>
      </c>
      <c r="N125" s="256">
        <f t="shared" si="76"/>
        <v>86.062730033743776</v>
      </c>
      <c r="O125" s="256">
        <f t="shared" si="76"/>
        <v>85.985197227509246</v>
      </c>
      <c r="P125" s="256">
        <f t="shared" si="76"/>
        <v>85.827344359727476</v>
      </c>
      <c r="Q125" s="256">
        <f t="shared" si="76"/>
        <v>86.278977863183201</v>
      </c>
      <c r="R125" s="256">
        <f t="shared" si="76"/>
        <v>66.064604993159605</v>
      </c>
      <c r="S125" s="256">
        <f t="shared" si="76"/>
        <v>64.079509982294752</v>
      </c>
      <c r="T125" s="256">
        <f t="shared" si="76"/>
        <v>65.500656877735778</v>
      </c>
      <c r="U125" s="256">
        <f t="shared" si="76"/>
        <v>-3.6779992992974622</v>
      </c>
      <c r="V125" s="256">
        <f t="shared" si="77"/>
        <v>60.993350980106996</v>
      </c>
      <c r="W125" s="256">
        <f t="shared" si="77"/>
        <v>65.039876466000237</v>
      </c>
      <c r="X125" s="256">
        <f t="shared" si="77"/>
        <v>89.343093994130129</v>
      </c>
      <c r="Y125" s="256">
        <f t="shared" si="77"/>
        <v>88.076521997194646</v>
      </c>
      <c r="Z125" s="256">
        <f t="shared" si="77"/>
        <v>86.062730033743776</v>
      </c>
      <c r="AA125" s="256">
        <f t="shared" si="77"/>
        <v>85.985197227509246</v>
      </c>
      <c r="AB125" s="256">
        <f t="shared" si="77"/>
        <v>85.827344359727476</v>
      </c>
      <c r="AC125" s="256">
        <f t="shared" si="77"/>
        <v>86.278977863183201</v>
      </c>
      <c r="AD125" s="256">
        <f t="shared" si="77"/>
        <v>66.064604993159605</v>
      </c>
      <c r="AE125" s="256">
        <f t="shared" si="77"/>
        <v>64.079509982294752</v>
      </c>
      <c r="AF125" s="256">
        <f t="shared" si="77"/>
        <v>65.500656877735778</v>
      </c>
      <c r="AG125" s="87"/>
    </row>
    <row r="126" spans="1:33">
      <c r="A126" s="145" t="s">
        <v>416</v>
      </c>
      <c r="B126" s="125" t="str">
        <f t="shared" si="74"/>
        <v>8700-04582</v>
      </c>
      <c r="C126" s="286" t="str">
        <f t="shared" si="75"/>
        <v>8700</v>
      </c>
      <c r="D126" s="256">
        <f>SUM($F126:K126)</f>
        <v>109.76</v>
      </c>
      <c r="E126" s="257">
        <f t="shared" si="78"/>
        <v>6.7749389477759331E-4</v>
      </c>
      <c r="F126" s="258">
        <f>'Div 91 history'!B126</f>
        <v>54.88</v>
      </c>
      <c r="G126" s="258">
        <f>'Div 91 history'!C126</f>
        <v>54.88</v>
      </c>
      <c r="H126" s="258">
        <f>'Div 91 history'!D126</f>
        <v>0</v>
      </c>
      <c r="I126" s="258">
        <f>'Div 91 history'!E126</f>
        <v>0</v>
      </c>
      <c r="J126" s="258">
        <f>'Div 91 history'!F126</f>
        <v>0</v>
      </c>
      <c r="K126" s="258">
        <f>'Div 91 history'!G126</f>
        <v>0</v>
      </c>
      <c r="L126" s="256">
        <f t="shared" si="76"/>
        <v>30.837415084263284</v>
      </c>
      <c r="M126" s="256">
        <f t="shared" si="76"/>
        <v>30.400248598780145</v>
      </c>
      <c r="N126" s="256">
        <f t="shared" si="76"/>
        <v>29.705173737433075</v>
      </c>
      <c r="O126" s="256">
        <f t="shared" si="76"/>
        <v>29.678412728589358</v>
      </c>
      <c r="P126" s="256">
        <f t="shared" si="76"/>
        <v>29.623928669571345</v>
      </c>
      <c r="Q126" s="256">
        <f t="shared" si="76"/>
        <v>29.779813239820719</v>
      </c>
      <c r="R126" s="256">
        <f t="shared" si="76"/>
        <v>22.802676239148425</v>
      </c>
      <c r="S126" s="256">
        <f t="shared" si="76"/>
        <v>22.117506338542995</v>
      </c>
      <c r="T126" s="256">
        <f t="shared" si="76"/>
        <v>22.608025468239873</v>
      </c>
      <c r="U126" s="256">
        <f t="shared" si="76"/>
        <v>-1.2694880600342437</v>
      </c>
      <c r="V126" s="256">
        <f t="shared" si="77"/>
        <v>21.052296237662091</v>
      </c>
      <c r="W126" s="256">
        <f t="shared" si="77"/>
        <v>22.448983776440837</v>
      </c>
      <c r="X126" s="256">
        <f t="shared" si="77"/>
        <v>30.837415084263284</v>
      </c>
      <c r="Y126" s="256">
        <f t="shared" si="77"/>
        <v>30.400248598780145</v>
      </c>
      <c r="Z126" s="256">
        <f t="shared" si="77"/>
        <v>29.705173737433075</v>
      </c>
      <c r="AA126" s="256">
        <f t="shared" si="77"/>
        <v>29.678412728589358</v>
      </c>
      <c r="AB126" s="256">
        <f t="shared" si="77"/>
        <v>29.623928669571345</v>
      </c>
      <c r="AC126" s="256">
        <f t="shared" si="77"/>
        <v>29.779813239820719</v>
      </c>
      <c r="AD126" s="256">
        <f t="shared" si="77"/>
        <v>22.802676239148425</v>
      </c>
      <c r="AE126" s="256">
        <f t="shared" si="77"/>
        <v>22.117506338542995</v>
      </c>
      <c r="AF126" s="256">
        <f t="shared" si="77"/>
        <v>22.608025468239873</v>
      </c>
      <c r="AG126" s="87"/>
    </row>
    <row r="127" spans="1:33">
      <c r="A127" s="145" t="s">
        <v>415</v>
      </c>
      <c r="B127" s="125" t="str">
        <f t="shared" si="74"/>
        <v>8170-04590</v>
      </c>
      <c r="C127" s="286" t="str">
        <f t="shared" si="75"/>
        <v>8170</v>
      </c>
      <c r="D127" s="256">
        <f>SUM($F127:K127)</f>
        <v>259.33</v>
      </c>
      <c r="E127" s="257">
        <f t="shared" si="78"/>
        <v>1.6007151214711484E-3</v>
      </c>
      <c r="F127" s="258">
        <f>'Div 91 history'!B127</f>
        <v>42.91</v>
      </c>
      <c r="G127" s="258">
        <f>'Div 91 history'!C127</f>
        <v>41.39</v>
      </c>
      <c r="H127" s="258">
        <f>'Div 91 history'!D127</f>
        <v>39.950000000000003</v>
      </c>
      <c r="I127" s="258">
        <f>'Div 91 history'!E127</f>
        <v>44.34</v>
      </c>
      <c r="J127" s="258">
        <f>'Div 91 history'!F127</f>
        <v>90.28</v>
      </c>
      <c r="K127" s="258">
        <f>'Div 91 history'!G127</f>
        <v>0.46</v>
      </c>
      <c r="L127" s="256">
        <f t="shared" si="76"/>
        <v>72.859574105338893</v>
      </c>
      <c r="M127" s="256">
        <f t="shared" si="76"/>
        <v>71.826680658907193</v>
      </c>
      <c r="N127" s="256">
        <f t="shared" si="76"/>
        <v>70.184426980033876</v>
      </c>
      <c r="O127" s="256">
        <f t="shared" si="76"/>
        <v>70.121198732735763</v>
      </c>
      <c r="P127" s="256">
        <f t="shared" si="76"/>
        <v>69.992469222667054</v>
      </c>
      <c r="Q127" s="256">
        <f t="shared" si="76"/>
        <v>70.360777764966343</v>
      </c>
      <c r="R127" s="256">
        <f t="shared" si="76"/>
        <v>53.875893122251824</v>
      </c>
      <c r="S127" s="256">
        <f t="shared" si="76"/>
        <v>52.257041898454396</v>
      </c>
      <c r="T127" s="256">
        <f t="shared" si="76"/>
        <v>53.415991660701941</v>
      </c>
      <c r="U127" s="256">
        <f t="shared" si="76"/>
        <v>-2.9994199946126128</v>
      </c>
      <c r="V127" s="256">
        <f t="shared" si="77"/>
        <v>49.740269527267756</v>
      </c>
      <c r="W127" s="256">
        <f t="shared" si="77"/>
        <v>53.040223785936604</v>
      </c>
      <c r="X127" s="256">
        <f t="shared" si="77"/>
        <v>72.859574105338893</v>
      </c>
      <c r="Y127" s="256">
        <f t="shared" si="77"/>
        <v>71.826680658907193</v>
      </c>
      <c r="Z127" s="256">
        <f t="shared" si="77"/>
        <v>70.184426980033876</v>
      </c>
      <c r="AA127" s="256">
        <f t="shared" si="77"/>
        <v>70.121198732735763</v>
      </c>
      <c r="AB127" s="256">
        <f t="shared" si="77"/>
        <v>69.992469222667054</v>
      </c>
      <c r="AC127" s="256">
        <f t="shared" si="77"/>
        <v>70.360777764966343</v>
      </c>
      <c r="AD127" s="256">
        <f t="shared" si="77"/>
        <v>53.875893122251824</v>
      </c>
      <c r="AE127" s="256">
        <f t="shared" si="77"/>
        <v>52.257041898454396</v>
      </c>
      <c r="AF127" s="256">
        <f t="shared" si="77"/>
        <v>53.415991660701941</v>
      </c>
      <c r="AG127" s="87"/>
    </row>
    <row r="128" spans="1:33">
      <c r="A128" s="145" t="s">
        <v>417</v>
      </c>
      <c r="B128" s="125" t="str">
        <f t="shared" si="74"/>
        <v>8180-04590</v>
      </c>
      <c r="C128" s="286" t="str">
        <f t="shared" si="75"/>
        <v>8180</v>
      </c>
      <c r="D128" s="256">
        <f>SUM($F128:K128)</f>
        <v>1815.46</v>
      </c>
      <c r="E128" s="257">
        <f t="shared" si="78"/>
        <v>1.1205931725700889E-2</v>
      </c>
      <c r="F128" s="258">
        <f>'Div 91 history'!B128</f>
        <v>300.38</v>
      </c>
      <c r="G128" s="258">
        <f>'Div 91 history'!C128</f>
        <v>289.77</v>
      </c>
      <c r="H128" s="258">
        <f>'Div 91 history'!D128</f>
        <v>279.66000000000003</v>
      </c>
      <c r="I128" s="258">
        <f>'Div 91 history'!E128</f>
        <v>310.39999999999998</v>
      </c>
      <c r="J128" s="258">
        <f>'Div 91 history'!F128</f>
        <v>632</v>
      </c>
      <c r="K128" s="258">
        <f>'Div 91 history'!G128</f>
        <v>3.25</v>
      </c>
      <c r="L128" s="256">
        <f t="shared" si="76"/>
        <v>510.05916170623743</v>
      </c>
      <c r="M128" s="256">
        <f t="shared" si="76"/>
        <v>502.82831014159439</v>
      </c>
      <c r="N128" s="256">
        <f t="shared" si="76"/>
        <v>491.33158448761156</v>
      </c>
      <c r="O128" s="256">
        <f t="shared" si="76"/>
        <v>490.8889501844464</v>
      </c>
      <c r="P128" s="256">
        <f t="shared" si="76"/>
        <v>489.98776915506556</v>
      </c>
      <c r="Q128" s="256">
        <f t="shared" si="76"/>
        <v>492.56614198583202</v>
      </c>
      <c r="R128" s="256">
        <f t="shared" si="76"/>
        <v>377.1624144052879</v>
      </c>
      <c r="S128" s="256">
        <f t="shared" si="76"/>
        <v>365.82951947313472</v>
      </c>
      <c r="T128" s="256">
        <f t="shared" si="76"/>
        <v>373.94283816117672</v>
      </c>
      <c r="U128" s="256">
        <f t="shared" si="76"/>
        <v>-20.997674867618148</v>
      </c>
      <c r="V128" s="256">
        <f t="shared" si="77"/>
        <v>348.21065713944989</v>
      </c>
      <c r="W128" s="256">
        <f t="shared" si="77"/>
        <v>371.31224568856851</v>
      </c>
      <c r="X128" s="256">
        <f t="shared" si="77"/>
        <v>510.05916170623743</v>
      </c>
      <c r="Y128" s="256">
        <f t="shared" si="77"/>
        <v>502.82831014159439</v>
      </c>
      <c r="Z128" s="256">
        <f t="shared" si="77"/>
        <v>491.33158448761156</v>
      </c>
      <c r="AA128" s="256">
        <f t="shared" si="77"/>
        <v>490.8889501844464</v>
      </c>
      <c r="AB128" s="256">
        <f t="shared" si="77"/>
        <v>489.98776915506556</v>
      </c>
      <c r="AC128" s="256">
        <f t="shared" si="77"/>
        <v>492.56614198583202</v>
      </c>
      <c r="AD128" s="256">
        <f t="shared" si="77"/>
        <v>377.1624144052879</v>
      </c>
      <c r="AE128" s="256">
        <f t="shared" si="77"/>
        <v>365.82951947313472</v>
      </c>
      <c r="AF128" s="256">
        <f t="shared" si="77"/>
        <v>373.94283816117672</v>
      </c>
      <c r="AG128" s="87"/>
    </row>
    <row r="129" spans="1:33">
      <c r="A129" s="145" t="s">
        <v>418</v>
      </c>
      <c r="B129" s="125" t="str">
        <f t="shared" si="74"/>
        <v>8190-04590</v>
      </c>
      <c r="C129" s="286" t="str">
        <f t="shared" si="75"/>
        <v>8190</v>
      </c>
      <c r="D129" s="256">
        <f>SUM($F129:K129)</f>
        <v>224.79000000000002</v>
      </c>
      <c r="E129" s="257">
        <f t="shared" si="78"/>
        <v>1.3875168787085934E-3</v>
      </c>
      <c r="F129" s="258">
        <f>'Div 91 history'!B129</f>
        <v>4.58</v>
      </c>
      <c r="G129" s="258">
        <f>'Div 91 history'!C129</f>
        <v>31.66</v>
      </c>
      <c r="H129" s="258">
        <f>'Div 91 history'!D129</f>
        <v>65.12</v>
      </c>
      <c r="I129" s="258">
        <f>'Div 91 history'!E129</f>
        <v>73.81</v>
      </c>
      <c r="J129" s="258">
        <f>'Div 91 history'!F129</f>
        <v>33.380000000000003</v>
      </c>
      <c r="K129" s="258">
        <f>'Div 91 history'!G129</f>
        <v>16.239999999999998</v>
      </c>
      <c r="L129" s="256">
        <f t="shared" ref="L129:T144" si="79">$E129*L$145</f>
        <v>63.155453141322376</v>
      </c>
      <c r="M129" s="256">
        <f t="shared" si="79"/>
        <v>62.260130124998078</v>
      </c>
      <c r="N129" s="256">
        <f t="shared" si="79"/>
        <v>60.836607183287001</v>
      </c>
      <c r="O129" s="256">
        <f t="shared" si="79"/>
        <v>60.78180026657801</v>
      </c>
      <c r="P129" s="256">
        <f t="shared" si="79"/>
        <v>60.670216159192265</v>
      </c>
      <c r="Q129" s="256">
        <f t="shared" si="79"/>
        <v>60.989469917814326</v>
      </c>
      <c r="R129" s="256">
        <f t="shared" ref="R129:AA138" si="80">$E129*R$145</f>
        <v>46.70019671827783</v>
      </c>
      <c r="S129" s="256">
        <f t="shared" si="80"/>
        <v>45.296959273333457</v>
      </c>
      <c r="T129" s="256">
        <f t="shared" si="80"/>
        <v>46.301549243856059</v>
      </c>
      <c r="U129" s="256">
        <f t="shared" si="80"/>
        <v>-2.5999291273241405</v>
      </c>
      <c r="V129" s="256">
        <f t="shared" si="80"/>
        <v>43.115394235277527</v>
      </c>
      <c r="W129" s="256">
        <f t="shared" si="80"/>
        <v>45.975829656579229</v>
      </c>
      <c r="X129" s="256">
        <f t="shared" si="80"/>
        <v>63.155453141322376</v>
      </c>
      <c r="Y129" s="256">
        <f t="shared" si="80"/>
        <v>62.260130124998078</v>
      </c>
      <c r="Z129" s="256">
        <f t="shared" si="80"/>
        <v>60.836607183287001</v>
      </c>
      <c r="AA129" s="256">
        <f t="shared" si="80"/>
        <v>60.78180026657801</v>
      </c>
      <c r="AB129" s="256">
        <f t="shared" ref="V129:AF138" si="81">$E129*AB$145</f>
        <v>60.670216159192265</v>
      </c>
      <c r="AC129" s="256">
        <f t="shared" si="81"/>
        <v>60.989469917814326</v>
      </c>
      <c r="AD129" s="256">
        <f t="shared" si="81"/>
        <v>46.70019671827783</v>
      </c>
      <c r="AE129" s="256">
        <f t="shared" si="81"/>
        <v>45.296959273333457</v>
      </c>
      <c r="AF129" s="256">
        <f t="shared" si="81"/>
        <v>46.301549243856059</v>
      </c>
      <c r="AG129" s="87"/>
    </row>
    <row r="130" spans="1:33">
      <c r="A130" s="145" t="s">
        <v>419</v>
      </c>
      <c r="B130" s="125" t="str">
        <f t="shared" si="74"/>
        <v>8210-04590</v>
      </c>
      <c r="C130" s="286" t="str">
        <f t="shared" si="75"/>
        <v>8210</v>
      </c>
      <c r="D130" s="256">
        <f>SUM($F130:K130)</f>
        <v>1293.8400000000001</v>
      </c>
      <c r="E130" s="257">
        <f t="shared" si="78"/>
        <v>7.9862308748090503E-3</v>
      </c>
      <c r="F130" s="258">
        <f>'Div 91 history'!B130</f>
        <v>98.53</v>
      </c>
      <c r="G130" s="258">
        <f>'Div 91 history'!C130</f>
        <v>114.78</v>
      </c>
      <c r="H130" s="258">
        <f>'Div 91 history'!D130</f>
        <v>268.01</v>
      </c>
      <c r="I130" s="258">
        <f>'Div 91 history'!E130</f>
        <v>299.08</v>
      </c>
      <c r="J130" s="258">
        <f>'Div 91 history'!F130</f>
        <v>302.98</v>
      </c>
      <c r="K130" s="258">
        <f>'Div 91 history'!G130</f>
        <v>210.46</v>
      </c>
      <c r="L130" s="256">
        <f t="shared" si="79"/>
        <v>363.50839224328723</v>
      </c>
      <c r="M130" s="256">
        <f t="shared" si="79"/>
        <v>358.35511704669921</v>
      </c>
      <c r="N130" s="256">
        <f t="shared" si="79"/>
        <v>350.16164348068884</v>
      </c>
      <c r="O130" s="256">
        <f t="shared" si="79"/>
        <v>349.8461873611339</v>
      </c>
      <c r="P130" s="256">
        <f t="shared" si="79"/>
        <v>349.20393467418177</v>
      </c>
      <c r="Q130" s="256">
        <f t="shared" si="79"/>
        <v>351.04148653616653</v>
      </c>
      <c r="R130" s="256">
        <f t="shared" si="80"/>
        <v>268.79568718348941</v>
      </c>
      <c r="S130" s="256">
        <f t="shared" si="80"/>
        <v>260.71897231286874</v>
      </c>
      <c r="T130" s="256">
        <f t="shared" si="80"/>
        <v>266.50116319084799</v>
      </c>
      <c r="U130" s="256">
        <f t="shared" si="80"/>
        <v>-14.964599413217073</v>
      </c>
      <c r="V130" s="256">
        <f t="shared" si="81"/>
        <v>248.16238123302404</v>
      </c>
      <c r="W130" s="256">
        <f t="shared" si="81"/>
        <v>264.62639549298666</v>
      </c>
      <c r="X130" s="256">
        <f t="shared" si="81"/>
        <v>363.50839224328723</v>
      </c>
      <c r="Y130" s="256">
        <f t="shared" si="81"/>
        <v>358.35511704669921</v>
      </c>
      <c r="Z130" s="256">
        <f t="shared" si="81"/>
        <v>350.16164348068884</v>
      </c>
      <c r="AA130" s="256">
        <f t="shared" si="81"/>
        <v>349.8461873611339</v>
      </c>
      <c r="AB130" s="256">
        <f t="shared" si="81"/>
        <v>349.20393467418177</v>
      </c>
      <c r="AC130" s="256">
        <f t="shared" si="81"/>
        <v>351.04148653616653</v>
      </c>
      <c r="AD130" s="256">
        <f t="shared" si="81"/>
        <v>268.79568718348941</v>
      </c>
      <c r="AE130" s="256">
        <f t="shared" si="81"/>
        <v>260.71897231286874</v>
      </c>
      <c r="AF130" s="256">
        <f t="shared" si="81"/>
        <v>266.50116319084799</v>
      </c>
      <c r="AG130" s="87"/>
    </row>
    <row r="131" spans="1:33">
      <c r="A131" s="145" t="s">
        <v>410</v>
      </c>
      <c r="B131" s="125" t="str">
        <f t="shared" si="74"/>
        <v>8250-04590</v>
      </c>
      <c r="C131" s="286" t="str">
        <f t="shared" si="75"/>
        <v>8250</v>
      </c>
      <c r="D131" s="256">
        <f>SUM($F131:K131)</f>
        <v>5470.04</v>
      </c>
      <c r="E131" s="257">
        <f t="shared" si="78"/>
        <v>3.3763836590645281E-2</v>
      </c>
      <c r="F131" s="258">
        <f>'Div 91 history'!B131</f>
        <v>253</v>
      </c>
      <c r="G131" s="258">
        <f>'Div 91 history'!C131</f>
        <v>458.57</v>
      </c>
      <c r="H131" s="258">
        <f>'Div 91 history'!D131</f>
        <v>1101.8100000000002</v>
      </c>
      <c r="I131" s="258">
        <f>'Div 91 history'!E131</f>
        <v>1315.94</v>
      </c>
      <c r="J131" s="258">
        <f>'Div 91 history'!F131</f>
        <v>1407.2199999999998</v>
      </c>
      <c r="K131" s="258">
        <f>'Div 91 history'!G131</f>
        <v>933.5</v>
      </c>
      <c r="L131" s="256">
        <f t="shared" si="79"/>
        <v>1536.824836074376</v>
      </c>
      <c r="M131" s="256">
        <f t="shared" si="79"/>
        <v>1515.0380452375302</v>
      </c>
      <c r="N131" s="256">
        <f t="shared" si="79"/>
        <v>1480.3980370873578</v>
      </c>
      <c r="O131" s="256">
        <f t="shared" si="79"/>
        <v>1479.0643655420272</v>
      </c>
      <c r="P131" s="256">
        <f t="shared" si="79"/>
        <v>1476.3490778034077</v>
      </c>
      <c r="Q131" s="256">
        <f t="shared" si="79"/>
        <v>1484.1177989645491</v>
      </c>
      <c r="R131" s="256">
        <f t="shared" si="80"/>
        <v>1136.4026160276187</v>
      </c>
      <c r="S131" s="256">
        <f t="shared" si="80"/>
        <v>1102.2562351684012</v>
      </c>
      <c r="T131" s="256">
        <f t="shared" si="80"/>
        <v>1126.7019281367604</v>
      </c>
      <c r="U131" s="256">
        <f t="shared" si="80"/>
        <v>-63.266677003550598</v>
      </c>
      <c r="V131" s="256">
        <f t="shared" si="81"/>
        <v>1049.1700301736619</v>
      </c>
      <c r="W131" s="256">
        <f t="shared" si="81"/>
        <v>1118.7758674971067</v>
      </c>
      <c r="X131" s="256">
        <f t="shared" si="81"/>
        <v>1536.824836074376</v>
      </c>
      <c r="Y131" s="256">
        <f t="shared" si="81"/>
        <v>1515.0380452375302</v>
      </c>
      <c r="Z131" s="256">
        <f t="shared" si="81"/>
        <v>1480.3980370873578</v>
      </c>
      <c r="AA131" s="256">
        <f t="shared" si="81"/>
        <v>1479.0643655420272</v>
      </c>
      <c r="AB131" s="256">
        <f t="shared" si="81"/>
        <v>1476.3490778034077</v>
      </c>
      <c r="AC131" s="256">
        <f t="shared" si="81"/>
        <v>1484.1177989645491</v>
      </c>
      <c r="AD131" s="256">
        <f t="shared" si="81"/>
        <v>1136.4026160276187</v>
      </c>
      <c r="AE131" s="256">
        <f t="shared" si="81"/>
        <v>1102.2562351684012</v>
      </c>
      <c r="AF131" s="256">
        <f t="shared" si="81"/>
        <v>1126.7019281367604</v>
      </c>
      <c r="AG131" s="87"/>
    </row>
    <row r="132" spans="1:33">
      <c r="A132" s="145" t="s">
        <v>412</v>
      </c>
      <c r="B132" s="125" t="str">
        <f t="shared" si="74"/>
        <v>8560-04590</v>
      </c>
      <c r="C132" s="286" t="str">
        <f t="shared" si="75"/>
        <v>8560</v>
      </c>
      <c r="D132" s="256">
        <f>SUM($F132:K132)</f>
        <v>2334.1999999999998</v>
      </c>
      <c r="E132" s="257">
        <f t="shared" si="78"/>
        <v>1.4407855768858037E-2</v>
      </c>
      <c r="F132" s="258">
        <f>'Div 91 history'!B132</f>
        <v>386.2</v>
      </c>
      <c r="G132" s="258">
        <f>'Div 91 history'!C132</f>
        <v>372.56</v>
      </c>
      <c r="H132" s="258">
        <f>'Div 91 history'!D132</f>
        <v>359.58</v>
      </c>
      <c r="I132" s="258">
        <f>'Div 91 history'!E132</f>
        <v>399.1</v>
      </c>
      <c r="J132" s="258">
        <f>'Div 91 history'!F132</f>
        <v>812.58</v>
      </c>
      <c r="K132" s="258">
        <f>'Div 91 history'!G132</f>
        <v>4.18</v>
      </c>
      <c r="L132" s="256">
        <f t="shared" si="79"/>
        <v>655.80078616697654</v>
      </c>
      <c r="M132" s="256">
        <f t="shared" si="79"/>
        <v>646.50382907500546</v>
      </c>
      <c r="N132" s="256">
        <f t="shared" si="79"/>
        <v>631.72208944894567</v>
      </c>
      <c r="O132" s="256">
        <f t="shared" si="79"/>
        <v>631.15297914607572</v>
      </c>
      <c r="P132" s="256">
        <f t="shared" si="79"/>
        <v>629.99429938514425</v>
      </c>
      <c r="Q132" s="256">
        <f t="shared" si="79"/>
        <v>633.30940291900072</v>
      </c>
      <c r="R132" s="256">
        <f t="shared" si="80"/>
        <v>484.93082067620492</v>
      </c>
      <c r="S132" s="256">
        <f t="shared" si="80"/>
        <v>470.35972390148555</v>
      </c>
      <c r="T132" s="256">
        <f t="shared" si="80"/>
        <v>480.79129963525423</v>
      </c>
      <c r="U132" s="256">
        <f t="shared" si="80"/>
        <v>-26.997440139685963</v>
      </c>
      <c r="V132" s="256">
        <f t="shared" si="81"/>
        <v>447.70654043322565</v>
      </c>
      <c r="W132" s="256">
        <f t="shared" si="81"/>
        <v>477.40905549351493</v>
      </c>
      <c r="X132" s="256">
        <f t="shared" si="81"/>
        <v>655.80078616697654</v>
      </c>
      <c r="Y132" s="256">
        <f t="shared" si="81"/>
        <v>646.50382907500546</v>
      </c>
      <c r="Z132" s="256">
        <f t="shared" si="81"/>
        <v>631.72208944894567</v>
      </c>
      <c r="AA132" s="256">
        <f t="shared" si="81"/>
        <v>631.15297914607572</v>
      </c>
      <c r="AB132" s="256">
        <f t="shared" si="81"/>
        <v>629.99429938514425</v>
      </c>
      <c r="AC132" s="256">
        <f t="shared" si="81"/>
        <v>633.30940291900072</v>
      </c>
      <c r="AD132" s="256">
        <f t="shared" si="81"/>
        <v>484.93082067620492</v>
      </c>
      <c r="AE132" s="256">
        <f t="shared" si="81"/>
        <v>470.35972390148555</v>
      </c>
      <c r="AF132" s="256">
        <f t="shared" si="81"/>
        <v>480.79129963525423</v>
      </c>
      <c r="AG132" s="87"/>
    </row>
    <row r="133" spans="1:33">
      <c r="A133" s="145" t="s">
        <v>413</v>
      </c>
      <c r="B133" s="125" t="str">
        <f t="shared" si="74"/>
        <v>8570-04590</v>
      </c>
      <c r="C133" s="286" t="str">
        <f t="shared" si="75"/>
        <v>8570</v>
      </c>
      <c r="D133" s="256">
        <f>SUM($F133:K133)</f>
        <v>518.73</v>
      </c>
      <c r="E133" s="257">
        <f t="shared" si="78"/>
        <v>3.2018623181302931E-3</v>
      </c>
      <c r="F133" s="258">
        <f>'Div 91 history'!B133</f>
        <v>85.83</v>
      </c>
      <c r="G133" s="258">
        <f>'Div 91 history'!C133</f>
        <v>82.79</v>
      </c>
      <c r="H133" s="258">
        <f>'Div 91 history'!D133</f>
        <v>79.91</v>
      </c>
      <c r="I133" s="258">
        <f>'Div 91 history'!E133</f>
        <v>88.69</v>
      </c>
      <c r="J133" s="258">
        <f>'Div 91 history'!F133</f>
        <v>180.58</v>
      </c>
      <c r="K133" s="258">
        <f>'Div 91 history'!G133</f>
        <v>0.93</v>
      </c>
      <c r="L133" s="256">
        <f t="shared" si="79"/>
        <v>145.73881492948152</v>
      </c>
      <c r="M133" s="256">
        <f t="shared" si="79"/>
        <v>143.67274923146158</v>
      </c>
      <c r="N133" s="256">
        <f t="shared" si="79"/>
        <v>140.38779858617582</v>
      </c>
      <c r="O133" s="256">
        <f t="shared" si="79"/>
        <v>140.26132502460968</v>
      </c>
      <c r="P133" s="256">
        <f t="shared" si="79"/>
        <v>140.00383125698565</v>
      </c>
      <c r="Q133" s="256">
        <f t="shared" si="79"/>
        <v>140.74054775776423</v>
      </c>
      <c r="R133" s="256">
        <f t="shared" si="80"/>
        <v>107.76632876761536</v>
      </c>
      <c r="S133" s="256">
        <f t="shared" si="80"/>
        <v>104.52818934942063</v>
      </c>
      <c r="T133" s="256">
        <f t="shared" si="80"/>
        <v>106.84640170499334</v>
      </c>
      <c r="U133" s="256">
        <f t="shared" si="80"/>
        <v>-5.9996496117124929</v>
      </c>
      <c r="V133" s="256">
        <f t="shared" si="81"/>
        <v>99.493965263870777</v>
      </c>
      <c r="W133" s="256">
        <f t="shared" si="81"/>
        <v>106.09476452581228</v>
      </c>
      <c r="X133" s="256">
        <f t="shared" si="81"/>
        <v>145.73881492948152</v>
      </c>
      <c r="Y133" s="256">
        <f t="shared" si="81"/>
        <v>143.67274923146158</v>
      </c>
      <c r="Z133" s="256">
        <f t="shared" si="81"/>
        <v>140.38779858617582</v>
      </c>
      <c r="AA133" s="256">
        <f t="shared" si="81"/>
        <v>140.26132502460968</v>
      </c>
      <c r="AB133" s="256">
        <f t="shared" si="81"/>
        <v>140.00383125698565</v>
      </c>
      <c r="AC133" s="256">
        <f t="shared" si="81"/>
        <v>140.74054775776423</v>
      </c>
      <c r="AD133" s="256">
        <f t="shared" si="81"/>
        <v>107.76632876761536</v>
      </c>
      <c r="AE133" s="256">
        <f t="shared" si="81"/>
        <v>104.52818934942063</v>
      </c>
      <c r="AF133" s="256">
        <f t="shared" si="81"/>
        <v>106.84640170499334</v>
      </c>
      <c r="AG133" s="87"/>
    </row>
    <row r="134" spans="1:33">
      <c r="A134" s="145" t="s">
        <v>407</v>
      </c>
      <c r="B134" s="125" t="str">
        <f t="shared" si="74"/>
        <v>8700-04590</v>
      </c>
      <c r="C134" s="286" t="str">
        <f t="shared" si="75"/>
        <v>8700</v>
      </c>
      <c r="D134" s="256">
        <f>SUM($F134:K134)</f>
        <v>5792.7699999999995</v>
      </c>
      <c r="E134" s="257">
        <f t="shared" si="78"/>
        <v>3.5755888382387011E-2</v>
      </c>
      <c r="F134" s="258">
        <f>'Div 91 history'!B134</f>
        <v>1172.3899999999999</v>
      </c>
      <c r="G134" s="258">
        <f>'Div 91 history'!C134</f>
        <v>993.39</v>
      </c>
      <c r="H134" s="258">
        <f>'Div 91 history'!D134</f>
        <v>916.41000000000008</v>
      </c>
      <c r="I134" s="258">
        <f>'Div 91 history'!E134</f>
        <v>943.52</v>
      </c>
      <c r="J134" s="258">
        <f>'Div 91 history'!F134</f>
        <v>852.03</v>
      </c>
      <c r="K134" s="258">
        <f>'Div 91 history'!G134</f>
        <v>915.03</v>
      </c>
      <c r="L134" s="256">
        <f t="shared" si="79"/>
        <v>1627.4968383533871</v>
      </c>
      <c r="M134" s="256">
        <f t="shared" si="79"/>
        <v>1604.4246362568842</v>
      </c>
      <c r="N134" s="256">
        <f t="shared" si="79"/>
        <v>1567.7408825709745</v>
      </c>
      <c r="O134" s="256">
        <f t="shared" si="79"/>
        <v>1566.3285249798701</v>
      </c>
      <c r="P134" s="256">
        <f t="shared" si="79"/>
        <v>1563.4530364361585</v>
      </c>
      <c r="Q134" s="256">
        <f t="shared" si="79"/>
        <v>1571.6801087940619</v>
      </c>
      <c r="R134" s="256">
        <f t="shared" si="80"/>
        <v>1203.449880082469</v>
      </c>
      <c r="S134" s="256">
        <f t="shared" si="80"/>
        <v>1167.2888774847092</v>
      </c>
      <c r="T134" s="256">
        <f t="shared" si="80"/>
        <v>1193.1768557913251</v>
      </c>
      <c r="U134" s="256">
        <f t="shared" si="80"/>
        <v>-66.999383650916215</v>
      </c>
      <c r="V134" s="256">
        <f t="shared" si="81"/>
        <v>1111.0706092988503</v>
      </c>
      <c r="W134" s="256">
        <f t="shared" si="81"/>
        <v>1184.7831609935602</v>
      </c>
      <c r="X134" s="256">
        <f t="shared" si="81"/>
        <v>1627.4968383533871</v>
      </c>
      <c r="Y134" s="256">
        <f t="shared" si="81"/>
        <v>1604.4246362568842</v>
      </c>
      <c r="Z134" s="256">
        <f t="shared" si="81"/>
        <v>1567.7408825709745</v>
      </c>
      <c r="AA134" s="256">
        <f t="shared" si="81"/>
        <v>1566.3285249798701</v>
      </c>
      <c r="AB134" s="256">
        <f t="shared" si="81"/>
        <v>1563.4530364361585</v>
      </c>
      <c r="AC134" s="256">
        <f t="shared" si="81"/>
        <v>1571.6801087940619</v>
      </c>
      <c r="AD134" s="256">
        <f t="shared" si="81"/>
        <v>1203.449880082469</v>
      </c>
      <c r="AE134" s="256">
        <f t="shared" si="81"/>
        <v>1167.2888774847092</v>
      </c>
      <c r="AF134" s="256">
        <f t="shared" si="81"/>
        <v>1193.1768557913251</v>
      </c>
      <c r="AG134" s="87"/>
    </row>
    <row r="135" spans="1:33">
      <c r="A135" s="145" t="s">
        <v>408</v>
      </c>
      <c r="B135" s="125" t="str">
        <f t="shared" si="74"/>
        <v>8740-04590</v>
      </c>
      <c r="C135" s="286" t="str">
        <f t="shared" si="75"/>
        <v>8740</v>
      </c>
      <c r="D135" s="256">
        <f>SUM($F135:K135)</f>
        <v>1999.48</v>
      </c>
      <c r="E135" s="257">
        <f t="shared" si="78"/>
        <v>1.2341795669915289E-2</v>
      </c>
      <c r="F135" s="258">
        <f>'Div 91 history'!B135</f>
        <v>368.36</v>
      </c>
      <c r="G135" s="258">
        <f>'Div 91 history'!C135</f>
        <v>371.55</v>
      </c>
      <c r="H135" s="258">
        <f>'Div 91 history'!D135</f>
        <v>306.64999999999998</v>
      </c>
      <c r="I135" s="258">
        <f>'Div 91 history'!E135</f>
        <v>299.64000000000004</v>
      </c>
      <c r="J135" s="258">
        <f>'Div 91 history'!F135</f>
        <v>342.29</v>
      </c>
      <c r="K135" s="258">
        <f>'Div 91 history'!G135</f>
        <v>310.99</v>
      </c>
      <c r="L135" s="256">
        <f t="shared" si="79"/>
        <v>561.76015591001044</v>
      </c>
      <c r="M135" s="256">
        <f t="shared" si="79"/>
        <v>553.79636541808418</v>
      </c>
      <c r="N135" s="256">
        <f t="shared" si="79"/>
        <v>541.13430015053461</v>
      </c>
      <c r="O135" s="256">
        <f t="shared" si="79"/>
        <v>540.64679922157291</v>
      </c>
      <c r="P135" s="256">
        <f t="shared" si="79"/>
        <v>539.65427201379839</v>
      </c>
      <c r="Q135" s="256">
        <f t="shared" si="79"/>
        <v>542.49399577948918</v>
      </c>
      <c r="R135" s="256">
        <f t="shared" si="80"/>
        <v>415.39263016265022</v>
      </c>
      <c r="S135" s="256">
        <f t="shared" si="80"/>
        <v>402.91100194779472</v>
      </c>
      <c r="T135" s="256">
        <f t="shared" si="80"/>
        <v>411.84670884872679</v>
      </c>
      <c r="U135" s="256">
        <f t="shared" si="80"/>
        <v>-23.126056726287075</v>
      </c>
      <c r="V135" s="256">
        <f t="shared" si="81"/>
        <v>383.50624345190045</v>
      </c>
      <c r="W135" s="256">
        <f t="shared" si="81"/>
        <v>408.94947231521428</v>
      </c>
      <c r="X135" s="256">
        <f t="shared" si="81"/>
        <v>561.76015591001044</v>
      </c>
      <c r="Y135" s="256">
        <f t="shared" si="81"/>
        <v>553.79636541808418</v>
      </c>
      <c r="Z135" s="256">
        <f t="shared" si="81"/>
        <v>541.13430015053461</v>
      </c>
      <c r="AA135" s="256">
        <f t="shared" si="81"/>
        <v>540.64679922157291</v>
      </c>
      <c r="AB135" s="256">
        <f t="shared" si="81"/>
        <v>539.65427201379839</v>
      </c>
      <c r="AC135" s="256">
        <f t="shared" si="81"/>
        <v>542.49399577948918</v>
      </c>
      <c r="AD135" s="256">
        <f t="shared" si="81"/>
        <v>415.39263016265022</v>
      </c>
      <c r="AE135" s="256">
        <f t="shared" si="81"/>
        <v>402.91100194779472</v>
      </c>
      <c r="AF135" s="256">
        <f t="shared" si="81"/>
        <v>411.84670884872679</v>
      </c>
      <c r="AG135" s="87"/>
    </row>
    <row r="136" spans="1:33">
      <c r="A136" s="145" t="s">
        <v>608</v>
      </c>
      <c r="B136" s="125" t="str">
        <f t="shared" si="74"/>
        <v>8810-04590</v>
      </c>
      <c r="C136" s="286" t="str">
        <f t="shared" si="75"/>
        <v>8810</v>
      </c>
      <c r="D136" s="256">
        <f>SUM($F136:K136)</f>
        <v>0</v>
      </c>
      <c r="E136" s="257">
        <f t="shared" si="78"/>
        <v>0</v>
      </c>
      <c r="F136" s="258">
        <f>'Div 91 history'!B136</f>
        <v>0</v>
      </c>
      <c r="G136" s="258">
        <f>'Div 91 history'!C136</f>
        <v>0</v>
      </c>
      <c r="H136" s="258">
        <f>'Div 91 history'!D136</f>
        <v>0</v>
      </c>
      <c r="I136" s="258">
        <f>'Div 91 history'!E136</f>
        <v>0</v>
      </c>
      <c r="J136" s="258">
        <f>'Div 91 history'!F136</f>
        <v>0</v>
      </c>
      <c r="K136" s="258">
        <f>'Div 91 history'!G136</f>
        <v>0</v>
      </c>
      <c r="L136" s="256">
        <f t="shared" si="79"/>
        <v>0</v>
      </c>
      <c r="M136" s="256">
        <f t="shared" si="79"/>
        <v>0</v>
      </c>
      <c r="N136" s="256">
        <f t="shared" si="79"/>
        <v>0</v>
      </c>
      <c r="O136" s="256">
        <f t="shared" si="79"/>
        <v>0</v>
      </c>
      <c r="P136" s="256">
        <f t="shared" si="79"/>
        <v>0</v>
      </c>
      <c r="Q136" s="256">
        <f t="shared" si="79"/>
        <v>0</v>
      </c>
      <c r="R136" s="256">
        <f t="shared" si="80"/>
        <v>0</v>
      </c>
      <c r="S136" s="256">
        <f t="shared" si="80"/>
        <v>0</v>
      </c>
      <c r="T136" s="256">
        <f t="shared" si="80"/>
        <v>0</v>
      </c>
      <c r="U136" s="256">
        <f t="shared" si="80"/>
        <v>0</v>
      </c>
      <c r="V136" s="256">
        <f t="shared" si="81"/>
        <v>0</v>
      </c>
      <c r="W136" s="256">
        <f t="shared" si="81"/>
        <v>0</v>
      </c>
      <c r="X136" s="256">
        <f t="shared" si="81"/>
        <v>0</v>
      </c>
      <c r="Y136" s="256">
        <f t="shared" si="81"/>
        <v>0</v>
      </c>
      <c r="Z136" s="256">
        <f t="shared" si="81"/>
        <v>0</v>
      </c>
      <c r="AA136" s="256">
        <f t="shared" si="81"/>
        <v>0</v>
      </c>
      <c r="AB136" s="256">
        <f t="shared" si="81"/>
        <v>0</v>
      </c>
      <c r="AC136" s="256">
        <f t="shared" si="81"/>
        <v>0</v>
      </c>
      <c r="AD136" s="256">
        <f t="shared" si="81"/>
        <v>0</v>
      </c>
      <c r="AE136" s="256">
        <f t="shared" si="81"/>
        <v>0</v>
      </c>
      <c r="AF136" s="256">
        <f t="shared" si="81"/>
        <v>0</v>
      </c>
      <c r="AG136" s="87"/>
    </row>
    <row r="137" spans="1:33">
      <c r="A137" s="145" t="s">
        <v>424</v>
      </c>
      <c r="B137" s="125" t="str">
        <f t="shared" si="74"/>
        <v>9030-04590</v>
      </c>
      <c r="C137" s="286" t="str">
        <f t="shared" si="75"/>
        <v>9030</v>
      </c>
      <c r="D137" s="256">
        <f>SUM($F137:K137)</f>
        <v>258.64</v>
      </c>
      <c r="E137" s="257">
        <f t="shared" si="78"/>
        <v>1.5964560946180458E-3</v>
      </c>
      <c r="F137" s="258">
        <f>'Div 91 history'!B137</f>
        <v>0</v>
      </c>
      <c r="G137" s="258">
        <f>'Div 91 history'!C137</f>
        <v>0</v>
      </c>
      <c r="H137" s="258">
        <f>'Div 91 history'!D137</f>
        <v>37.1</v>
      </c>
      <c r="I137" s="258">
        <f>'Div 91 history'!E137</f>
        <v>0</v>
      </c>
      <c r="J137" s="258">
        <f>'Div 91 history'!F137</f>
        <v>0</v>
      </c>
      <c r="K137" s="258">
        <f>'Div 91 history'!G137</f>
        <v>221.54</v>
      </c>
      <c r="L137" s="256">
        <f t="shared" si="79"/>
        <v>72.665716448559166</v>
      </c>
      <c r="M137" s="256">
        <f t="shared" si="79"/>
        <v>71.635571224384975</v>
      </c>
      <c r="N137" s="256">
        <f t="shared" si="79"/>
        <v>69.997687094111598</v>
      </c>
      <c r="O137" s="256">
        <f t="shared" si="79"/>
        <v>69.934627078374191</v>
      </c>
      <c r="P137" s="256">
        <f t="shared" si="79"/>
        <v>69.806240079245001</v>
      </c>
      <c r="Q137" s="256">
        <f t="shared" si="79"/>
        <v>70.173568662055672</v>
      </c>
      <c r="R137" s="256">
        <f t="shared" si="80"/>
        <v>53.732545394436478</v>
      </c>
      <c r="S137" s="256">
        <f t="shared" si="80"/>
        <v>52.118001452266398</v>
      </c>
      <c r="T137" s="256">
        <f t="shared" si="80"/>
        <v>53.273867593891758</v>
      </c>
      <c r="U137" s="256">
        <f t="shared" si="80"/>
        <v>-2.9914394300952694</v>
      </c>
      <c r="V137" s="256">
        <f t="shared" si="81"/>
        <v>49.607925463820358</v>
      </c>
      <c r="W137" s="256">
        <f t="shared" si="81"/>
        <v>52.899099525680185</v>
      </c>
      <c r="X137" s="256">
        <f t="shared" si="81"/>
        <v>72.665716448559166</v>
      </c>
      <c r="Y137" s="256">
        <f t="shared" si="81"/>
        <v>71.635571224384975</v>
      </c>
      <c r="Z137" s="256">
        <f t="shared" si="81"/>
        <v>69.997687094111598</v>
      </c>
      <c r="AA137" s="256">
        <f t="shared" si="81"/>
        <v>69.934627078374191</v>
      </c>
      <c r="AB137" s="256">
        <f t="shared" si="81"/>
        <v>69.806240079245001</v>
      </c>
      <c r="AC137" s="256">
        <f t="shared" si="81"/>
        <v>70.173568662055672</v>
      </c>
      <c r="AD137" s="256">
        <f t="shared" si="81"/>
        <v>53.732545394436478</v>
      </c>
      <c r="AE137" s="256">
        <f t="shared" si="81"/>
        <v>52.118001452266398</v>
      </c>
      <c r="AF137" s="256">
        <f t="shared" si="81"/>
        <v>53.273867593891758</v>
      </c>
      <c r="AG137" s="87"/>
    </row>
    <row r="138" spans="1:33">
      <c r="A138" s="145" t="s">
        <v>425</v>
      </c>
      <c r="B138" s="125" t="str">
        <f t="shared" si="74"/>
        <v>9110-04590</v>
      </c>
      <c r="C138" s="286" t="str">
        <f t="shared" si="75"/>
        <v>9110</v>
      </c>
      <c r="D138" s="256">
        <f>SUM($F138:K138)</f>
        <v>2145.29</v>
      </c>
      <c r="E138" s="257">
        <f t="shared" si="78"/>
        <v>1.3241808286510778E-2</v>
      </c>
      <c r="F138" s="258">
        <f>'Div 91 history'!B138</f>
        <v>385.44</v>
      </c>
      <c r="G138" s="258">
        <f>'Div 91 history'!C138</f>
        <v>385.43</v>
      </c>
      <c r="H138" s="258">
        <f>'Div 91 history'!D138</f>
        <v>385.43</v>
      </c>
      <c r="I138" s="258">
        <f>'Div 91 history'!E138</f>
        <v>385.43</v>
      </c>
      <c r="J138" s="258">
        <f>'Div 91 history'!F138</f>
        <v>412.55</v>
      </c>
      <c r="K138" s="258">
        <f>'Div 91 history'!G138</f>
        <v>191.01</v>
      </c>
      <c r="L138" s="256">
        <f t="shared" si="79"/>
        <v>602.7259311781994</v>
      </c>
      <c r="M138" s="256">
        <f t="shared" si="79"/>
        <v>594.18138954516257</v>
      </c>
      <c r="N138" s="256">
        <f t="shared" si="79"/>
        <v>580.59595633361687</v>
      </c>
      <c r="O138" s="256">
        <f t="shared" si="79"/>
        <v>580.07290490629975</v>
      </c>
      <c r="P138" s="256">
        <f t="shared" si="79"/>
        <v>579.00799868389856</v>
      </c>
      <c r="Q138" s="256">
        <f t="shared" si="79"/>
        <v>582.05480635254173</v>
      </c>
      <c r="R138" s="256">
        <f t="shared" si="80"/>
        <v>445.68470580432506</v>
      </c>
      <c r="S138" s="256">
        <f t="shared" si="80"/>
        <v>432.29286782992801</v>
      </c>
      <c r="T138" s="256">
        <f t="shared" si="80"/>
        <v>441.88020186552757</v>
      </c>
      <c r="U138" s="256">
        <f t="shared" si="80"/>
        <v>-24.812500367263688</v>
      </c>
      <c r="V138" s="256">
        <f t="shared" si="81"/>
        <v>411.473037497213</v>
      </c>
      <c r="W138" s="256">
        <f t="shared" si="81"/>
        <v>438.77168737026926</v>
      </c>
      <c r="X138" s="256">
        <f t="shared" si="81"/>
        <v>602.7259311781994</v>
      </c>
      <c r="Y138" s="256">
        <f t="shared" si="81"/>
        <v>594.18138954516257</v>
      </c>
      <c r="Z138" s="256">
        <f t="shared" si="81"/>
        <v>580.59595633361687</v>
      </c>
      <c r="AA138" s="256">
        <f t="shared" si="81"/>
        <v>580.07290490629975</v>
      </c>
      <c r="AB138" s="256">
        <f t="shared" si="81"/>
        <v>579.00799868389856</v>
      </c>
      <c r="AC138" s="256">
        <f t="shared" si="81"/>
        <v>582.05480635254173</v>
      </c>
      <c r="AD138" s="256">
        <f t="shared" si="81"/>
        <v>445.68470580432506</v>
      </c>
      <c r="AE138" s="256">
        <f t="shared" si="81"/>
        <v>432.29286782992801</v>
      </c>
      <c r="AF138" s="256">
        <f t="shared" si="81"/>
        <v>441.88020186552757</v>
      </c>
      <c r="AG138" s="87"/>
    </row>
    <row r="139" spans="1:33">
      <c r="A139" s="145" t="s">
        <v>427</v>
      </c>
      <c r="B139" s="125" t="str">
        <f t="shared" si="74"/>
        <v>8700-04592</v>
      </c>
      <c r="C139" s="286" t="str">
        <f t="shared" si="75"/>
        <v>8700</v>
      </c>
      <c r="D139" s="256">
        <f>SUM($F139:K139)</f>
        <v>3880.7799999999997</v>
      </c>
      <c r="E139" s="257">
        <f t="shared" si="78"/>
        <v>2.3954124972439761E-2</v>
      </c>
      <c r="F139" s="258">
        <f>'Div 91 history'!B139</f>
        <v>0</v>
      </c>
      <c r="G139" s="258">
        <f>'Div 91 history'!C139</f>
        <v>0</v>
      </c>
      <c r="H139" s="258">
        <f>'Div 91 history'!D139</f>
        <v>54.88</v>
      </c>
      <c r="I139" s="258">
        <f>'Div 91 history'!E139</f>
        <v>54.88</v>
      </c>
      <c r="J139" s="258">
        <f>'Div 91 history'!F139</f>
        <v>54.88</v>
      </c>
      <c r="K139" s="258">
        <f>'Div 91 history'!G139</f>
        <v>3716.14</v>
      </c>
      <c r="L139" s="256">
        <f t="shared" si="79"/>
        <v>1090.3172714167933</v>
      </c>
      <c r="M139" s="256">
        <f t="shared" si="79"/>
        <v>1074.8603931958271</v>
      </c>
      <c r="N139" s="256">
        <f t="shared" si="79"/>
        <v>1050.2846586803525</v>
      </c>
      <c r="O139" s="256">
        <f t="shared" si="79"/>
        <v>1049.3384707439413</v>
      </c>
      <c r="P139" s="256">
        <f t="shared" si="79"/>
        <v>1047.4120800136577</v>
      </c>
      <c r="Q139" s="256">
        <f t="shared" si="79"/>
        <v>1052.9236846285662</v>
      </c>
      <c r="R139" s="256">
        <f t="shared" si="79"/>
        <v>806.23332630614448</v>
      </c>
      <c r="S139" s="256">
        <f t="shared" si="79"/>
        <v>782.00780109776667</v>
      </c>
      <c r="T139" s="256">
        <f t="shared" si="79"/>
        <v>799.35106666031265</v>
      </c>
      <c r="U139" s="256">
        <f t="shared" ref="U139:AF144" si="82">$E139*U$145</f>
        <v>-44.885239373357244</v>
      </c>
      <c r="V139" s="256">
        <f t="shared" si="82"/>
        <v>744.34520948609941</v>
      </c>
      <c r="W139" s="256">
        <f t="shared" si="82"/>
        <v>793.72783582303259</v>
      </c>
      <c r="X139" s="256">
        <f t="shared" si="82"/>
        <v>1090.3172714167933</v>
      </c>
      <c r="Y139" s="256">
        <f t="shared" si="82"/>
        <v>1074.8603931958271</v>
      </c>
      <c r="Z139" s="256">
        <f t="shared" si="82"/>
        <v>1050.2846586803525</v>
      </c>
      <c r="AA139" s="256">
        <f t="shared" si="82"/>
        <v>1049.3384707439413</v>
      </c>
      <c r="AB139" s="256">
        <f t="shared" si="82"/>
        <v>1047.4120800136577</v>
      </c>
      <c r="AC139" s="256">
        <f t="shared" si="82"/>
        <v>1052.9236846285662</v>
      </c>
      <c r="AD139" s="256">
        <f t="shared" si="82"/>
        <v>806.23332630614448</v>
      </c>
      <c r="AE139" s="256">
        <f t="shared" si="82"/>
        <v>782.00780109776667</v>
      </c>
      <c r="AF139" s="256">
        <f t="shared" si="82"/>
        <v>799.35106666031265</v>
      </c>
      <c r="AG139" s="87"/>
    </row>
    <row r="140" spans="1:33">
      <c r="A140" s="145" t="s">
        <v>611</v>
      </c>
      <c r="B140" s="125" t="str">
        <f t="shared" si="74"/>
        <v>8810-04592</v>
      </c>
      <c r="C140" s="286" t="str">
        <f t="shared" si="75"/>
        <v>8810</v>
      </c>
      <c r="D140" s="256">
        <f>SUM($F140:K140)</f>
        <v>3491.6400000000003</v>
      </c>
      <c r="E140" s="257">
        <f t="shared" si="78"/>
        <v>2.1552157277343623E-2</v>
      </c>
      <c r="F140" s="258">
        <f>'Div 91 history'!B140</f>
        <v>0</v>
      </c>
      <c r="G140" s="258">
        <f>'Div 91 history'!C140</f>
        <v>0</v>
      </c>
      <c r="H140" s="258">
        <f>'Div 91 history'!D140</f>
        <v>0</v>
      </c>
      <c r="I140" s="258">
        <f>'Div 91 history'!E140</f>
        <v>3158.8</v>
      </c>
      <c r="J140" s="258">
        <f>'Div 91 history'!F140</f>
        <v>314</v>
      </c>
      <c r="K140" s="258">
        <f>'Div 91 history'!G140</f>
        <v>18.84</v>
      </c>
      <c r="L140" s="256">
        <f t="shared" si="79"/>
        <v>980.98717205554897</v>
      </c>
      <c r="M140" s="256">
        <f t="shared" si="79"/>
        <v>967.08021152919741</v>
      </c>
      <c r="N140" s="256">
        <f t="shared" si="79"/>
        <v>944.9687757705068</v>
      </c>
      <c r="O140" s="256">
        <f t="shared" si="79"/>
        <v>944.11746555805166</v>
      </c>
      <c r="P140" s="256">
        <f t="shared" si="79"/>
        <v>942.38424106980779</v>
      </c>
      <c r="Q140" s="256">
        <f t="shared" si="79"/>
        <v>947.34317693775165</v>
      </c>
      <c r="R140" s="256">
        <f t="shared" si="79"/>
        <v>725.3893628248926</v>
      </c>
      <c r="S140" s="256">
        <f t="shared" si="79"/>
        <v>703.59301960559651</v>
      </c>
      <c r="T140" s="256">
        <f t="shared" si="79"/>
        <v>719.1972125175389</v>
      </c>
      <c r="U140" s="256">
        <f t="shared" si="82"/>
        <v>-40.384432306286143</v>
      </c>
      <c r="V140" s="256">
        <f t="shared" si="82"/>
        <v>669.70699376157495</v>
      </c>
      <c r="W140" s="256">
        <f t="shared" si="82"/>
        <v>714.13784359668261</v>
      </c>
      <c r="X140" s="256">
        <f t="shared" si="82"/>
        <v>980.98717205554897</v>
      </c>
      <c r="Y140" s="256">
        <f t="shared" si="82"/>
        <v>967.08021152919741</v>
      </c>
      <c r="Z140" s="256">
        <f t="shared" si="82"/>
        <v>944.9687757705068</v>
      </c>
      <c r="AA140" s="256">
        <f t="shared" si="82"/>
        <v>944.11746555805166</v>
      </c>
      <c r="AB140" s="256">
        <f t="shared" si="82"/>
        <v>942.38424106980779</v>
      </c>
      <c r="AC140" s="256">
        <f t="shared" si="82"/>
        <v>947.34317693775165</v>
      </c>
      <c r="AD140" s="256">
        <f t="shared" si="82"/>
        <v>725.3893628248926</v>
      </c>
      <c r="AE140" s="256">
        <f t="shared" si="82"/>
        <v>703.59301960559651</v>
      </c>
      <c r="AF140" s="256">
        <f t="shared" si="82"/>
        <v>719.1972125175389</v>
      </c>
      <c r="AG140" s="87"/>
    </row>
    <row r="141" spans="1:33">
      <c r="A141" s="145" t="s">
        <v>423</v>
      </c>
      <c r="B141" s="125" t="str">
        <f t="shared" si="74"/>
        <v>8560-04599</v>
      </c>
      <c r="C141" s="286" t="str">
        <f t="shared" si="75"/>
        <v>8560</v>
      </c>
      <c r="D141" s="256">
        <f>SUM($F141:K141)</f>
        <v>-2100.7700000000004</v>
      </c>
      <c r="E141" s="257">
        <f t="shared" si="78"/>
        <v>-1.296700846694538E-2</v>
      </c>
      <c r="F141" s="258">
        <f>'Div 91 history'!B141</f>
        <v>-347.58</v>
      </c>
      <c r="G141" s="258">
        <f>'Div 91 history'!C141</f>
        <v>-335.3</v>
      </c>
      <c r="H141" s="258">
        <f>'Div 91 history'!D141</f>
        <v>-323.62</v>
      </c>
      <c r="I141" s="258">
        <f>'Div 91 history'!E141</f>
        <v>-359.19</v>
      </c>
      <c r="J141" s="258">
        <f>'Div 91 history'!F141</f>
        <v>-731.32</v>
      </c>
      <c r="K141" s="258">
        <f>'Div 91 history'!G141</f>
        <v>-3.76</v>
      </c>
      <c r="L141" s="256">
        <f t="shared" si="79"/>
        <v>-590.21789801902139</v>
      </c>
      <c r="M141" s="256">
        <f t="shared" si="79"/>
        <v>-581.85067646555547</v>
      </c>
      <c r="N141" s="256">
        <f t="shared" si="79"/>
        <v>-568.54717412889295</v>
      </c>
      <c r="O141" s="256">
        <f t="shared" si="79"/>
        <v>-568.03497729444859</v>
      </c>
      <c r="P141" s="256">
        <f t="shared" si="79"/>
        <v>-566.99217047353682</v>
      </c>
      <c r="Q141" s="256">
        <f t="shared" si="79"/>
        <v>-569.97574945169629</v>
      </c>
      <c r="R141" s="256">
        <f t="shared" si="79"/>
        <v>-436.43566110528286</v>
      </c>
      <c r="S141" s="256">
        <f t="shared" si="79"/>
        <v>-423.32173643240685</v>
      </c>
      <c r="T141" s="256">
        <f t="shared" si="79"/>
        <v>-432.71010990264472</v>
      </c>
      <c r="U141" s="256">
        <f t="shared" si="82"/>
        <v>24.297580465362049</v>
      </c>
      <c r="V141" s="256">
        <f t="shared" si="82"/>
        <v>-402.93396835999812</v>
      </c>
      <c r="W141" s="256">
        <f t="shared" si="82"/>
        <v>-429.66610466502937</v>
      </c>
      <c r="X141" s="256">
        <f t="shared" si="82"/>
        <v>-590.21789801902139</v>
      </c>
      <c r="Y141" s="256">
        <f t="shared" si="82"/>
        <v>-581.85067646555547</v>
      </c>
      <c r="Z141" s="256">
        <f t="shared" si="82"/>
        <v>-568.54717412889295</v>
      </c>
      <c r="AA141" s="256">
        <f t="shared" si="82"/>
        <v>-568.03497729444859</v>
      </c>
      <c r="AB141" s="256">
        <f t="shared" si="82"/>
        <v>-566.99217047353682</v>
      </c>
      <c r="AC141" s="256">
        <f t="shared" si="82"/>
        <v>-569.97574945169629</v>
      </c>
      <c r="AD141" s="256">
        <f t="shared" si="82"/>
        <v>-436.43566110528286</v>
      </c>
      <c r="AE141" s="256">
        <f t="shared" si="82"/>
        <v>-423.32173643240685</v>
      </c>
      <c r="AF141" s="256">
        <f t="shared" si="82"/>
        <v>-432.71010990264472</v>
      </c>
      <c r="AG141" s="87"/>
    </row>
    <row r="142" spans="1:33">
      <c r="A142" s="145" t="s">
        <v>422</v>
      </c>
      <c r="B142" s="125" t="str">
        <f t="shared" si="74"/>
        <v>8700-04599</v>
      </c>
      <c r="C142" s="286" t="str">
        <f t="shared" si="75"/>
        <v>8700</v>
      </c>
      <c r="D142" s="256">
        <f>SUM($F142:K142)</f>
        <v>-5051.6099999999997</v>
      </c>
      <c r="E142" s="257">
        <f t="shared" si="78"/>
        <v>-3.1181076291886278E-2</v>
      </c>
      <c r="F142" s="258">
        <f>'Div 91 history'!B142</f>
        <v>-1057.49</v>
      </c>
      <c r="G142" s="258">
        <f>'Div 91 history'!C142</f>
        <v>-908.08</v>
      </c>
      <c r="H142" s="258">
        <f>'Div 91 history'!D142</f>
        <v>-768.89</v>
      </c>
      <c r="I142" s="258">
        <f>'Div 91 history'!E142</f>
        <v>-815.02</v>
      </c>
      <c r="J142" s="258">
        <f>'Div 91 history'!F142</f>
        <v>-732.68000000000006</v>
      </c>
      <c r="K142" s="258">
        <f>'Div 91 history'!G142</f>
        <v>-769.44999999999993</v>
      </c>
      <c r="L142" s="256">
        <f t="shared" si="79"/>
        <v>-1419.2656196593953</v>
      </c>
      <c r="M142" s="256">
        <f t="shared" si="79"/>
        <v>-1399.1454065605299</v>
      </c>
      <c r="N142" s="256">
        <f t="shared" si="79"/>
        <v>-1367.1551813388692</v>
      </c>
      <c r="O142" s="256">
        <f t="shared" si="79"/>
        <v>-1365.9235288253396</v>
      </c>
      <c r="P142" s="256">
        <f t="shared" si="79"/>
        <v>-1363.4159466699462</v>
      </c>
      <c r="Q142" s="256">
        <f t="shared" si="79"/>
        <v>-1370.5904005139462</v>
      </c>
      <c r="R142" s="256">
        <f t="shared" si="79"/>
        <v>-1049.4736453757705</v>
      </c>
      <c r="S142" s="256">
        <f t="shared" si="79"/>
        <v>-1017.9392874894969</v>
      </c>
      <c r="T142" s="256">
        <f t="shared" si="79"/>
        <v>-1040.5150103463484</v>
      </c>
      <c r="U142" s="256">
        <f t="shared" si="82"/>
        <v>58.427100755736014</v>
      </c>
      <c r="V142" s="256">
        <f t="shared" si="82"/>
        <v>-968.91390485729028</v>
      </c>
      <c r="W142" s="256">
        <f t="shared" si="82"/>
        <v>-1033.1952526868283</v>
      </c>
      <c r="X142" s="256">
        <f t="shared" si="82"/>
        <v>-1419.2656196593953</v>
      </c>
      <c r="Y142" s="256">
        <f t="shared" si="82"/>
        <v>-1399.1454065605299</v>
      </c>
      <c r="Z142" s="256">
        <f t="shared" si="82"/>
        <v>-1367.1551813388692</v>
      </c>
      <c r="AA142" s="256">
        <f t="shared" si="82"/>
        <v>-1365.9235288253396</v>
      </c>
      <c r="AB142" s="256">
        <f t="shared" si="82"/>
        <v>-1363.4159466699462</v>
      </c>
      <c r="AC142" s="256">
        <f t="shared" si="82"/>
        <v>-1370.5904005139462</v>
      </c>
      <c r="AD142" s="256">
        <f t="shared" si="82"/>
        <v>-1049.4736453757705</v>
      </c>
      <c r="AE142" s="256">
        <f t="shared" si="82"/>
        <v>-1017.9392874894969</v>
      </c>
      <c r="AF142" s="256">
        <f t="shared" si="82"/>
        <v>-1040.5150103463484</v>
      </c>
      <c r="AG142" s="87"/>
    </row>
    <row r="143" spans="1:33">
      <c r="A143" s="145" t="s">
        <v>421</v>
      </c>
      <c r="B143" s="125" t="str">
        <f t="shared" si="74"/>
        <v>8810-04599</v>
      </c>
      <c r="C143" s="286" t="str">
        <f t="shared" si="75"/>
        <v>8810</v>
      </c>
      <c r="D143" s="256">
        <f>SUM($F143:K143)</f>
        <v>-12964.100000000002</v>
      </c>
      <c r="E143" s="257">
        <f t="shared" si="78"/>
        <v>-8.0020942067111869E-2</v>
      </c>
      <c r="F143" s="258">
        <f>'Div 91 history'!B143</f>
        <v>-4681.8900000000003</v>
      </c>
      <c r="G143" s="258">
        <f>'Div 91 history'!C143</f>
        <v>-3515.67</v>
      </c>
      <c r="H143" s="258">
        <f>'Div 91 history'!D143</f>
        <v>-2475.4499999999998</v>
      </c>
      <c r="I143" s="258">
        <f>'Div 91 history'!E143</f>
        <v>-290.83999999999997</v>
      </c>
      <c r="J143" s="258">
        <f>'Div 91 history'!F143</f>
        <v>-1884.15</v>
      </c>
      <c r="K143" s="258">
        <f>'Div 91 history'!G143</f>
        <v>-116.1</v>
      </c>
      <c r="L143" s="256">
        <f t="shared" si="79"/>
        <v>-3642.3044177651032</v>
      </c>
      <c r="M143" s="256">
        <f t="shared" si="79"/>
        <v>-3590.6693044774574</v>
      </c>
      <c r="N143" s="256">
        <f t="shared" si="79"/>
        <v>-3508.5718189637041</v>
      </c>
      <c r="O143" s="256">
        <f t="shared" si="79"/>
        <v>-3505.4109917520532</v>
      </c>
      <c r="P143" s="256">
        <f t="shared" si="79"/>
        <v>-3498.9757075910161</v>
      </c>
      <c r="Q143" s="256">
        <f t="shared" si="79"/>
        <v>-3517.3877261512375</v>
      </c>
      <c r="R143" s="256">
        <f t="shared" si="79"/>
        <v>-2693.296055320191</v>
      </c>
      <c r="S143" s="256">
        <f t="shared" si="79"/>
        <v>-2612.3684759794578</v>
      </c>
      <c r="T143" s="256">
        <f t="shared" si="79"/>
        <v>-2670.3052384548887</v>
      </c>
      <c r="U143" s="256">
        <f t="shared" si="82"/>
        <v>149.94324124535297</v>
      </c>
      <c r="V143" s="256">
        <f t="shared" si="82"/>
        <v>-2486.5531491861802</v>
      </c>
      <c r="W143" s="256">
        <f t="shared" si="82"/>
        <v>-2651.5203223046346</v>
      </c>
      <c r="X143" s="256">
        <f t="shared" si="82"/>
        <v>-3642.3044177651032</v>
      </c>
      <c r="Y143" s="256">
        <f t="shared" si="82"/>
        <v>-3590.6693044774574</v>
      </c>
      <c r="Z143" s="256">
        <f t="shared" si="82"/>
        <v>-3508.5718189637041</v>
      </c>
      <c r="AA143" s="256">
        <f t="shared" si="82"/>
        <v>-3505.4109917520532</v>
      </c>
      <c r="AB143" s="256">
        <f t="shared" si="82"/>
        <v>-3498.9757075910161</v>
      </c>
      <c r="AC143" s="256">
        <f t="shared" si="82"/>
        <v>-3517.3877261512375</v>
      </c>
      <c r="AD143" s="256">
        <f t="shared" si="82"/>
        <v>-2693.296055320191</v>
      </c>
      <c r="AE143" s="256">
        <f t="shared" si="82"/>
        <v>-2612.3684759794578</v>
      </c>
      <c r="AF143" s="256">
        <f t="shared" si="82"/>
        <v>-2670.3052384548887</v>
      </c>
      <c r="AG143" s="87"/>
    </row>
    <row r="144" spans="1:33">
      <c r="A144" s="145" t="s">
        <v>420</v>
      </c>
      <c r="B144" s="125" t="str">
        <f t="shared" si="74"/>
        <v>8180-04599</v>
      </c>
      <c r="C144" s="286" t="str">
        <f t="shared" si="75"/>
        <v>8180</v>
      </c>
      <c r="D144" s="256">
        <f>SUM($F144:K144)</f>
        <v>-1633.9099999999999</v>
      </c>
      <c r="E144" s="257">
        <f t="shared" si="78"/>
        <v>-1.0085313863120057E-2</v>
      </c>
      <c r="F144" s="258">
        <f>'Div 91 history'!B144</f>
        <v>-270.33999999999997</v>
      </c>
      <c r="G144" s="258">
        <f>'Div 91 history'!C144</f>
        <v>-260.79000000000002</v>
      </c>
      <c r="H144" s="258">
        <f>'Div 91 history'!D144</f>
        <v>-251.69</v>
      </c>
      <c r="I144" s="258">
        <f>'Div 91 history'!E144</f>
        <v>-279.36</v>
      </c>
      <c r="J144" s="258">
        <f>'Div 91 history'!F144</f>
        <v>-568.79999999999995</v>
      </c>
      <c r="K144" s="258">
        <f>'Div 91 history'!G144</f>
        <v>-2.93</v>
      </c>
      <c r="L144" s="256">
        <f t="shared" si="79"/>
        <v>-459.05212172311059</v>
      </c>
      <c r="M144" s="256">
        <f t="shared" si="79"/>
        <v>-452.54437124665509</v>
      </c>
      <c r="N144" s="256">
        <f t="shared" si="79"/>
        <v>-442.19734348878706</v>
      </c>
      <c r="O144" s="256">
        <f t="shared" si="79"/>
        <v>-441.79897359119383</v>
      </c>
      <c r="P144" s="256">
        <f t="shared" si="79"/>
        <v>-440.98791265032173</v>
      </c>
      <c r="Q144" s="256">
        <f t="shared" si="79"/>
        <v>-443.30844251708697</v>
      </c>
      <c r="R144" s="256">
        <f t="shared" si="79"/>
        <v>-339.44534196343841</v>
      </c>
      <c r="S144" s="256">
        <f t="shared" si="79"/>
        <v>-329.24576149424911</v>
      </c>
      <c r="T144" s="256">
        <f t="shared" si="79"/>
        <v>-336.54773043742534</v>
      </c>
      <c r="U144" s="256">
        <f t="shared" si="82"/>
        <v>18.897861116714203</v>
      </c>
      <c r="V144" s="256">
        <f t="shared" si="82"/>
        <v>-313.38882421354288</v>
      </c>
      <c r="W144" s="256">
        <f t="shared" si="82"/>
        <v>-334.18020300805802</v>
      </c>
      <c r="X144" s="256">
        <f t="shared" si="82"/>
        <v>-459.05212172311059</v>
      </c>
      <c r="Y144" s="256">
        <f t="shared" si="82"/>
        <v>-452.54437124665509</v>
      </c>
      <c r="Z144" s="256">
        <f t="shared" si="82"/>
        <v>-442.19734348878706</v>
      </c>
      <c r="AA144" s="256">
        <f t="shared" si="82"/>
        <v>-441.79897359119383</v>
      </c>
      <c r="AB144" s="256">
        <f t="shared" si="82"/>
        <v>-440.98791265032173</v>
      </c>
      <c r="AC144" s="256">
        <f t="shared" si="82"/>
        <v>-443.30844251708697</v>
      </c>
      <c r="AD144" s="256">
        <f t="shared" si="82"/>
        <v>-339.44534196343841</v>
      </c>
      <c r="AE144" s="256">
        <f t="shared" si="82"/>
        <v>-329.24576149424911</v>
      </c>
      <c r="AF144" s="256">
        <f t="shared" si="82"/>
        <v>-336.54773043742534</v>
      </c>
      <c r="AG144" s="87"/>
    </row>
    <row r="145" spans="1:38">
      <c r="A145" s="133" t="s">
        <v>19</v>
      </c>
      <c r="B145" s="171"/>
      <c r="C145" s="126"/>
      <c r="D145" s="259">
        <f>SUM(D113:D144)</f>
        <v>162008.84000000008</v>
      </c>
      <c r="E145" s="260">
        <f>SUM(E113:E144)</f>
        <v>0.99999999999999956</v>
      </c>
      <c r="F145" s="259">
        <f>SUM(F113:F144)</f>
        <v>33657.390000000007</v>
      </c>
      <c r="G145" s="259">
        <f t="shared" ref="G145:K145" si="83">SUM(G113:G144)</f>
        <v>32646.059999999998</v>
      </c>
      <c r="H145" s="259">
        <f t="shared" si="83"/>
        <v>33370.080000000002</v>
      </c>
      <c r="I145" s="259">
        <f t="shared" si="83"/>
        <v>-1873.7999999999843</v>
      </c>
      <c r="J145" s="259">
        <f t="shared" si="83"/>
        <v>31073.78000000001</v>
      </c>
      <c r="K145" s="259">
        <f t="shared" si="83"/>
        <v>33135.330000000009</v>
      </c>
      <c r="L145" s="276">
        <f>'FY21 OM Budget'!U68</f>
        <v>45516.889999999992</v>
      </c>
      <c r="M145" s="276">
        <f>'FY21 OM Budget'!V68</f>
        <v>44871.619999999988</v>
      </c>
      <c r="N145" s="276">
        <f>'FY21 OM Budget'!W68</f>
        <v>43845.669999999991</v>
      </c>
      <c r="O145" s="276">
        <f>'FY21 OM Budget'!X68</f>
        <v>43806.169999999991</v>
      </c>
      <c r="P145" s="276">
        <f>'FY21 OM Budget'!Y68</f>
        <v>43725.749999999993</v>
      </c>
      <c r="Q145" s="276">
        <f>'FY21 OM Budget'!Z68</f>
        <v>43955.839999999989</v>
      </c>
      <c r="R145" s="263">
        <f t="shared" ref="R145" si="84">F145</f>
        <v>33657.390000000007</v>
      </c>
      <c r="S145" s="263">
        <f t="shared" ref="S145" si="85">G145</f>
        <v>32646.059999999998</v>
      </c>
      <c r="T145" s="263">
        <f t="shared" ref="T145" si="86">H145</f>
        <v>33370.080000000002</v>
      </c>
      <c r="U145" s="263">
        <f t="shared" ref="U145" si="87">I145</f>
        <v>-1873.7999999999843</v>
      </c>
      <c r="V145" s="263">
        <f t="shared" ref="V145" si="88">J145</f>
        <v>31073.78000000001</v>
      </c>
      <c r="W145" s="263">
        <f t="shared" ref="W145" si="89">K145</f>
        <v>33135.330000000009</v>
      </c>
      <c r="X145" s="263">
        <f t="shared" ref="X145" si="90">L145</f>
        <v>45516.889999999992</v>
      </c>
      <c r="Y145" s="263">
        <f t="shared" ref="Y145" si="91">M145</f>
        <v>44871.619999999988</v>
      </c>
      <c r="Z145" s="263">
        <f t="shared" ref="Z145" si="92">N145</f>
        <v>43845.669999999991</v>
      </c>
      <c r="AA145" s="263">
        <f t="shared" ref="AA145" si="93">O145</f>
        <v>43806.169999999991</v>
      </c>
      <c r="AB145" s="263">
        <f t="shared" ref="AB145" si="94">P145</f>
        <v>43725.749999999993</v>
      </c>
      <c r="AC145" s="263">
        <f t="shared" ref="AC145" si="95">Q145</f>
        <v>43955.839999999989</v>
      </c>
      <c r="AD145" s="263">
        <f t="shared" ref="AD145" si="96">R145</f>
        <v>33657.390000000007</v>
      </c>
      <c r="AE145" s="263">
        <f t="shared" ref="AE145" si="97">S145</f>
        <v>32646.059999999998</v>
      </c>
      <c r="AF145" s="263">
        <f t="shared" ref="AF145" si="98">T145</f>
        <v>33370.080000000002</v>
      </c>
      <c r="AG145" s="87"/>
      <c r="AH145" s="264">
        <f>SUM(F145:Q145)</f>
        <v>427730.77999999997</v>
      </c>
      <c r="AI145" s="264">
        <f>SUM(U145:AF145)</f>
        <v>427730.77999999997</v>
      </c>
      <c r="AK145" s="264">
        <f>AH145*$AK$7</f>
        <v>215661.8598275673</v>
      </c>
      <c r="AL145" s="264">
        <f>AI145*$AL$7</f>
        <v>215661.85927600003</v>
      </c>
    </row>
    <row r="146" spans="1:38">
      <c r="A146" s="133"/>
      <c r="B146" s="171"/>
      <c r="C146" s="126"/>
      <c r="D146" s="256">
        <f>D145-SUM(F145:K145)</f>
        <v>0</v>
      </c>
      <c r="F146" s="256">
        <f>F145-'Div 91 history'!B145</f>
        <v>0</v>
      </c>
      <c r="G146" s="256">
        <f>G145-'Div 91 history'!C145</f>
        <v>0</v>
      </c>
      <c r="H146" s="256">
        <f>H145-'Div 91 history'!D145</f>
        <v>0</v>
      </c>
      <c r="I146" s="256">
        <f>I145-'Div 91 history'!E145</f>
        <v>0</v>
      </c>
      <c r="J146" s="256">
        <f>J145-'Div 91 history'!F145</f>
        <v>0</v>
      </c>
      <c r="K146" s="256">
        <f>K145-'Div 91 history'!G145</f>
        <v>0</v>
      </c>
      <c r="L146" s="256">
        <f t="shared" ref="L146:U146" si="99">L145-SUM(L113:L144)</f>
        <v>0</v>
      </c>
      <c r="M146" s="256">
        <f t="shared" ref="M146" si="100">M145-SUM(M113:M144)</f>
        <v>0</v>
      </c>
      <c r="N146" s="256">
        <f t="shared" ref="N146" si="101">N145-SUM(N113:N144)</f>
        <v>0</v>
      </c>
      <c r="O146" s="256">
        <f t="shared" ref="O146" si="102">O145-SUM(O113:O144)</f>
        <v>0</v>
      </c>
      <c r="P146" s="256">
        <f t="shared" ref="P146" si="103">P145-SUM(P113:P144)</f>
        <v>0</v>
      </c>
      <c r="Q146" s="256">
        <f t="shared" ref="Q146" si="104">Q145-SUM(Q113:Q144)</f>
        <v>0</v>
      </c>
      <c r="R146" s="256">
        <f t="shared" ref="R146" si="105">R145-SUM(R113:R144)</f>
        <v>0</v>
      </c>
      <c r="S146" s="256">
        <f t="shared" ref="S146" si="106">S145-SUM(S113:S144)</f>
        <v>0</v>
      </c>
      <c r="T146" s="256">
        <f t="shared" ref="T146" si="107">T145-SUM(T113:T144)</f>
        <v>0</v>
      </c>
      <c r="U146" s="256">
        <f t="shared" si="99"/>
        <v>0</v>
      </c>
      <c r="V146" s="256">
        <f t="shared" ref="V146" si="108">V145-SUM(V113:V144)</f>
        <v>2.9103830456733704E-11</v>
      </c>
      <c r="W146" s="256">
        <f t="shared" ref="W146" si="109">W145-SUM(W113:W144)</f>
        <v>0</v>
      </c>
      <c r="X146" s="256">
        <f t="shared" ref="X146" si="110">X145-SUM(X113:X144)</f>
        <v>0</v>
      </c>
      <c r="Y146" s="256">
        <f t="shared" ref="Y146" si="111">Y145-SUM(Y113:Y144)</f>
        <v>0</v>
      </c>
      <c r="Z146" s="256">
        <f t="shared" ref="Z146" si="112">Z145-SUM(Z113:Z144)</f>
        <v>0</v>
      </c>
      <c r="AA146" s="256">
        <f t="shared" ref="AA146" si="113">AA145-SUM(AA113:AA144)</f>
        <v>0</v>
      </c>
      <c r="AB146" s="256">
        <f t="shared" ref="AB146" si="114">AB145-SUM(AB113:AB144)</f>
        <v>0</v>
      </c>
      <c r="AC146" s="256">
        <f t="shared" ref="AC146" si="115">AC145-SUM(AC113:AC144)</f>
        <v>0</v>
      </c>
      <c r="AD146" s="256">
        <f t="shared" ref="AD146" si="116">AD145-SUM(AD113:AD144)</f>
        <v>0</v>
      </c>
      <c r="AE146" s="256">
        <f t="shared" ref="AE146" si="117">AE145-SUM(AE113:AE144)</f>
        <v>0</v>
      </c>
      <c r="AF146" s="256">
        <f t="shared" ref="AF146" si="118">AF145-SUM(AF113:AF144)</f>
        <v>0</v>
      </c>
      <c r="AG146" s="87"/>
    </row>
    <row r="147" spans="1:38">
      <c r="A147" s="145" t="s">
        <v>426</v>
      </c>
      <c r="B147" s="125" t="str">
        <f t="shared" ref="B147:B161" si="119">RIGHT(A147,10)</f>
        <v>8740-03002</v>
      </c>
      <c r="C147" s="286" t="str">
        <f t="shared" ref="C147:C161" si="120">LEFT(B147,4)</f>
        <v>8740</v>
      </c>
      <c r="D147" s="256">
        <f>SUM($F147:K147)</f>
        <v>60837.420000000006</v>
      </c>
      <c r="E147" s="257">
        <f>D147/$D$162</f>
        <v>1.2364391886550063</v>
      </c>
      <c r="F147" s="258">
        <f>'Div 91 history'!B147</f>
        <v>9936.33</v>
      </c>
      <c r="G147" s="258">
        <f>'Div 91 history'!C147</f>
        <v>11455.400000000001</v>
      </c>
      <c r="H147" s="258">
        <f>'Div 91 history'!D147</f>
        <v>9186.02</v>
      </c>
      <c r="I147" s="258">
        <f>'Div 91 history'!E147</f>
        <v>9936.33</v>
      </c>
      <c r="J147" s="258">
        <f>'Div 91 history'!F147</f>
        <v>9936.33</v>
      </c>
      <c r="K147" s="258">
        <f>'Div 91 history'!G147</f>
        <v>10387.01</v>
      </c>
      <c r="L147" s="256">
        <f t="shared" ref="L147:T161" si="121">$E147*L$162</f>
        <v>-2988.671349249335</v>
      </c>
      <c r="M147" s="256">
        <f t="shared" si="121"/>
        <v>-3093.7686802850103</v>
      </c>
      <c r="N147" s="256">
        <f t="shared" si="121"/>
        <v>-1094.4465122298652</v>
      </c>
      <c r="O147" s="256">
        <f t="shared" si="121"/>
        <v>-2688.2166264061684</v>
      </c>
      <c r="P147" s="256">
        <f t="shared" si="121"/>
        <v>-3072.7492140778754</v>
      </c>
      <c r="Q147" s="256">
        <f t="shared" si="121"/>
        <v>-1957.4810659110597</v>
      </c>
      <c r="R147" s="256">
        <f t="shared" si="121"/>
        <v>-6339.5575588151523</v>
      </c>
      <c r="S147" s="256">
        <f t="shared" si="121"/>
        <v>5596.0124883255839</v>
      </c>
      <c r="T147" s="256">
        <f t="shared" si="121"/>
        <v>1543.0390142657861</v>
      </c>
      <c r="U147" s="256">
        <f t="shared" ref="U147:AF161" si="122">$E147*U$162</f>
        <v>49332.303891997617</v>
      </c>
      <c r="V147" s="256">
        <f t="shared" si="122"/>
        <v>8270.7271987916356</v>
      </c>
      <c r="W147" s="256">
        <f t="shared" si="122"/>
        <v>2434.8949654345338</v>
      </c>
      <c r="X147" s="256">
        <f t="shared" si="122"/>
        <v>-2988.671349249335</v>
      </c>
      <c r="Y147" s="256">
        <f t="shared" si="122"/>
        <v>-3093.7686802850103</v>
      </c>
      <c r="Z147" s="256">
        <f t="shared" si="122"/>
        <v>-1094.4465122298652</v>
      </c>
      <c r="AA147" s="256">
        <f t="shared" si="122"/>
        <v>-2688.2166264061684</v>
      </c>
      <c r="AB147" s="256">
        <f t="shared" si="122"/>
        <v>-3072.7492140778754</v>
      </c>
      <c r="AC147" s="256">
        <f t="shared" si="122"/>
        <v>-1957.4810659110597</v>
      </c>
      <c r="AD147" s="256">
        <f t="shared" si="122"/>
        <v>-6339.5575588151523</v>
      </c>
      <c r="AE147" s="256">
        <f t="shared" si="122"/>
        <v>5596.0124883255839</v>
      </c>
      <c r="AF147" s="256">
        <f t="shared" si="122"/>
        <v>1543.0390142657861</v>
      </c>
      <c r="AG147" s="87"/>
    </row>
    <row r="148" spans="1:38">
      <c r="A148" s="145" t="s">
        <v>428</v>
      </c>
      <c r="B148" s="125" t="str">
        <f t="shared" si="119"/>
        <v>8700-03003</v>
      </c>
      <c r="C148" s="286" t="str">
        <f t="shared" si="120"/>
        <v>8700</v>
      </c>
      <c r="D148" s="256">
        <f>SUM($F148:K148)</f>
        <v>-245.87000000000003</v>
      </c>
      <c r="E148" s="257">
        <f>D148/$D$162</f>
        <v>-4.9969788875762061E-3</v>
      </c>
      <c r="F148" s="258">
        <f>'Div 91 history'!B148</f>
        <v>-28.84</v>
      </c>
      <c r="G148" s="258">
        <f>'Div 91 history'!C148</f>
        <v>-57.46</v>
      </c>
      <c r="H148" s="258">
        <f>'Div 91 history'!D148</f>
        <v>-27.11</v>
      </c>
      <c r="I148" s="258">
        <f>'Div 91 history'!E148</f>
        <v>-53.33</v>
      </c>
      <c r="J148" s="258">
        <f>'Div 91 history'!F148</f>
        <v>-47.36</v>
      </c>
      <c r="K148" s="258">
        <f>'Div 91 history'!G148</f>
        <v>-31.77</v>
      </c>
      <c r="L148" s="256">
        <f t="shared" si="121"/>
        <v>12.078497487893701</v>
      </c>
      <c r="M148" s="256">
        <f t="shared" si="121"/>
        <v>12.503240693337679</v>
      </c>
      <c r="N148" s="256">
        <f t="shared" si="121"/>
        <v>4.4231258321269538</v>
      </c>
      <c r="O148" s="256">
        <f t="shared" si="121"/>
        <v>10.864231618212683</v>
      </c>
      <c r="P148" s="256">
        <f t="shared" si="121"/>
        <v>12.418292052248884</v>
      </c>
      <c r="Q148" s="256">
        <f t="shared" si="121"/>
        <v>7.9110170956551453</v>
      </c>
      <c r="R148" s="256">
        <f t="shared" si="121"/>
        <v>25.620859940902847</v>
      </c>
      <c r="S148" s="256">
        <f t="shared" si="121"/>
        <v>-22.615876717070044</v>
      </c>
      <c r="T148" s="256">
        <f t="shared" si="121"/>
        <v>-6.2360797423284691</v>
      </c>
      <c r="U148" s="256">
        <f t="shared" si="122"/>
        <v>-199.37291157194792</v>
      </c>
      <c r="V148" s="256">
        <f t="shared" si="122"/>
        <v>-33.42554132583038</v>
      </c>
      <c r="W148" s="256">
        <f t="shared" si="122"/>
        <v>-9.8404505837260832</v>
      </c>
      <c r="X148" s="256">
        <f t="shared" si="122"/>
        <v>12.078497487893701</v>
      </c>
      <c r="Y148" s="256">
        <f t="shared" si="122"/>
        <v>12.503240693337679</v>
      </c>
      <c r="Z148" s="256">
        <f t="shared" si="122"/>
        <v>4.4231258321269538</v>
      </c>
      <c r="AA148" s="256">
        <f t="shared" si="122"/>
        <v>10.864231618212683</v>
      </c>
      <c r="AB148" s="256">
        <f t="shared" si="122"/>
        <v>12.418292052248884</v>
      </c>
      <c r="AC148" s="256">
        <f t="shared" si="122"/>
        <v>7.9110170956551453</v>
      </c>
      <c r="AD148" s="256">
        <f t="shared" si="122"/>
        <v>25.620859940902847</v>
      </c>
      <c r="AE148" s="256">
        <f t="shared" si="122"/>
        <v>-22.615876717070044</v>
      </c>
      <c r="AF148" s="256">
        <f t="shared" si="122"/>
        <v>-6.2360797423284691</v>
      </c>
      <c r="AG148" s="87"/>
    </row>
    <row r="149" spans="1:38">
      <c r="A149" s="145" t="s">
        <v>429</v>
      </c>
      <c r="B149" s="125" t="str">
        <f t="shared" si="119"/>
        <v>8740-03003</v>
      </c>
      <c r="C149" s="286" t="str">
        <f t="shared" si="120"/>
        <v>8740</v>
      </c>
      <c r="D149" s="256">
        <f>SUM($F149:K149)</f>
        <v>-30765.219999999998</v>
      </c>
      <c r="E149" s="257">
        <f>D149/$D$162</f>
        <v>-0.62526194660445444</v>
      </c>
      <c r="F149" s="258">
        <f>'Div 91 history'!B149</f>
        <v>-1589.1499999999996</v>
      </c>
      <c r="G149" s="258">
        <f>'Div 91 history'!C149</f>
        <v>-12078.65</v>
      </c>
      <c r="H149" s="258">
        <f>'Div 91 history'!D149</f>
        <v>-8999.4700000000012</v>
      </c>
      <c r="I149" s="258">
        <f>'Div 91 history'!E149</f>
        <v>-8105.67</v>
      </c>
      <c r="J149" s="258">
        <f>'Div 91 history'!F149</f>
        <v>-8643.98</v>
      </c>
      <c r="K149" s="258">
        <f>'Div 91 history'!G149</f>
        <v>8651.7000000000007</v>
      </c>
      <c r="L149" s="256">
        <f t="shared" si="121"/>
        <v>1511.358166854423</v>
      </c>
      <c r="M149" s="256">
        <f t="shared" si="121"/>
        <v>1564.5054323158017</v>
      </c>
      <c r="N149" s="256">
        <f t="shared" si="121"/>
        <v>553.45686465639881</v>
      </c>
      <c r="O149" s="256">
        <f t="shared" si="121"/>
        <v>1359.4195138295406</v>
      </c>
      <c r="P149" s="256">
        <f t="shared" si="121"/>
        <v>1553.875979223526</v>
      </c>
      <c r="Q149" s="256">
        <f t="shared" si="121"/>
        <v>989.88970338630804</v>
      </c>
      <c r="R149" s="256">
        <f t="shared" si="121"/>
        <v>3205.8868209666202</v>
      </c>
      <c r="S149" s="256">
        <f t="shared" si="121"/>
        <v>-2829.8792967565687</v>
      </c>
      <c r="T149" s="256">
        <f t="shared" si="121"/>
        <v>-780.30815150395995</v>
      </c>
      <c r="U149" s="256">
        <f t="shared" si="122"/>
        <v>-24947.132576367683</v>
      </c>
      <c r="V149" s="256">
        <f t="shared" si="122"/>
        <v>-4182.4709501291863</v>
      </c>
      <c r="W149" s="256">
        <f t="shared" si="122"/>
        <v>-1231.3158462092215</v>
      </c>
      <c r="X149" s="256">
        <f t="shared" si="122"/>
        <v>1511.358166854423</v>
      </c>
      <c r="Y149" s="256">
        <f t="shared" si="122"/>
        <v>1564.5054323158017</v>
      </c>
      <c r="Z149" s="256">
        <f t="shared" si="122"/>
        <v>553.45686465639881</v>
      </c>
      <c r="AA149" s="256">
        <f t="shared" si="122"/>
        <v>1359.4195138295406</v>
      </c>
      <c r="AB149" s="256">
        <f t="shared" si="122"/>
        <v>1553.875979223526</v>
      </c>
      <c r="AC149" s="256">
        <f t="shared" si="122"/>
        <v>989.88970338630804</v>
      </c>
      <c r="AD149" s="256">
        <f t="shared" si="122"/>
        <v>3205.8868209666202</v>
      </c>
      <c r="AE149" s="256">
        <f t="shared" si="122"/>
        <v>-2829.8792967565687</v>
      </c>
      <c r="AF149" s="256">
        <f t="shared" si="122"/>
        <v>-780.30815150395995</v>
      </c>
      <c r="AG149" s="87"/>
    </row>
    <row r="150" spans="1:38">
      <c r="A150" s="145" t="s">
        <v>433</v>
      </c>
      <c r="B150" s="125" t="str">
        <f t="shared" si="119"/>
        <v>8750-03003</v>
      </c>
      <c r="C150" s="286" t="str">
        <f t="shared" si="120"/>
        <v>8750</v>
      </c>
      <c r="D150" s="256">
        <f>SUM($F150:K150)</f>
        <v>-497.44</v>
      </c>
      <c r="E150" s="257">
        <f>D150/$D$162</f>
        <v>-1.0109802651140471E-2</v>
      </c>
      <c r="F150" s="258">
        <f>'Div 91 history'!B150</f>
        <v>-461.27</v>
      </c>
      <c r="G150" s="258">
        <f>'Div 91 history'!C150</f>
        <v>0</v>
      </c>
      <c r="H150" s="258">
        <f>'Div 91 history'!D150</f>
        <v>-2.8</v>
      </c>
      <c r="I150" s="258">
        <f>'Div 91 history'!E150</f>
        <v>-12.51</v>
      </c>
      <c r="J150" s="258">
        <f>'Div 91 history'!F150</f>
        <v>-20.86</v>
      </c>
      <c r="K150" s="258">
        <f>'Div 91 history'!G150</f>
        <v>0</v>
      </c>
      <c r="L150" s="256">
        <f t="shared" si="121"/>
        <v>24.437010576230698</v>
      </c>
      <c r="M150" s="256">
        <f t="shared" si="121"/>
        <v>25.296343801577638</v>
      </c>
      <c r="N150" s="256">
        <f t="shared" si="121"/>
        <v>8.9487929146834979</v>
      </c>
      <c r="O150" s="256">
        <f t="shared" si="121"/>
        <v>21.980328532003565</v>
      </c>
      <c r="P150" s="256">
        <f t="shared" si="121"/>
        <v>25.124477156508252</v>
      </c>
      <c r="Q150" s="256">
        <f t="shared" si="121"/>
        <v>16.005435165179545</v>
      </c>
      <c r="R150" s="256">
        <f t="shared" si="121"/>
        <v>51.835687839112985</v>
      </c>
      <c r="S150" s="256">
        <f t="shared" si="121"/>
        <v>-45.756056916823205</v>
      </c>
      <c r="T150" s="256">
        <f t="shared" si="121"/>
        <v>-12.616730414543754</v>
      </c>
      <c r="U150" s="256">
        <f t="shared" si="122"/>
        <v>-403.3678819390318</v>
      </c>
      <c r="V150" s="256">
        <f t="shared" si="122"/>
        <v>-67.625986403876283</v>
      </c>
      <c r="W150" s="256">
        <f t="shared" si="122"/>
        <v>-19.909032164837932</v>
      </c>
      <c r="X150" s="256">
        <f t="shared" si="122"/>
        <v>24.437010576230698</v>
      </c>
      <c r="Y150" s="256">
        <f t="shared" si="122"/>
        <v>25.296343801577638</v>
      </c>
      <c r="Z150" s="256">
        <f t="shared" si="122"/>
        <v>8.9487929146834979</v>
      </c>
      <c r="AA150" s="256">
        <f t="shared" si="122"/>
        <v>21.980328532003565</v>
      </c>
      <c r="AB150" s="256">
        <f t="shared" si="122"/>
        <v>25.124477156508252</v>
      </c>
      <c r="AC150" s="256">
        <f t="shared" si="122"/>
        <v>16.005435165179545</v>
      </c>
      <c r="AD150" s="256">
        <f t="shared" si="122"/>
        <v>51.835687839112985</v>
      </c>
      <c r="AE150" s="256">
        <f t="shared" si="122"/>
        <v>-45.756056916823205</v>
      </c>
      <c r="AF150" s="256">
        <f t="shared" si="122"/>
        <v>-12.616730414543754</v>
      </c>
      <c r="AG150" s="87"/>
    </row>
    <row r="151" spans="1:38">
      <c r="A151" s="145" t="s">
        <v>430</v>
      </c>
      <c r="B151" s="125" t="str">
        <f t="shared" si="119"/>
        <v>8700-03004</v>
      </c>
      <c r="C151" s="286" t="str">
        <f t="shared" si="120"/>
        <v>8700</v>
      </c>
      <c r="D151" s="256">
        <f>SUM($F151:K151)</f>
        <v>427.01</v>
      </c>
      <c r="E151" s="257">
        <f t="shared" ref="E151:E153" si="123">D151/$D$162</f>
        <v>8.6784071045020346E-3</v>
      </c>
      <c r="F151" s="258">
        <f>'Div 91 history'!B151</f>
        <v>54.14</v>
      </c>
      <c r="G151" s="258">
        <f>'Div 91 history'!C151</f>
        <v>80.34</v>
      </c>
      <c r="H151" s="258">
        <f>'Div 91 history'!D151</f>
        <v>47.56</v>
      </c>
      <c r="I151" s="258">
        <f>'Div 91 history'!E151</f>
        <v>93.57</v>
      </c>
      <c r="J151" s="258">
        <f>'Div 91 history'!F151</f>
        <v>92.52000000000001</v>
      </c>
      <c r="K151" s="258">
        <f>'Div 91 history'!G151</f>
        <v>58.88</v>
      </c>
      <c r="L151" s="256">
        <f t="shared" si="121"/>
        <v>-20.977098516718137</v>
      </c>
      <c r="M151" s="256">
        <f t="shared" si="121"/>
        <v>-21.714763120600811</v>
      </c>
      <c r="N151" s="256">
        <f t="shared" si="121"/>
        <v>-7.6817788326210197</v>
      </c>
      <c r="O151" s="256">
        <f t="shared" si="121"/>
        <v>-18.868245590324143</v>
      </c>
      <c r="P151" s="256">
        <f t="shared" si="121"/>
        <v>-21.567230199824277</v>
      </c>
      <c r="Q151" s="256">
        <f t="shared" si="121"/>
        <v>-13.73930699156344</v>
      </c>
      <c r="R151" s="256">
        <f t="shared" si="121"/>
        <v>-44.496536394700136</v>
      </c>
      <c r="S151" s="256">
        <f t="shared" si="121"/>
        <v>39.277689498336834</v>
      </c>
      <c r="T151" s="256">
        <f t="shared" si="121"/>
        <v>10.830391714205389</v>
      </c>
      <c r="U151" s="256">
        <f t="shared" si="122"/>
        <v>346.2570747563243</v>
      </c>
      <c r="V151" s="256">
        <f t="shared" si="122"/>
        <v>58.05116688307978</v>
      </c>
      <c r="W151" s="256">
        <f t="shared" si="122"/>
        <v>17.090213542753787</v>
      </c>
      <c r="X151" s="256">
        <f t="shared" si="122"/>
        <v>-20.977098516718137</v>
      </c>
      <c r="Y151" s="256">
        <f t="shared" si="122"/>
        <v>-21.714763120600811</v>
      </c>
      <c r="Z151" s="256">
        <f t="shared" si="122"/>
        <v>-7.6817788326210197</v>
      </c>
      <c r="AA151" s="256">
        <f t="shared" si="122"/>
        <v>-18.868245590324143</v>
      </c>
      <c r="AB151" s="256">
        <f t="shared" si="122"/>
        <v>-21.567230199824277</v>
      </c>
      <c r="AC151" s="256">
        <f t="shared" si="122"/>
        <v>-13.73930699156344</v>
      </c>
      <c r="AD151" s="256">
        <f t="shared" si="122"/>
        <v>-44.496536394700136</v>
      </c>
      <c r="AE151" s="256">
        <f t="shared" si="122"/>
        <v>39.277689498336834</v>
      </c>
      <c r="AF151" s="256">
        <f t="shared" si="122"/>
        <v>10.830391714205389</v>
      </c>
      <c r="AG151" s="87"/>
    </row>
    <row r="152" spans="1:38">
      <c r="A152" s="145" t="s">
        <v>431</v>
      </c>
      <c r="B152" s="125" t="str">
        <f t="shared" si="119"/>
        <v>8740-03004</v>
      </c>
      <c r="C152" s="286" t="str">
        <f t="shared" si="120"/>
        <v>8740</v>
      </c>
      <c r="D152" s="256">
        <f>SUM($F152:K152)</f>
        <v>25912.77</v>
      </c>
      <c r="E152" s="257">
        <f t="shared" si="123"/>
        <v>0.52664239072932062</v>
      </c>
      <c r="F152" s="258">
        <f>'Div 91 history'!B152</f>
        <v>3519.89</v>
      </c>
      <c r="G152" s="258">
        <f>'Div 91 history'!C152</f>
        <v>9246.35</v>
      </c>
      <c r="H152" s="258">
        <f>'Div 91 history'!D152</f>
        <v>3619.86</v>
      </c>
      <c r="I152" s="258">
        <f>'Div 91 history'!E152</f>
        <v>2464.09</v>
      </c>
      <c r="J152" s="258">
        <f>'Div 91 history'!F152</f>
        <v>4564.42</v>
      </c>
      <c r="K152" s="258">
        <f>'Div 91 history'!G152</f>
        <v>2498.1600000000003</v>
      </c>
      <c r="L152" s="256">
        <f t="shared" si="121"/>
        <v>-1272.9789211752845</v>
      </c>
      <c r="M152" s="256">
        <f t="shared" si="121"/>
        <v>-1317.7435243872767</v>
      </c>
      <c r="N152" s="256">
        <f t="shared" si="121"/>
        <v>-466.16277857796535</v>
      </c>
      <c r="O152" s="256">
        <f t="shared" si="121"/>
        <v>-1145.0048202280595</v>
      </c>
      <c r="P152" s="256">
        <f t="shared" si="121"/>
        <v>-1308.7906037448784</v>
      </c>
      <c r="Q152" s="256">
        <f t="shared" si="121"/>
        <v>-833.75916730703113</v>
      </c>
      <c r="R152" s="256">
        <f t="shared" si="121"/>
        <v>-2700.2377307147231</v>
      </c>
      <c r="S152" s="256">
        <f t="shared" si="121"/>
        <v>2383.5360626257411</v>
      </c>
      <c r="T152" s="256">
        <f t="shared" si="121"/>
        <v>657.23390435846932</v>
      </c>
      <c r="U152" s="256">
        <f t="shared" si="122"/>
        <v>21012.341488568039</v>
      </c>
      <c r="V152" s="256">
        <f t="shared" si="122"/>
        <v>3522.7899479470348</v>
      </c>
      <c r="W152" s="256">
        <f t="shared" si="122"/>
        <v>1037.1063272154379</v>
      </c>
      <c r="X152" s="256">
        <f t="shared" si="122"/>
        <v>-1272.9789211752845</v>
      </c>
      <c r="Y152" s="256">
        <f t="shared" si="122"/>
        <v>-1317.7435243872767</v>
      </c>
      <c r="Z152" s="256">
        <f t="shared" si="122"/>
        <v>-466.16277857796535</v>
      </c>
      <c r="AA152" s="256">
        <f t="shared" si="122"/>
        <v>-1145.0048202280595</v>
      </c>
      <c r="AB152" s="256">
        <f t="shared" si="122"/>
        <v>-1308.7906037448784</v>
      </c>
      <c r="AC152" s="256">
        <f t="shared" si="122"/>
        <v>-833.75916730703113</v>
      </c>
      <c r="AD152" s="256">
        <f t="shared" si="122"/>
        <v>-2700.2377307147231</v>
      </c>
      <c r="AE152" s="256">
        <f t="shared" si="122"/>
        <v>2383.5360626257411</v>
      </c>
      <c r="AF152" s="256">
        <f t="shared" si="122"/>
        <v>657.23390435846932</v>
      </c>
      <c r="AG152" s="87"/>
    </row>
    <row r="153" spans="1:38">
      <c r="A153" s="145" t="s">
        <v>436</v>
      </c>
      <c r="B153" s="125" t="str">
        <f t="shared" si="119"/>
        <v>8750-03004</v>
      </c>
      <c r="C153" s="286" t="str">
        <f t="shared" si="120"/>
        <v>8750</v>
      </c>
      <c r="D153" s="256">
        <f>SUM($F153:K153)</f>
        <v>2133.37</v>
      </c>
      <c r="E153" s="257">
        <f t="shared" si="123"/>
        <v>4.3357891769587376E-2</v>
      </c>
      <c r="F153" s="258">
        <f>'Div 91 history'!B153</f>
        <v>1971.78</v>
      </c>
      <c r="G153" s="258">
        <f>'Div 91 history'!C153</f>
        <v>0</v>
      </c>
      <c r="H153" s="258">
        <f>'Div 91 history'!D153</f>
        <v>10.6</v>
      </c>
      <c r="I153" s="258">
        <f>'Div 91 history'!E153</f>
        <v>45.67</v>
      </c>
      <c r="J153" s="258">
        <f>'Div 91 history'!F153</f>
        <v>105.32</v>
      </c>
      <c r="K153" s="258">
        <f>'Div 91 history'!G153</f>
        <v>0</v>
      </c>
      <c r="L153" s="256">
        <f t="shared" si="121"/>
        <v>-104.80296166977581</v>
      </c>
      <c r="M153" s="256">
        <f t="shared" si="121"/>
        <v>-108.48838247019074</v>
      </c>
      <c r="N153" s="256">
        <f t="shared" si="121"/>
        <v>-38.378671478767956</v>
      </c>
      <c r="O153" s="256">
        <f t="shared" si="121"/>
        <v>-94.266993969766077</v>
      </c>
      <c r="P153" s="256">
        <f t="shared" si="121"/>
        <v>-107.75129831010776</v>
      </c>
      <c r="Q153" s="256">
        <f t="shared" si="121"/>
        <v>-68.642479933939939</v>
      </c>
      <c r="R153" s="256">
        <f t="shared" si="121"/>
        <v>-222.30761773345219</v>
      </c>
      <c r="S153" s="256">
        <f t="shared" si="121"/>
        <v>196.23391593889335</v>
      </c>
      <c r="T153" s="256">
        <f t="shared" si="121"/>
        <v>54.109348191691879</v>
      </c>
      <c r="U153" s="256">
        <f t="shared" si="122"/>
        <v>1729.9230827683182</v>
      </c>
      <c r="V153" s="256">
        <f t="shared" si="122"/>
        <v>290.02744173053537</v>
      </c>
      <c r="W153" s="256">
        <f t="shared" si="122"/>
        <v>85.383829104013131</v>
      </c>
      <c r="X153" s="256">
        <f t="shared" si="122"/>
        <v>-104.80296166977581</v>
      </c>
      <c r="Y153" s="256">
        <f t="shared" si="122"/>
        <v>-108.48838247019074</v>
      </c>
      <c r="Z153" s="256">
        <f t="shared" si="122"/>
        <v>-38.378671478767956</v>
      </c>
      <c r="AA153" s="256">
        <f t="shared" si="122"/>
        <v>-94.266993969766077</v>
      </c>
      <c r="AB153" s="256">
        <f t="shared" si="122"/>
        <v>-107.75129831010776</v>
      </c>
      <c r="AC153" s="256">
        <f t="shared" si="122"/>
        <v>-68.642479933939939</v>
      </c>
      <c r="AD153" s="256">
        <f t="shared" si="122"/>
        <v>-222.30761773345219</v>
      </c>
      <c r="AE153" s="256">
        <f t="shared" si="122"/>
        <v>196.23391593889335</v>
      </c>
      <c r="AF153" s="256">
        <f t="shared" si="122"/>
        <v>54.109348191691879</v>
      </c>
      <c r="AG153" s="87"/>
    </row>
    <row r="154" spans="1:38">
      <c r="A154" s="145" t="s">
        <v>434</v>
      </c>
      <c r="B154" s="125" t="str">
        <f t="shared" si="119"/>
        <v>8740-04302</v>
      </c>
      <c r="C154" s="286" t="str">
        <f t="shared" si="120"/>
        <v>8740</v>
      </c>
      <c r="D154" s="256">
        <f>SUM($F154:K154)</f>
        <v>19</v>
      </c>
      <c r="E154" s="257">
        <f t="shared" ref="E154:E161" si="124">D154/$D$162</f>
        <v>3.8614958662686744E-4</v>
      </c>
      <c r="F154" s="258">
        <f>'Div 91 history'!B154</f>
        <v>19</v>
      </c>
      <c r="G154" s="258">
        <f>'Div 91 history'!C154</f>
        <v>0</v>
      </c>
      <c r="H154" s="258">
        <f>'Div 91 history'!D154</f>
        <v>0</v>
      </c>
      <c r="I154" s="258">
        <f>'Div 91 history'!E154</f>
        <v>0</v>
      </c>
      <c r="J154" s="258">
        <f>'Div 91 history'!F154</f>
        <v>0</v>
      </c>
      <c r="K154" s="258">
        <f>'Div 91 history'!G154</f>
        <v>0</v>
      </c>
      <c r="L154" s="256">
        <f t="shared" si="121"/>
        <v>-0.93338533481099883</v>
      </c>
      <c r="M154" s="256">
        <f t="shared" si="121"/>
        <v>-0.96620804967428253</v>
      </c>
      <c r="N154" s="256">
        <f t="shared" si="121"/>
        <v>-0.34180416809863795</v>
      </c>
      <c r="O154" s="256">
        <f t="shared" si="121"/>
        <v>-0.83955098526067007</v>
      </c>
      <c r="P154" s="256">
        <f t="shared" si="121"/>
        <v>-0.95964350670162579</v>
      </c>
      <c r="Q154" s="256">
        <f t="shared" si="121"/>
        <v>-0.61133657956419141</v>
      </c>
      <c r="R154" s="256">
        <f t="shared" si="121"/>
        <v>-1.979893191024338</v>
      </c>
      <c r="S154" s="256">
        <f t="shared" si="121"/>
        <v>1.747678275610407</v>
      </c>
      <c r="T154" s="256">
        <f t="shared" si="121"/>
        <v>0.48190309962273103</v>
      </c>
      <c r="U154" s="256">
        <f t="shared" si="122"/>
        <v>15.40686265045353</v>
      </c>
      <c r="V154" s="256">
        <f t="shared" si="122"/>
        <v>2.58301250738511</v>
      </c>
      <c r="W154" s="256">
        <f t="shared" si="122"/>
        <v>0.76043665795255844</v>
      </c>
      <c r="X154" s="256">
        <f t="shared" si="122"/>
        <v>-0.93338533481099883</v>
      </c>
      <c r="Y154" s="256">
        <f t="shared" si="122"/>
        <v>-0.96620804967428253</v>
      </c>
      <c r="Z154" s="256">
        <f t="shared" si="122"/>
        <v>-0.34180416809863795</v>
      </c>
      <c r="AA154" s="256">
        <f t="shared" si="122"/>
        <v>-0.83955098526067007</v>
      </c>
      <c r="AB154" s="256">
        <f t="shared" si="122"/>
        <v>-0.95964350670162579</v>
      </c>
      <c r="AC154" s="256">
        <f t="shared" si="122"/>
        <v>-0.61133657956419141</v>
      </c>
      <c r="AD154" s="256">
        <f t="shared" si="122"/>
        <v>-1.979893191024338</v>
      </c>
      <c r="AE154" s="256">
        <f t="shared" si="122"/>
        <v>1.747678275610407</v>
      </c>
      <c r="AF154" s="256">
        <f t="shared" si="122"/>
        <v>0.48190309962273103</v>
      </c>
      <c r="AG154" s="87"/>
    </row>
    <row r="155" spans="1:38">
      <c r="A155" s="145" t="s">
        <v>438</v>
      </c>
      <c r="B155" s="125" t="str">
        <f t="shared" si="119"/>
        <v>8700-04302</v>
      </c>
      <c r="C155" s="286" t="str">
        <f t="shared" si="120"/>
        <v>8700</v>
      </c>
      <c r="D155" s="256">
        <f>SUM($F155:K155)</f>
        <v>0</v>
      </c>
      <c r="E155" s="257">
        <f t="shared" si="124"/>
        <v>0</v>
      </c>
      <c r="F155" s="258">
        <f>'Div 91 history'!B155</f>
        <v>0</v>
      </c>
      <c r="G155" s="258">
        <f>'Div 91 history'!C155</f>
        <v>0</v>
      </c>
      <c r="H155" s="258">
        <f>'Div 91 history'!D155</f>
        <v>0</v>
      </c>
      <c r="I155" s="258">
        <f>'Div 91 history'!E155</f>
        <v>0</v>
      </c>
      <c r="J155" s="258">
        <f>'Div 91 history'!F155</f>
        <v>0</v>
      </c>
      <c r="K155" s="258">
        <f>'Div 91 history'!G155</f>
        <v>0</v>
      </c>
      <c r="L155" s="256">
        <f t="shared" si="121"/>
        <v>0</v>
      </c>
      <c r="M155" s="256">
        <f t="shared" si="121"/>
        <v>0</v>
      </c>
      <c r="N155" s="256">
        <f t="shared" si="121"/>
        <v>0</v>
      </c>
      <c r="O155" s="256">
        <f t="shared" si="121"/>
        <v>0</v>
      </c>
      <c r="P155" s="256">
        <f t="shared" si="121"/>
        <v>0</v>
      </c>
      <c r="Q155" s="256">
        <f t="shared" si="121"/>
        <v>0</v>
      </c>
      <c r="R155" s="256">
        <f t="shared" si="121"/>
        <v>0</v>
      </c>
      <c r="S155" s="256">
        <f t="shared" si="121"/>
        <v>0</v>
      </c>
      <c r="T155" s="256">
        <f t="shared" si="121"/>
        <v>0</v>
      </c>
      <c r="U155" s="256">
        <f t="shared" si="122"/>
        <v>0</v>
      </c>
      <c r="V155" s="256">
        <f t="shared" si="122"/>
        <v>0</v>
      </c>
      <c r="W155" s="256">
        <f t="shared" si="122"/>
        <v>0</v>
      </c>
      <c r="X155" s="256">
        <f t="shared" si="122"/>
        <v>0</v>
      </c>
      <c r="Y155" s="256">
        <f t="shared" si="122"/>
        <v>0</v>
      </c>
      <c r="Z155" s="256">
        <f t="shared" si="122"/>
        <v>0</v>
      </c>
      <c r="AA155" s="256">
        <f t="shared" si="122"/>
        <v>0</v>
      </c>
      <c r="AB155" s="256">
        <f t="shared" si="122"/>
        <v>0</v>
      </c>
      <c r="AC155" s="256">
        <f t="shared" si="122"/>
        <v>0</v>
      </c>
      <c r="AD155" s="256">
        <f t="shared" si="122"/>
        <v>0</v>
      </c>
      <c r="AE155" s="256">
        <f t="shared" si="122"/>
        <v>0</v>
      </c>
      <c r="AF155" s="256">
        <f t="shared" si="122"/>
        <v>0</v>
      </c>
      <c r="AG155" s="87"/>
    </row>
    <row r="156" spans="1:38">
      <c r="A156" s="145" t="s">
        <v>443</v>
      </c>
      <c r="B156" s="125" t="str">
        <f t="shared" si="119"/>
        <v>8700-04307</v>
      </c>
      <c r="C156" s="286" t="str">
        <f t="shared" si="120"/>
        <v>8700</v>
      </c>
      <c r="D156" s="256">
        <f>SUM($F156:K156)</f>
        <v>0</v>
      </c>
      <c r="E156" s="257">
        <f t="shared" si="124"/>
        <v>0</v>
      </c>
      <c r="F156" s="258">
        <f>'Div 91 history'!B156</f>
        <v>0</v>
      </c>
      <c r="G156" s="258">
        <f>'Div 91 history'!C156</f>
        <v>0</v>
      </c>
      <c r="H156" s="258">
        <f>'Div 91 history'!D156</f>
        <v>0</v>
      </c>
      <c r="I156" s="258">
        <f>'Div 91 history'!E156</f>
        <v>0</v>
      </c>
      <c r="J156" s="258">
        <f>'Div 91 history'!F156</f>
        <v>0</v>
      </c>
      <c r="K156" s="258">
        <f>'Div 91 history'!G156</f>
        <v>0</v>
      </c>
      <c r="L156" s="256">
        <f t="shared" si="121"/>
        <v>0</v>
      </c>
      <c r="M156" s="256">
        <f t="shared" si="121"/>
        <v>0</v>
      </c>
      <c r="N156" s="256">
        <f t="shared" si="121"/>
        <v>0</v>
      </c>
      <c r="O156" s="256">
        <f t="shared" si="121"/>
        <v>0</v>
      </c>
      <c r="P156" s="256">
        <f t="shared" si="121"/>
        <v>0</v>
      </c>
      <c r="Q156" s="256">
        <f t="shared" si="121"/>
        <v>0</v>
      </c>
      <c r="R156" s="256">
        <f t="shared" si="121"/>
        <v>0</v>
      </c>
      <c r="S156" s="256">
        <f t="shared" si="121"/>
        <v>0</v>
      </c>
      <c r="T156" s="256">
        <f t="shared" si="121"/>
        <v>0</v>
      </c>
      <c r="U156" s="256">
        <f t="shared" si="122"/>
        <v>0</v>
      </c>
      <c r="V156" s="256">
        <f t="shared" si="122"/>
        <v>0</v>
      </c>
      <c r="W156" s="256">
        <f t="shared" si="122"/>
        <v>0</v>
      </c>
      <c r="X156" s="256">
        <f t="shared" si="122"/>
        <v>0</v>
      </c>
      <c r="Y156" s="256">
        <f t="shared" si="122"/>
        <v>0</v>
      </c>
      <c r="Z156" s="256">
        <f t="shared" si="122"/>
        <v>0</v>
      </c>
      <c r="AA156" s="256">
        <f t="shared" si="122"/>
        <v>0</v>
      </c>
      <c r="AB156" s="256">
        <f t="shared" si="122"/>
        <v>0</v>
      </c>
      <c r="AC156" s="256">
        <f t="shared" si="122"/>
        <v>0</v>
      </c>
      <c r="AD156" s="256">
        <f t="shared" si="122"/>
        <v>0</v>
      </c>
      <c r="AE156" s="256">
        <f t="shared" si="122"/>
        <v>0</v>
      </c>
      <c r="AF156" s="256">
        <f t="shared" si="122"/>
        <v>0</v>
      </c>
      <c r="AG156" s="87"/>
    </row>
    <row r="157" spans="1:38">
      <c r="A157" s="145" t="s">
        <v>441</v>
      </c>
      <c r="B157" s="125" t="str">
        <f t="shared" si="119"/>
        <v>8810-04307</v>
      </c>
      <c r="C157" s="286" t="str">
        <f t="shared" si="120"/>
        <v>8810</v>
      </c>
      <c r="D157" s="256">
        <f>SUM($F157:K157)</f>
        <v>22392.95</v>
      </c>
      <c r="E157" s="257">
        <f t="shared" si="124"/>
        <v>0.45510675715032167</v>
      </c>
      <c r="F157" s="258">
        <f>'Div 91 history'!B157</f>
        <v>-4120.09</v>
      </c>
      <c r="G157" s="258">
        <f>'Div 91 history'!C157</f>
        <v>-4120.07</v>
      </c>
      <c r="H157" s="258">
        <f>'Div 91 history'!D157</f>
        <v>-4120.1000000000004</v>
      </c>
      <c r="I157" s="258">
        <f>'Div 91 history'!E157</f>
        <v>34767.910000000003</v>
      </c>
      <c r="J157" s="258">
        <f>'Div 91 history'!F157</f>
        <v>0</v>
      </c>
      <c r="K157" s="258">
        <f>'Div 91 history'!G157</f>
        <v>-14.7</v>
      </c>
      <c r="L157" s="256">
        <f t="shared" si="121"/>
        <v>-1100.0658491134714</v>
      </c>
      <c r="M157" s="256">
        <f t="shared" si="121"/>
        <v>-1138.7499234712488</v>
      </c>
      <c r="N157" s="256">
        <f t="shared" si="121"/>
        <v>-402.84229715917866</v>
      </c>
      <c r="O157" s="256">
        <f t="shared" si="121"/>
        <v>-989.47490712594333</v>
      </c>
      <c r="P157" s="256">
        <f t="shared" si="121"/>
        <v>-1131.0131085996934</v>
      </c>
      <c r="Q157" s="256">
        <f t="shared" si="121"/>
        <v>-720.50681365010314</v>
      </c>
      <c r="R157" s="256">
        <f t="shared" si="121"/>
        <v>-2333.4552227341292</v>
      </c>
      <c r="S157" s="256">
        <f t="shared" si="121"/>
        <v>2059.7722232542142</v>
      </c>
      <c r="T157" s="256">
        <f t="shared" si="121"/>
        <v>567.95957972088615</v>
      </c>
      <c r="U157" s="256">
        <f t="shared" si="122"/>
        <v>18158.16342044597</v>
      </c>
      <c r="V157" s="256">
        <f t="shared" si="122"/>
        <v>3044.2773645920743</v>
      </c>
      <c r="W157" s="256">
        <f t="shared" si="122"/>
        <v>896.23263472098654</v>
      </c>
      <c r="X157" s="256">
        <f t="shared" si="122"/>
        <v>-1100.0658491134714</v>
      </c>
      <c r="Y157" s="256">
        <f t="shared" si="122"/>
        <v>-1138.7499234712488</v>
      </c>
      <c r="Z157" s="256">
        <f t="shared" si="122"/>
        <v>-402.84229715917866</v>
      </c>
      <c r="AA157" s="256">
        <f t="shared" si="122"/>
        <v>-989.47490712594333</v>
      </c>
      <c r="AB157" s="256">
        <f t="shared" si="122"/>
        <v>-1131.0131085996934</v>
      </c>
      <c r="AC157" s="256">
        <f t="shared" si="122"/>
        <v>-720.50681365010314</v>
      </c>
      <c r="AD157" s="256">
        <f t="shared" si="122"/>
        <v>-2333.4552227341292</v>
      </c>
      <c r="AE157" s="256">
        <f t="shared" si="122"/>
        <v>2059.7722232542142</v>
      </c>
      <c r="AF157" s="256">
        <f t="shared" si="122"/>
        <v>567.95957972088615</v>
      </c>
      <c r="AG157" s="87"/>
    </row>
    <row r="158" spans="1:38">
      <c r="A158" s="145" t="s">
        <v>435</v>
      </c>
      <c r="B158" s="125" t="str">
        <f t="shared" si="119"/>
        <v>8740-04307</v>
      </c>
      <c r="C158" s="286" t="str">
        <f t="shared" si="120"/>
        <v>8740</v>
      </c>
      <c r="D158" s="256">
        <f>SUM($F158:K158)</f>
        <v>-18.62</v>
      </c>
      <c r="E158" s="257">
        <f t="shared" si="124"/>
        <v>-3.784265948943301E-4</v>
      </c>
      <c r="F158" s="258">
        <f>'Div 91 history'!B158</f>
        <v>-18.62</v>
      </c>
      <c r="G158" s="258">
        <f>'Div 91 history'!C158</f>
        <v>0</v>
      </c>
      <c r="H158" s="258">
        <f>'Div 91 history'!D158</f>
        <v>0</v>
      </c>
      <c r="I158" s="258">
        <f>'Div 91 history'!E158</f>
        <v>0</v>
      </c>
      <c r="J158" s="258">
        <f>'Div 91 history'!F158</f>
        <v>0</v>
      </c>
      <c r="K158" s="258">
        <f>'Div 91 history'!G158</f>
        <v>0</v>
      </c>
      <c r="L158" s="256">
        <f t="shared" si="121"/>
        <v>0.91471762811477886</v>
      </c>
      <c r="M158" s="256">
        <f t="shared" si="121"/>
        <v>0.94688388868079698</v>
      </c>
      <c r="N158" s="256">
        <f t="shared" si="121"/>
        <v>0.33496808473666517</v>
      </c>
      <c r="O158" s="256">
        <f t="shared" si="121"/>
        <v>0.82275996555545672</v>
      </c>
      <c r="P158" s="256">
        <f t="shared" si="121"/>
        <v>0.94045063656759331</v>
      </c>
      <c r="Q158" s="256">
        <f t="shared" si="121"/>
        <v>0.59910984797290756</v>
      </c>
      <c r="R158" s="256">
        <f t="shared" si="121"/>
        <v>1.9402953272038514</v>
      </c>
      <c r="S158" s="256">
        <f t="shared" si="121"/>
        <v>-1.7127247100981988</v>
      </c>
      <c r="T158" s="256">
        <f t="shared" si="121"/>
        <v>-0.47226503763027644</v>
      </c>
      <c r="U158" s="256">
        <f t="shared" si="122"/>
        <v>-15.09872539744446</v>
      </c>
      <c r="V158" s="256">
        <f t="shared" si="122"/>
        <v>-2.5313522572374079</v>
      </c>
      <c r="W158" s="256">
        <f t="shared" si="122"/>
        <v>-0.7452279247935073</v>
      </c>
      <c r="X158" s="256">
        <f t="shared" si="122"/>
        <v>0.91471762811477886</v>
      </c>
      <c r="Y158" s="256">
        <f t="shared" si="122"/>
        <v>0.94688388868079698</v>
      </c>
      <c r="Z158" s="256">
        <f t="shared" si="122"/>
        <v>0.33496808473666517</v>
      </c>
      <c r="AA158" s="256">
        <f t="shared" si="122"/>
        <v>0.82275996555545672</v>
      </c>
      <c r="AB158" s="256">
        <f t="shared" si="122"/>
        <v>0.94045063656759331</v>
      </c>
      <c r="AC158" s="256">
        <f t="shared" si="122"/>
        <v>0.59910984797290756</v>
      </c>
      <c r="AD158" s="256">
        <f t="shared" si="122"/>
        <v>1.9402953272038514</v>
      </c>
      <c r="AE158" s="256">
        <f t="shared" si="122"/>
        <v>-1.7127247100981988</v>
      </c>
      <c r="AF158" s="256">
        <f t="shared" si="122"/>
        <v>-0.47226503763027644</v>
      </c>
      <c r="AG158" s="87"/>
    </row>
    <row r="159" spans="1:38">
      <c r="A159" s="145" t="s">
        <v>446</v>
      </c>
      <c r="B159" s="125" t="str">
        <f t="shared" si="119"/>
        <v>8810-04309</v>
      </c>
      <c r="C159" s="286" t="str">
        <f t="shared" si="120"/>
        <v>8810</v>
      </c>
      <c r="D159" s="256">
        <f>SUM($F159:K159)</f>
        <v>33.21</v>
      </c>
      <c r="E159" s="257">
        <f t="shared" si="124"/>
        <v>6.7494883009885617E-4</v>
      </c>
      <c r="F159" s="258">
        <f>'Div 91 history'!B159</f>
        <v>0</v>
      </c>
      <c r="G159" s="258">
        <f>'Div 91 history'!C159</f>
        <v>0</v>
      </c>
      <c r="H159" s="258">
        <f>'Div 91 history'!D159</f>
        <v>0</v>
      </c>
      <c r="I159" s="258">
        <f>'Div 91 history'!E159</f>
        <v>33.21</v>
      </c>
      <c r="J159" s="258">
        <f>'Div 91 history'!F159</f>
        <v>0</v>
      </c>
      <c r="K159" s="258">
        <f>'Div 91 history'!G159</f>
        <v>0</v>
      </c>
      <c r="L159" s="256">
        <f t="shared" si="121"/>
        <v>-1.6314593141617511</v>
      </c>
      <c r="M159" s="256">
        <f t="shared" si="121"/>
        <v>-1.6888299647201539</v>
      </c>
      <c r="N159" s="256">
        <f t="shared" si="121"/>
        <v>-0.59743770645030347</v>
      </c>
      <c r="O159" s="256">
        <f t="shared" si="121"/>
        <v>-1.4674467484477289</v>
      </c>
      <c r="P159" s="256">
        <f t="shared" si="121"/>
        <v>-1.6773558346084734</v>
      </c>
      <c r="Q159" s="256">
        <f t="shared" si="121"/>
        <v>-1.068551989859305</v>
      </c>
      <c r="R159" s="256">
        <f t="shared" si="121"/>
        <v>-3.4606448881009615</v>
      </c>
      <c r="S159" s="256">
        <f t="shared" si="121"/>
        <v>3.0547576596327164</v>
      </c>
      <c r="T159" s="256">
        <f t="shared" si="121"/>
        <v>0.84231589149846831</v>
      </c>
      <c r="U159" s="256">
        <f t="shared" si="122"/>
        <v>26.929574137976932</v>
      </c>
      <c r="V159" s="256">
        <f t="shared" si="122"/>
        <v>4.5148339668557638</v>
      </c>
      <c r="W159" s="256">
        <f t="shared" si="122"/>
        <v>1.3291632321370772</v>
      </c>
      <c r="X159" s="256">
        <f t="shared" si="122"/>
        <v>-1.6314593141617511</v>
      </c>
      <c r="Y159" s="256">
        <f t="shared" si="122"/>
        <v>-1.6888299647201539</v>
      </c>
      <c r="Z159" s="256">
        <f t="shared" si="122"/>
        <v>-0.59743770645030347</v>
      </c>
      <c r="AA159" s="256">
        <f t="shared" si="122"/>
        <v>-1.4674467484477289</v>
      </c>
      <c r="AB159" s="256">
        <f t="shared" si="122"/>
        <v>-1.6773558346084734</v>
      </c>
      <c r="AC159" s="256">
        <f t="shared" si="122"/>
        <v>-1.068551989859305</v>
      </c>
      <c r="AD159" s="256">
        <f t="shared" si="122"/>
        <v>-3.4606448881009615</v>
      </c>
      <c r="AE159" s="256">
        <f t="shared" si="122"/>
        <v>3.0547576596327164</v>
      </c>
      <c r="AF159" s="256">
        <f t="shared" si="122"/>
        <v>0.84231589149846831</v>
      </c>
      <c r="AG159" s="87"/>
    </row>
    <row r="160" spans="1:38">
      <c r="A160" s="145" t="s">
        <v>447</v>
      </c>
      <c r="B160" s="125" t="str">
        <f t="shared" si="119"/>
        <v>8740-04560</v>
      </c>
      <c r="C160" s="286" t="str">
        <f t="shared" si="120"/>
        <v>8740</v>
      </c>
      <c r="D160" s="256">
        <f>SUM($F160:K160)</f>
        <v>910.76000000000022</v>
      </c>
      <c r="E160" s="257">
        <f t="shared" si="124"/>
        <v>1.8509978816646625E-2</v>
      </c>
      <c r="F160" s="258">
        <f>'Div 91 history'!B160</f>
        <v>187.52</v>
      </c>
      <c r="G160" s="258">
        <f>'Div 91 history'!C160</f>
        <v>0</v>
      </c>
      <c r="H160" s="258">
        <f>'Div 91 history'!D160</f>
        <v>375.04</v>
      </c>
      <c r="I160" s="258">
        <f>'Div 91 history'!E160</f>
        <v>133.84</v>
      </c>
      <c r="J160" s="258">
        <f>'Div 91 history'!F160</f>
        <v>107.18</v>
      </c>
      <c r="K160" s="258">
        <f>'Div 91 history'!G160</f>
        <v>107.18</v>
      </c>
      <c r="L160" s="256">
        <f t="shared" si="121"/>
        <v>-44.741580396445556</v>
      </c>
      <c r="M160" s="256">
        <f t="shared" si="121"/>
        <v>-46.314928595860515</v>
      </c>
      <c r="N160" s="256">
        <f t="shared" si="121"/>
        <v>-16.384292849342923</v>
      </c>
      <c r="O160" s="256">
        <f t="shared" si="121"/>
        <v>-40.243655544000426</v>
      </c>
      <c r="P160" s="256">
        <f t="shared" si="121"/>
        <v>-46.000258955977522</v>
      </c>
      <c r="Q160" s="256">
        <f t="shared" si="121"/>
        <v>-29.304258063362269</v>
      </c>
      <c r="R160" s="256">
        <f t="shared" si="121"/>
        <v>-94.905659087227718</v>
      </c>
      <c r="S160" s="256">
        <f t="shared" si="121"/>
        <v>83.774498226049189</v>
      </c>
      <c r="T160" s="256">
        <f t="shared" si="121"/>
        <v>23.099898263810456</v>
      </c>
      <c r="U160" s="256">
        <f t="shared" si="122"/>
        <v>738.52390671195053</v>
      </c>
      <c r="V160" s="256">
        <f t="shared" si="122"/>
        <v>123.81602480137177</v>
      </c>
      <c r="W160" s="256">
        <f t="shared" si="122"/>
        <v>36.451331084045911</v>
      </c>
      <c r="X160" s="256">
        <f t="shared" ref="V160:AF161" si="125">$E160*X$162</f>
        <v>-44.741580396445556</v>
      </c>
      <c r="Y160" s="256">
        <f t="shared" si="125"/>
        <v>-46.314928595860515</v>
      </c>
      <c r="Z160" s="256">
        <f t="shared" si="125"/>
        <v>-16.384292849342923</v>
      </c>
      <c r="AA160" s="256">
        <f t="shared" si="125"/>
        <v>-40.243655544000426</v>
      </c>
      <c r="AB160" s="256">
        <f t="shared" si="125"/>
        <v>-46.000258955977522</v>
      </c>
      <c r="AC160" s="256">
        <f t="shared" si="125"/>
        <v>-29.304258063362269</v>
      </c>
      <c r="AD160" s="256">
        <f t="shared" si="125"/>
        <v>-94.905659087227718</v>
      </c>
      <c r="AE160" s="256">
        <f t="shared" si="125"/>
        <v>83.774498226049189</v>
      </c>
      <c r="AF160" s="256">
        <f t="shared" si="125"/>
        <v>23.099898263810456</v>
      </c>
      <c r="AG160" s="87"/>
    </row>
    <row r="161" spans="1:38">
      <c r="A161" s="145" t="s">
        <v>448</v>
      </c>
      <c r="B161" s="125" t="str">
        <f t="shared" si="119"/>
        <v>8740-04563</v>
      </c>
      <c r="C161" s="286" t="str">
        <f t="shared" si="120"/>
        <v>8740</v>
      </c>
      <c r="D161" s="256">
        <f>SUM($F161:K161)</f>
        <v>-31935.61</v>
      </c>
      <c r="E161" s="257">
        <f t="shared" si="124"/>
        <v>-0.64904855790404492</v>
      </c>
      <c r="F161" s="258">
        <f>'Div 91 history'!B161</f>
        <v>-14597.96</v>
      </c>
      <c r="G161" s="258">
        <f>'Div 91 history'!C161</f>
        <v>0</v>
      </c>
      <c r="H161" s="258">
        <f>'Div 91 history'!D161</f>
        <v>1158.3700000000001</v>
      </c>
      <c r="I161" s="258">
        <f>'Div 91 history'!E161</f>
        <v>595.58000000000004</v>
      </c>
      <c r="J161" s="258">
        <f>'Div 91 history'!F161</f>
        <v>595.58000000000004</v>
      </c>
      <c r="K161" s="258">
        <f>'Div 91 history'!G161</f>
        <v>-19687.18</v>
      </c>
      <c r="L161" s="256">
        <f t="shared" si="121"/>
        <v>1568.8542122233412</v>
      </c>
      <c r="M161" s="256">
        <f t="shared" si="121"/>
        <v>1624.0233396451849</v>
      </c>
      <c r="N161" s="256">
        <f t="shared" si="121"/>
        <v>574.51182151434432</v>
      </c>
      <c r="O161" s="256">
        <f t="shared" si="121"/>
        <v>1411.1354126526583</v>
      </c>
      <c r="P161" s="256">
        <f t="shared" si="121"/>
        <v>1612.9895141608163</v>
      </c>
      <c r="Q161" s="256">
        <f t="shared" si="121"/>
        <v>1027.5477149313676</v>
      </c>
      <c r="R161" s="256">
        <f t="shared" si="121"/>
        <v>3327.8471994846714</v>
      </c>
      <c r="S161" s="256">
        <f t="shared" si="121"/>
        <v>-2937.5353587034983</v>
      </c>
      <c r="T161" s="256">
        <f t="shared" si="121"/>
        <v>-809.99312880750972</v>
      </c>
      <c r="U161" s="256">
        <f t="shared" si="122"/>
        <v>-25896.18720676054</v>
      </c>
      <c r="V161" s="256">
        <f t="shared" si="125"/>
        <v>-4341.583161103842</v>
      </c>
      <c r="W161" s="256">
        <f t="shared" si="125"/>
        <v>-1278.1583441092791</v>
      </c>
      <c r="X161" s="256">
        <f t="shared" si="125"/>
        <v>1568.8542122233412</v>
      </c>
      <c r="Y161" s="256">
        <f t="shared" si="125"/>
        <v>1624.0233396451849</v>
      </c>
      <c r="Z161" s="256">
        <f t="shared" si="125"/>
        <v>574.51182151434432</v>
      </c>
      <c r="AA161" s="256">
        <f t="shared" si="125"/>
        <v>1411.1354126526583</v>
      </c>
      <c r="AB161" s="256">
        <f t="shared" si="125"/>
        <v>1612.9895141608163</v>
      </c>
      <c r="AC161" s="256">
        <f t="shared" si="125"/>
        <v>1027.5477149313676</v>
      </c>
      <c r="AD161" s="256">
        <f t="shared" si="125"/>
        <v>3327.8471994846714</v>
      </c>
      <c r="AE161" s="256">
        <f t="shared" si="125"/>
        <v>-2937.5353587034983</v>
      </c>
      <c r="AF161" s="256">
        <f t="shared" si="125"/>
        <v>-809.99312880750972</v>
      </c>
      <c r="AG161" s="87"/>
    </row>
    <row r="162" spans="1:38">
      <c r="A162" s="133" t="s">
        <v>20</v>
      </c>
      <c r="B162" s="171"/>
      <c r="C162" s="126"/>
      <c r="D162" s="259">
        <f>SUM(D147:D161)</f>
        <v>49203.73000000001</v>
      </c>
      <c r="E162" s="260">
        <f t="shared" ref="E162:F162" si="126">SUM(E147:E161)</f>
        <v>1.0000000000000004</v>
      </c>
      <c r="F162" s="259">
        <f t="shared" si="126"/>
        <v>-5127.2699999999986</v>
      </c>
      <c r="G162" s="259">
        <f t="shared" ref="G162:K162" si="127">SUM(G147:G161)</f>
        <v>4525.9100000000035</v>
      </c>
      <c r="H162" s="259">
        <f t="shared" si="127"/>
        <v>1247.9699999999982</v>
      </c>
      <c r="I162" s="259">
        <f t="shared" si="127"/>
        <v>39898.69</v>
      </c>
      <c r="J162" s="259">
        <f t="shared" si="127"/>
        <v>6689.15</v>
      </c>
      <c r="K162" s="259">
        <f t="shared" si="127"/>
        <v>1969.2800000000025</v>
      </c>
      <c r="L162" s="276">
        <f>'FY21 OM Budget'!U75</f>
        <v>-2417.16</v>
      </c>
      <c r="M162" s="276">
        <f>'FY21 OM Budget'!V75</f>
        <v>-2502.16</v>
      </c>
      <c r="N162" s="276">
        <f>'FY21 OM Budget'!W75</f>
        <v>-885.15999999999985</v>
      </c>
      <c r="O162" s="276">
        <f>'FY21 OM Budget'!X75</f>
        <v>-2174.16</v>
      </c>
      <c r="P162" s="276">
        <f>'FY21 OM Budget'!Y75</f>
        <v>-2485.16</v>
      </c>
      <c r="Q162" s="276">
        <f>'FY21 OM Budget'!Z75</f>
        <v>-1583.1599999999999</v>
      </c>
      <c r="R162" s="263">
        <f t="shared" ref="R162:AD162" si="128">F162*(1+R$4)</f>
        <v>-5127.2699999999986</v>
      </c>
      <c r="S162" s="263">
        <f t="shared" si="128"/>
        <v>4525.9100000000035</v>
      </c>
      <c r="T162" s="263">
        <f t="shared" si="128"/>
        <v>1247.9699999999982</v>
      </c>
      <c r="U162" s="263">
        <f t="shared" si="128"/>
        <v>39898.69</v>
      </c>
      <c r="V162" s="263">
        <f t="shared" si="128"/>
        <v>6689.15</v>
      </c>
      <c r="W162" s="263">
        <f t="shared" si="128"/>
        <v>1969.2800000000025</v>
      </c>
      <c r="X162" s="263">
        <f t="shared" si="128"/>
        <v>-2417.16</v>
      </c>
      <c r="Y162" s="263">
        <f t="shared" si="128"/>
        <v>-2502.16</v>
      </c>
      <c r="Z162" s="263">
        <f t="shared" si="128"/>
        <v>-885.15999999999985</v>
      </c>
      <c r="AA162" s="263">
        <f t="shared" si="128"/>
        <v>-2174.16</v>
      </c>
      <c r="AB162" s="263">
        <f t="shared" si="128"/>
        <v>-2485.16</v>
      </c>
      <c r="AC162" s="263">
        <f t="shared" si="128"/>
        <v>-1583.1599999999999</v>
      </c>
      <c r="AD162" s="263">
        <f t="shared" si="128"/>
        <v>-5127.2699999999986</v>
      </c>
      <c r="AE162" s="263">
        <f t="shared" ref="AE162" si="129">S162*(1+AE$4)</f>
        <v>4525.9100000000035</v>
      </c>
      <c r="AF162" s="263">
        <f t="shared" ref="AF162" si="130">T162*(1+AF$4)</f>
        <v>1247.9699999999982</v>
      </c>
      <c r="AG162" s="87"/>
      <c r="AH162" s="264">
        <f>SUM(F162:Q162)</f>
        <v>37156.76999999999</v>
      </c>
      <c r="AI162" s="264">
        <f>SUM(U162:AF162)</f>
        <v>37156.769999999997</v>
      </c>
      <c r="AK162" s="264">
        <f>AH162*$AK$7</f>
        <v>18734.443481914386</v>
      </c>
      <c r="AL162" s="264">
        <f>AI162*$AL$7</f>
        <v>18734.443434000001</v>
      </c>
    </row>
    <row r="163" spans="1:38">
      <c r="A163" s="133"/>
      <c r="B163" s="171"/>
      <c r="C163" s="126"/>
      <c r="D163" s="256">
        <f>D162-SUM(F162:K162)</f>
        <v>0</v>
      </c>
      <c r="F163" s="256">
        <f>F162-'Div 91 history'!B162</f>
        <v>0</v>
      </c>
      <c r="G163" s="256">
        <f>G162-'Div 91 history'!C162</f>
        <v>0</v>
      </c>
      <c r="H163" s="256">
        <f>H162-'Div 91 history'!D162</f>
        <v>0</v>
      </c>
      <c r="I163" s="256">
        <f>I162-'Div 91 history'!E162</f>
        <v>0</v>
      </c>
      <c r="J163" s="256">
        <f>J162-'Div 91 history'!F162</f>
        <v>0</v>
      </c>
      <c r="K163" s="256">
        <f>K162-'Div 91 history'!G162</f>
        <v>0</v>
      </c>
      <c r="L163" s="256">
        <f t="shared" ref="L163" si="131">L162-SUM(L147:L161)</f>
        <v>0</v>
      </c>
      <c r="M163" s="256">
        <f t="shared" ref="M163:T163" si="132">M162-SUM(M147:M161)</f>
        <v>0</v>
      </c>
      <c r="N163" s="256">
        <f t="shared" si="132"/>
        <v>0</v>
      </c>
      <c r="O163" s="256">
        <f t="shared" si="132"/>
        <v>0</v>
      </c>
      <c r="P163" s="256">
        <f t="shared" si="132"/>
        <v>0</v>
      </c>
      <c r="Q163" s="256">
        <f t="shared" si="132"/>
        <v>0</v>
      </c>
      <c r="R163" s="256">
        <f t="shared" si="132"/>
        <v>0</v>
      </c>
      <c r="S163" s="256">
        <f t="shared" si="132"/>
        <v>0</v>
      </c>
      <c r="T163" s="256">
        <f t="shared" si="132"/>
        <v>0</v>
      </c>
      <c r="U163" s="256">
        <f t="shared" ref="U163" si="133">U162-SUM(U147:U161)</f>
        <v>0</v>
      </c>
      <c r="V163" s="256">
        <f t="shared" ref="V163:AF163" si="134">V162-SUM(V147:V161)</f>
        <v>0</v>
      </c>
      <c r="W163" s="256">
        <f t="shared" si="134"/>
        <v>0</v>
      </c>
      <c r="X163" s="256">
        <f t="shared" si="134"/>
        <v>0</v>
      </c>
      <c r="Y163" s="256">
        <f t="shared" si="134"/>
        <v>0</v>
      </c>
      <c r="Z163" s="256">
        <f t="shared" si="134"/>
        <v>0</v>
      </c>
      <c r="AA163" s="256">
        <f t="shared" si="134"/>
        <v>0</v>
      </c>
      <c r="AB163" s="256">
        <f t="shared" si="134"/>
        <v>0</v>
      </c>
      <c r="AC163" s="256">
        <f t="shared" si="134"/>
        <v>0</v>
      </c>
      <c r="AD163" s="256">
        <f t="shared" si="134"/>
        <v>0</v>
      </c>
      <c r="AE163" s="256">
        <f t="shared" si="134"/>
        <v>0</v>
      </c>
      <c r="AF163" s="256">
        <f t="shared" si="134"/>
        <v>0</v>
      </c>
      <c r="AG163" s="87"/>
    </row>
    <row r="164" spans="1:38">
      <c r="A164" s="145" t="s">
        <v>1088</v>
      </c>
      <c r="B164" s="125" t="str">
        <f t="shared" ref="B164:B184" si="135">RIGHT(A164,10)</f>
        <v>8870-02001</v>
      </c>
      <c r="C164" s="286" t="str">
        <f t="shared" ref="C164:C184" si="136">LEFT(B164,4)</f>
        <v>8870</v>
      </c>
      <c r="D164" s="256">
        <f>SUM($F164:K164)</f>
        <v>0</v>
      </c>
      <c r="E164" s="257">
        <f>D164/$D$185</f>
        <v>0</v>
      </c>
      <c r="F164" s="258">
        <f>'Div 91 history'!B164</f>
        <v>0</v>
      </c>
      <c r="G164" s="258">
        <f>'Div 91 history'!C164</f>
        <v>0</v>
      </c>
      <c r="H164" s="258">
        <f>'Div 91 history'!D164</f>
        <v>0</v>
      </c>
      <c r="I164" s="258">
        <f>'Div 91 history'!E164</f>
        <v>0</v>
      </c>
      <c r="J164" s="258">
        <f>'Div 91 history'!F164</f>
        <v>0</v>
      </c>
      <c r="K164" s="258">
        <f>'Div 91 history'!G164</f>
        <v>0</v>
      </c>
      <c r="L164" s="256">
        <f t="shared" ref="L164:AA179" si="137">$E164*L$185</f>
        <v>0</v>
      </c>
      <c r="M164" s="256">
        <f t="shared" si="137"/>
        <v>0</v>
      </c>
      <c r="N164" s="256">
        <f t="shared" si="137"/>
        <v>0</v>
      </c>
      <c r="O164" s="256">
        <f t="shared" si="137"/>
        <v>0</v>
      </c>
      <c r="P164" s="256">
        <f t="shared" si="137"/>
        <v>0</v>
      </c>
      <c r="Q164" s="256">
        <f t="shared" si="137"/>
        <v>0</v>
      </c>
      <c r="R164" s="256">
        <f t="shared" si="137"/>
        <v>0</v>
      </c>
      <c r="S164" s="256">
        <f t="shared" si="137"/>
        <v>0</v>
      </c>
      <c r="T164" s="256">
        <f t="shared" si="137"/>
        <v>0</v>
      </c>
      <c r="U164" s="256">
        <f t="shared" si="137"/>
        <v>0</v>
      </c>
      <c r="V164" s="256">
        <f t="shared" si="137"/>
        <v>0</v>
      </c>
      <c r="W164" s="256">
        <f t="shared" si="137"/>
        <v>0</v>
      </c>
      <c r="X164" s="256">
        <f t="shared" si="137"/>
        <v>0</v>
      </c>
      <c r="Y164" s="256">
        <f t="shared" si="137"/>
        <v>0</v>
      </c>
      <c r="Z164" s="256">
        <f t="shared" si="137"/>
        <v>0</v>
      </c>
      <c r="AA164" s="256">
        <f t="shared" si="137"/>
        <v>0</v>
      </c>
      <c r="AB164" s="256">
        <f t="shared" ref="V164:AF179" si="138">$E164*AB$185</f>
        <v>0</v>
      </c>
      <c r="AC164" s="256">
        <f t="shared" si="138"/>
        <v>0</v>
      </c>
      <c r="AD164" s="256">
        <f t="shared" si="138"/>
        <v>0</v>
      </c>
      <c r="AE164" s="256">
        <f t="shared" si="138"/>
        <v>0</v>
      </c>
      <c r="AF164" s="256">
        <f t="shared" si="138"/>
        <v>0</v>
      </c>
      <c r="AG164" s="87"/>
    </row>
    <row r="165" spans="1:38">
      <c r="A165" s="145" t="s">
        <v>451</v>
      </c>
      <c r="B165" s="125" t="str">
        <f t="shared" si="135"/>
        <v>8890-02001</v>
      </c>
      <c r="C165" s="286" t="str">
        <f t="shared" si="136"/>
        <v>8890</v>
      </c>
      <c r="D165" s="256">
        <f>SUM($F165:K165)</f>
        <v>0</v>
      </c>
      <c r="E165" s="257">
        <f t="shared" ref="E165:E184" si="139">D165/$D$185</f>
        <v>0</v>
      </c>
      <c r="F165" s="258">
        <f>'Div 91 history'!B165</f>
        <v>0</v>
      </c>
      <c r="G165" s="258">
        <f>'Div 91 history'!C165</f>
        <v>0</v>
      </c>
      <c r="H165" s="258">
        <f>'Div 91 history'!D165</f>
        <v>0</v>
      </c>
      <c r="I165" s="258">
        <f>'Div 91 history'!E165</f>
        <v>0</v>
      </c>
      <c r="J165" s="258">
        <f>'Div 91 history'!F165</f>
        <v>0</v>
      </c>
      <c r="K165" s="258">
        <f>'Div 91 history'!G165</f>
        <v>0</v>
      </c>
      <c r="L165" s="256">
        <f t="shared" si="137"/>
        <v>0</v>
      </c>
      <c r="M165" s="256">
        <f t="shared" si="137"/>
        <v>0</v>
      </c>
      <c r="N165" s="256">
        <f t="shared" si="137"/>
        <v>0</v>
      </c>
      <c r="O165" s="256">
        <f t="shared" si="137"/>
        <v>0</v>
      </c>
      <c r="P165" s="256">
        <f t="shared" si="137"/>
        <v>0</v>
      </c>
      <c r="Q165" s="256">
        <f t="shared" si="137"/>
        <v>0</v>
      </c>
      <c r="R165" s="256">
        <f t="shared" si="137"/>
        <v>0</v>
      </c>
      <c r="S165" s="256">
        <f t="shared" si="137"/>
        <v>0</v>
      </c>
      <c r="T165" s="256">
        <f t="shared" si="137"/>
        <v>0</v>
      </c>
      <c r="U165" s="256">
        <f t="shared" si="137"/>
        <v>0</v>
      </c>
      <c r="V165" s="256">
        <f t="shared" si="138"/>
        <v>0</v>
      </c>
      <c r="W165" s="256">
        <f t="shared" si="138"/>
        <v>0</v>
      </c>
      <c r="X165" s="256">
        <f t="shared" si="138"/>
        <v>0</v>
      </c>
      <c r="Y165" s="256">
        <f t="shared" si="138"/>
        <v>0</v>
      </c>
      <c r="Z165" s="256">
        <f t="shared" si="138"/>
        <v>0</v>
      </c>
      <c r="AA165" s="256">
        <f t="shared" si="138"/>
        <v>0</v>
      </c>
      <c r="AB165" s="256">
        <f t="shared" si="138"/>
        <v>0</v>
      </c>
      <c r="AC165" s="256">
        <f t="shared" si="138"/>
        <v>0</v>
      </c>
      <c r="AD165" s="256">
        <f t="shared" si="138"/>
        <v>0</v>
      </c>
      <c r="AE165" s="256">
        <f t="shared" si="138"/>
        <v>0</v>
      </c>
      <c r="AF165" s="256">
        <f t="shared" si="138"/>
        <v>0</v>
      </c>
      <c r="AG165" s="87"/>
    </row>
    <row r="166" spans="1:38">
      <c r="A166" s="145" t="s">
        <v>452</v>
      </c>
      <c r="B166" s="125" t="str">
        <f t="shared" si="135"/>
        <v>8700-02001</v>
      </c>
      <c r="C166" s="286" t="str">
        <f t="shared" si="136"/>
        <v>8700</v>
      </c>
      <c r="D166" s="256">
        <f>SUM($F166:K166)</f>
        <v>82.1</v>
      </c>
      <c r="E166" s="257">
        <f t="shared" si="139"/>
        <v>6.9518535453606325E-3</v>
      </c>
      <c r="F166" s="258">
        <f>'Div 91 history'!B166</f>
        <v>0</v>
      </c>
      <c r="G166" s="258">
        <f>'Div 91 history'!C166</f>
        <v>0</v>
      </c>
      <c r="H166" s="258">
        <f>'Div 91 history'!D166</f>
        <v>82.1</v>
      </c>
      <c r="I166" s="258">
        <f>'Div 91 history'!E166</f>
        <v>0</v>
      </c>
      <c r="J166" s="258">
        <f>'Div 91 history'!F166</f>
        <v>0</v>
      </c>
      <c r="K166" s="258">
        <f>'Div 91 history'!G166</f>
        <v>0</v>
      </c>
      <c r="L166" s="256">
        <f t="shared" si="137"/>
        <v>48.15966062084032</v>
      </c>
      <c r="M166" s="256">
        <f t="shared" si="137"/>
        <v>37.274726413656452</v>
      </c>
      <c r="N166" s="256">
        <f t="shared" si="137"/>
        <v>106.21312968890244</v>
      </c>
      <c r="O166" s="256">
        <f t="shared" si="137"/>
        <v>77.483135023455091</v>
      </c>
      <c r="P166" s="256">
        <f t="shared" si="137"/>
        <v>36.945973259496348</v>
      </c>
      <c r="Q166" s="256">
        <f t="shared" si="137"/>
        <v>147.26410294839877</v>
      </c>
      <c r="R166" s="256">
        <f t="shared" si="137"/>
        <v>18.885196785720332</v>
      </c>
      <c r="S166" s="256">
        <f t="shared" si="137"/>
        <v>7.9989417263628502</v>
      </c>
      <c r="T166" s="256">
        <f t="shared" si="137"/>
        <v>9.6383973479652472</v>
      </c>
      <c r="U166" s="256">
        <f t="shared" si="137"/>
        <v>23.050955985706786</v>
      </c>
      <c r="V166" s="256">
        <f t="shared" si="138"/>
        <v>9.1142971091805105</v>
      </c>
      <c r="W166" s="256">
        <f t="shared" si="138"/>
        <v>13.41221104506427</v>
      </c>
      <c r="X166" s="256">
        <f t="shared" si="138"/>
        <v>48.15966062084032</v>
      </c>
      <c r="Y166" s="256">
        <f t="shared" si="138"/>
        <v>37.274726413656452</v>
      </c>
      <c r="Z166" s="256">
        <f t="shared" si="138"/>
        <v>106.21312968890244</v>
      </c>
      <c r="AA166" s="256">
        <f t="shared" si="138"/>
        <v>77.483135023455091</v>
      </c>
      <c r="AB166" s="256">
        <f t="shared" si="138"/>
        <v>36.945973259496348</v>
      </c>
      <c r="AC166" s="256">
        <f t="shared" si="138"/>
        <v>147.26410294839877</v>
      </c>
      <c r="AD166" s="256">
        <f t="shared" si="138"/>
        <v>18.885196785720332</v>
      </c>
      <c r="AE166" s="256">
        <f t="shared" si="138"/>
        <v>7.9989417263628502</v>
      </c>
      <c r="AF166" s="256">
        <f t="shared" si="138"/>
        <v>9.6383973479652472</v>
      </c>
      <c r="AG166" s="87"/>
    </row>
    <row r="167" spans="1:38">
      <c r="A167" s="145" t="s">
        <v>453</v>
      </c>
      <c r="B167" s="125" t="str">
        <f t="shared" si="135"/>
        <v>8700-02004</v>
      </c>
      <c r="C167" s="286" t="str">
        <f t="shared" si="136"/>
        <v>8700</v>
      </c>
      <c r="D167" s="256">
        <f>SUM($F167:K167)</f>
        <v>3.2800000000000002</v>
      </c>
      <c r="E167" s="257">
        <f t="shared" si="139"/>
        <v>2.7773544005825674E-4</v>
      </c>
      <c r="F167" s="258">
        <f>'Div 91 history'!B167</f>
        <v>0</v>
      </c>
      <c r="G167" s="258">
        <f>'Div 91 history'!C167</f>
        <v>0</v>
      </c>
      <c r="H167" s="258">
        <f>'Div 91 history'!D167</f>
        <v>3.2800000000000002</v>
      </c>
      <c r="I167" s="258">
        <f>'Div 91 history'!E167</f>
        <v>0</v>
      </c>
      <c r="J167" s="258">
        <f>'Div 91 history'!F167</f>
        <v>0</v>
      </c>
      <c r="K167" s="258">
        <f>'Div 91 history'!G167</f>
        <v>0</v>
      </c>
      <c r="L167" s="256">
        <f t="shared" si="137"/>
        <v>1.9240400345475794</v>
      </c>
      <c r="M167" s="256">
        <f t="shared" si="137"/>
        <v>1.4891729919219634</v>
      </c>
      <c r="N167" s="256">
        <f t="shared" si="137"/>
        <v>4.2433503700316697</v>
      </c>
      <c r="O167" s="256">
        <f t="shared" si="137"/>
        <v>3.0955503395485109</v>
      </c>
      <c r="P167" s="256">
        <f t="shared" si="137"/>
        <v>1.4760388829616085</v>
      </c>
      <c r="Q167" s="256">
        <f t="shared" si="137"/>
        <v>5.8833892529932781</v>
      </c>
      <c r="R167" s="256">
        <f t="shared" si="137"/>
        <v>0.7544877643990584</v>
      </c>
      <c r="S167" s="256">
        <f t="shared" si="137"/>
        <v>0.31956795203983135</v>
      </c>
      <c r="T167" s="256">
        <f t="shared" si="137"/>
        <v>0.38506630086877003</v>
      </c>
      <c r="U167" s="256">
        <f t="shared" si="137"/>
        <v>0.92091517214516772</v>
      </c>
      <c r="V167" s="256">
        <f t="shared" si="138"/>
        <v>0.36412782604277805</v>
      </c>
      <c r="W167" s="256">
        <f t="shared" si="138"/>
        <v>0.53583498450439482</v>
      </c>
      <c r="X167" s="256">
        <f t="shared" si="138"/>
        <v>1.9240400345475794</v>
      </c>
      <c r="Y167" s="256">
        <f t="shared" si="138"/>
        <v>1.4891729919219634</v>
      </c>
      <c r="Z167" s="256">
        <f t="shared" si="138"/>
        <v>4.2433503700316697</v>
      </c>
      <c r="AA167" s="256">
        <f t="shared" si="138"/>
        <v>3.0955503395485109</v>
      </c>
      <c r="AB167" s="256">
        <f t="shared" si="138"/>
        <v>1.4760388829616085</v>
      </c>
      <c r="AC167" s="256">
        <f t="shared" si="138"/>
        <v>5.8833892529932781</v>
      </c>
      <c r="AD167" s="256">
        <f t="shared" si="138"/>
        <v>0.7544877643990584</v>
      </c>
      <c r="AE167" s="256">
        <f t="shared" si="138"/>
        <v>0.31956795203983135</v>
      </c>
      <c r="AF167" s="256">
        <f t="shared" si="138"/>
        <v>0.38506630086877003</v>
      </c>
      <c r="AG167" s="87"/>
    </row>
    <row r="168" spans="1:38">
      <c r="A168" s="145" t="s">
        <v>1089</v>
      </c>
      <c r="B168" s="125" t="str">
        <f t="shared" si="135"/>
        <v>8870-02004</v>
      </c>
      <c r="C168" s="286" t="str">
        <f t="shared" si="136"/>
        <v>8870</v>
      </c>
      <c r="D168" s="256">
        <f>SUM($F168:K168)</f>
        <v>0</v>
      </c>
      <c r="E168" s="257">
        <f t="shared" si="139"/>
        <v>0</v>
      </c>
      <c r="F168" s="258">
        <f>'Div 91 history'!B168</f>
        <v>0</v>
      </c>
      <c r="G168" s="258">
        <f>'Div 91 history'!C168</f>
        <v>0</v>
      </c>
      <c r="H168" s="258">
        <f>'Div 91 history'!D168</f>
        <v>0</v>
      </c>
      <c r="I168" s="258">
        <f>'Div 91 history'!E168</f>
        <v>0</v>
      </c>
      <c r="J168" s="258">
        <f>'Div 91 history'!F168</f>
        <v>0</v>
      </c>
      <c r="K168" s="258">
        <f>'Div 91 history'!G168</f>
        <v>0</v>
      </c>
      <c r="L168" s="256">
        <f t="shared" si="137"/>
        <v>0</v>
      </c>
      <c r="M168" s="256">
        <f t="shared" si="137"/>
        <v>0</v>
      </c>
      <c r="N168" s="256">
        <f t="shared" si="137"/>
        <v>0</v>
      </c>
      <c r="O168" s="256">
        <f t="shared" si="137"/>
        <v>0</v>
      </c>
      <c r="P168" s="256">
        <f t="shared" si="137"/>
        <v>0</v>
      </c>
      <c r="Q168" s="256">
        <f t="shared" si="137"/>
        <v>0</v>
      </c>
      <c r="R168" s="256">
        <f t="shared" si="137"/>
        <v>0</v>
      </c>
      <c r="S168" s="256">
        <f t="shared" si="137"/>
        <v>0</v>
      </c>
      <c r="T168" s="256">
        <f t="shared" si="137"/>
        <v>0</v>
      </c>
      <c r="U168" s="256">
        <f t="shared" si="137"/>
        <v>0</v>
      </c>
      <c r="V168" s="256">
        <f t="shared" si="138"/>
        <v>0</v>
      </c>
      <c r="W168" s="256">
        <f t="shared" si="138"/>
        <v>0</v>
      </c>
      <c r="X168" s="256">
        <f t="shared" si="138"/>
        <v>0</v>
      </c>
      <c r="Y168" s="256">
        <f t="shared" si="138"/>
        <v>0</v>
      </c>
      <c r="Z168" s="256">
        <f t="shared" si="138"/>
        <v>0</v>
      </c>
      <c r="AA168" s="256">
        <f t="shared" si="138"/>
        <v>0</v>
      </c>
      <c r="AB168" s="256">
        <f t="shared" si="138"/>
        <v>0</v>
      </c>
      <c r="AC168" s="256">
        <f t="shared" si="138"/>
        <v>0</v>
      </c>
      <c r="AD168" s="256">
        <f t="shared" si="138"/>
        <v>0</v>
      </c>
      <c r="AE168" s="256">
        <f t="shared" si="138"/>
        <v>0</v>
      </c>
      <c r="AF168" s="256">
        <f t="shared" si="138"/>
        <v>0</v>
      </c>
      <c r="AG168" s="87"/>
    </row>
    <row r="169" spans="1:38">
      <c r="A169" s="145" t="s">
        <v>455</v>
      </c>
      <c r="B169" s="125" t="str">
        <f t="shared" si="135"/>
        <v>8890-02004</v>
      </c>
      <c r="C169" s="286" t="str">
        <f t="shared" si="136"/>
        <v>8890</v>
      </c>
      <c r="D169" s="256">
        <f>SUM($F169:K169)</f>
        <v>0</v>
      </c>
      <c r="E169" s="257">
        <f t="shared" si="139"/>
        <v>0</v>
      </c>
      <c r="F169" s="258">
        <f>'Div 91 history'!B169</f>
        <v>0</v>
      </c>
      <c r="G169" s="258">
        <f>'Div 91 history'!C169</f>
        <v>0</v>
      </c>
      <c r="H169" s="258">
        <f>'Div 91 history'!D169</f>
        <v>0</v>
      </c>
      <c r="I169" s="258">
        <f>'Div 91 history'!E169</f>
        <v>0</v>
      </c>
      <c r="J169" s="258">
        <f>'Div 91 history'!F169</f>
        <v>0</v>
      </c>
      <c r="K169" s="258">
        <f>'Div 91 history'!G169</f>
        <v>0</v>
      </c>
      <c r="L169" s="256">
        <f t="shared" si="137"/>
        <v>0</v>
      </c>
      <c r="M169" s="256">
        <f t="shared" si="137"/>
        <v>0</v>
      </c>
      <c r="N169" s="256">
        <f t="shared" si="137"/>
        <v>0</v>
      </c>
      <c r="O169" s="256">
        <f t="shared" si="137"/>
        <v>0</v>
      </c>
      <c r="P169" s="256">
        <f t="shared" si="137"/>
        <v>0</v>
      </c>
      <c r="Q169" s="256">
        <f t="shared" si="137"/>
        <v>0</v>
      </c>
      <c r="R169" s="256">
        <f t="shared" si="137"/>
        <v>0</v>
      </c>
      <c r="S169" s="256">
        <f t="shared" si="137"/>
        <v>0</v>
      </c>
      <c r="T169" s="256">
        <f t="shared" si="137"/>
        <v>0</v>
      </c>
      <c r="U169" s="256">
        <f t="shared" si="137"/>
        <v>0</v>
      </c>
      <c r="V169" s="256">
        <f t="shared" si="138"/>
        <v>0</v>
      </c>
      <c r="W169" s="256">
        <f t="shared" si="138"/>
        <v>0</v>
      </c>
      <c r="X169" s="256">
        <f t="shared" si="138"/>
        <v>0</v>
      </c>
      <c r="Y169" s="256">
        <f t="shared" si="138"/>
        <v>0</v>
      </c>
      <c r="Z169" s="256">
        <f t="shared" si="138"/>
        <v>0</v>
      </c>
      <c r="AA169" s="256">
        <f t="shared" si="138"/>
        <v>0</v>
      </c>
      <c r="AB169" s="256">
        <f t="shared" si="138"/>
        <v>0</v>
      </c>
      <c r="AC169" s="256">
        <f t="shared" si="138"/>
        <v>0</v>
      </c>
      <c r="AD169" s="256">
        <f t="shared" si="138"/>
        <v>0</v>
      </c>
      <c r="AE169" s="256">
        <f t="shared" si="138"/>
        <v>0</v>
      </c>
      <c r="AF169" s="256">
        <f t="shared" si="138"/>
        <v>0</v>
      </c>
      <c r="AG169" s="87"/>
    </row>
    <row r="170" spans="1:38">
      <c r="A170" s="145" t="s">
        <v>440</v>
      </c>
      <c r="B170" s="125" t="str">
        <f t="shared" si="135"/>
        <v>8711-02005</v>
      </c>
      <c r="C170" s="286" t="str">
        <f t="shared" si="136"/>
        <v>8711</v>
      </c>
      <c r="D170" s="256">
        <f>SUM($F170:K170)</f>
        <v>0</v>
      </c>
      <c r="E170" s="257">
        <f t="shared" si="139"/>
        <v>0</v>
      </c>
      <c r="F170" s="258">
        <f>'Div 91 history'!B170</f>
        <v>0</v>
      </c>
      <c r="G170" s="258">
        <f>'Div 91 history'!C170</f>
        <v>0</v>
      </c>
      <c r="H170" s="258">
        <f>'Div 91 history'!D170</f>
        <v>0</v>
      </c>
      <c r="I170" s="258">
        <f>'Div 91 history'!E170</f>
        <v>0</v>
      </c>
      <c r="J170" s="258">
        <f>'Div 91 history'!F170</f>
        <v>0</v>
      </c>
      <c r="K170" s="258">
        <f>'Div 91 history'!G170</f>
        <v>0</v>
      </c>
      <c r="L170" s="256">
        <f t="shared" si="137"/>
        <v>0</v>
      </c>
      <c r="M170" s="256">
        <f t="shared" si="137"/>
        <v>0</v>
      </c>
      <c r="N170" s="256">
        <f t="shared" si="137"/>
        <v>0</v>
      </c>
      <c r="O170" s="256">
        <f t="shared" si="137"/>
        <v>0</v>
      </c>
      <c r="P170" s="256">
        <f t="shared" si="137"/>
        <v>0</v>
      </c>
      <c r="Q170" s="256">
        <f t="shared" si="137"/>
        <v>0</v>
      </c>
      <c r="R170" s="256">
        <f t="shared" si="137"/>
        <v>0</v>
      </c>
      <c r="S170" s="256">
        <f t="shared" si="137"/>
        <v>0</v>
      </c>
      <c r="T170" s="256">
        <f t="shared" si="137"/>
        <v>0</v>
      </c>
      <c r="U170" s="256">
        <f t="shared" si="137"/>
        <v>0</v>
      </c>
      <c r="V170" s="256">
        <f t="shared" si="138"/>
        <v>0</v>
      </c>
      <c r="W170" s="256">
        <f t="shared" si="138"/>
        <v>0</v>
      </c>
      <c r="X170" s="256">
        <f t="shared" si="138"/>
        <v>0</v>
      </c>
      <c r="Y170" s="256">
        <f t="shared" si="138"/>
        <v>0</v>
      </c>
      <c r="Z170" s="256">
        <f t="shared" si="138"/>
        <v>0</v>
      </c>
      <c r="AA170" s="256">
        <f t="shared" si="138"/>
        <v>0</v>
      </c>
      <c r="AB170" s="256">
        <f t="shared" si="138"/>
        <v>0</v>
      </c>
      <c r="AC170" s="256">
        <f t="shared" si="138"/>
        <v>0</v>
      </c>
      <c r="AD170" s="256">
        <f t="shared" si="138"/>
        <v>0</v>
      </c>
      <c r="AE170" s="256">
        <f t="shared" si="138"/>
        <v>0</v>
      </c>
      <c r="AF170" s="256">
        <f t="shared" si="138"/>
        <v>0</v>
      </c>
      <c r="AG170" s="87"/>
    </row>
    <row r="171" spans="1:38">
      <c r="A171" s="145" t="s">
        <v>442</v>
      </c>
      <c r="B171" s="125" t="str">
        <f t="shared" si="135"/>
        <v>8740-02005</v>
      </c>
      <c r="C171" s="286" t="str">
        <f t="shared" si="136"/>
        <v>8740</v>
      </c>
      <c r="D171" s="256">
        <f>SUM($F171:K171)</f>
        <v>0</v>
      </c>
      <c r="E171" s="257">
        <f t="shared" si="139"/>
        <v>0</v>
      </c>
      <c r="F171" s="258">
        <f>'Div 91 history'!B171</f>
        <v>0</v>
      </c>
      <c r="G171" s="258">
        <f>'Div 91 history'!C171</f>
        <v>0</v>
      </c>
      <c r="H171" s="258">
        <f>'Div 91 history'!D171</f>
        <v>0</v>
      </c>
      <c r="I171" s="258">
        <f>'Div 91 history'!E171</f>
        <v>0</v>
      </c>
      <c r="J171" s="258">
        <f>'Div 91 history'!F171</f>
        <v>0</v>
      </c>
      <c r="K171" s="258">
        <f>'Div 91 history'!G171</f>
        <v>0</v>
      </c>
      <c r="L171" s="256">
        <f t="shared" si="137"/>
        <v>0</v>
      </c>
      <c r="M171" s="256">
        <f t="shared" si="137"/>
        <v>0</v>
      </c>
      <c r="N171" s="256">
        <f t="shared" si="137"/>
        <v>0</v>
      </c>
      <c r="O171" s="256">
        <f t="shared" si="137"/>
        <v>0</v>
      </c>
      <c r="P171" s="256">
        <f t="shared" si="137"/>
        <v>0</v>
      </c>
      <c r="Q171" s="256">
        <f t="shared" si="137"/>
        <v>0</v>
      </c>
      <c r="R171" s="256">
        <f t="shared" si="137"/>
        <v>0</v>
      </c>
      <c r="S171" s="256">
        <f t="shared" si="137"/>
        <v>0</v>
      </c>
      <c r="T171" s="256">
        <f t="shared" si="137"/>
        <v>0</v>
      </c>
      <c r="U171" s="256">
        <f t="shared" si="137"/>
        <v>0</v>
      </c>
      <c r="V171" s="256">
        <f t="shared" si="138"/>
        <v>0</v>
      </c>
      <c r="W171" s="256">
        <f t="shared" si="138"/>
        <v>0</v>
      </c>
      <c r="X171" s="256">
        <f t="shared" si="138"/>
        <v>0</v>
      </c>
      <c r="Y171" s="256">
        <f t="shared" si="138"/>
        <v>0</v>
      </c>
      <c r="Z171" s="256">
        <f t="shared" si="138"/>
        <v>0</v>
      </c>
      <c r="AA171" s="256">
        <f t="shared" si="138"/>
        <v>0</v>
      </c>
      <c r="AB171" s="256">
        <f t="shared" si="138"/>
        <v>0</v>
      </c>
      <c r="AC171" s="256">
        <f t="shared" si="138"/>
        <v>0</v>
      </c>
      <c r="AD171" s="256">
        <f t="shared" si="138"/>
        <v>0</v>
      </c>
      <c r="AE171" s="256">
        <f t="shared" si="138"/>
        <v>0</v>
      </c>
      <c r="AF171" s="256">
        <f t="shared" si="138"/>
        <v>0</v>
      </c>
      <c r="AG171" s="87"/>
    </row>
    <row r="172" spans="1:38">
      <c r="A172" s="145" t="s">
        <v>444</v>
      </c>
      <c r="B172" s="125" t="str">
        <f t="shared" si="135"/>
        <v>8750-02005</v>
      </c>
      <c r="C172" s="286" t="str">
        <f t="shared" si="136"/>
        <v>8750</v>
      </c>
      <c r="D172" s="256">
        <f>SUM($F172:K172)</f>
        <v>1906.89</v>
      </c>
      <c r="E172" s="257">
        <f t="shared" si="139"/>
        <v>0.16146674795508817</v>
      </c>
      <c r="F172" s="258">
        <f>'Div 91 history'!B172</f>
        <v>728</v>
      </c>
      <c r="G172" s="258">
        <f>'Div 91 history'!C172</f>
        <v>0</v>
      </c>
      <c r="H172" s="258">
        <f>'Div 91 history'!D172</f>
        <v>0</v>
      </c>
      <c r="I172" s="258">
        <f>'Div 91 history'!E172</f>
        <v>535.94000000000005</v>
      </c>
      <c r="J172" s="258">
        <f>'Div 91 history'!F172</f>
        <v>0</v>
      </c>
      <c r="K172" s="258">
        <f>'Div 91 history'!G172</f>
        <v>642.95000000000005</v>
      </c>
      <c r="L172" s="256">
        <f t="shared" si="137"/>
        <v>1118.5770431336689</v>
      </c>
      <c r="M172" s="256">
        <f t="shared" si="137"/>
        <v>865.75886785550995</v>
      </c>
      <c r="N172" s="256">
        <f t="shared" si="137"/>
        <v>2466.9519472895399</v>
      </c>
      <c r="O172" s="256">
        <f t="shared" si="137"/>
        <v>1799.6567033480671</v>
      </c>
      <c r="P172" s="256">
        <f t="shared" si="137"/>
        <v>858.12310534471385</v>
      </c>
      <c r="Q172" s="256">
        <f t="shared" si="137"/>
        <v>3420.4195526342533</v>
      </c>
      <c r="R172" s="256">
        <f t="shared" si="137"/>
        <v>438.6357234923538</v>
      </c>
      <c r="S172" s="256">
        <f t="shared" si="137"/>
        <v>185.78686953208353</v>
      </c>
      <c r="T172" s="256">
        <f t="shared" si="137"/>
        <v>223.86557270233197</v>
      </c>
      <c r="U172" s="256">
        <f t="shared" si="137"/>
        <v>535.39144286948135</v>
      </c>
      <c r="V172" s="256">
        <f t="shared" si="138"/>
        <v>211.69259457399789</v>
      </c>
      <c r="W172" s="256">
        <f t="shared" si="138"/>
        <v>311.51779682975166</v>
      </c>
      <c r="X172" s="256">
        <f t="shared" si="138"/>
        <v>1118.5770431336689</v>
      </c>
      <c r="Y172" s="256">
        <f t="shared" si="138"/>
        <v>865.75886785550995</v>
      </c>
      <c r="Z172" s="256">
        <f t="shared" si="138"/>
        <v>2466.9519472895399</v>
      </c>
      <c r="AA172" s="256">
        <f t="shared" si="138"/>
        <v>1799.6567033480671</v>
      </c>
      <c r="AB172" s="256">
        <f t="shared" si="138"/>
        <v>858.12310534471385</v>
      </c>
      <c r="AC172" s="256">
        <f t="shared" si="138"/>
        <v>3420.4195526342533</v>
      </c>
      <c r="AD172" s="256">
        <f t="shared" si="138"/>
        <v>438.6357234923538</v>
      </c>
      <c r="AE172" s="256">
        <f t="shared" si="138"/>
        <v>185.78686953208353</v>
      </c>
      <c r="AF172" s="256">
        <f t="shared" si="138"/>
        <v>223.86557270233197</v>
      </c>
      <c r="AG172" s="87"/>
    </row>
    <row r="173" spans="1:38">
      <c r="A173" s="145" t="s">
        <v>456</v>
      </c>
      <c r="B173" s="125" t="str">
        <f t="shared" si="135"/>
        <v>9110-02005</v>
      </c>
      <c r="C173" s="286" t="str">
        <f t="shared" si="136"/>
        <v>9110</v>
      </c>
      <c r="D173" s="256">
        <f>SUM($F173:K173)</f>
        <v>73.900000000000006</v>
      </c>
      <c r="E173" s="257">
        <f t="shared" si="139"/>
        <v>6.2575149452149918E-3</v>
      </c>
      <c r="F173" s="258">
        <f>'Div 91 history'!B173</f>
        <v>0</v>
      </c>
      <c r="G173" s="258">
        <f>'Div 91 history'!C173</f>
        <v>0</v>
      </c>
      <c r="H173" s="258">
        <f>'Div 91 history'!D173</f>
        <v>36.950000000000003</v>
      </c>
      <c r="I173" s="258">
        <f>'Div 91 history'!E173</f>
        <v>0</v>
      </c>
      <c r="J173" s="258">
        <f>'Div 91 history'!F173</f>
        <v>36.950000000000003</v>
      </c>
      <c r="K173" s="258">
        <f>'Div 91 history'!G173</f>
        <v>0</v>
      </c>
      <c r="L173" s="256">
        <f t="shared" si="137"/>
        <v>43.349560534471379</v>
      </c>
      <c r="M173" s="256">
        <f t="shared" si="137"/>
        <v>33.551793933851556</v>
      </c>
      <c r="N173" s="256">
        <f t="shared" si="137"/>
        <v>95.604753763823282</v>
      </c>
      <c r="O173" s="256">
        <f t="shared" si="137"/>
        <v>69.744259174583831</v>
      </c>
      <c r="P173" s="256">
        <f t="shared" si="137"/>
        <v>33.255876052092333</v>
      </c>
      <c r="Q173" s="256">
        <f t="shared" si="137"/>
        <v>132.55562981591561</v>
      </c>
      <c r="R173" s="256">
        <f t="shared" si="137"/>
        <v>16.998977374722688</v>
      </c>
      <c r="S173" s="256">
        <f t="shared" si="137"/>
        <v>7.2000218462632732</v>
      </c>
      <c r="T173" s="256">
        <f t="shared" si="137"/>
        <v>8.6757315957933248</v>
      </c>
      <c r="U173" s="256">
        <f t="shared" si="137"/>
        <v>20.74866805534387</v>
      </c>
      <c r="V173" s="256">
        <f t="shared" si="138"/>
        <v>8.2039775440735667</v>
      </c>
      <c r="W173" s="256">
        <f t="shared" si="138"/>
        <v>12.072623583803285</v>
      </c>
      <c r="X173" s="256">
        <f t="shared" si="138"/>
        <v>43.349560534471379</v>
      </c>
      <c r="Y173" s="256">
        <f t="shared" si="138"/>
        <v>33.551793933851556</v>
      </c>
      <c r="Z173" s="256">
        <f t="shared" si="138"/>
        <v>95.604753763823282</v>
      </c>
      <c r="AA173" s="256">
        <f t="shared" si="138"/>
        <v>69.744259174583831</v>
      </c>
      <c r="AB173" s="256">
        <f t="shared" si="138"/>
        <v>33.255876052092333</v>
      </c>
      <c r="AC173" s="256">
        <f t="shared" si="138"/>
        <v>132.55562981591561</v>
      </c>
      <c r="AD173" s="256">
        <f t="shared" si="138"/>
        <v>16.998977374722688</v>
      </c>
      <c r="AE173" s="256">
        <f t="shared" si="138"/>
        <v>7.2000218462632732</v>
      </c>
      <c r="AF173" s="256">
        <f t="shared" si="138"/>
        <v>8.6757315957933248</v>
      </c>
      <c r="AG173" s="87"/>
    </row>
    <row r="174" spans="1:38">
      <c r="A174" s="145" t="s">
        <v>449</v>
      </c>
      <c r="B174" s="125" t="str">
        <f t="shared" si="135"/>
        <v>8700-02005</v>
      </c>
      <c r="C174" s="286" t="str">
        <f t="shared" si="136"/>
        <v>8700</v>
      </c>
      <c r="D174" s="256">
        <f>SUM($F174:K174)</f>
        <v>802.77</v>
      </c>
      <c r="E174" s="257">
        <f t="shared" si="139"/>
        <v>6.7974902199867904E-2</v>
      </c>
      <c r="F174" s="258">
        <f>'Div 91 history'!B174</f>
        <v>255.88</v>
      </c>
      <c r="G174" s="258">
        <f>'Div 91 history'!C174</f>
        <v>87.67</v>
      </c>
      <c r="H174" s="258">
        <f>'Div 91 history'!D174</f>
        <v>92.41</v>
      </c>
      <c r="I174" s="258">
        <f>'Div 91 history'!E174</f>
        <v>10.68</v>
      </c>
      <c r="J174" s="258">
        <f>'Div 91 history'!F174</f>
        <v>86.48</v>
      </c>
      <c r="K174" s="258">
        <f>'Div 91 history'!G174</f>
        <v>269.64999999999998</v>
      </c>
      <c r="L174" s="256">
        <f t="shared" si="137"/>
        <v>470.90293247980492</v>
      </c>
      <c r="M174" s="256">
        <f t="shared" si="137"/>
        <v>364.47054961133972</v>
      </c>
      <c r="N174" s="256">
        <f t="shared" si="137"/>
        <v>1038.5470660214398</v>
      </c>
      <c r="O174" s="256">
        <f t="shared" si="137"/>
        <v>757.62650795102377</v>
      </c>
      <c r="P174" s="256">
        <f t="shared" si="137"/>
        <v>361.256016486308</v>
      </c>
      <c r="Q174" s="256">
        <f t="shared" si="137"/>
        <v>1439.9415825077479</v>
      </c>
      <c r="R174" s="256">
        <f t="shared" si="137"/>
        <v>184.65858006909514</v>
      </c>
      <c r="S174" s="256">
        <f t="shared" si="137"/>
        <v>78.213281969212005</v>
      </c>
      <c r="T174" s="256">
        <f t="shared" si="137"/>
        <v>94.243803155006844</v>
      </c>
      <c r="U174" s="256">
        <f t="shared" si="137"/>
        <v>225.39118071432202</v>
      </c>
      <c r="V174" s="256">
        <f t="shared" si="138"/>
        <v>89.119175278158806</v>
      </c>
      <c r="W174" s="256">
        <f t="shared" si="138"/>
        <v>131.14397881420516</v>
      </c>
      <c r="X174" s="256">
        <f t="shared" si="138"/>
        <v>470.90293247980492</v>
      </c>
      <c r="Y174" s="256">
        <f t="shared" si="138"/>
        <v>364.47054961133972</v>
      </c>
      <c r="Z174" s="256">
        <f t="shared" si="138"/>
        <v>1038.5470660214398</v>
      </c>
      <c r="AA174" s="256">
        <f t="shared" si="138"/>
        <v>757.62650795102377</v>
      </c>
      <c r="AB174" s="256">
        <f t="shared" si="138"/>
        <v>361.256016486308</v>
      </c>
      <c r="AC174" s="256">
        <f t="shared" si="138"/>
        <v>1439.9415825077479</v>
      </c>
      <c r="AD174" s="256">
        <f t="shared" si="138"/>
        <v>184.65858006909514</v>
      </c>
      <c r="AE174" s="256">
        <f t="shared" si="138"/>
        <v>78.213281969212005</v>
      </c>
      <c r="AF174" s="256">
        <f t="shared" si="138"/>
        <v>94.243803155006844</v>
      </c>
      <c r="AG174" s="87"/>
    </row>
    <row r="175" spans="1:38">
      <c r="A175" s="145" t="s">
        <v>1026</v>
      </c>
      <c r="B175" s="125" t="str">
        <f t="shared" si="135"/>
        <v>9110-02006</v>
      </c>
      <c r="C175" s="286" t="str">
        <f t="shared" si="136"/>
        <v>9110</v>
      </c>
      <c r="D175" s="256">
        <f>SUM($F175:K175)</f>
        <v>0</v>
      </c>
      <c r="E175" s="257">
        <f t="shared" si="139"/>
        <v>0</v>
      </c>
      <c r="F175" s="258">
        <f>'Div 91 history'!B175</f>
        <v>0</v>
      </c>
      <c r="G175" s="258">
        <f>'Div 91 history'!C175</f>
        <v>0</v>
      </c>
      <c r="H175" s="258">
        <f>'Div 91 history'!D175</f>
        <v>0</v>
      </c>
      <c r="I175" s="258">
        <f>'Div 91 history'!E175</f>
        <v>0</v>
      </c>
      <c r="J175" s="258">
        <f>'Div 91 history'!F175</f>
        <v>0</v>
      </c>
      <c r="K175" s="258">
        <f>'Div 91 history'!G175</f>
        <v>0</v>
      </c>
      <c r="L175" s="256">
        <f t="shared" si="137"/>
        <v>0</v>
      </c>
      <c r="M175" s="256">
        <f t="shared" si="137"/>
        <v>0</v>
      </c>
      <c r="N175" s="256">
        <f t="shared" si="137"/>
        <v>0</v>
      </c>
      <c r="O175" s="256">
        <f t="shared" si="137"/>
        <v>0</v>
      </c>
      <c r="P175" s="256">
        <f t="shared" si="137"/>
        <v>0</v>
      </c>
      <c r="Q175" s="256">
        <f t="shared" si="137"/>
        <v>0</v>
      </c>
      <c r="R175" s="256">
        <f t="shared" si="137"/>
        <v>0</v>
      </c>
      <c r="S175" s="256">
        <f t="shared" si="137"/>
        <v>0</v>
      </c>
      <c r="T175" s="256">
        <f t="shared" si="137"/>
        <v>0</v>
      </c>
      <c r="U175" s="256">
        <f t="shared" si="137"/>
        <v>0</v>
      </c>
      <c r="V175" s="256">
        <f t="shared" si="138"/>
        <v>0</v>
      </c>
      <c r="W175" s="256">
        <f t="shared" si="138"/>
        <v>0</v>
      </c>
      <c r="X175" s="256">
        <f t="shared" si="138"/>
        <v>0</v>
      </c>
      <c r="Y175" s="256">
        <f t="shared" si="138"/>
        <v>0</v>
      </c>
      <c r="Z175" s="256">
        <f t="shared" si="138"/>
        <v>0</v>
      </c>
      <c r="AA175" s="256">
        <f t="shared" si="138"/>
        <v>0</v>
      </c>
      <c r="AB175" s="256">
        <f t="shared" si="138"/>
        <v>0</v>
      </c>
      <c r="AC175" s="256">
        <f t="shared" si="138"/>
        <v>0</v>
      </c>
      <c r="AD175" s="256">
        <f t="shared" si="138"/>
        <v>0</v>
      </c>
      <c r="AE175" s="256">
        <f t="shared" si="138"/>
        <v>0</v>
      </c>
      <c r="AF175" s="256">
        <f t="shared" si="138"/>
        <v>0</v>
      </c>
      <c r="AG175" s="87"/>
    </row>
    <row r="176" spans="1:38">
      <c r="A176" s="145" t="s">
        <v>657</v>
      </c>
      <c r="B176" s="125" t="str">
        <f t="shared" si="135"/>
        <v>8700-04306</v>
      </c>
      <c r="C176" s="286" t="str">
        <f t="shared" si="136"/>
        <v>8700</v>
      </c>
      <c r="D176" s="256">
        <f>SUM($F176:K176)</f>
        <v>19.739999999999998</v>
      </c>
      <c r="E176" s="257">
        <f t="shared" si="139"/>
        <v>1.6714931666920692E-3</v>
      </c>
      <c r="F176" s="258">
        <f>'Div 91 history'!B176</f>
        <v>0</v>
      </c>
      <c r="G176" s="258">
        <f>'Div 91 history'!C176</f>
        <v>0</v>
      </c>
      <c r="H176" s="258">
        <f>'Div 91 history'!D176</f>
        <v>0</v>
      </c>
      <c r="I176" s="258">
        <f>'Div 91 history'!E176</f>
        <v>19.739999999999998</v>
      </c>
      <c r="J176" s="258">
        <f>'Div 91 history'!F176</f>
        <v>0</v>
      </c>
      <c r="K176" s="258">
        <f>'Div 91 history'!G176</f>
        <v>0</v>
      </c>
      <c r="L176" s="256">
        <f t="shared" si="137"/>
        <v>11.579436061575979</v>
      </c>
      <c r="M176" s="256">
        <f t="shared" si="137"/>
        <v>8.962278920896205</v>
      </c>
      <c r="N176" s="256">
        <f t="shared" si="137"/>
        <v>25.537724483056447</v>
      </c>
      <c r="O176" s="256">
        <f t="shared" si="137"/>
        <v>18.629927958136463</v>
      </c>
      <c r="P176" s="256">
        <f t="shared" si="137"/>
        <v>8.8832340090433366</v>
      </c>
      <c r="Q176" s="256">
        <f t="shared" si="137"/>
        <v>35.40795849209978</v>
      </c>
      <c r="R176" s="256">
        <f t="shared" si="137"/>
        <v>4.5407281918406737</v>
      </c>
      <c r="S176" s="256">
        <f t="shared" si="137"/>
        <v>1.9232534674592285</v>
      </c>
      <c r="T176" s="256">
        <f t="shared" si="137"/>
        <v>2.3174417009602193</v>
      </c>
      <c r="U176" s="256">
        <f t="shared" si="137"/>
        <v>5.5423370421175635</v>
      </c>
      <c r="V176" s="256">
        <f t="shared" si="138"/>
        <v>2.1914278311233044</v>
      </c>
      <c r="W176" s="256">
        <f t="shared" si="138"/>
        <v>3.2248117664990095</v>
      </c>
      <c r="X176" s="256">
        <f t="shared" si="138"/>
        <v>11.579436061575979</v>
      </c>
      <c r="Y176" s="256">
        <f t="shared" si="138"/>
        <v>8.962278920896205</v>
      </c>
      <c r="Z176" s="256">
        <f t="shared" si="138"/>
        <v>25.537724483056447</v>
      </c>
      <c r="AA176" s="256">
        <f t="shared" si="138"/>
        <v>18.629927958136463</v>
      </c>
      <c r="AB176" s="256">
        <f t="shared" si="138"/>
        <v>8.8832340090433366</v>
      </c>
      <c r="AC176" s="256">
        <f t="shared" si="138"/>
        <v>35.40795849209978</v>
      </c>
      <c r="AD176" s="256">
        <f t="shared" si="138"/>
        <v>4.5407281918406737</v>
      </c>
      <c r="AE176" s="256">
        <f t="shared" si="138"/>
        <v>1.9232534674592285</v>
      </c>
      <c r="AF176" s="256">
        <f t="shared" si="138"/>
        <v>2.3174417009602193</v>
      </c>
      <c r="AG176" s="87"/>
    </row>
    <row r="177" spans="1:38">
      <c r="A177" s="145" t="s">
        <v>1090</v>
      </c>
      <c r="B177" s="125" t="str">
        <f t="shared" si="135"/>
        <v>8770-04306</v>
      </c>
      <c r="C177" s="286" t="str">
        <f t="shared" si="136"/>
        <v>8770</v>
      </c>
      <c r="D177" s="256">
        <f>SUM($F177:K177)</f>
        <v>-594.27</v>
      </c>
      <c r="E177" s="257">
        <f t="shared" si="139"/>
        <v>-5.0320073159579336E-2</v>
      </c>
      <c r="F177" s="258">
        <f>'Div 91 history'!B177</f>
        <v>0</v>
      </c>
      <c r="G177" s="258">
        <f>'Div 91 history'!C177</f>
        <v>0</v>
      </c>
      <c r="H177" s="258">
        <f>'Div 91 history'!D177</f>
        <v>0</v>
      </c>
      <c r="I177" s="258">
        <f>'Div 91 history'!E177</f>
        <v>0</v>
      </c>
      <c r="J177" s="258">
        <f>'Div 91 history'!F177</f>
        <v>-594.27</v>
      </c>
      <c r="K177" s="258">
        <f>'Div 91 history'!G177</f>
        <v>0</v>
      </c>
      <c r="L177" s="256">
        <f t="shared" si="137"/>
        <v>-348.59733882030184</v>
      </c>
      <c r="M177" s="256">
        <f t="shared" si="137"/>
        <v>-269.80818106995889</v>
      </c>
      <c r="N177" s="256">
        <f t="shared" si="137"/>
        <v>-768.80970256058538</v>
      </c>
      <c r="O177" s="256">
        <f t="shared" si="137"/>
        <v>-560.85143301326025</v>
      </c>
      <c r="P177" s="256">
        <f t="shared" si="137"/>
        <v>-267.42854481024239</v>
      </c>
      <c r="Q177" s="256">
        <f t="shared" si="137"/>
        <v>-1065.9517473708277</v>
      </c>
      <c r="R177" s="256">
        <f t="shared" si="137"/>
        <v>-136.69800114311843</v>
      </c>
      <c r="S177" s="256">
        <f t="shared" si="137"/>
        <v>-57.899282578875173</v>
      </c>
      <c r="T177" s="256">
        <f t="shared" si="137"/>
        <v>-69.766265432098763</v>
      </c>
      <c r="U177" s="256">
        <f t="shared" si="137"/>
        <v>-166.85129858253316</v>
      </c>
      <c r="V177" s="256">
        <f t="shared" si="138"/>
        <v>-65.972635116598084</v>
      </c>
      <c r="W177" s="256">
        <f t="shared" si="138"/>
        <v>-97.082517146776425</v>
      </c>
      <c r="X177" s="256">
        <f t="shared" si="138"/>
        <v>-348.59733882030184</v>
      </c>
      <c r="Y177" s="256">
        <f t="shared" si="138"/>
        <v>-269.80818106995889</v>
      </c>
      <c r="Z177" s="256">
        <f t="shared" si="138"/>
        <v>-768.80970256058538</v>
      </c>
      <c r="AA177" s="256">
        <f t="shared" si="138"/>
        <v>-560.85143301326025</v>
      </c>
      <c r="AB177" s="256">
        <f t="shared" si="138"/>
        <v>-267.42854481024239</v>
      </c>
      <c r="AC177" s="256">
        <f t="shared" si="138"/>
        <v>-1065.9517473708277</v>
      </c>
      <c r="AD177" s="256">
        <f t="shared" si="138"/>
        <v>-136.69800114311843</v>
      </c>
      <c r="AE177" s="256">
        <f t="shared" si="138"/>
        <v>-57.899282578875173</v>
      </c>
      <c r="AF177" s="256">
        <f t="shared" si="138"/>
        <v>-69.766265432098763</v>
      </c>
      <c r="AG177" s="87"/>
    </row>
    <row r="178" spans="1:38">
      <c r="A178" s="145" t="s">
        <v>1091</v>
      </c>
      <c r="B178" s="125" t="str">
        <f t="shared" si="135"/>
        <v>9030-04306</v>
      </c>
      <c r="C178" s="286" t="str">
        <f t="shared" si="136"/>
        <v>9030</v>
      </c>
      <c r="D178" s="256">
        <f>SUM($F178:K178)</f>
        <v>0</v>
      </c>
      <c r="E178" s="257">
        <f t="shared" si="139"/>
        <v>0</v>
      </c>
      <c r="F178" s="258">
        <f>'Div 91 history'!B178</f>
        <v>0</v>
      </c>
      <c r="G178" s="258">
        <f>'Div 91 history'!C178</f>
        <v>0</v>
      </c>
      <c r="H178" s="258">
        <f>'Div 91 history'!D178</f>
        <v>0</v>
      </c>
      <c r="I178" s="258">
        <f>'Div 91 history'!E178</f>
        <v>0</v>
      </c>
      <c r="J178" s="258">
        <f>'Div 91 history'!F178</f>
        <v>0</v>
      </c>
      <c r="K178" s="258">
        <f>'Div 91 history'!G178</f>
        <v>0</v>
      </c>
      <c r="L178" s="256">
        <f t="shared" si="137"/>
        <v>0</v>
      </c>
      <c r="M178" s="256">
        <f t="shared" si="137"/>
        <v>0</v>
      </c>
      <c r="N178" s="256">
        <f t="shared" si="137"/>
        <v>0</v>
      </c>
      <c r="O178" s="256">
        <f t="shared" si="137"/>
        <v>0</v>
      </c>
      <c r="P178" s="256">
        <f t="shared" si="137"/>
        <v>0</v>
      </c>
      <c r="Q178" s="256">
        <f t="shared" si="137"/>
        <v>0</v>
      </c>
      <c r="R178" s="256">
        <f t="shared" si="137"/>
        <v>0</v>
      </c>
      <c r="S178" s="256">
        <f t="shared" si="137"/>
        <v>0</v>
      </c>
      <c r="T178" s="256">
        <f t="shared" si="137"/>
        <v>0</v>
      </c>
      <c r="U178" s="256">
        <f t="shared" si="137"/>
        <v>0</v>
      </c>
      <c r="V178" s="256">
        <f t="shared" si="138"/>
        <v>0</v>
      </c>
      <c r="W178" s="256">
        <f t="shared" si="138"/>
        <v>0</v>
      </c>
      <c r="X178" s="256">
        <f t="shared" si="138"/>
        <v>0</v>
      </c>
      <c r="Y178" s="256">
        <f t="shared" si="138"/>
        <v>0</v>
      </c>
      <c r="Z178" s="256">
        <f t="shared" si="138"/>
        <v>0</v>
      </c>
      <c r="AA178" s="256">
        <f t="shared" si="138"/>
        <v>0</v>
      </c>
      <c r="AB178" s="256">
        <f t="shared" si="138"/>
        <v>0</v>
      </c>
      <c r="AC178" s="256">
        <f t="shared" si="138"/>
        <v>0</v>
      </c>
      <c r="AD178" s="256">
        <f t="shared" si="138"/>
        <v>0</v>
      </c>
      <c r="AE178" s="256">
        <f t="shared" si="138"/>
        <v>0</v>
      </c>
      <c r="AF178" s="256">
        <f t="shared" si="138"/>
        <v>0</v>
      </c>
      <c r="AG178" s="87"/>
    </row>
    <row r="179" spans="1:38">
      <c r="A179" s="145" t="s">
        <v>454</v>
      </c>
      <c r="B179" s="125" t="str">
        <f t="shared" si="135"/>
        <v>8700-05010</v>
      </c>
      <c r="C179" s="286" t="str">
        <f t="shared" si="136"/>
        <v>8700</v>
      </c>
      <c r="D179" s="256">
        <f>SUM($F179:K179)</f>
        <v>7958.8</v>
      </c>
      <c r="E179" s="257">
        <f t="shared" si="139"/>
        <v>0.67391488424867485</v>
      </c>
      <c r="F179" s="258">
        <f>'Div 91 history'!B179</f>
        <v>1684.47</v>
      </c>
      <c r="G179" s="258">
        <f>'Div 91 history'!C179</f>
        <v>880.09999999999991</v>
      </c>
      <c r="H179" s="258">
        <f>'Div 91 history'!D179</f>
        <v>776.05</v>
      </c>
      <c r="I179" s="258">
        <f>'Div 91 history'!E179</f>
        <v>2578.7200000000003</v>
      </c>
      <c r="J179" s="258">
        <f>'Div 91 history'!F179</f>
        <v>1251.1099999999999</v>
      </c>
      <c r="K179" s="258">
        <f>'Div 91 history'!G179</f>
        <v>788.35</v>
      </c>
      <c r="L179" s="256">
        <f t="shared" si="137"/>
        <v>4668.6127521211201</v>
      </c>
      <c r="M179" s="256">
        <f t="shared" si="137"/>
        <v>3613.4237829599147</v>
      </c>
      <c r="N179" s="256">
        <f t="shared" si="137"/>
        <v>10296.334428356113</v>
      </c>
      <c r="O179" s="256">
        <f t="shared" si="137"/>
        <v>7511.2396470727708</v>
      </c>
      <c r="P179" s="256">
        <f t="shared" si="137"/>
        <v>3581.554348083795</v>
      </c>
      <c r="Q179" s="256">
        <f t="shared" si="137"/>
        <v>14275.828776439907</v>
      </c>
      <c r="R179" s="256">
        <f t="shared" si="137"/>
        <v>1830.7369571034224</v>
      </c>
      <c r="S179" s="256">
        <f t="shared" si="137"/>
        <v>775.41994411421024</v>
      </c>
      <c r="T179" s="256">
        <f t="shared" si="137"/>
        <v>934.34929126657516</v>
      </c>
      <c r="U179" s="256">
        <f t="shared" si="137"/>
        <v>2234.566973191756</v>
      </c>
      <c r="V179" s="256">
        <f t="shared" si="138"/>
        <v>883.54284814306766</v>
      </c>
      <c r="W179" s="256">
        <f t="shared" si="138"/>
        <v>1300.1839861809685</v>
      </c>
      <c r="X179" s="256">
        <f t="shared" si="138"/>
        <v>4668.6127521211201</v>
      </c>
      <c r="Y179" s="256">
        <f t="shared" si="138"/>
        <v>3613.4237829599147</v>
      </c>
      <c r="Z179" s="256">
        <f t="shared" si="138"/>
        <v>10296.334428356113</v>
      </c>
      <c r="AA179" s="256">
        <f t="shared" si="138"/>
        <v>7511.2396470727708</v>
      </c>
      <c r="AB179" s="256">
        <f t="shared" si="138"/>
        <v>3581.554348083795</v>
      </c>
      <c r="AC179" s="256">
        <f t="shared" si="138"/>
        <v>14275.828776439907</v>
      </c>
      <c r="AD179" s="256">
        <f t="shared" si="138"/>
        <v>1830.7369571034224</v>
      </c>
      <c r="AE179" s="256">
        <f t="shared" si="138"/>
        <v>775.41994411421024</v>
      </c>
      <c r="AF179" s="256">
        <f t="shared" si="138"/>
        <v>934.34929126657516</v>
      </c>
      <c r="AG179" s="87"/>
    </row>
    <row r="180" spans="1:38">
      <c r="A180" s="145" t="s">
        <v>658</v>
      </c>
      <c r="B180" s="125" t="str">
        <f t="shared" si="135"/>
        <v>8740-05010</v>
      </c>
      <c r="C180" s="286" t="str">
        <f t="shared" si="136"/>
        <v>8740</v>
      </c>
      <c r="D180" s="256">
        <f>SUM($F180:K180)</f>
        <v>0</v>
      </c>
      <c r="E180" s="257">
        <f t="shared" si="139"/>
        <v>0</v>
      </c>
      <c r="F180" s="258">
        <f>'Div 91 history'!B180</f>
        <v>0</v>
      </c>
      <c r="G180" s="258">
        <f>'Div 91 history'!C180</f>
        <v>0</v>
      </c>
      <c r="H180" s="258">
        <f>'Div 91 history'!D180</f>
        <v>0</v>
      </c>
      <c r="I180" s="258">
        <f>'Div 91 history'!E180</f>
        <v>0</v>
      </c>
      <c r="J180" s="258">
        <f>'Div 91 history'!F180</f>
        <v>0</v>
      </c>
      <c r="K180" s="258">
        <f>'Div 91 history'!G180</f>
        <v>0</v>
      </c>
      <c r="L180" s="256">
        <f t="shared" ref="L180:T184" si="140">$E180*L$185</f>
        <v>0</v>
      </c>
      <c r="M180" s="256">
        <f t="shared" si="140"/>
        <v>0</v>
      </c>
      <c r="N180" s="256">
        <f t="shared" si="140"/>
        <v>0</v>
      </c>
      <c r="O180" s="256">
        <f t="shared" si="140"/>
        <v>0</v>
      </c>
      <c r="P180" s="256">
        <f t="shared" si="140"/>
        <v>0</v>
      </c>
      <c r="Q180" s="256">
        <f t="shared" si="140"/>
        <v>0</v>
      </c>
      <c r="R180" s="256">
        <f t="shared" si="140"/>
        <v>0</v>
      </c>
      <c r="S180" s="256">
        <f t="shared" si="140"/>
        <v>0</v>
      </c>
      <c r="T180" s="256">
        <f t="shared" si="140"/>
        <v>0</v>
      </c>
      <c r="U180" s="256">
        <f t="shared" ref="U180:AF184" si="141">$E180*U$185</f>
        <v>0</v>
      </c>
      <c r="V180" s="256">
        <f t="shared" si="141"/>
        <v>0</v>
      </c>
      <c r="W180" s="256">
        <f t="shared" si="141"/>
        <v>0</v>
      </c>
      <c r="X180" s="256">
        <f t="shared" si="141"/>
        <v>0</v>
      </c>
      <c r="Y180" s="256">
        <f t="shared" si="141"/>
        <v>0</v>
      </c>
      <c r="Z180" s="256">
        <f t="shared" si="141"/>
        <v>0</v>
      </c>
      <c r="AA180" s="256">
        <f t="shared" si="141"/>
        <v>0</v>
      </c>
      <c r="AB180" s="256">
        <f t="shared" si="141"/>
        <v>0</v>
      </c>
      <c r="AC180" s="256">
        <f t="shared" si="141"/>
        <v>0</v>
      </c>
      <c r="AD180" s="256">
        <f t="shared" si="141"/>
        <v>0</v>
      </c>
      <c r="AE180" s="256">
        <f t="shared" si="141"/>
        <v>0</v>
      </c>
      <c r="AF180" s="256">
        <f t="shared" si="141"/>
        <v>0</v>
      </c>
      <c r="AG180" s="87"/>
    </row>
    <row r="181" spans="1:38">
      <c r="A181" s="145" t="s">
        <v>458</v>
      </c>
      <c r="B181" s="125" t="str">
        <f t="shared" si="135"/>
        <v>8750-05010</v>
      </c>
      <c r="C181" s="286" t="str">
        <f t="shared" si="136"/>
        <v>8750</v>
      </c>
      <c r="D181" s="256">
        <f>SUM($F181:K181)</f>
        <v>454.73</v>
      </c>
      <c r="E181" s="257">
        <f t="shared" si="139"/>
        <v>3.8504462395637526E-2</v>
      </c>
      <c r="F181" s="258">
        <f>'Div 91 history'!B181</f>
        <v>0</v>
      </c>
      <c r="G181" s="258">
        <f>'Div 91 history'!C181</f>
        <v>182.85</v>
      </c>
      <c r="H181" s="258">
        <f>'Div 91 history'!D181</f>
        <v>0</v>
      </c>
      <c r="I181" s="258">
        <f>'Div 91 history'!E181</f>
        <v>170.72</v>
      </c>
      <c r="J181" s="258">
        <f>'Div 91 history'!F181</f>
        <v>0</v>
      </c>
      <c r="K181" s="258">
        <f>'Div 91 history'!G181</f>
        <v>101.16</v>
      </c>
      <c r="L181" s="256">
        <f t="shared" si="140"/>
        <v>266.74351369201855</v>
      </c>
      <c r="M181" s="256">
        <f t="shared" si="140"/>
        <v>206.45476665142513</v>
      </c>
      <c r="N181" s="256">
        <f t="shared" si="140"/>
        <v>588.28619322088446</v>
      </c>
      <c r="O181" s="256">
        <f t="shared" si="140"/>
        <v>429.15841643380929</v>
      </c>
      <c r="P181" s="256">
        <f t="shared" si="140"/>
        <v>204.63389062473541</v>
      </c>
      <c r="Q181" s="256">
        <f t="shared" si="140"/>
        <v>815.65658384561982</v>
      </c>
      <c r="R181" s="256">
        <f t="shared" si="140"/>
        <v>104.60006741011702</v>
      </c>
      <c r="S181" s="256">
        <f t="shared" si="140"/>
        <v>44.304004521668446</v>
      </c>
      <c r="T181" s="256">
        <f t="shared" si="140"/>
        <v>53.384511888431639</v>
      </c>
      <c r="U181" s="256">
        <f t="shared" si="141"/>
        <v>127.67309641145492</v>
      </c>
      <c r="V181" s="256">
        <f t="shared" si="141"/>
        <v>50.481660468424529</v>
      </c>
      <c r="W181" s="256">
        <f t="shared" si="141"/>
        <v>74.286659299903491</v>
      </c>
      <c r="X181" s="256">
        <f t="shared" si="141"/>
        <v>266.74351369201855</v>
      </c>
      <c r="Y181" s="256">
        <f t="shared" si="141"/>
        <v>206.45476665142513</v>
      </c>
      <c r="Z181" s="256">
        <f t="shared" si="141"/>
        <v>588.28619322088446</v>
      </c>
      <c r="AA181" s="256">
        <f t="shared" si="141"/>
        <v>429.15841643380929</v>
      </c>
      <c r="AB181" s="256">
        <f t="shared" si="141"/>
        <v>204.63389062473541</v>
      </c>
      <c r="AC181" s="256">
        <f t="shared" si="141"/>
        <v>815.65658384561982</v>
      </c>
      <c r="AD181" s="256">
        <f t="shared" si="141"/>
        <v>104.60006741011702</v>
      </c>
      <c r="AE181" s="256">
        <f t="shared" si="141"/>
        <v>44.304004521668446</v>
      </c>
      <c r="AF181" s="256">
        <f t="shared" si="141"/>
        <v>53.384511888431639</v>
      </c>
      <c r="AG181" s="87"/>
    </row>
    <row r="182" spans="1:38">
      <c r="A182" s="145" t="s">
        <v>734</v>
      </c>
      <c r="B182" s="125" t="str">
        <f t="shared" si="135"/>
        <v>9010-05010</v>
      </c>
      <c r="C182" s="286" t="str">
        <f t="shared" si="136"/>
        <v>9010</v>
      </c>
      <c r="D182" s="256">
        <f>SUM($F182:K182)</f>
        <v>0</v>
      </c>
      <c r="E182" s="257">
        <f t="shared" si="139"/>
        <v>0</v>
      </c>
      <c r="F182" s="258">
        <f>'Div 91 history'!B182</f>
        <v>0</v>
      </c>
      <c r="G182" s="258">
        <f>'Div 91 history'!C182</f>
        <v>0</v>
      </c>
      <c r="H182" s="258">
        <f>'Div 91 history'!D182</f>
        <v>0</v>
      </c>
      <c r="I182" s="258">
        <f>'Div 91 history'!E182</f>
        <v>0</v>
      </c>
      <c r="J182" s="258">
        <f>'Div 91 history'!F182</f>
        <v>0</v>
      </c>
      <c r="K182" s="258">
        <f>'Div 91 history'!G182</f>
        <v>0</v>
      </c>
      <c r="L182" s="256">
        <f t="shared" si="140"/>
        <v>0</v>
      </c>
      <c r="M182" s="256">
        <f t="shared" si="140"/>
        <v>0</v>
      </c>
      <c r="N182" s="256">
        <f t="shared" si="140"/>
        <v>0</v>
      </c>
      <c r="O182" s="256">
        <f t="shared" si="140"/>
        <v>0</v>
      </c>
      <c r="P182" s="256">
        <f t="shared" si="140"/>
        <v>0</v>
      </c>
      <c r="Q182" s="256">
        <f t="shared" si="140"/>
        <v>0</v>
      </c>
      <c r="R182" s="256">
        <f t="shared" si="140"/>
        <v>0</v>
      </c>
      <c r="S182" s="256">
        <f t="shared" si="140"/>
        <v>0</v>
      </c>
      <c r="T182" s="256">
        <f t="shared" si="140"/>
        <v>0</v>
      </c>
      <c r="U182" s="256">
        <f t="shared" si="141"/>
        <v>0</v>
      </c>
      <c r="V182" s="256">
        <f t="shared" si="141"/>
        <v>0</v>
      </c>
      <c r="W182" s="256">
        <f t="shared" si="141"/>
        <v>0</v>
      </c>
      <c r="X182" s="256">
        <f t="shared" si="141"/>
        <v>0</v>
      </c>
      <c r="Y182" s="256">
        <f t="shared" si="141"/>
        <v>0</v>
      </c>
      <c r="Z182" s="256">
        <f t="shared" si="141"/>
        <v>0</v>
      </c>
      <c r="AA182" s="256">
        <f t="shared" si="141"/>
        <v>0</v>
      </c>
      <c r="AB182" s="256">
        <f t="shared" si="141"/>
        <v>0</v>
      </c>
      <c r="AC182" s="256">
        <f t="shared" si="141"/>
        <v>0</v>
      </c>
      <c r="AD182" s="256">
        <f t="shared" si="141"/>
        <v>0</v>
      </c>
      <c r="AE182" s="256">
        <f t="shared" si="141"/>
        <v>0</v>
      </c>
      <c r="AF182" s="256">
        <f t="shared" si="141"/>
        <v>0</v>
      </c>
      <c r="AG182" s="87"/>
    </row>
    <row r="183" spans="1:38">
      <c r="A183" s="145" t="s">
        <v>459</v>
      </c>
      <c r="B183" s="125" t="str">
        <f t="shared" si="135"/>
        <v>9030-05010</v>
      </c>
      <c r="C183" s="286" t="str">
        <f t="shared" si="136"/>
        <v>9030</v>
      </c>
      <c r="D183" s="256">
        <f>SUM($F183:K183)</f>
        <v>175.41</v>
      </c>
      <c r="E183" s="257">
        <f t="shared" si="139"/>
        <v>1.4852918762383784E-2</v>
      </c>
      <c r="F183" s="258">
        <f>'Div 91 history'!B183</f>
        <v>48.22</v>
      </c>
      <c r="G183" s="258">
        <f>'Div 91 history'!C183</f>
        <v>0</v>
      </c>
      <c r="H183" s="258">
        <f>'Div 91 history'!D183</f>
        <v>0</v>
      </c>
      <c r="I183" s="258">
        <f>'Div 91 history'!E183</f>
        <v>0</v>
      </c>
      <c r="J183" s="258">
        <f>'Div 91 history'!F183</f>
        <v>0</v>
      </c>
      <c r="K183" s="258">
        <f>'Div 91 history'!G183</f>
        <v>127.19</v>
      </c>
      <c r="L183" s="256">
        <f t="shared" si="140"/>
        <v>102.8950800182899</v>
      </c>
      <c r="M183" s="256">
        <f t="shared" si="140"/>
        <v>79.638973936899873</v>
      </c>
      <c r="N183" s="256">
        <f t="shared" si="140"/>
        <v>226.92868549001682</v>
      </c>
      <c r="O183" s="256">
        <f t="shared" si="140"/>
        <v>165.5458795915257</v>
      </c>
      <c r="P183" s="256">
        <f t="shared" si="140"/>
        <v>78.936579408626741</v>
      </c>
      <c r="Q183" s="256">
        <f t="shared" si="140"/>
        <v>314.63576489864352</v>
      </c>
      <c r="R183" s="256">
        <f t="shared" si="140"/>
        <v>40.348993522328911</v>
      </c>
      <c r="S183" s="256">
        <f t="shared" si="140"/>
        <v>17.090065386374029</v>
      </c>
      <c r="T183" s="256">
        <f t="shared" si="140"/>
        <v>20.592829218106996</v>
      </c>
      <c r="U183" s="256">
        <f t="shared" si="141"/>
        <v>49.249308032312157</v>
      </c>
      <c r="V183" s="256">
        <f t="shared" si="141"/>
        <v>19.473067672610885</v>
      </c>
      <c r="W183" s="256">
        <f t="shared" si="141"/>
        <v>28.655736168267037</v>
      </c>
      <c r="X183" s="256">
        <f t="shared" si="141"/>
        <v>102.8950800182899</v>
      </c>
      <c r="Y183" s="256">
        <f t="shared" si="141"/>
        <v>79.638973936899873</v>
      </c>
      <c r="Z183" s="256">
        <f t="shared" si="141"/>
        <v>226.92868549001682</v>
      </c>
      <c r="AA183" s="256">
        <f t="shared" si="141"/>
        <v>165.5458795915257</v>
      </c>
      <c r="AB183" s="256">
        <f t="shared" si="141"/>
        <v>78.936579408626741</v>
      </c>
      <c r="AC183" s="256">
        <f t="shared" si="141"/>
        <v>314.63576489864352</v>
      </c>
      <c r="AD183" s="256">
        <f t="shared" si="141"/>
        <v>40.348993522328911</v>
      </c>
      <c r="AE183" s="256">
        <f t="shared" si="141"/>
        <v>17.090065386374029</v>
      </c>
      <c r="AF183" s="256">
        <f t="shared" si="141"/>
        <v>20.592829218106996</v>
      </c>
      <c r="AG183" s="87"/>
    </row>
    <row r="184" spans="1:38">
      <c r="A184" s="145" t="s">
        <v>450</v>
      </c>
      <c r="B184" s="125" t="str">
        <f t="shared" si="135"/>
        <v>9110-05010</v>
      </c>
      <c r="C184" s="286" t="str">
        <f t="shared" si="136"/>
        <v>9110</v>
      </c>
      <c r="D184" s="256">
        <f>SUM($F184:K184)</f>
        <v>926.44999999999993</v>
      </c>
      <c r="E184" s="257">
        <f t="shared" si="139"/>
        <v>7.8447560500601199E-2</v>
      </c>
      <c r="F184" s="258">
        <f>'Div 91 history'!B184</f>
        <v>0</v>
      </c>
      <c r="G184" s="258">
        <f>'Div 91 history'!C184</f>
        <v>0</v>
      </c>
      <c r="H184" s="258">
        <f>'Div 91 history'!D184</f>
        <v>395.65999999999997</v>
      </c>
      <c r="I184" s="258">
        <f>'Div 91 history'!E184</f>
        <v>0</v>
      </c>
      <c r="J184" s="258">
        <f>'Div 91 history'!F184</f>
        <v>530.79</v>
      </c>
      <c r="K184" s="258">
        <f>'Div 91 history'!G184</f>
        <v>0</v>
      </c>
      <c r="L184" s="256">
        <f t="shared" si="140"/>
        <v>543.45332012396489</v>
      </c>
      <c r="M184" s="256">
        <f t="shared" si="140"/>
        <v>420.62326779454355</v>
      </c>
      <c r="N184" s="256">
        <f t="shared" si="140"/>
        <v>1198.5524238767805</v>
      </c>
      <c r="O184" s="256">
        <f t="shared" si="140"/>
        <v>874.35140612034081</v>
      </c>
      <c r="P184" s="256">
        <f t="shared" si="140"/>
        <v>416.91348265847012</v>
      </c>
      <c r="Q184" s="256">
        <f t="shared" si="140"/>
        <v>1661.7884065352505</v>
      </c>
      <c r="R184" s="256">
        <f t="shared" si="140"/>
        <v>213.10828942911817</v>
      </c>
      <c r="S184" s="256">
        <f t="shared" si="140"/>
        <v>90.263332063201744</v>
      </c>
      <c r="T184" s="256">
        <f t="shared" si="140"/>
        <v>108.76362025605852</v>
      </c>
      <c r="U184" s="256">
        <f t="shared" si="141"/>
        <v>260.11642110789347</v>
      </c>
      <c r="V184" s="256">
        <f t="shared" si="141"/>
        <v>102.84945866991821</v>
      </c>
      <c r="W184" s="256">
        <f t="shared" si="141"/>
        <v>151.34887847380992</v>
      </c>
      <c r="X184" s="256">
        <f t="shared" si="141"/>
        <v>543.45332012396489</v>
      </c>
      <c r="Y184" s="256">
        <f t="shared" si="141"/>
        <v>420.62326779454355</v>
      </c>
      <c r="Z184" s="256">
        <f t="shared" si="141"/>
        <v>1198.5524238767805</v>
      </c>
      <c r="AA184" s="256">
        <f t="shared" si="141"/>
        <v>874.35140612034081</v>
      </c>
      <c r="AB184" s="256">
        <f t="shared" si="141"/>
        <v>416.91348265847012</v>
      </c>
      <c r="AC184" s="256">
        <f t="shared" si="141"/>
        <v>1661.7884065352505</v>
      </c>
      <c r="AD184" s="256">
        <f t="shared" si="141"/>
        <v>213.10828942911817</v>
      </c>
      <c r="AE184" s="256">
        <f t="shared" si="141"/>
        <v>90.263332063201744</v>
      </c>
      <c r="AF184" s="256">
        <f t="shared" si="141"/>
        <v>108.76362025605852</v>
      </c>
      <c r="AG184" s="87"/>
    </row>
    <row r="185" spans="1:38">
      <c r="A185" s="133" t="s">
        <v>21</v>
      </c>
      <c r="B185" s="171"/>
      <c r="C185" s="126"/>
      <c r="D185" s="259">
        <f>SUM(D164:D184)</f>
        <v>11809.8</v>
      </c>
      <c r="E185" s="260">
        <f>SUM(E164:E184)</f>
        <v>1</v>
      </c>
      <c r="F185" s="259">
        <f>SUM(F164:F184)</f>
        <v>2716.5699999999997</v>
      </c>
      <c r="G185" s="259">
        <f t="shared" ref="G185:K185" si="142">SUM(G164:G184)</f>
        <v>1150.6199999999999</v>
      </c>
      <c r="H185" s="259">
        <f t="shared" si="142"/>
        <v>1386.4499999999998</v>
      </c>
      <c r="I185" s="259">
        <f t="shared" si="142"/>
        <v>3315.8</v>
      </c>
      <c r="J185" s="259">
        <f t="shared" si="142"/>
        <v>1311.06</v>
      </c>
      <c r="K185" s="259">
        <f t="shared" si="142"/>
        <v>1929.3000000000002</v>
      </c>
      <c r="L185" s="276">
        <f>'FY21 OM Budget'!U80</f>
        <v>6927.6</v>
      </c>
      <c r="M185" s="276">
        <f>'FY21 OM Budget'!V80</f>
        <v>5361.84</v>
      </c>
      <c r="N185" s="276">
        <f>'FY21 OM Budget'!W80</f>
        <v>15278.390000000001</v>
      </c>
      <c r="O185" s="276">
        <f>'FY21 OM Budget'!X80</f>
        <v>11145.68</v>
      </c>
      <c r="P185" s="276">
        <f>'FY21 OM Budget'!Y80</f>
        <v>5314.55</v>
      </c>
      <c r="Q185" s="276">
        <f>'FY21 OM Budget'!Z80</f>
        <v>21183.43</v>
      </c>
      <c r="R185" s="263">
        <f t="shared" ref="R185:AD185" si="143">F185*(1+R$4)</f>
        <v>2716.5699999999997</v>
      </c>
      <c r="S185" s="263">
        <f t="shared" si="143"/>
        <v>1150.6199999999999</v>
      </c>
      <c r="T185" s="263">
        <f t="shared" si="143"/>
        <v>1386.4499999999998</v>
      </c>
      <c r="U185" s="263">
        <f t="shared" si="143"/>
        <v>3315.8</v>
      </c>
      <c r="V185" s="263">
        <f t="shared" si="143"/>
        <v>1311.06</v>
      </c>
      <c r="W185" s="263">
        <f t="shared" si="143"/>
        <v>1929.3000000000002</v>
      </c>
      <c r="X185" s="263">
        <f t="shared" si="143"/>
        <v>6927.6</v>
      </c>
      <c r="Y185" s="263">
        <f t="shared" si="143"/>
        <v>5361.84</v>
      </c>
      <c r="Z185" s="263">
        <f t="shared" si="143"/>
        <v>15278.390000000001</v>
      </c>
      <c r="AA185" s="263">
        <f t="shared" si="143"/>
        <v>11145.68</v>
      </c>
      <c r="AB185" s="263">
        <f t="shared" si="143"/>
        <v>5314.55</v>
      </c>
      <c r="AC185" s="263">
        <f t="shared" si="143"/>
        <v>21183.43</v>
      </c>
      <c r="AD185" s="263">
        <f t="shared" si="143"/>
        <v>2716.5699999999997</v>
      </c>
      <c r="AE185" s="263">
        <f t="shared" ref="AE185" si="144">S185*(1+AE$4)</f>
        <v>1150.6199999999999</v>
      </c>
      <c r="AF185" s="263">
        <f t="shared" ref="AF185" si="145">T185*(1+AF$4)</f>
        <v>1386.4499999999998</v>
      </c>
      <c r="AG185" s="87"/>
      <c r="AH185" s="264">
        <f>SUM(F185:Q185)</f>
        <v>77021.290000000008</v>
      </c>
      <c r="AI185" s="264">
        <f>SUM(U185:AF185)</f>
        <v>77021.289999999994</v>
      </c>
      <c r="AK185" s="264">
        <f>AH185*$AK$7</f>
        <v>38834.134517320483</v>
      </c>
      <c r="AL185" s="264">
        <f>AI185*$AL$7</f>
        <v>38834.134418000001</v>
      </c>
    </row>
    <row r="186" spans="1:38">
      <c r="A186" s="133"/>
      <c r="B186" s="171"/>
      <c r="C186" s="126"/>
      <c r="D186" s="256">
        <f>D185-SUM(F185:K185)</f>
        <v>0</v>
      </c>
      <c r="F186" s="256">
        <f>F185-'Div 91 history'!B185</f>
        <v>0</v>
      </c>
      <c r="G186" s="256">
        <f>G185-'Div 91 history'!C185</f>
        <v>0</v>
      </c>
      <c r="H186" s="256">
        <f>H185-'Div 91 history'!D185</f>
        <v>0</v>
      </c>
      <c r="I186" s="256">
        <f>I185-'Div 91 history'!E185</f>
        <v>0</v>
      </c>
      <c r="J186" s="256">
        <f>J185-'Div 91 history'!F185</f>
        <v>0</v>
      </c>
      <c r="K186" s="256">
        <f>K185-'Div 91 history'!G185</f>
        <v>0</v>
      </c>
      <c r="L186" s="256">
        <f t="shared" ref="L186:U186" si="146">L185-SUM(L164:L184)</f>
        <v>0</v>
      </c>
      <c r="M186" s="256">
        <f t="shared" ref="M186" si="147">M185-SUM(M164:M184)</f>
        <v>0</v>
      </c>
      <c r="N186" s="256">
        <f t="shared" ref="N186" si="148">N185-SUM(N164:N184)</f>
        <v>0</v>
      </c>
      <c r="O186" s="256">
        <f t="shared" ref="O186" si="149">O185-SUM(O164:O184)</f>
        <v>0</v>
      </c>
      <c r="P186" s="256">
        <f t="shared" ref="P186" si="150">P185-SUM(P164:P184)</f>
        <v>0</v>
      </c>
      <c r="Q186" s="256">
        <f t="shared" ref="Q186" si="151">Q185-SUM(Q164:Q184)</f>
        <v>0</v>
      </c>
      <c r="R186" s="256">
        <f t="shared" ref="R186" si="152">R185-SUM(R164:R184)</f>
        <v>0</v>
      </c>
      <c r="S186" s="256">
        <f t="shared" ref="S186" si="153">S185-SUM(S164:S184)</f>
        <v>0</v>
      </c>
      <c r="T186" s="256">
        <f t="shared" ref="T186" si="154">T185-SUM(T164:T184)</f>
        <v>0</v>
      </c>
      <c r="U186" s="256">
        <f t="shared" si="146"/>
        <v>0</v>
      </c>
      <c r="V186" s="256">
        <f t="shared" ref="V186" si="155">V185-SUM(V164:V184)</f>
        <v>0</v>
      </c>
      <c r="W186" s="256">
        <f t="shared" ref="W186" si="156">W185-SUM(W164:W184)</f>
        <v>0</v>
      </c>
      <c r="X186" s="256">
        <f t="shared" ref="X186" si="157">X185-SUM(X164:X184)</f>
        <v>0</v>
      </c>
      <c r="Y186" s="256">
        <f t="shared" ref="Y186" si="158">Y185-SUM(Y164:Y184)</f>
        <v>0</v>
      </c>
      <c r="Z186" s="256">
        <f t="shared" ref="Z186" si="159">Z185-SUM(Z164:Z184)</f>
        <v>0</v>
      </c>
      <c r="AA186" s="256">
        <f t="shared" ref="AA186" si="160">AA185-SUM(AA164:AA184)</f>
        <v>0</v>
      </c>
      <c r="AB186" s="256">
        <f t="shared" ref="AB186" si="161">AB185-SUM(AB164:AB184)</f>
        <v>0</v>
      </c>
      <c r="AC186" s="256">
        <f t="shared" ref="AC186" si="162">AC185-SUM(AC164:AC184)</f>
        <v>0</v>
      </c>
      <c r="AD186" s="256">
        <f t="shared" ref="AD186" si="163">AD185-SUM(AD164:AD184)</f>
        <v>0</v>
      </c>
      <c r="AE186" s="256">
        <f t="shared" ref="AE186" si="164">AE185-SUM(AE164:AE184)</f>
        <v>0</v>
      </c>
      <c r="AF186" s="256">
        <f t="shared" ref="AF186" si="165">AF185-SUM(AF164:AF184)</f>
        <v>0</v>
      </c>
      <c r="AG186" s="87"/>
    </row>
    <row r="187" spans="1:38">
      <c r="A187" s="145" t="s">
        <v>1092</v>
      </c>
      <c r="B187" s="125" t="str">
        <f t="shared" ref="B187:B194" si="166">RIGHT(A187,10)</f>
        <v>9302-04065</v>
      </c>
      <c r="C187" s="286" t="str">
        <f t="shared" ref="C187:C194" si="167">LEFT(B187,4)</f>
        <v>9302</v>
      </c>
      <c r="D187" s="256">
        <f>SUM($F187:K187)</f>
        <v>0</v>
      </c>
      <c r="E187" s="257">
        <f>D187/$D$195</f>
        <v>0</v>
      </c>
      <c r="F187" s="258">
        <f>'Div 91 history'!B187</f>
        <v>0</v>
      </c>
      <c r="G187" s="258">
        <f>'Div 91 history'!C187</f>
        <v>0</v>
      </c>
      <c r="H187" s="258">
        <f>'Div 91 history'!D187</f>
        <v>0</v>
      </c>
      <c r="I187" s="258">
        <f>'Div 91 history'!E187</f>
        <v>0</v>
      </c>
      <c r="J187" s="258">
        <f>'Div 91 history'!F187</f>
        <v>0</v>
      </c>
      <c r="K187" s="258">
        <f>'Div 91 history'!G187</f>
        <v>0</v>
      </c>
      <c r="L187" s="256">
        <f t="shared" ref="L187:AA194" si="168">$E187*L$195</f>
        <v>0</v>
      </c>
      <c r="M187" s="256">
        <f t="shared" si="168"/>
        <v>0</v>
      </c>
      <c r="N187" s="256">
        <f t="shared" si="168"/>
        <v>0</v>
      </c>
      <c r="O187" s="256">
        <f t="shared" si="168"/>
        <v>0</v>
      </c>
      <c r="P187" s="256">
        <f t="shared" si="168"/>
        <v>0</v>
      </c>
      <c r="Q187" s="256">
        <f t="shared" si="168"/>
        <v>0</v>
      </c>
      <c r="R187" s="256">
        <f t="shared" si="168"/>
        <v>0</v>
      </c>
      <c r="S187" s="256">
        <f t="shared" si="168"/>
        <v>0</v>
      </c>
      <c r="T187" s="256">
        <f t="shared" si="168"/>
        <v>0</v>
      </c>
      <c r="U187" s="256">
        <f t="shared" si="168"/>
        <v>0</v>
      </c>
      <c r="V187" s="256">
        <f t="shared" si="168"/>
        <v>0</v>
      </c>
      <c r="W187" s="256">
        <f t="shared" si="168"/>
        <v>0</v>
      </c>
      <c r="X187" s="256">
        <f t="shared" si="168"/>
        <v>0</v>
      </c>
      <c r="Y187" s="256">
        <f t="shared" si="168"/>
        <v>0</v>
      </c>
      <c r="Z187" s="256">
        <f t="shared" si="168"/>
        <v>0</v>
      </c>
      <c r="AA187" s="256">
        <f t="shared" si="168"/>
        <v>0</v>
      </c>
      <c r="AB187" s="256">
        <f t="shared" ref="V187:AF194" si="169">$E187*AB$195</f>
        <v>0</v>
      </c>
      <c r="AC187" s="256">
        <f t="shared" si="169"/>
        <v>0</v>
      </c>
      <c r="AD187" s="256">
        <f t="shared" si="169"/>
        <v>0</v>
      </c>
      <c r="AE187" s="256">
        <f t="shared" si="169"/>
        <v>0</v>
      </c>
      <c r="AF187" s="256">
        <f t="shared" si="169"/>
        <v>0</v>
      </c>
      <c r="AG187" s="87"/>
    </row>
    <row r="188" spans="1:38">
      <c r="A188" s="145" t="s">
        <v>461</v>
      </c>
      <c r="B188" s="125" t="str">
        <f t="shared" si="166"/>
        <v>8750-04065</v>
      </c>
      <c r="C188" s="286" t="str">
        <f t="shared" si="167"/>
        <v>8750</v>
      </c>
      <c r="D188" s="256">
        <f>SUM($F188:K188)</f>
        <v>0</v>
      </c>
      <c r="E188" s="257">
        <f t="shared" ref="E188:E194" si="170">D188/$D$195</f>
        <v>0</v>
      </c>
      <c r="F188" s="258">
        <f>'Div 91 history'!B188</f>
        <v>0</v>
      </c>
      <c r="G188" s="258">
        <f>'Div 91 history'!C188</f>
        <v>0</v>
      </c>
      <c r="H188" s="258">
        <f>'Div 91 history'!D188</f>
        <v>0</v>
      </c>
      <c r="I188" s="258">
        <f>'Div 91 history'!E188</f>
        <v>0</v>
      </c>
      <c r="J188" s="258">
        <f>'Div 91 history'!F188</f>
        <v>0</v>
      </c>
      <c r="K188" s="258">
        <f>'Div 91 history'!G188</f>
        <v>0</v>
      </c>
      <c r="L188" s="256">
        <f t="shared" si="168"/>
        <v>0</v>
      </c>
      <c r="M188" s="256">
        <f t="shared" si="168"/>
        <v>0</v>
      </c>
      <c r="N188" s="256">
        <f t="shared" si="168"/>
        <v>0</v>
      </c>
      <c r="O188" s="256">
        <f t="shared" si="168"/>
        <v>0</v>
      </c>
      <c r="P188" s="256">
        <f t="shared" si="168"/>
        <v>0</v>
      </c>
      <c r="Q188" s="256">
        <f t="shared" si="168"/>
        <v>0</v>
      </c>
      <c r="R188" s="256">
        <f t="shared" si="168"/>
        <v>0</v>
      </c>
      <c r="S188" s="256">
        <f t="shared" si="168"/>
        <v>0</v>
      </c>
      <c r="T188" s="256">
        <f t="shared" si="168"/>
        <v>0</v>
      </c>
      <c r="U188" s="256">
        <f t="shared" si="168"/>
        <v>0</v>
      </c>
      <c r="V188" s="256">
        <f t="shared" si="169"/>
        <v>0</v>
      </c>
      <c r="W188" s="256">
        <f t="shared" si="169"/>
        <v>0</v>
      </c>
      <c r="X188" s="256">
        <f t="shared" si="169"/>
        <v>0</v>
      </c>
      <c r="Y188" s="256">
        <f t="shared" si="169"/>
        <v>0</v>
      </c>
      <c r="Z188" s="256">
        <f t="shared" si="169"/>
        <v>0</v>
      </c>
      <c r="AA188" s="256">
        <f t="shared" si="169"/>
        <v>0</v>
      </c>
      <c r="AB188" s="256">
        <f t="shared" si="169"/>
        <v>0</v>
      </c>
      <c r="AC188" s="256">
        <f t="shared" si="169"/>
        <v>0</v>
      </c>
      <c r="AD188" s="256">
        <f t="shared" si="169"/>
        <v>0</v>
      </c>
      <c r="AE188" s="256">
        <f t="shared" si="169"/>
        <v>0</v>
      </c>
      <c r="AF188" s="256">
        <f t="shared" si="169"/>
        <v>0</v>
      </c>
      <c r="AG188" s="87"/>
    </row>
    <row r="189" spans="1:38">
      <c r="A189" s="145" t="s">
        <v>463</v>
      </c>
      <c r="B189" s="125" t="str">
        <f t="shared" si="166"/>
        <v>8700-04065</v>
      </c>
      <c r="C189" s="286" t="str">
        <f t="shared" si="167"/>
        <v>8700</v>
      </c>
      <c r="D189" s="256">
        <f>SUM($F189:K189)</f>
        <v>1500.8</v>
      </c>
      <c r="E189" s="257">
        <f t="shared" si="170"/>
        <v>2.3578439867044498E-2</v>
      </c>
      <c r="F189" s="258">
        <f>'Div 91 history'!B189</f>
        <v>236</v>
      </c>
      <c r="G189" s="258">
        <f>'Div 91 history'!C189</f>
        <v>236</v>
      </c>
      <c r="H189" s="258">
        <f>'Div 91 history'!D189</f>
        <v>80</v>
      </c>
      <c r="I189" s="258">
        <f>'Div 91 history'!E189</f>
        <v>392</v>
      </c>
      <c r="J189" s="258">
        <f>'Div 91 history'!F189</f>
        <v>240.8</v>
      </c>
      <c r="K189" s="258">
        <f>'Div 91 history'!G189</f>
        <v>316</v>
      </c>
      <c r="L189" s="256">
        <f t="shared" si="168"/>
        <v>473.42394898962903</v>
      </c>
      <c r="M189" s="256">
        <f t="shared" si="168"/>
        <v>259.01104821467317</v>
      </c>
      <c r="N189" s="256">
        <f t="shared" si="168"/>
        <v>208.46641824048723</v>
      </c>
      <c r="O189" s="256">
        <f t="shared" si="168"/>
        <v>428.83334665066917</v>
      </c>
      <c r="P189" s="256">
        <f t="shared" si="168"/>
        <v>110.67059477274408</v>
      </c>
      <c r="Q189" s="256">
        <f t="shared" si="168"/>
        <v>406.45740721684393</v>
      </c>
      <c r="R189" s="256">
        <f t="shared" si="168"/>
        <v>157.4198032815319</v>
      </c>
      <c r="S189" s="256">
        <f t="shared" si="168"/>
        <v>239.37728133738526</v>
      </c>
      <c r="T189" s="256">
        <f t="shared" si="168"/>
        <v>141.37491073640678</v>
      </c>
      <c r="U189" s="256">
        <f t="shared" si="168"/>
        <v>317.96209935465652</v>
      </c>
      <c r="V189" s="256">
        <f t="shared" si="169"/>
        <v>290.44016541984877</v>
      </c>
      <c r="W189" s="256">
        <f t="shared" si="169"/>
        <v>354.22573987017091</v>
      </c>
      <c r="X189" s="256">
        <f t="shared" si="169"/>
        <v>473.42394898962903</v>
      </c>
      <c r="Y189" s="256">
        <f t="shared" si="169"/>
        <v>259.01104821467317</v>
      </c>
      <c r="Z189" s="256">
        <f t="shared" si="169"/>
        <v>208.46641824048723</v>
      </c>
      <c r="AA189" s="256">
        <f t="shared" si="169"/>
        <v>428.83334665066917</v>
      </c>
      <c r="AB189" s="256">
        <f t="shared" si="169"/>
        <v>110.67059477274408</v>
      </c>
      <c r="AC189" s="256">
        <f t="shared" si="169"/>
        <v>406.45740721684393</v>
      </c>
      <c r="AD189" s="256">
        <f t="shared" si="169"/>
        <v>157.4198032815319</v>
      </c>
      <c r="AE189" s="256">
        <f t="shared" si="169"/>
        <v>239.37728133738526</v>
      </c>
      <c r="AF189" s="256">
        <f t="shared" si="169"/>
        <v>141.37491073640678</v>
      </c>
      <c r="AG189" s="87"/>
    </row>
    <row r="190" spans="1:38">
      <c r="A190" s="145" t="s">
        <v>460</v>
      </c>
      <c r="B190" s="125" t="str">
        <f t="shared" si="166"/>
        <v>8700-04201</v>
      </c>
      <c r="C190" s="286" t="str">
        <f t="shared" si="167"/>
        <v>8700</v>
      </c>
      <c r="D190" s="256">
        <f>SUM($F190:K190)</f>
        <v>60448.569999999992</v>
      </c>
      <c r="E190" s="257">
        <f t="shared" si="170"/>
        <v>0.94968215138181622</v>
      </c>
      <c r="F190" s="258">
        <f>'Div 91 history'!B190</f>
        <v>5911.28</v>
      </c>
      <c r="G190" s="258">
        <f>'Div 91 history'!C190</f>
        <v>9416.880000000001</v>
      </c>
      <c r="H190" s="258">
        <f>'Div 91 history'!D190</f>
        <v>5692.33</v>
      </c>
      <c r="I190" s="258">
        <f>'Div 91 history'!E190</f>
        <v>12994.43</v>
      </c>
      <c r="J190" s="258">
        <f>'Div 91 history'!F190</f>
        <v>11983.269999999999</v>
      </c>
      <c r="K190" s="258">
        <f>'Div 91 history'!G190</f>
        <v>14450.38</v>
      </c>
      <c r="L190" s="256">
        <f t="shared" si="168"/>
        <v>19068.364019307046</v>
      </c>
      <c r="M190" s="256">
        <f t="shared" si="168"/>
        <v>10432.334407501361</v>
      </c>
      <c r="N190" s="256">
        <f t="shared" si="168"/>
        <v>8396.5197732271899</v>
      </c>
      <c r="O190" s="256">
        <f t="shared" si="168"/>
        <v>17272.363121899809</v>
      </c>
      <c r="P190" s="256">
        <f t="shared" si="168"/>
        <v>4457.5421075838576</v>
      </c>
      <c r="Q190" s="256">
        <f t="shared" si="168"/>
        <v>16371.114760238466</v>
      </c>
      <c r="R190" s="256">
        <f t="shared" si="168"/>
        <v>6340.4864059500997</v>
      </c>
      <c r="S190" s="256">
        <f t="shared" si="168"/>
        <v>9641.5340800457252</v>
      </c>
      <c r="T190" s="256">
        <f t="shared" si="168"/>
        <v>5694.2371987562865</v>
      </c>
      <c r="U190" s="256">
        <f t="shared" si="168"/>
        <v>12806.739219207693</v>
      </c>
      <c r="V190" s="256">
        <f t="shared" si="169"/>
        <v>11698.222728007266</v>
      </c>
      <c r="W190" s="256">
        <f t="shared" si="169"/>
        <v>14267.350368032925</v>
      </c>
      <c r="X190" s="256">
        <f t="shared" si="169"/>
        <v>19068.364019307046</v>
      </c>
      <c r="Y190" s="256">
        <f t="shared" si="169"/>
        <v>10432.334407501361</v>
      </c>
      <c r="Z190" s="256">
        <f t="shared" si="169"/>
        <v>8396.5197732271899</v>
      </c>
      <c r="AA190" s="256">
        <f t="shared" si="169"/>
        <v>17272.363121899809</v>
      </c>
      <c r="AB190" s="256">
        <f t="shared" si="169"/>
        <v>4457.5421075838576</v>
      </c>
      <c r="AC190" s="256">
        <f t="shared" si="169"/>
        <v>16371.114760238466</v>
      </c>
      <c r="AD190" s="256">
        <f t="shared" si="169"/>
        <v>6340.4864059500997</v>
      </c>
      <c r="AE190" s="256">
        <f t="shared" si="169"/>
        <v>9641.5340800457252</v>
      </c>
      <c r="AF190" s="256">
        <f t="shared" si="169"/>
        <v>5694.2371987562865</v>
      </c>
      <c r="AG190" s="87"/>
    </row>
    <row r="191" spans="1:38">
      <c r="A191" s="145" t="s">
        <v>462</v>
      </c>
      <c r="B191" s="125" t="str">
        <f t="shared" si="166"/>
        <v>8700-04212</v>
      </c>
      <c r="C191" s="286" t="str">
        <f t="shared" si="167"/>
        <v>8700</v>
      </c>
      <c r="D191" s="256">
        <f>SUM($F191:K191)</f>
        <v>1613.28</v>
      </c>
      <c r="E191" s="257">
        <f t="shared" si="170"/>
        <v>2.5345566010598047E-2</v>
      </c>
      <c r="F191" s="258">
        <f>'Div 91 history'!B191</f>
        <v>529.15000000000009</v>
      </c>
      <c r="G191" s="258">
        <f>'Div 91 history'!C191</f>
        <v>499.5</v>
      </c>
      <c r="H191" s="258">
        <f>'Div 91 history'!D191</f>
        <v>211.54</v>
      </c>
      <c r="I191" s="258">
        <f>'Div 91 history'!E191</f>
        <v>98.86</v>
      </c>
      <c r="J191" s="258">
        <f>'Div 91 history'!F191</f>
        <v>93.97</v>
      </c>
      <c r="K191" s="258">
        <f>'Div 91 history'!G191</f>
        <v>180.26</v>
      </c>
      <c r="L191" s="256">
        <f t="shared" si="168"/>
        <v>508.90550934567477</v>
      </c>
      <c r="M191" s="256">
        <f t="shared" si="168"/>
        <v>278.4230702717004</v>
      </c>
      <c r="N191" s="256">
        <f t="shared" si="168"/>
        <v>224.09028732610156</v>
      </c>
      <c r="O191" s="256">
        <f t="shared" si="168"/>
        <v>460.9729887290722</v>
      </c>
      <c r="P191" s="256">
        <f t="shared" si="168"/>
        <v>118.96499009526424</v>
      </c>
      <c r="Q191" s="256">
        <f t="shared" si="168"/>
        <v>436.92004658501463</v>
      </c>
      <c r="R191" s="256">
        <f t="shared" si="168"/>
        <v>169.21789728013712</v>
      </c>
      <c r="S191" s="256">
        <f t="shared" si="168"/>
        <v>257.31781745467543</v>
      </c>
      <c r="T191" s="256">
        <f t="shared" si="168"/>
        <v>151.97049306558523</v>
      </c>
      <c r="U191" s="256">
        <f t="shared" si="168"/>
        <v>341.79230786705773</v>
      </c>
      <c r="V191" s="256">
        <f t="shared" si="169"/>
        <v>312.20769594118707</v>
      </c>
      <c r="W191" s="256">
        <f t="shared" si="169"/>
        <v>380.77378839135753</v>
      </c>
      <c r="X191" s="256">
        <f t="shared" si="169"/>
        <v>508.90550934567477</v>
      </c>
      <c r="Y191" s="256">
        <f t="shared" si="169"/>
        <v>278.4230702717004</v>
      </c>
      <c r="Z191" s="256">
        <f t="shared" si="169"/>
        <v>224.09028732610156</v>
      </c>
      <c r="AA191" s="256">
        <f t="shared" si="169"/>
        <v>460.9729887290722</v>
      </c>
      <c r="AB191" s="256">
        <f t="shared" si="169"/>
        <v>118.96499009526424</v>
      </c>
      <c r="AC191" s="256">
        <f t="shared" si="169"/>
        <v>436.92004658501463</v>
      </c>
      <c r="AD191" s="256">
        <f t="shared" si="169"/>
        <v>169.21789728013712</v>
      </c>
      <c r="AE191" s="256">
        <f t="shared" si="169"/>
        <v>257.31781745467543</v>
      </c>
      <c r="AF191" s="256">
        <f t="shared" si="169"/>
        <v>151.97049306558523</v>
      </c>
      <c r="AG191" s="87"/>
    </row>
    <row r="192" spans="1:38">
      <c r="A192" s="145" t="s">
        <v>465</v>
      </c>
      <c r="B192" s="125" t="str">
        <f t="shared" si="166"/>
        <v>9030-04212</v>
      </c>
      <c r="C192" s="286" t="str">
        <f t="shared" si="167"/>
        <v>9030</v>
      </c>
      <c r="D192" s="256">
        <f>SUM($F192:K192)</f>
        <v>12.07</v>
      </c>
      <c r="E192" s="257">
        <f t="shared" si="170"/>
        <v>1.8962671188381335E-4</v>
      </c>
      <c r="F192" s="258">
        <f>'Div 91 history'!B192</f>
        <v>0</v>
      </c>
      <c r="G192" s="258">
        <f>'Div 91 history'!C192</f>
        <v>0</v>
      </c>
      <c r="H192" s="258">
        <f>'Div 91 history'!D192</f>
        <v>12.07</v>
      </c>
      <c r="I192" s="258">
        <f>'Div 91 history'!E192</f>
        <v>0</v>
      </c>
      <c r="J192" s="258">
        <f>'Div 91 history'!F192</f>
        <v>0</v>
      </c>
      <c r="K192" s="258">
        <f>'Div 91 history'!G192</f>
        <v>0</v>
      </c>
      <c r="L192" s="256">
        <f t="shared" si="168"/>
        <v>3.8074540673672854</v>
      </c>
      <c r="M192" s="256">
        <f t="shared" si="168"/>
        <v>2.0830646001806405</v>
      </c>
      <c r="N192" s="256">
        <f t="shared" si="168"/>
        <v>1.6765656104495472</v>
      </c>
      <c r="O192" s="256">
        <f t="shared" si="168"/>
        <v>3.4488396149210931</v>
      </c>
      <c r="P192" s="256">
        <f t="shared" si="168"/>
        <v>0.8900546901032923</v>
      </c>
      <c r="Q192" s="256">
        <f t="shared" si="168"/>
        <v>3.2688838653433541</v>
      </c>
      <c r="R192" s="256">
        <f t="shared" si="168"/>
        <v>1.266029468022448</v>
      </c>
      <c r="S192" s="256">
        <f t="shared" si="168"/>
        <v>1.9251624371949891</v>
      </c>
      <c r="T192" s="256">
        <f t="shared" si="168"/>
        <v>1.1369903868526317</v>
      </c>
      <c r="U192" s="256">
        <f t="shared" si="168"/>
        <v>2.5571712014996697</v>
      </c>
      <c r="V192" s="256">
        <f t="shared" si="169"/>
        <v>2.3358294220532878</v>
      </c>
      <c r="W192" s="256">
        <f t="shared" si="169"/>
        <v>2.8488170843769742</v>
      </c>
      <c r="X192" s="256">
        <f t="shared" si="169"/>
        <v>3.8074540673672854</v>
      </c>
      <c r="Y192" s="256">
        <f t="shared" si="169"/>
        <v>2.0830646001806405</v>
      </c>
      <c r="Z192" s="256">
        <f t="shared" si="169"/>
        <v>1.6765656104495472</v>
      </c>
      <c r="AA192" s="256">
        <f t="shared" si="169"/>
        <v>3.4488396149210931</v>
      </c>
      <c r="AB192" s="256">
        <f t="shared" si="169"/>
        <v>0.8900546901032923</v>
      </c>
      <c r="AC192" s="256">
        <f t="shared" si="169"/>
        <v>3.2688838653433541</v>
      </c>
      <c r="AD192" s="256">
        <f t="shared" si="169"/>
        <v>1.266029468022448</v>
      </c>
      <c r="AE192" s="256">
        <f t="shared" si="169"/>
        <v>1.9251624371949891</v>
      </c>
      <c r="AF192" s="256">
        <f t="shared" si="169"/>
        <v>1.1369903868526317</v>
      </c>
      <c r="AG192" s="87"/>
    </row>
    <row r="193" spans="1:38">
      <c r="A193" s="145" t="s">
        <v>1093</v>
      </c>
      <c r="B193" s="125" t="str">
        <f t="shared" si="166"/>
        <v>9090-04212</v>
      </c>
      <c r="C193" s="286" t="str">
        <f t="shared" si="167"/>
        <v>9090</v>
      </c>
      <c r="D193" s="256">
        <f>SUM($F193:K193)</f>
        <v>0</v>
      </c>
      <c r="E193" s="257">
        <f t="shared" si="170"/>
        <v>0</v>
      </c>
      <c r="F193" s="258">
        <f>'Div 91 history'!B193</f>
        <v>0</v>
      </c>
      <c r="G193" s="258">
        <f>'Div 91 history'!C193</f>
        <v>0</v>
      </c>
      <c r="H193" s="258">
        <f>'Div 91 history'!D193</f>
        <v>0</v>
      </c>
      <c r="I193" s="258">
        <f>'Div 91 history'!E193</f>
        <v>0</v>
      </c>
      <c r="J193" s="258">
        <f>'Div 91 history'!F193</f>
        <v>0</v>
      </c>
      <c r="K193" s="258">
        <f>'Div 91 history'!G193</f>
        <v>0</v>
      </c>
      <c r="L193" s="256">
        <f t="shared" si="168"/>
        <v>0</v>
      </c>
      <c r="M193" s="256">
        <f t="shared" si="168"/>
        <v>0</v>
      </c>
      <c r="N193" s="256">
        <f t="shared" si="168"/>
        <v>0</v>
      </c>
      <c r="O193" s="256">
        <f t="shared" si="168"/>
        <v>0</v>
      </c>
      <c r="P193" s="256">
        <f t="shared" si="168"/>
        <v>0</v>
      </c>
      <c r="Q193" s="256">
        <f t="shared" si="168"/>
        <v>0</v>
      </c>
      <c r="R193" s="256">
        <f t="shared" si="168"/>
        <v>0</v>
      </c>
      <c r="S193" s="256">
        <f t="shared" si="168"/>
        <v>0</v>
      </c>
      <c r="T193" s="256">
        <f t="shared" si="168"/>
        <v>0</v>
      </c>
      <c r="U193" s="256">
        <f t="shared" si="168"/>
        <v>0</v>
      </c>
      <c r="V193" s="256">
        <f t="shared" si="169"/>
        <v>0</v>
      </c>
      <c r="W193" s="256">
        <f t="shared" si="169"/>
        <v>0</v>
      </c>
      <c r="X193" s="256">
        <f t="shared" si="169"/>
        <v>0</v>
      </c>
      <c r="Y193" s="256">
        <f t="shared" si="169"/>
        <v>0</v>
      </c>
      <c r="Z193" s="256">
        <f t="shared" si="169"/>
        <v>0</v>
      </c>
      <c r="AA193" s="256">
        <f t="shared" si="169"/>
        <v>0</v>
      </c>
      <c r="AB193" s="256">
        <f t="shared" si="169"/>
        <v>0</v>
      </c>
      <c r="AC193" s="256">
        <f t="shared" si="169"/>
        <v>0</v>
      </c>
      <c r="AD193" s="256">
        <f t="shared" si="169"/>
        <v>0</v>
      </c>
      <c r="AE193" s="256">
        <f t="shared" si="169"/>
        <v>0</v>
      </c>
      <c r="AF193" s="256">
        <f t="shared" si="169"/>
        <v>0</v>
      </c>
      <c r="AG193" s="87"/>
    </row>
    <row r="194" spans="1:38">
      <c r="A194" s="145" t="s">
        <v>467</v>
      </c>
      <c r="B194" s="125" t="str">
        <f t="shared" si="166"/>
        <v>9110-04212</v>
      </c>
      <c r="C194" s="286" t="str">
        <f t="shared" si="167"/>
        <v>9110</v>
      </c>
      <c r="D194" s="256">
        <f>SUM($F194:K194)</f>
        <v>76.650000000000006</v>
      </c>
      <c r="E194" s="257">
        <f t="shared" si="170"/>
        <v>1.2042160286573566E-3</v>
      </c>
      <c r="F194" s="258">
        <f>'Div 91 history'!B194</f>
        <v>0</v>
      </c>
      <c r="G194" s="258">
        <f>'Div 91 history'!C194</f>
        <v>0</v>
      </c>
      <c r="H194" s="258">
        <f>'Div 91 history'!D194</f>
        <v>0</v>
      </c>
      <c r="I194" s="258">
        <f>'Div 91 history'!E194</f>
        <v>0</v>
      </c>
      <c r="J194" s="258">
        <f>'Div 91 history'!F194</f>
        <v>0</v>
      </c>
      <c r="K194" s="258">
        <f>'Div 91 history'!G194</f>
        <v>76.650000000000006</v>
      </c>
      <c r="L194" s="256">
        <f t="shared" si="168"/>
        <v>24.179068290281894</v>
      </c>
      <c r="M194" s="256">
        <f t="shared" si="168"/>
        <v>13.228409412083355</v>
      </c>
      <c r="N194" s="256">
        <f t="shared" si="168"/>
        <v>10.646955595771152</v>
      </c>
      <c r="O194" s="256">
        <f t="shared" si="168"/>
        <v>21.901703105526245</v>
      </c>
      <c r="P194" s="256">
        <f t="shared" si="168"/>
        <v>5.6522528580296072</v>
      </c>
      <c r="Q194" s="256">
        <f t="shared" si="168"/>
        <v>20.758902094330416</v>
      </c>
      <c r="R194" s="256">
        <f t="shared" si="168"/>
        <v>8.0398640202088352</v>
      </c>
      <c r="S194" s="256">
        <f t="shared" si="168"/>
        <v>12.225658725020375</v>
      </c>
      <c r="T194" s="256">
        <f t="shared" si="168"/>
        <v>7.2204070548677901</v>
      </c>
      <c r="U194" s="256">
        <f t="shared" si="168"/>
        <v>16.239202369092766</v>
      </c>
      <c r="V194" s="256">
        <f t="shared" si="169"/>
        <v>14.83358120964246</v>
      </c>
      <c r="W194" s="256">
        <f t="shared" si="169"/>
        <v>18.091286621167779</v>
      </c>
      <c r="X194" s="256">
        <f t="shared" si="169"/>
        <v>24.179068290281894</v>
      </c>
      <c r="Y194" s="256">
        <f t="shared" si="169"/>
        <v>13.228409412083355</v>
      </c>
      <c r="Z194" s="256">
        <f t="shared" si="169"/>
        <v>10.646955595771152</v>
      </c>
      <c r="AA194" s="256">
        <f t="shared" si="169"/>
        <v>21.901703105526245</v>
      </c>
      <c r="AB194" s="256">
        <f t="shared" si="169"/>
        <v>5.6522528580296072</v>
      </c>
      <c r="AC194" s="256">
        <f t="shared" si="169"/>
        <v>20.758902094330416</v>
      </c>
      <c r="AD194" s="256">
        <f t="shared" si="169"/>
        <v>8.0398640202088352</v>
      </c>
      <c r="AE194" s="256">
        <f t="shared" si="169"/>
        <v>12.225658725020375</v>
      </c>
      <c r="AF194" s="256">
        <f t="shared" si="169"/>
        <v>7.2204070548677901</v>
      </c>
      <c r="AG194" s="87"/>
    </row>
    <row r="195" spans="1:38">
      <c r="A195" s="133" t="s">
        <v>22</v>
      </c>
      <c r="B195" s="171"/>
      <c r="C195" s="126"/>
      <c r="D195" s="259">
        <f>SUM(D187:D194)</f>
        <v>63651.369999999995</v>
      </c>
      <c r="E195" s="260">
        <f>SUM(E187:E194)</f>
        <v>1</v>
      </c>
      <c r="F195" s="259">
        <f>SUM(F187:F194)</f>
        <v>6676.43</v>
      </c>
      <c r="G195" s="259">
        <f t="shared" ref="G195:K195" si="171">SUM(G187:G194)</f>
        <v>10152.380000000001</v>
      </c>
      <c r="H195" s="259">
        <f t="shared" si="171"/>
        <v>5995.94</v>
      </c>
      <c r="I195" s="259">
        <f t="shared" si="171"/>
        <v>13485.29</v>
      </c>
      <c r="J195" s="259">
        <f t="shared" si="171"/>
        <v>12318.039999999997</v>
      </c>
      <c r="K195" s="259">
        <f t="shared" si="171"/>
        <v>15023.289999999999</v>
      </c>
      <c r="L195" s="276">
        <f>'FY21 OM Budget'!U84</f>
        <v>20078.68</v>
      </c>
      <c r="M195" s="276">
        <f>'FY21 OM Budget'!V84</f>
        <v>10985.08</v>
      </c>
      <c r="N195" s="276">
        <f>'FY21 OM Budget'!W84</f>
        <v>8841.4</v>
      </c>
      <c r="O195" s="276">
        <f>'FY21 OM Budget'!X84</f>
        <v>18187.52</v>
      </c>
      <c r="P195" s="276">
        <f>'FY21 OM Budget'!Y84</f>
        <v>4693.7199999999993</v>
      </c>
      <c r="Q195" s="276">
        <f>'FY21 OM Budget'!Z84</f>
        <v>17238.52</v>
      </c>
      <c r="R195" s="263">
        <f t="shared" ref="R195:AD195" si="172">F195*(1+R$4)</f>
        <v>6676.43</v>
      </c>
      <c r="S195" s="263">
        <f t="shared" si="172"/>
        <v>10152.380000000001</v>
      </c>
      <c r="T195" s="263">
        <f t="shared" si="172"/>
        <v>5995.94</v>
      </c>
      <c r="U195" s="263">
        <f t="shared" si="172"/>
        <v>13485.29</v>
      </c>
      <c r="V195" s="263">
        <f t="shared" si="172"/>
        <v>12318.039999999997</v>
      </c>
      <c r="W195" s="263">
        <f t="shared" si="172"/>
        <v>15023.289999999999</v>
      </c>
      <c r="X195" s="263">
        <f t="shared" si="172"/>
        <v>20078.68</v>
      </c>
      <c r="Y195" s="263">
        <f t="shared" si="172"/>
        <v>10985.08</v>
      </c>
      <c r="Z195" s="263">
        <f t="shared" si="172"/>
        <v>8841.4</v>
      </c>
      <c r="AA195" s="263">
        <f t="shared" si="172"/>
        <v>18187.52</v>
      </c>
      <c r="AB195" s="263">
        <f t="shared" si="172"/>
        <v>4693.7199999999993</v>
      </c>
      <c r="AC195" s="263">
        <f t="shared" si="172"/>
        <v>17238.52</v>
      </c>
      <c r="AD195" s="263">
        <f t="shared" si="172"/>
        <v>6676.43</v>
      </c>
      <c r="AE195" s="263">
        <f t="shared" ref="AE195" si="173">S195*(1+AE$4)</f>
        <v>10152.380000000001</v>
      </c>
      <c r="AF195" s="263">
        <f t="shared" ref="AF195" si="174">T195*(1+AF$4)</f>
        <v>5995.94</v>
      </c>
      <c r="AG195" s="87"/>
      <c r="AH195" s="264">
        <f>SUM(F195:Q195)</f>
        <v>143676.29</v>
      </c>
      <c r="AI195" s="264">
        <f>SUM(U195:AF195)</f>
        <v>143676.29</v>
      </c>
      <c r="AK195" s="264">
        <f>AH195*$AK$7</f>
        <v>72441.58560327343</v>
      </c>
      <c r="AL195" s="264">
        <f>AI195*$AL$7</f>
        <v>72441.585418000017</v>
      </c>
    </row>
    <row r="196" spans="1:38">
      <c r="A196" s="133"/>
      <c r="B196" s="171"/>
      <c r="C196" s="126"/>
      <c r="D196" s="256">
        <f>D195-SUM(F195:K195)</f>
        <v>0</v>
      </c>
      <c r="F196" s="256">
        <f>F195-'Div 91 history'!B195</f>
        <v>0</v>
      </c>
      <c r="G196" s="256">
        <f>G195-'Div 91 history'!C195</f>
        <v>0</v>
      </c>
      <c r="H196" s="256">
        <f>H195-'Div 91 history'!D195</f>
        <v>0</v>
      </c>
      <c r="I196" s="256">
        <f>I195-'Div 91 history'!E195</f>
        <v>0</v>
      </c>
      <c r="J196" s="256">
        <f>J195-'Div 91 history'!F195</f>
        <v>0</v>
      </c>
      <c r="K196" s="256">
        <f>K195-'Div 91 history'!G195</f>
        <v>0</v>
      </c>
      <c r="L196" s="256">
        <f t="shared" ref="L196:U196" si="175">L195-SUM(L187:L194)</f>
        <v>0</v>
      </c>
      <c r="M196" s="256">
        <f t="shared" ref="M196" si="176">M195-SUM(M187:M194)</f>
        <v>0</v>
      </c>
      <c r="N196" s="256">
        <f t="shared" ref="N196" si="177">N195-SUM(N187:N194)</f>
        <v>0</v>
      </c>
      <c r="O196" s="256">
        <f t="shared" ref="O196" si="178">O195-SUM(O187:O194)</f>
        <v>0</v>
      </c>
      <c r="P196" s="256">
        <f t="shared" ref="P196" si="179">P195-SUM(P187:P194)</f>
        <v>0</v>
      </c>
      <c r="Q196" s="256">
        <f t="shared" ref="Q196" si="180">Q195-SUM(Q187:Q194)</f>
        <v>0</v>
      </c>
      <c r="R196" s="256">
        <f t="shared" ref="R196" si="181">R195-SUM(R187:R194)</f>
        <v>0</v>
      </c>
      <c r="S196" s="256">
        <f t="shared" ref="S196" si="182">S195-SUM(S187:S194)</f>
        <v>0</v>
      </c>
      <c r="T196" s="256">
        <f t="shared" ref="T196" si="183">T195-SUM(T187:T194)</f>
        <v>0</v>
      </c>
      <c r="U196" s="256">
        <f t="shared" si="175"/>
        <v>0</v>
      </c>
      <c r="V196" s="256">
        <f t="shared" ref="V196" si="184">V195-SUM(V187:V194)</f>
        <v>0</v>
      </c>
      <c r="W196" s="256">
        <f t="shared" ref="W196" si="185">W195-SUM(W187:W194)</f>
        <v>0</v>
      </c>
      <c r="X196" s="256">
        <f t="shared" ref="X196" si="186">X195-SUM(X187:X194)</f>
        <v>0</v>
      </c>
      <c r="Y196" s="256">
        <f t="shared" ref="Y196" si="187">Y195-SUM(Y187:Y194)</f>
        <v>0</v>
      </c>
      <c r="Z196" s="256">
        <f t="shared" ref="Z196" si="188">Z195-SUM(Z187:Z194)</f>
        <v>0</v>
      </c>
      <c r="AA196" s="256">
        <f t="shared" ref="AA196" si="189">AA195-SUM(AA187:AA194)</f>
        <v>0</v>
      </c>
      <c r="AB196" s="256">
        <f t="shared" ref="AB196" si="190">AB195-SUM(AB187:AB194)</f>
        <v>0</v>
      </c>
      <c r="AC196" s="256">
        <f t="shared" ref="AC196" si="191">AC195-SUM(AC187:AC194)</f>
        <v>0</v>
      </c>
      <c r="AD196" s="256">
        <f t="shared" ref="AD196" si="192">AD195-SUM(AD187:AD194)</f>
        <v>0</v>
      </c>
      <c r="AE196" s="256">
        <f t="shared" ref="AE196" si="193">AE195-SUM(AE187:AE194)</f>
        <v>0</v>
      </c>
      <c r="AF196" s="256">
        <f t="shared" ref="AF196" si="194">AF195-SUM(AF187:AF194)</f>
        <v>0</v>
      </c>
      <c r="AG196" s="87"/>
    </row>
    <row r="197" spans="1:38">
      <c r="A197" s="145" t="s">
        <v>466</v>
      </c>
      <c r="B197" s="125" t="str">
        <f t="shared" ref="B197:B214" si="195">RIGHT(A197,10)</f>
        <v>8700-05310</v>
      </c>
      <c r="C197" s="286" t="str">
        <f t="shared" ref="C197:C214" si="196">LEFT(B197,4)</f>
        <v>8700</v>
      </c>
      <c r="D197" s="256">
        <f>SUM($F197:K197)</f>
        <v>-10749.390000000001</v>
      </c>
      <c r="E197" s="257">
        <f>D197/$D$215</f>
        <v>-9.0219219966520478E-2</v>
      </c>
      <c r="F197" s="258">
        <f>'Div 91 history'!B197</f>
        <v>-1098.1099999999999</v>
      </c>
      <c r="G197" s="258">
        <f>'Div 91 history'!C197</f>
        <v>-1887.4900000000002</v>
      </c>
      <c r="H197" s="258">
        <f>'Div 91 history'!D197</f>
        <v>-2693.3599999999997</v>
      </c>
      <c r="I197" s="258">
        <f>'Div 91 history'!E197</f>
        <v>-1063.3</v>
      </c>
      <c r="J197" s="258">
        <f>'Div 91 history'!F197</f>
        <v>-1862.1</v>
      </c>
      <c r="K197" s="258">
        <f>'Div 91 history'!G197</f>
        <v>-2145.0300000000002</v>
      </c>
      <c r="L197" s="256">
        <f t="shared" ref="L197:AA212" si="197">$E197*L$215</f>
        <v>-3951.877003154495</v>
      </c>
      <c r="M197" s="256">
        <f t="shared" si="197"/>
        <v>-3283.0440334702926</v>
      </c>
      <c r="N197" s="256">
        <f t="shared" si="197"/>
        <v>-3649.4531559047218</v>
      </c>
      <c r="O197" s="256">
        <f t="shared" si="197"/>
        <v>-3246.8733438013151</v>
      </c>
      <c r="P197" s="256">
        <f t="shared" si="197"/>
        <v>-3362.9223264442512</v>
      </c>
      <c r="Q197" s="256">
        <f t="shared" si="197"/>
        <v>-2749.1248853240249</v>
      </c>
      <c r="R197" s="256">
        <f t="shared" si="197"/>
        <v>-1770.3284481774467</v>
      </c>
      <c r="S197" s="256">
        <f t="shared" si="197"/>
        <v>-1967.4249648851064</v>
      </c>
      <c r="T197" s="256">
        <f t="shared" si="197"/>
        <v>-2202.5732419980459</v>
      </c>
      <c r="U197" s="256">
        <f t="shared" si="197"/>
        <v>-1065.9382795200397</v>
      </c>
      <c r="V197" s="256">
        <f t="shared" si="197"/>
        <v>-2169.8660681835831</v>
      </c>
      <c r="W197" s="256">
        <f t="shared" si="197"/>
        <v>-1573.258997235778</v>
      </c>
      <c r="X197" s="256">
        <f t="shared" si="197"/>
        <v>-3951.877003154495</v>
      </c>
      <c r="Y197" s="256">
        <f t="shared" si="197"/>
        <v>-3283.0440334702926</v>
      </c>
      <c r="Z197" s="256">
        <f t="shared" si="197"/>
        <v>-3649.4531559047218</v>
      </c>
      <c r="AA197" s="256">
        <f t="shared" si="197"/>
        <v>-3246.8733438013151</v>
      </c>
      <c r="AB197" s="256">
        <f t="shared" ref="V197:AF212" si="198">$E197*AB$215</f>
        <v>-3362.9223264442512</v>
      </c>
      <c r="AC197" s="256">
        <f t="shared" si="198"/>
        <v>-2749.1248853240249</v>
      </c>
      <c r="AD197" s="256">
        <f t="shared" si="198"/>
        <v>-1770.3284481774467</v>
      </c>
      <c r="AE197" s="256">
        <f t="shared" si="198"/>
        <v>-1967.4249648851064</v>
      </c>
      <c r="AF197" s="256">
        <f t="shared" si="198"/>
        <v>-2202.5732419980459</v>
      </c>
      <c r="AG197" s="87"/>
    </row>
    <row r="198" spans="1:38">
      <c r="A198" s="145" t="s">
        <v>464</v>
      </c>
      <c r="B198" s="125" t="str">
        <f t="shared" si="195"/>
        <v>8740-05310</v>
      </c>
      <c r="C198" s="286" t="str">
        <f t="shared" si="196"/>
        <v>8740</v>
      </c>
      <c r="D198" s="256">
        <f>SUM($F198:K198)</f>
        <v>200.20999999999998</v>
      </c>
      <c r="E198" s="257">
        <f t="shared" ref="E198:E214" si="199">D198/$D$215</f>
        <v>1.6803548879980223E-3</v>
      </c>
      <c r="F198" s="258">
        <f>'Div 91 history'!B198</f>
        <v>32.99</v>
      </c>
      <c r="G198" s="258">
        <f>'Div 91 history'!C198</f>
        <v>33.21</v>
      </c>
      <c r="H198" s="258">
        <f>'Div 91 history'!D198</f>
        <v>33.17</v>
      </c>
      <c r="I198" s="258">
        <f>'Div 91 history'!E198</f>
        <v>33.130000000000003</v>
      </c>
      <c r="J198" s="258">
        <f>'Div 91 history'!F198</f>
        <v>34.04</v>
      </c>
      <c r="K198" s="258">
        <f>'Div 91 history'!G198</f>
        <v>33.67</v>
      </c>
      <c r="L198" s="256">
        <f t="shared" si="197"/>
        <v>73.604669176721771</v>
      </c>
      <c r="M198" s="256">
        <f t="shared" si="197"/>
        <v>61.147492642939469</v>
      </c>
      <c r="N198" s="256">
        <f t="shared" si="197"/>
        <v>67.971951556663612</v>
      </c>
      <c r="O198" s="256">
        <f t="shared" si="197"/>
        <v>60.473804761243308</v>
      </c>
      <c r="P198" s="256">
        <f t="shared" si="197"/>
        <v>62.63524525367518</v>
      </c>
      <c r="Q198" s="256">
        <f t="shared" si="197"/>
        <v>51.203118808669416</v>
      </c>
      <c r="R198" s="256">
        <f t="shared" si="197"/>
        <v>32.972797396838942</v>
      </c>
      <c r="S198" s="256">
        <f t="shared" si="197"/>
        <v>36.643767899354948</v>
      </c>
      <c r="T198" s="256">
        <f t="shared" si="197"/>
        <v>41.023461682981889</v>
      </c>
      <c r="U198" s="256">
        <f t="shared" si="197"/>
        <v>19.853359394598868</v>
      </c>
      <c r="V198" s="256">
        <f t="shared" si="198"/>
        <v>40.414282625435966</v>
      </c>
      <c r="W198" s="256">
        <f t="shared" si="198"/>
        <v>29.302331000789355</v>
      </c>
      <c r="X198" s="256">
        <f t="shared" si="198"/>
        <v>73.604669176721771</v>
      </c>
      <c r="Y198" s="256">
        <f t="shared" si="198"/>
        <v>61.147492642939469</v>
      </c>
      <c r="Z198" s="256">
        <f t="shared" si="198"/>
        <v>67.971951556663612</v>
      </c>
      <c r="AA198" s="256">
        <f t="shared" si="198"/>
        <v>60.473804761243308</v>
      </c>
      <c r="AB198" s="256">
        <f t="shared" si="198"/>
        <v>62.63524525367518</v>
      </c>
      <c r="AC198" s="256">
        <f t="shared" si="198"/>
        <v>51.203118808669416</v>
      </c>
      <c r="AD198" s="256">
        <f t="shared" si="198"/>
        <v>32.972797396838942</v>
      </c>
      <c r="AE198" s="256">
        <f t="shared" si="198"/>
        <v>36.643767899354948</v>
      </c>
      <c r="AF198" s="256">
        <f t="shared" si="198"/>
        <v>41.023461682981889</v>
      </c>
      <c r="AG198" s="87"/>
    </row>
    <row r="199" spans="1:38">
      <c r="A199" s="145" t="s">
        <v>468</v>
      </c>
      <c r="B199" s="125" t="str">
        <f t="shared" si="195"/>
        <v>8700-05312</v>
      </c>
      <c r="C199" s="286" t="str">
        <f t="shared" si="196"/>
        <v>8700</v>
      </c>
      <c r="D199" s="256">
        <f>SUM($F199:K199)</f>
        <v>128.74</v>
      </c>
      <c r="E199" s="257">
        <f t="shared" si="199"/>
        <v>1.080509906003024E-3</v>
      </c>
      <c r="F199" s="258">
        <f>'Div 91 history'!B199</f>
        <v>33.42</v>
      </c>
      <c r="G199" s="258">
        <f>'Div 91 history'!C199</f>
        <v>27.96</v>
      </c>
      <c r="H199" s="258">
        <f>'Div 91 history'!D199</f>
        <v>25.55</v>
      </c>
      <c r="I199" s="258">
        <f>'Div 91 history'!E199</f>
        <v>16.03</v>
      </c>
      <c r="J199" s="258">
        <f>'Div 91 history'!F199</f>
        <v>16.670000000000002</v>
      </c>
      <c r="K199" s="258">
        <f>'Div 91 history'!G199</f>
        <v>9.11</v>
      </c>
      <c r="L199" s="256">
        <f t="shared" si="197"/>
        <v>47.329629438145766</v>
      </c>
      <c r="M199" s="256">
        <f t="shared" si="197"/>
        <v>39.319355690784818</v>
      </c>
      <c r="N199" s="256">
        <f t="shared" si="197"/>
        <v>43.707652182233026</v>
      </c>
      <c r="O199" s="256">
        <f t="shared" si="197"/>
        <v>38.88615765927009</v>
      </c>
      <c r="P199" s="256">
        <f t="shared" si="197"/>
        <v>40.27601755136179</v>
      </c>
      <c r="Q199" s="256">
        <f t="shared" si="197"/>
        <v>32.924876456860808</v>
      </c>
      <c r="R199" s="256">
        <f t="shared" si="197"/>
        <v>21.202327240742452</v>
      </c>
      <c r="S199" s="256">
        <f t="shared" si="197"/>
        <v>23.562852401792902</v>
      </c>
      <c r="T199" s="256">
        <f t="shared" si="197"/>
        <v>26.379104225898256</v>
      </c>
      <c r="U199" s="256">
        <f t="shared" si="197"/>
        <v>12.766202929227605</v>
      </c>
      <c r="V199" s="256">
        <f t="shared" si="198"/>
        <v>25.987386969674976</v>
      </c>
      <c r="W199" s="256">
        <f t="shared" si="198"/>
        <v>18.842126232663812</v>
      </c>
      <c r="X199" s="256">
        <f t="shared" si="198"/>
        <v>47.329629438145766</v>
      </c>
      <c r="Y199" s="256">
        <f t="shared" si="198"/>
        <v>39.319355690784818</v>
      </c>
      <c r="Z199" s="256">
        <f t="shared" si="198"/>
        <v>43.707652182233026</v>
      </c>
      <c r="AA199" s="256">
        <f t="shared" si="198"/>
        <v>38.88615765927009</v>
      </c>
      <c r="AB199" s="256">
        <f t="shared" si="198"/>
        <v>40.27601755136179</v>
      </c>
      <c r="AC199" s="256">
        <f t="shared" si="198"/>
        <v>32.924876456860808</v>
      </c>
      <c r="AD199" s="256">
        <f t="shared" si="198"/>
        <v>21.202327240742452</v>
      </c>
      <c r="AE199" s="256">
        <f t="shared" si="198"/>
        <v>23.562852401792902</v>
      </c>
      <c r="AF199" s="256">
        <f t="shared" si="198"/>
        <v>26.379104225898256</v>
      </c>
      <c r="AG199" s="87"/>
    </row>
    <row r="200" spans="1:38">
      <c r="A200" s="145" t="s">
        <v>469</v>
      </c>
      <c r="B200" s="125" t="str">
        <f t="shared" si="195"/>
        <v>8700-05314</v>
      </c>
      <c r="C200" s="286" t="str">
        <f t="shared" si="196"/>
        <v>8700</v>
      </c>
      <c r="D200" s="256">
        <f>SUM($F200:K200)</f>
        <v>1346.08</v>
      </c>
      <c r="E200" s="257">
        <f t="shared" si="199"/>
        <v>1.1297598060218661E-2</v>
      </c>
      <c r="F200" s="258">
        <f>'Div 91 history'!B200</f>
        <v>218.42</v>
      </c>
      <c r="G200" s="258">
        <f>'Div 91 history'!C200</f>
        <v>218.21</v>
      </c>
      <c r="H200" s="258">
        <f>'Div 91 history'!D200</f>
        <v>219.06</v>
      </c>
      <c r="I200" s="258">
        <f>'Div 91 history'!E200</f>
        <v>229.13</v>
      </c>
      <c r="J200" s="258">
        <f>'Div 91 history'!F200</f>
        <v>230.22</v>
      </c>
      <c r="K200" s="258">
        <f>'Div 91 history'!G200</f>
        <v>231.04</v>
      </c>
      <c r="L200" s="256">
        <f t="shared" si="197"/>
        <v>494.86925271166103</v>
      </c>
      <c r="M200" s="256">
        <f t="shared" si="197"/>
        <v>411.11541330007475</v>
      </c>
      <c r="N200" s="256">
        <f t="shared" si="197"/>
        <v>456.99857425400211</v>
      </c>
      <c r="O200" s="256">
        <f t="shared" si="197"/>
        <v>406.58598028577188</v>
      </c>
      <c r="P200" s="256">
        <f t="shared" si="197"/>
        <v>421.11808067063129</v>
      </c>
      <c r="Q200" s="256">
        <f t="shared" si="197"/>
        <v>344.25600202773956</v>
      </c>
      <c r="R200" s="256">
        <f t="shared" si="197"/>
        <v>221.68734388860179</v>
      </c>
      <c r="S200" s="256">
        <f t="shared" si="197"/>
        <v>246.36852851487794</v>
      </c>
      <c r="T200" s="256">
        <f t="shared" si="197"/>
        <v>275.81470107501258</v>
      </c>
      <c r="U200" s="256">
        <f t="shared" si="197"/>
        <v>133.48089512952222</v>
      </c>
      <c r="V200" s="256">
        <f t="shared" si="198"/>
        <v>271.71898285024145</v>
      </c>
      <c r="W200" s="256">
        <f t="shared" si="198"/>
        <v>197.00954854174384</v>
      </c>
      <c r="X200" s="256">
        <f t="shared" si="198"/>
        <v>494.86925271166103</v>
      </c>
      <c r="Y200" s="256">
        <f t="shared" si="198"/>
        <v>411.11541330007475</v>
      </c>
      <c r="Z200" s="256">
        <f t="shared" si="198"/>
        <v>456.99857425400211</v>
      </c>
      <c r="AA200" s="256">
        <f t="shared" si="198"/>
        <v>406.58598028577188</v>
      </c>
      <c r="AB200" s="256">
        <f t="shared" si="198"/>
        <v>421.11808067063129</v>
      </c>
      <c r="AC200" s="256">
        <f t="shared" si="198"/>
        <v>344.25600202773956</v>
      </c>
      <c r="AD200" s="256">
        <f t="shared" si="198"/>
        <v>221.68734388860179</v>
      </c>
      <c r="AE200" s="256">
        <f t="shared" si="198"/>
        <v>246.36852851487794</v>
      </c>
      <c r="AF200" s="256">
        <f t="shared" si="198"/>
        <v>275.81470107501258</v>
      </c>
      <c r="AG200" s="87"/>
    </row>
    <row r="201" spans="1:38">
      <c r="A201" s="145" t="s">
        <v>471</v>
      </c>
      <c r="B201" s="125" t="str">
        <f t="shared" si="195"/>
        <v>8700-05317</v>
      </c>
      <c r="C201" s="286" t="str">
        <f t="shared" si="196"/>
        <v>8700</v>
      </c>
      <c r="D201" s="256">
        <f>SUM($F201:K201)</f>
        <v>31120.61</v>
      </c>
      <c r="E201" s="257">
        <f t="shared" si="199"/>
        <v>0.26119409185844933</v>
      </c>
      <c r="F201" s="258">
        <f>'Div 91 history'!B201</f>
        <v>2593.87</v>
      </c>
      <c r="G201" s="258">
        <f>'Div 91 history'!C201</f>
        <v>2289.29</v>
      </c>
      <c r="H201" s="258">
        <f>'Div 91 history'!D201</f>
        <v>7517.96</v>
      </c>
      <c r="I201" s="258">
        <f>'Div 91 history'!E201</f>
        <v>9875.7800000000007</v>
      </c>
      <c r="J201" s="258">
        <f>'Div 91 history'!F201</f>
        <v>4798.09</v>
      </c>
      <c r="K201" s="258">
        <f>'Div 91 history'!G201</f>
        <v>4045.62</v>
      </c>
      <c r="L201" s="256">
        <f t="shared" si="197"/>
        <v>11441.09786538025</v>
      </c>
      <c r="M201" s="256">
        <f t="shared" si="197"/>
        <v>9504.756360914982</v>
      </c>
      <c r="N201" s="256">
        <f t="shared" si="197"/>
        <v>10565.549150061543</v>
      </c>
      <c r="O201" s="256">
        <f t="shared" si="197"/>
        <v>9400.0384256070938</v>
      </c>
      <c r="P201" s="256">
        <f t="shared" si="197"/>
        <v>9736.0123859646192</v>
      </c>
      <c r="Q201" s="256">
        <f t="shared" si="197"/>
        <v>7959.0045014148436</v>
      </c>
      <c r="R201" s="256">
        <f t="shared" si="197"/>
        <v>5125.2862913742574</v>
      </c>
      <c r="S201" s="256">
        <f t="shared" si="197"/>
        <v>5695.9013522119012</v>
      </c>
      <c r="T201" s="256">
        <f t="shared" si="197"/>
        <v>6376.6802451726844</v>
      </c>
      <c r="U201" s="256">
        <f t="shared" si="197"/>
        <v>3086.0029714257407</v>
      </c>
      <c r="V201" s="256">
        <f t="shared" si="198"/>
        <v>6281.9895510512406</v>
      </c>
      <c r="W201" s="256">
        <f t="shared" si="198"/>
        <v>4554.7495887641744</v>
      </c>
      <c r="X201" s="256">
        <f t="shared" si="198"/>
        <v>11441.09786538025</v>
      </c>
      <c r="Y201" s="256">
        <f t="shared" si="198"/>
        <v>9504.756360914982</v>
      </c>
      <c r="Z201" s="256">
        <f t="shared" si="198"/>
        <v>10565.549150061543</v>
      </c>
      <c r="AA201" s="256">
        <f t="shared" si="198"/>
        <v>9400.0384256070938</v>
      </c>
      <c r="AB201" s="256">
        <f t="shared" si="198"/>
        <v>9736.0123859646192</v>
      </c>
      <c r="AC201" s="256">
        <f t="shared" si="198"/>
        <v>7959.0045014148436</v>
      </c>
      <c r="AD201" s="256">
        <f t="shared" si="198"/>
        <v>5125.2862913742574</v>
      </c>
      <c r="AE201" s="256">
        <f t="shared" si="198"/>
        <v>5695.9013522119012</v>
      </c>
      <c r="AF201" s="256">
        <f t="shared" si="198"/>
        <v>6376.6802451726844</v>
      </c>
      <c r="AG201" s="87"/>
    </row>
    <row r="202" spans="1:38">
      <c r="A202" s="145" t="s">
        <v>472</v>
      </c>
      <c r="B202" s="125" t="str">
        <f t="shared" si="195"/>
        <v>8700-05323</v>
      </c>
      <c r="C202" s="286" t="str">
        <f t="shared" si="196"/>
        <v>8700</v>
      </c>
      <c r="D202" s="256">
        <f>SUM($F202:K202)</f>
        <v>44014.869999999995</v>
      </c>
      <c r="E202" s="257">
        <f t="shared" si="199"/>
        <v>0.36941512386542885</v>
      </c>
      <c r="F202" s="258">
        <f>'Div 91 history'!B202</f>
        <v>7687.61</v>
      </c>
      <c r="G202" s="258">
        <f>'Div 91 history'!C202</f>
        <v>8826.35</v>
      </c>
      <c r="H202" s="258">
        <f>'Div 91 history'!D202</f>
        <v>7835.47</v>
      </c>
      <c r="I202" s="258">
        <f>'Div 91 history'!E202</f>
        <v>8062.62</v>
      </c>
      <c r="J202" s="258">
        <f>'Div 91 history'!F202</f>
        <v>7782.19</v>
      </c>
      <c r="K202" s="258">
        <f>'Div 91 history'!G202</f>
        <v>3820.63</v>
      </c>
      <c r="L202" s="256">
        <f t="shared" si="197"/>
        <v>16181.509141433575</v>
      </c>
      <c r="M202" s="256">
        <f t="shared" si="197"/>
        <v>13442.879673867124</v>
      </c>
      <c r="N202" s="256">
        <f t="shared" si="197"/>
        <v>14943.192704724272</v>
      </c>
      <c r="O202" s="256">
        <f t="shared" si="197"/>
        <v>13294.773762406998</v>
      </c>
      <c r="P202" s="256">
        <f t="shared" si="197"/>
        <v>13769.952436235102</v>
      </c>
      <c r="Q202" s="256">
        <f t="shared" si="197"/>
        <v>11256.67358252904</v>
      </c>
      <c r="R202" s="256">
        <f t="shared" si="197"/>
        <v>7248.8556563518523</v>
      </c>
      <c r="S202" s="256">
        <f t="shared" si="197"/>
        <v>8055.8947125532241</v>
      </c>
      <c r="T202" s="256">
        <f t="shared" si="197"/>
        <v>9018.7419855473199</v>
      </c>
      <c r="U202" s="256">
        <f t="shared" si="197"/>
        <v>4364.6323001675628</v>
      </c>
      <c r="V202" s="256">
        <f t="shared" si="198"/>
        <v>8884.8179206923851</v>
      </c>
      <c r="W202" s="256">
        <f t="shared" si="198"/>
        <v>6441.9274246876439</v>
      </c>
      <c r="X202" s="256">
        <f t="shared" si="198"/>
        <v>16181.509141433575</v>
      </c>
      <c r="Y202" s="256">
        <f t="shared" si="198"/>
        <v>13442.879673867124</v>
      </c>
      <c r="Z202" s="256">
        <f t="shared" si="198"/>
        <v>14943.192704724272</v>
      </c>
      <c r="AA202" s="256">
        <f t="shared" si="198"/>
        <v>13294.773762406998</v>
      </c>
      <c r="AB202" s="256">
        <f t="shared" si="198"/>
        <v>13769.952436235102</v>
      </c>
      <c r="AC202" s="256">
        <f t="shared" si="198"/>
        <v>11256.67358252904</v>
      </c>
      <c r="AD202" s="256">
        <f t="shared" si="198"/>
        <v>7248.8556563518523</v>
      </c>
      <c r="AE202" s="256">
        <f t="shared" si="198"/>
        <v>8055.8947125532241</v>
      </c>
      <c r="AF202" s="256">
        <f t="shared" si="198"/>
        <v>9018.7419855473199</v>
      </c>
      <c r="AG202" s="87"/>
    </row>
    <row r="203" spans="1:38">
      <c r="A203" s="145" t="s">
        <v>473</v>
      </c>
      <c r="B203" s="125" t="str">
        <f t="shared" si="195"/>
        <v>8700-05331</v>
      </c>
      <c r="C203" s="286" t="str">
        <f t="shared" si="196"/>
        <v>8700</v>
      </c>
      <c r="D203" s="256">
        <f>SUM($F203:K203)</f>
        <v>53581.14</v>
      </c>
      <c r="E203" s="257">
        <f t="shared" si="199"/>
        <v>0.44970446283155868</v>
      </c>
      <c r="F203" s="258">
        <f>'Div 91 history'!B203</f>
        <v>6534.94</v>
      </c>
      <c r="G203" s="258">
        <f>'Div 91 history'!C203</f>
        <v>9675</v>
      </c>
      <c r="H203" s="258">
        <f>'Div 91 history'!D203</f>
        <v>9308.630000000001</v>
      </c>
      <c r="I203" s="258">
        <f>'Div 91 history'!E203</f>
        <v>9333.5400000000009</v>
      </c>
      <c r="J203" s="258">
        <f>'Div 91 history'!F203</f>
        <v>9365.2099999999991</v>
      </c>
      <c r="K203" s="258">
        <f>'Div 91 history'!G203</f>
        <v>9363.82</v>
      </c>
      <c r="L203" s="256">
        <f t="shared" si="197"/>
        <v>19698.427070633908</v>
      </c>
      <c r="M203" s="256">
        <f t="shared" si="197"/>
        <v>16364.579011789172</v>
      </c>
      <c r="N203" s="256">
        <f t="shared" si="197"/>
        <v>18190.97274077624</v>
      </c>
      <c r="O203" s="256">
        <f t="shared" si="197"/>
        <v>16184.283498550743</v>
      </c>
      <c r="P203" s="256">
        <f t="shared" si="197"/>
        <v>16762.738349090982</v>
      </c>
      <c r="Q203" s="256">
        <f t="shared" si="197"/>
        <v>13703.219006662752</v>
      </c>
      <c r="R203" s="256">
        <f t="shared" si="197"/>
        <v>8824.3348160015139</v>
      </c>
      <c r="S203" s="256">
        <f t="shared" si="197"/>
        <v>9806.7771736818522</v>
      </c>
      <c r="T203" s="256">
        <f t="shared" si="197"/>
        <v>10978.89138265066</v>
      </c>
      <c r="U203" s="256">
        <f t="shared" si="197"/>
        <v>5313.2492342656078</v>
      </c>
      <c r="V203" s="256">
        <f t="shared" si="198"/>
        <v>10815.860023740333</v>
      </c>
      <c r="W203" s="256">
        <f t="shared" si="198"/>
        <v>7842.0273696600298</v>
      </c>
      <c r="X203" s="256">
        <f t="shared" si="198"/>
        <v>19698.427070633908</v>
      </c>
      <c r="Y203" s="256">
        <f t="shared" si="198"/>
        <v>16364.579011789172</v>
      </c>
      <c r="Z203" s="256">
        <f t="shared" si="198"/>
        <v>18190.97274077624</v>
      </c>
      <c r="AA203" s="256">
        <f t="shared" si="198"/>
        <v>16184.283498550743</v>
      </c>
      <c r="AB203" s="256">
        <f t="shared" si="198"/>
        <v>16762.738349090982</v>
      </c>
      <c r="AC203" s="256">
        <f t="shared" si="198"/>
        <v>13703.219006662752</v>
      </c>
      <c r="AD203" s="256">
        <f t="shared" si="198"/>
        <v>8824.3348160015139</v>
      </c>
      <c r="AE203" s="256">
        <f t="shared" si="198"/>
        <v>9806.7771736818522</v>
      </c>
      <c r="AF203" s="256">
        <f t="shared" si="198"/>
        <v>10978.89138265066</v>
      </c>
      <c r="AG203" s="87"/>
    </row>
    <row r="204" spans="1:38">
      <c r="A204" s="145" t="s">
        <v>474</v>
      </c>
      <c r="B204" s="125" t="str">
        <f t="shared" si="195"/>
        <v>8700-05364</v>
      </c>
      <c r="C204" s="286" t="str">
        <f t="shared" si="196"/>
        <v>8700</v>
      </c>
      <c r="D204" s="256">
        <f>SUM($F204:K204)</f>
        <v>-615.64000000000306</v>
      </c>
      <c r="E204" s="257">
        <f t="shared" si="199"/>
        <v>-5.1670430210634215E-3</v>
      </c>
      <c r="F204" s="258">
        <f>'Div 91 history'!B204</f>
        <v>6130.3499999999995</v>
      </c>
      <c r="G204" s="258">
        <f>'Div 91 history'!C204</f>
        <v>6316.12</v>
      </c>
      <c r="H204" s="258">
        <f>'Div 91 history'!D204</f>
        <v>5894.92</v>
      </c>
      <c r="I204" s="258">
        <f>'Div 91 history'!E204</f>
        <v>-31739.550000000003</v>
      </c>
      <c r="J204" s="258">
        <f>'Div 91 history'!F204</f>
        <v>5818.8</v>
      </c>
      <c r="K204" s="258">
        <f>'Div 91 history'!G204</f>
        <v>6963.72</v>
      </c>
      <c r="L204" s="256">
        <f t="shared" si="197"/>
        <v>-226.33224380379212</v>
      </c>
      <c r="M204" s="256">
        <f t="shared" si="197"/>
        <v>-188.02678373058009</v>
      </c>
      <c r="N204" s="256">
        <f t="shared" si="197"/>
        <v>-209.01179889288542</v>
      </c>
      <c r="O204" s="256">
        <f t="shared" si="197"/>
        <v>-185.95521284257535</v>
      </c>
      <c r="P204" s="256">
        <f t="shared" si="197"/>
        <v>-192.60158028056929</v>
      </c>
      <c r="Q204" s="256">
        <f t="shared" si="197"/>
        <v>-157.44811979106638</v>
      </c>
      <c r="R204" s="256">
        <f t="shared" si="197"/>
        <v>-101.39040502167737</v>
      </c>
      <c r="S204" s="256">
        <f t="shared" si="197"/>
        <v>-112.67853388721338</v>
      </c>
      <c r="T204" s="256">
        <f t="shared" si="197"/>
        <v>-126.14596648774335</v>
      </c>
      <c r="U204" s="256">
        <f t="shared" si="197"/>
        <v>-61.04850995300388</v>
      </c>
      <c r="V204" s="256">
        <f t="shared" si="198"/>
        <v>-124.27275838131722</v>
      </c>
      <c r="W204" s="256">
        <f t="shared" si="198"/>
        <v>-90.10382626904773</v>
      </c>
      <c r="X204" s="256">
        <f t="shared" si="198"/>
        <v>-226.33224380379212</v>
      </c>
      <c r="Y204" s="256">
        <f t="shared" si="198"/>
        <v>-188.02678373058009</v>
      </c>
      <c r="Z204" s="256">
        <f t="shared" si="198"/>
        <v>-209.01179889288542</v>
      </c>
      <c r="AA204" s="256">
        <f t="shared" si="198"/>
        <v>-185.95521284257535</v>
      </c>
      <c r="AB204" s="256">
        <f t="shared" si="198"/>
        <v>-192.60158028056929</v>
      </c>
      <c r="AC204" s="256">
        <f t="shared" si="198"/>
        <v>-157.44811979106638</v>
      </c>
      <c r="AD204" s="256">
        <f t="shared" si="198"/>
        <v>-101.39040502167737</v>
      </c>
      <c r="AE204" s="256">
        <f t="shared" si="198"/>
        <v>-112.67853388721338</v>
      </c>
      <c r="AF204" s="256">
        <f t="shared" si="198"/>
        <v>-126.14596648774335</v>
      </c>
      <c r="AG204" s="87"/>
    </row>
    <row r="205" spans="1:38">
      <c r="A205" s="145" t="s">
        <v>476</v>
      </c>
      <c r="B205" s="125" t="str">
        <f t="shared" si="195"/>
        <v>8700-05376</v>
      </c>
      <c r="C205" s="286" t="str">
        <f t="shared" si="196"/>
        <v>8700</v>
      </c>
      <c r="D205" s="256">
        <f>SUM($F205:K205)</f>
        <v>60654.740000000005</v>
      </c>
      <c r="E205" s="257">
        <f t="shared" si="199"/>
        <v>0.50907291763273155</v>
      </c>
      <c r="F205" s="258">
        <f>'Div 91 history'!B205</f>
        <v>10537.92</v>
      </c>
      <c r="G205" s="258">
        <f>'Div 91 history'!C205</f>
        <v>12320.74</v>
      </c>
      <c r="H205" s="258">
        <f>'Div 91 history'!D205</f>
        <v>8962.119999999999</v>
      </c>
      <c r="I205" s="258">
        <f>'Div 91 history'!E205</f>
        <v>8182.9400000000005</v>
      </c>
      <c r="J205" s="258">
        <f>'Div 91 history'!F205</f>
        <v>11907.630000000001</v>
      </c>
      <c r="K205" s="258">
        <f>'Div 91 history'!G205</f>
        <v>8743.39</v>
      </c>
      <c r="L205" s="256">
        <f t="shared" si="197"/>
        <v>22298.946464712422</v>
      </c>
      <c r="M205" s="256">
        <f t="shared" si="197"/>
        <v>18524.975115675574</v>
      </c>
      <c r="N205" s="256">
        <f t="shared" si="197"/>
        <v>20592.483137515745</v>
      </c>
      <c r="O205" s="256">
        <f t="shared" si="197"/>
        <v>18320.877601538261</v>
      </c>
      <c r="P205" s="256">
        <f t="shared" si="197"/>
        <v>18975.69809548925</v>
      </c>
      <c r="Q205" s="256">
        <f t="shared" si="197"/>
        <v>15512.27140766672</v>
      </c>
      <c r="R205" s="256">
        <f t="shared" si="197"/>
        <v>9989.2935077066231</v>
      </c>
      <c r="S205" s="256">
        <f t="shared" si="197"/>
        <v>11101.434566483797</v>
      </c>
      <c r="T205" s="256">
        <f t="shared" si="197"/>
        <v>12428.287309730929</v>
      </c>
      <c r="U205" s="256">
        <f t="shared" si="197"/>
        <v>6014.6863403723682</v>
      </c>
      <c r="V205" s="256">
        <f t="shared" si="198"/>
        <v>12243.733104901534</v>
      </c>
      <c r="W205" s="256">
        <f t="shared" si="198"/>
        <v>8877.305170804746</v>
      </c>
      <c r="X205" s="256">
        <f t="shared" si="198"/>
        <v>22298.946464712422</v>
      </c>
      <c r="Y205" s="256">
        <f t="shared" si="198"/>
        <v>18524.975115675574</v>
      </c>
      <c r="Z205" s="256">
        <f t="shared" si="198"/>
        <v>20592.483137515745</v>
      </c>
      <c r="AA205" s="256">
        <f t="shared" si="198"/>
        <v>18320.877601538261</v>
      </c>
      <c r="AB205" s="256">
        <f t="shared" si="198"/>
        <v>18975.69809548925</v>
      </c>
      <c r="AC205" s="256">
        <f t="shared" si="198"/>
        <v>15512.27140766672</v>
      </c>
      <c r="AD205" s="256">
        <f t="shared" si="198"/>
        <v>9989.2935077066231</v>
      </c>
      <c r="AE205" s="256">
        <f t="shared" si="198"/>
        <v>11101.434566483797</v>
      </c>
      <c r="AF205" s="256">
        <f t="shared" si="198"/>
        <v>12428.287309730929</v>
      </c>
      <c r="AG205" s="87"/>
    </row>
    <row r="206" spans="1:38">
      <c r="A206" s="145" t="s">
        <v>477</v>
      </c>
      <c r="B206" s="125" t="str">
        <f t="shared" si="195"/>
        <v>9030-05377</v>
      </c>
      <c r="C206" s="286" t="str">
        <f t="shared" si="196"/>
        <v>9030</v>
      </c>
      <c r="D206" s="256">
        <f>SUM($F206:K206)</f>
        <v>52.629999999999995</v>
      </c>
      <c r="E206" s="257">
        <f t="shared" si="199"/>
        <v>4.4172158111650724E-4</v>
      </c>
      <c r="F206" s="258">
        <f>'Div 91 history'!B206</f>
        <v>14.25</v>
      </c>
      <c r="G206" s="258">
        <f>'Div 91 history'!C206</f>
        <v>0</v>
      </c>
      <c r="H206" s="258">
        <f>'Div 91 history'!D206</f>
        <v>14.26</v>
      </c>
      <c r="I206" s="258">
        <f>'Div 91 history'!E206</f>
        <v>24.12</v>
      </c>
      <c r="J206" s="258">
        <f>'Div 91 history'!F206</f>
        <v>0</v>
      </c>
      <c r="K206" s="258">
        <f>'Div 91 history'!G206</f>
        <v>0</v>
      </c>
      <c r="L206" s="256">
        <f t="shared" si="197"/>
        <v>19.348752503725425</v>
      </c>
      <c r="M206" s="256">
        <f t="shared" si="197"/>
        <v>16.074084899844685</v>
      </c>
      <c r="N206" s="256">
        <f t="shared" si="197"/>
        <v>17.86805759166478</v>
      </c>
      <c r="O206" s="256">
        <f t="shared" si="197"/>
        <v>15.896989883543455</v>
      </c>
      <c r="P206" s="256">
        <f t="shared" si="197"/>
        <v>16.465176353333622</v>
      </c>
      <c r="Q206" s="256">
        <f t="shared" si="197"/>
        <v>13.459967748365573</v>
      </c>
      <c r="R206" s="256">
        <f t="shared" si="197"/>
        <v>8.667690559890282</v>
      </c>
      <c r="S206" s="256">
        <f t="shared" si="197"/>
        <v>9.63269319486065</v>
      </c>
      <c r="T206" s="256">
        <f t="shared" si="197"/>
        <v>10.784000741098531</v>
      </c>
      <c r="U206" s="256">
        <f t="shared" si="197"/>
        <v>5.2189316464599091</v>
      </c>
      <c r="V206" s="256">
        <f t="shared" si="198"/>
        <v>10.623863416296363</v>
      </c>
      <c r="W206" s="256">
        <f t="shared" si="198"/>
        <v>7.7028204413942545</v>
      </c>
      <c r="X206" s="256">
        <f t="shared" si="198"/>
        <v>19.348752503725425</v>
      </c>
      <c r="Y206" s="256">
        <f t="shared" si="198"/>
        <v>16.074084899844685</v>
      </c>
      <c r="Z206" s="256">
        <f t="shared" si="198"/>
        <v>17.86805759166478</v>
      </c>
      <c r="AA206" s="256">
        <f t="shared" si="198"/>
        <v>15.896989883543455</v>
      </c>
      <c r="AB206" s="256">
        <f t="shared" si="198"/>
        <v>16.465176353333622</v>
      </c>
      <c r="AC206" s="256">
        <f t="shared" si="198"/>
        <v>13.459967748365573</v>
      </c>
      <c r="AD206" s="256">
        <f t="shared" si="198"/>
        <v>8.667690559890282</v>
      </c>
      <c r="AE206" s="256">
        <f t="shared" si="198"/>
        <v>9.63269319486065</v>
      </c>
      <c r="AF206" s="256">
        <f t="shared" si="198"/>
        <v>10.784000741098531</v>
      </c>
      <c r="AG206" s="87"/>
    </row>
    <row r="207" spans="1:38">
      <c r="A207" s="145" t="s">
        <v>1031</v>
      </c>
      <c r="B207" s="125" t="str">
        <f t="shared" si="195"/>
        <v>9110-05377</v>
      </c>
      <c r="C207" s="286" t="str">
        <f t="shared" si="196"/>
        <v>9110</v>
      </c>
      <c r="D207" s="256">
        <f>SUM($F207:K207)</f>
        <v>0</v>
      </c>
      <c r="E207" s="257">
        <f t="shared" si="199"/>
        <v>0</v>
      </c>
      <c r="F207" s="258">
        <f>'Div 91 history'!B207</f>
        <v>0</v>
      </c>
      <c r="G207" s="258">
        <f>'Div 91 history'!C207</f>
        <v>0</v>
      </c>
      <c r="H207" s="258">
        <f>'Div 91 history'!D207</f>
        <v>0</v>
      </c>
      <c r="I207" s="258">
        <f>'Div 91 history'!E207</f>
        <v>0</v>
      </c>
      <c r="J207" s="258">
        <f>'Div 91 history'!F207</f>
        <v>0</v>
      </c>
      <c r="K207" s="258">
        <f>'Div 91 history'!G207</f>
        <v>0</v>
      </c>
      <c r="L207" s="256">
        <f t="shared" si="197"/>
        <v>0</v>
      </c>
      <c r="M207" s="256">
        <f t="shared" si="197"/>
        <v>0</v>
      </c>
      <c r="N207" s="256">
        <f t="shared" si="197"/>
        <v>0</v>
      </c>
      <c r="O207" s="256">
        <f t="shared" si="197"/>
        <v>0</v>
      </c>
      <c r="P207" s="256">
        <f t="shared" si="197"/>
        <v>0</v>
      </c>
      <c r="Q207" s="256">
        <f t="shared" si="197"/>
        <v>0</v>
      </c>
      <c r="R207" s="256">
        <f t="shared" si="197"/>
        <v>0</v>
      </c>
      <c r="S207" s="256">
        <f t="shared" si="197"/>
        <v>0</v>
      </c>
      <c r="T207" s="256">
        <f t="shared" si="197"/>
        <v>0</v>
      </c>
      <c r="U207" s="256">
        <f t="shared" si="197"/>
        <v>0</v>
      </c>
      <c r="V207" s="256">
        <f t="shared" si="198"/>
        <v>0</v>
      </c>
      <c r="W207" s="256">
        <f t="shared" si="198"/>
        <v>0</v>
      </c>
      <c r="X207" s="256">
        <f t="shared" si="198"/>
        <v>0</v>
      </c>
      <c r="Y207" s="256">
        <f t="shared" si="198"/>
        <v>0</v>
      </c>
      <c r="Z207" s="256">
        <f t="shared" si="198"/>
        <v>0</v>
      </c>
      <c r="AA207" s="256">
        <f t="shared" si="198"/>
        <v>0</v>
      </c>
      <c r="AB207" s="256">
        <f t="shared" si="198"/>
        <v>0</v>
      </c>
      <c r="AC207" s="256">
        <f t="shared" si="198"/>
        <v>0</v>
      </c>
      <c r="AD207" s="256">
        <f t="shared" si="198"/>
        <v>0</v>
      </c>
      <c r="AE207" s="256">
        <f t="shared" si="198"/>
        <v>0</v>
      </c>
      <c r="AF207" s="256">
        <f t="shared" si="198"/>
        <v>0</v>
      </c>
      <c r="AG207" s="87"/>
    </row>
    <row r="208" spans="1:38">
      <c r="A208" s="145" t="s">
        <v>478</v>
      </c>
      <c r="B208" s="125" t="str">
        <f t="shared" si="195"/>
        <v>8750-05377</v>
      </c>
      <c r="C208" s="286" t="str">
        <f t="shared" si="196"/>
        <v>8750</v>
      </c>
      <c r="D208" s="256">
        <f>SUM($F208:K208)</f>
        <v>43.87</v>
      </c>
      <c r="E208" s="257">
        <f t="shared" si="199"/>
        <v>3.6819923548510683E-4</v>
      </c>
      <c r="F208" s="258">
        <f>'Div 91 history'!B208</f>
        <v>43.87</v>
      </c>
      <c r="G208" s="258">
        <f>'Div 91 history'!C208</f>
        <v>0</v>
      </c>
      <c r="H208" s="258">
        <f>'Div 91 history'!D208</f>
        <v>0</v>
      </c>
      <c r="I208" s="258">
        <f>'Div 91 history'!E208</f>
        <v>0</v>
      </c>
      <c r="J208" s="258">
        <f>'Div 91 history'!F208</f>
        <v>0</v>
      </c>
      <c r="K208" s="258">
        <f>'Div 91 history'!G208</f>
        <v>0</v>
      </c>
      <c r="L208" s="256">
        <f t="shared" si="197"/>
        <v>16.128249521915908</v>
      </c>
      <c r="M208" s="256">
        <f t="shared" si="197"/>
        <v>13.398633945585907</v>
      </c>
      <c r="N208" s="256">
        <f t="shared" si="197"/>
        <v>14.894008864646283</v>
      </c>
      <c r="O208" s="256">
        <f t="shared" si="197"/>
        <v>13.251015508095218</v>
      </c>
      <c r="P208" s="256">
        <f t="shared" si="197"/>
        <v>13.724630184699715</v>
      </c>
      <c r="Q208" s="256">
        <f t="shared" si="197"/>
        <v>11.219623506000337</v>
      </c>
      <c r="R208" s="256">
        <f t="shared" si="197"/>
        <v>7.2249968622912162</v>
      </c>
      <c r="S208" s="256">
        <f t="shared" si="197"/>
        <v>8.0293796401013999</v>
      </c>
      <c r="T208" s="256">
        <f t="shared" si="197"/>
        <v>8.9890578094621425</v>
      </c>
      <c r="U208" s="256">
        <f t="shared" si="197"/>
        <v>4.3502666032718258</v>
      </c>
      <c r="V208" s="256">
        <f t="shared" si="198"/>
        <v>8.8555745406217259</v>
      </c>
      <c r="W208" s="256">
        <f t="shared" si="198"/>
        <v>6.42072454425168</v>
      </c>
      <c r="X208" s="256">
        <f t="shared" si="198"/>
        <v>16.128249521915908</v>
      </c>
      <c r="Y208" s="256">
        <f t="shared" si="198"/>
        <v>13.398633945585907</v>
      </c>
      <c r="Z208" s="256">
        <f t="shared" si="198"/>
        <v>14.894008864646283</v>
      </c>
      <c r="AA208" s="256">
        <f t="shared" si="198"/>
        <v>13.251015508095218</v>
      </c>
      <c r="AB208" s="256">
        <f t="shared" si="198"/>
        <v>13.724630184699715</v>
      </c>
      <c r="AC208" s="256">
        <f t="shared" si="198"/>
        <v>11.219623506000337</v>
      </c>
      <c r="AD208" s="256">
        <f t="shared" si="198"/>
        <v>7.2249968622912162</v>
      </c>
      <c r="AE208" s="256">
        <f t="shared" si="198"/>
        <v>8.0293796401013999</v>
      </c>
      <c r="AF208" s="256">
        <f t="shared" si="198"/>
        <v>8.9890578094621425</v>
      </c>
      <c r="AG208" s="87"/>
    </row>
    <row r="209" spans="1:38">
      <c r="A209" s="145" t="s">
        <v>475</v>
      </c>
      <c r="B209" s="125" t="str">
        <f t="shared" si="195"/>
        <v>8700-05377</v>
      </c>
      <c r="C209" s="286" t="str">
        <f t="shared" si="196"/>
        <v>8700</v>
      </c>
      <c r="D209" s="256">
        <f>SUM($F209:K209)</f>
        <v>1219.48</v>
      </c>
      <c r="E209" s="257">
        <f t="shared" si="199"/>
        <v>1.0235049092531983E-2</v>
      </c>
      <c r="F209" s="258">
        <f>'Div 91 history'!B209</f>
        <v>0</v>
      </c>
      <c r="G209" s="258">
        <f>'Div 91 history'!C209</f>
        <v>0</v>
      </c>
      <c r="H209" s="258">
        <f>'Div 91 history'!D209</f>
        <v>0</v>
      </c>
      <c r="I209" s="258">
        <f>'Div 91 history'!E209</f>
        <v>222.83</v>
      </c>
      <c r="J209" s="258">
        <f>'Div 91 history'!F209</f>
        <v>864.51</v>
      </c>
      <c r="K209" s="258">
        <f>'Div 91 history'!G209</f>
        <v>132.13999999999999</v>
      </c>
      <c r="L209" s="256">
        <f t="shared" si="197"/>
        <v>448.32636715263311</v>
      </c>
      <c r="M209" s="256">
        <f t="shared" si="197"/>
        <v>372.44964950907462</v>
      </c>
      <c r="N209" s="256">
        <f t="shared" si="197"/>
        <v>414.01745908955667</v>
      </c>
      <c r="O209" s="256">
        <f t="shared" si="197"/>
        <v>368.34621362689671</v>
      </c>
      <c r="P209" s="256">
        <f t="shared" si="197"/>
        <v>381.51155727462071</v>
      </c>
      <c r="Q209" s="256">
        <f t="shared" si="197"/>
        <v>311.87842427848852</v>
      </c>
      <c r="R209" s="256">
        <f t="shared" si="197"/>
        <v>200.83745551919063</v>
      </c>
      <c r="S209" s="256">
        <f t="shared" si="197"/>
        <v>223.19735316869972</v>
      </c>
      <c r="T209" s="256">
        <f t="shared" si="197"/>
        <v>249.87408747396611</v>
      </c>
      <c r="U209" s="256">
        <f t="shared" si="197"/>
        <v>120.92690032728349</v>
      </c>
      <c r="V209" s="256">
        <f t="shared" si="198"/>
        <v>246.16357512645047</v>
      </c>
      <c r="W209" s="256">
        <f t="shared" si="198"/>
        <v>178.48062838440939</v>
      </c>
      <c r="X209" s="256">
        <f t="shared" si="198"/>
        <v>448.32636715263311</v>
      </c>
      <c r="Y209" s="256">
        <f t="shared" si="198"/>
        <v>372.44964950907462</v>
      </c>
      <c r="Z209" s="256">
        <f t="shared" si="198"/>
        <v>414.01745908955667</v>
      </c>
      <c r="AA209" s="256">
        <f t="shared" si="198"/>
        <v>368.34621362689671</v>
      </c>
      <c r="AB209" s="256">
        <f t="shared" si="198"/>
        <v>381.51155727462071</v>
      </c>
      <c r="AC209" s="256">
        <f t="shared" si="198"/>
        <v>311.87842427848852</v>
      </c>
      <c r="AD209" s="256">
        <f t="shared" si="198"/>
        <v>200.83745551919063</v>
      </c>
      <c r="AE209" s="256">
        <f t="shared" si="198"/>
        <v>223.19735316869972</v>
      </c>
      <c r="AF209" s="256">
        <f t="shared" si="198"/>
        <v>249.87408747396611</v>
      </c>
      <c r="AG209" s="87"/>
    </row>
    <row r="210" spans="1:38">
      <c r="A210" s="145" t="s">
        <v>480</v>
      </c>
      <c r="B210" s="125" t="str">
        <f t="shared" si="195"/>
        <v>9030-05399</v>
      </c>
      <c r="C210" s="286" t="str">
        <f t="shared" si="196"/>
        <v>9030</v>
      </c>
      <c r="D210" s="256">
        <f>SUM($F210:K210)</f>
        <v>-30.75</v>
      </c>
      <c r="E210" s="257">
        <f t="shared" si="199"/>
        <v>-2.5808357627460761E-4</v>
      </c>
      <c r="F210" s="258">
        <f>'Div 91 history'!B210</f>
        <v>-8.32</v>
      </c>
      <c r="G210" s="258">
        <f>'Div 91 history'!C210</f>
        <v>0</v>
      </c>
      <c r="H210" s="258">
        <f>'Div 91 history'!D210</f>
        <v>-8.32</v>
      </c>
      <c r="I210" s="258">
        <f>'Div 91 history'!E210</f>
        <v>-14.11</v>
      </c>
      <c r="J210" s="258">
        <f>'Div 91 history'!F210</f>
        <v>0</v>
      </c>
      <c r="K210" s="258">
        <f>'Div 91 history'!G210</f>
        <v>0</v>
      </c>
      <c r="L210" s="256">
        <f t="shared" si="197"/>
        <v>-11.304847795735451</v>
      </c>
      <c r="M210" s="256">
        <f t="shared" si="197"/>
        <v>-9.3915658497097478</v>
      </c>
      <c r="N210" s="256">
        <f t="shared" si="197"/>
        <v>-10.439725839705339</v>
      </c>
      <c r="O210" s="256">
        <f t="shared" si="197"/>
        <v>-9.2880949823097332</v>
      </c>
      <c r="P210" s="256">
        <f t="shared" si="197"/>
        <v>-9.6200678864717641</v>
      </c>
      <c r="Q210" s="256">
        <f t="shared" si="197"/>
        <v>-7.864222083645096</v>
      </c>
      <c r="R210" s="256">
        <f t="shared" si="197"/>
        <v>-5.0642501371200117</v>
      </c>
      <c r="S210" s="256">
        <f t="shared" si="197"/>
        <v>-5.6280698411925716</v>
      </c>
      <c r="T210" s="256">
        <f t="shared" si="197"/>
        <v>-6.3007414552304741</v>
      </c>
      <c r="U210" s="256">
        <f t="shared" si="197"/>
        <v>-3.0492522920129623</v>
      </c>
      <c r="V210" s="256">
        <f t="shared" si="198"/>
        <v>-6.2071784163236394</v>
      </c>
      <c r="W210" s="256">
        <f t="shared" si="198"/>
        <v>-4.5005078581203373</v>
      </c>
      <c r="X210" s="256">
        <f t="shared" si="198"/>
        <v>-11.304847795735451</v>
      </c>
      <c r="Y210" s="256">
        <f t="shared" si="198"/>
        <v>-9.3915658497097478</v>
      </c>
      <c r="Z210" s="256">
        <f t="shared" si="198"/>
        <v>-10.439725839705339</v>
      </c>
      <c r="AA210" s="256">
        <f t="shared" si="198"/>
        <v>-9.2880949823097332</v>
      </c>
      <c r="AB210" s="256">
        <f t="shared" si="198"/>
        <v>-9.6200678864717641</v>
      </c>
      <c r="AC210" s="256">
        <f t="shared" si="198"/>
        <v>-7.864222083645096</v>
      </c>
      <c r="AD210" s="256">
        <f t="shared" si="198"/>
        <v>-5.0642501371200117</v>
      </c>
      <c r="AE210" s="256">
        <f t="shared" si="198"/>
        <v>-5.6280698411925716</v>
      </c>
      <c r="AF210" s="256">
        <f t="shared" si="198"/>
        <v>-6.3007414552304741</v>
      </c>
      <c r="AG210" s="87"/>
    </row>
    <row r="211" spans="1:38">
      <c r="A211" s="145" t="s">
        <v>1034</v>
      </c>
      <c r="B211" s="125" t="str">
        <f t="shared" si="195"/>
        <v>9110-05399</v>
      </c>
      <c r="C211" s="286" t="str">
        <f t="shared" si="196"/>
        <v>9110</v>
      </c>
      <c r="D211" s="256">
        <f>SUM($F211:K211)</f>
        <v>0</v>
      </c>
      <c r="E211" s="257">
        <f t="shared" si="199"/>
        <v>0</v>
      </c>
      <c r="F211" s="258">
        <f>'Div 91 history'!B211</f>
        <v>0</v>
      </c>
      <c r="G211" s="258">
        <f>'Div 91 history'!C211</f>
        <v>0</v>
      </c>
      <c r="H211" s="258">
        <f>'Div 91 history'!D211</f>
        <v>0</v>
      </c>
      <c r="I211" s="258">
        <f>'Div 91 history'!E211</f>
        <v>0</v>
      </c>
      <c r="J211" s="258">
        <f>'Div 91 history'!F211</f>
        <v>0</v>
      </c>
      <c r="K211" s="258">
        <f>'Div 91 history'!G211</f>
        <v>0</v>
      </c>
      <c r="L211" s="256">
        <f t="shared" si="197"/>
        <v>0</v>
      </c>
      <c r="M211" s="256">
        <f t="shared" si="197"/>
        <v>0</v>
      </c>
      <c r="N211" s="256">
        <f t="shared" si="197"/>
        <v>0</v>
      </c>
      <c r="O211" s="256">
        <f t="shared" si="197"/>
        <v>0</v>
      </c>
      <c r="P211" s="256">
        <f t="shared" si="197"/>
        <v>0</v>
      </c>
      <c r="Q211" s="256">
        <f t="shared" si="197"/>
        <v>0</v>
      </c>
      <c r="R211" s="256">
        <f t="shared" si="197"/>
        <v>0</v>
      </c>
      <c r="S211" s="256">
        <f t="shared" si="197"/>
        <v>0</v>
      </c>
      <c r="T211" s="256">
        <f t="shared" si="197"/>
        <v>0</v>
      </c>
      <c r="U211" s="256">
        <f t="shared" si="197"/>
        <v>0</v>
      </c>
      <c r="V211" s="256">
        <f t="shared" si="198"/>
        <v>0</v>
      </c>
      <c r="W211" s="256">
        <f t="shared" si="198"/>
        <v>0</v>
      </c>
      <c r="X211" s="256">
        <f t="shared" si="198"/>
        <v>0</v>
      </c>
      <c r="Y211" s="256">
        <f t="shared" si="198"/>
        <v>0</v>
      </c>
      <c r="Z211" s="256">
        <f t="shared" si="198"/>
        <v>0</v>
      </c>
      <c r="AA211" s="256">
        <f t="shared" si="198"/>
        <v>0</v>
      </c>
      <c r="AB211" s="256">
        <f t="shared" si="198"/>
        <v>0</v>
      </c>
      <c r="AC211" s="256">
        <f t="shared" si="198"/>
        <v>0</v>
      </c>
      <c r="AD211" s="256">
        <f t="shared" si="198"/>
        <v>0</v>
      </c>
      <c r="AE211" s="256">
        <f t="shared" si="198"/>
        <v>0</v>
      </c>
      <c r="AF211" s="256">
        <f t="shared" si="198"/>
        <v>0</v>
      </c>
      <c r="AG211" s="87"/>
    </row>
    <row r="212" spans="1:38">
      <c r="A212" s="145" t="s">
        <v>481</v>
      </c>
      <c r="B212" s="125" t="str">
        <f t="shared" si="195"/>
        <v>8740-05399</v>
      </c>
      <c r="C212" s="286" t="str">
        <f t="shared" si="196"/>
        <v>8740</v>
      </c>
      <c r="D212" s="256">
        <f>SUM($F212:K212)</f>
        <v>-117.02</v>
      </c>
      <c r="E212" s="257">
        <f t="shared" si="199"/>
        <v>-9.8214439335462048E-4</v>
      </c>
      <c r="F212" s="258">
        <f>'Div 91 history'!B212</f>
        <v>-19.260000000000002</v>
      </c>
      <c r="G212" s="258">
        <f>'Div 91 history'!C212</f>
        <v>-19.91</v>
      </c>
      <c r="H212" s="258">
        <f>'Div 91 history'!D212</f>
        <v>-19.36</v>
      </c>
      <c r="I212" s="258">
        <f>'Div 91 history'!E212</f>
        <v>-19.39</v>
      </c>
      <c r="J212" s="258">
        <f>'Div 91 history'!F212</f>
        <v>-19.239999999999998</v>
      </c>
      <c r="K212" s="258">
        <f>'Div 91 history'!G212</f>
        <v>-19.86</v>
      </c>
      <c r="L212" s="256">
        <f t="shared" si="197"/>
        <v>-43.020919969332112</v>
      </c>
      <c r="M212" s="256">
        <f t="shared" si="197"/>
        <v>-35.739871080749097</v>
      </c>
      <c r="N212" s="256">
        <f t="shared" si="197"/>
        <v>-39.728673748368088</v>
      </c>
      <c r="O212" s="256">
        <f t="shared" si="197"/>
        <v>-35.346109750565361</v>
      </c>
      <c r="P212" s="256">
        <f t="shared" si="197"/>
        <v>-36.60944208373742</v>
      </c>
      <c r="Q212" s="256">
        <f t="shared" si="197"/>
        <v>-29.927520917988588</v>
      </c>
      <c r="R212" s="256">
        <f t="shared" si="197"/>
        <v>-19.272148001488901</v>
      </c>
      <c r="S212" s="256">
        <f t="shared" si="197"/>
        <v>-21.417779928987141</v>
      </c>
      <c r="T212" s="256">
        <f t="shared" si="197"/>
        <v>-23.977650897270568</v>
      </c>
      <c r="U212" s="256">
        <f t="shared" si="197"/>
        <v>-11.604016364596969</v>
      </c>
      <c r="V212" s="256">
        <f t="shared" si="198"/>
        <v>-23.621594090347717</v>
      </c>
      <c r="W212" s="256">
        <f t="shared" si="198"/>
        <v>-17.126810717308675</v>
      </c>
      <c r="X212" s="256">
        <f t="shared" si="198"/>
        <v>-43.020919969332112</v>
      </c>
      <c r="Y212" s="256">
        <f t="shared" si="198"/>
        <v>-35.739871080749097</v>
      </c>
      <c r="Z212" s="256">
        <f t="shared" si="198"/>
        <v>-39.728673748368088</v>
      </c>
      <c r="AA212" s="256">
        <f t="shared" si="198"/>
        <v>-35.346109750565361</v>
      </c>
      <c r="AB212" s="256">
        <f t="shared" si="198"/>
        <v>-36.60944208373742</v>
      </c>
      <c r="AC212" s="256">
        <f t="shared" si="198"/>
        <v>-29.927520917988588</v>
      </c>
      <c r="AD212" s="256">
        <f t="shared" si="198"/>
        <v>-19.272148001488901</v>
      </c>
      <c r="AE212" s="256">
        <f t="shared" si="198"/>
        <v>-21.417779928987141</v>
      </c>
      <c r="AF212" s="256">
        <f t="shared" si="198"/>
        <v>-23.977650897270568</v>
      </c>
      <c r="AG212" s="87"/>
    </row>
    <row r="213" spans="1:38">
      <c r="A213" s="145" t="s">
        <v>482</v>
      </c>
      <c r="B213" s="125" t="str">
        <f t="shared" si="195"/>
        <v>8750-05399</v>
      </c>
      <c r="C213" s="286" t="str">
        <f t="shared" si="196"/>
        <v>8750</v>
      </c>
      <c r="D213" s="256">
        <f>SUM($F213:K213)</f>
        <v>-25.61</v>
      </c>
      <c r="E213" s="257">
        <f t="shared" si="199"/>
        <v>-2.149437524680553E-4</v>
      </c>
      <c r="F213" s="258">
        <f>'Div 91 history'!B213</f>
        <v>-25.61</v>
      </c>
      <c r="G213" s="258">
        <f>'Div 91 history'!C213</f>
        <v>0</v>
      </c>
      <c r="H213" s="258">
        <f>'Div 91 history'!D213</f>
        <v>0</v>
      </c>
      <c r="I213" s="258">
        <f>'Div 91 history'!E213</f>
        <v>0</v>
      </c>
      <c r="J213" s="258">
        <f>'Div 91 history'!F213</f>
        <v>0</v>
      </c>
      <c r="K213" s="258">
        <f>'Div 91 history'!G213</f>
        <v>0</v>
      </c>
      <c r="L213" s="256">
        <f t="shared" ref="L213:T214" si="200">$E213*L$215</f>
        <v>-9.4151919365458507</v>
      </c>
      <c r="M213" s="256">
        <f t="shared" si="200"/>
        <v>-7.821723623124119</v>
      </c>
      <c r="N213" s="256">
        <f t="shared" si="200"/>
        <v>-8.694678983897683</v>
      </c>
      <c r="O213" s="256">
        <f t="shared" si="200"/>
        <v>-7.735548373884626</v>
      </c>
      <c r="P213" s="256">
        <f t="shared" si="200"/>
        <v>-8.0120305226842881</v>
      </c>
      <c r="Q213" s="256">
        <f t="shared" si="200"/>
        <v>-6.5496821971431185</v>
      </c>
      <c r="R213" s="256">
        <f t="shared" si="200"/>
        <v>-4.217738081679463</v>
      </c>
      <c r="S213" s="256">
        <f t="shared" si="200"/>
        <v>-4.6873128010712763</v>
      </c>
      <c r="T213" s="256">
        <f t="shared" si="200"/>
        <v>-5.2475443469415426</v>
      </c>
      <c r="U213" s="256">
        <f t="shared" ref="U213:AF214" si="201">$E213*U$215</f>
        <v>-2.539556136535023</v>
      </c>
      <c r="V213" s="256">
        <f t="shared" si="201"/>
        <v>-5.1696207883592979</v>
      </c>
      <c r="W213" s="256">
        <f t="shared" si="201"/>
        <v>-3.7482278454133926</v>
      </c>
      <c r="X213" s="256">
        <f t="shared" si="201"/>
        <v>-9.4151919365458507</v>
      </c>
      <c r="Y213" s="256">
        <f t="shared" si="201"/>
        <v>-7.821723623124119</v>
      </c>
      <c r="Z213" s="256">
        <f t="shared" si="201"/>
        <v>-8.694678983897683</v>
      </c>
      <c r="AA213" s="256">
        <f t="shared" si="201"/>
        <v>-7.735548373884626</v>
      </c>
      <c r="AB213" s="256">
        <f t="shared" si="201"/>
        <v>-8.0120305226842881</v>
      </c>
      <c r="AC213" s="256">
        <f t="shared" si="201"/>
        <v>-6.5496821971431185</v>
      </c>
      <c r="AD213" s="256">
        <f t="shared" si="201"/>
        <v>-4.217738081679463</v>
      </c>
      <c r="AE213" s="256">
        <f t="shared" si="201"/>
        <v>-4.6873128010712763</v>
      </c>
      <c r="AF213" s="256">
        <f t="shared" si="201"/>
        <v>-5.2475443469415426</v>
      </c>
      <c r="AG213" s="87"/>
    </row>
    <row r="214" spans="1:38">
      <c r="A214" s="145" t="s">
        <v>479</v>
      </c>
      <c r="B214" s="125" t="str">
        <f t="shared" si="195"/>
        <v>8700-05399</v>
      </c>
      <c r="C214" s="286" t="str">
        <f t="shared" si="196"/>
        <v>8700</v>
      </c>
      <c r="D214" s="256">
        <f>SUM($F214:K214)</f>
        <v>-61676.51</v>
      </c>
      <c r="E214" s="257">
        <f t="shared" si="199"/>
        <v>-0.51764859424184062</v>
      </c>
      <c r="F214" s="258">
        <f>'Div 91 history'!B214</f>
        <v>-13053.820000000003</v>
      </c>
      <c r="G214" s="258">
        <f>'Div 91 history'!C214</f>
        <v>-15992.32</v>
      </c>
      <c r="H214" s="258">
        <f>'Div 91 history'!D214</f>
        <v>-12676.529999999999</v>
      </c>
      <c r="I214" s="258">
        <f>'Div 91 history'!E214</f>
        <v>8671.2099999999991</v>
      </c>
      <c r="J214" s="258">
        <f>'Div 91 history'!F214</f>
        <v>-14884.98</v>
      </c>
      <c r="K214" s="258">
        <f>'Div 91 history'!G214</f>
        <v>-13740.069999999998</v>
      </c>
      <c r="L214" s="256">
        <f t="shared" si="200"/>
        <v>-22674.587256005059</v>
      </c>
      <c r="M214" s="256">
        <f t="shared" si="200"/>
        <v>-18837.040814480708</v>
      </c>
      <c r="N214" s="256">
        <f t="shared" si="200"/>
        <v>-20939.377403246985</v>
      </c>
      <c r="O214" s="256">
        <f t="shared" si="200"/>
        <v>-18629.505140077272</v>
      </c>
      <c r="P214" s="256">
        <f t="shared" si="200"/>
        <v>-19295.356526850555</v>
      </c>
      <c r="Q214" s="256">
        <f t="shared" si="200"/>
        <v>-15773.586080785613</v>
      </c>
      <c r="R214" s="256">
        <f t="shared" si="200"/>
        <v>-10157.569893482399</v>
      </c>
      <c r="S214" s="256">
        <f t="shared" si="200"/>
        <v>-11288.445718406896</v>
      </c>
      <c r="T214" s="256">
        <f t="shared" si="200"/>
        <v>-12637.650190924776</v>
      </c>
      <c r="U214" s="256">
        <f t="shared" si="201"/>
        <v>-6116.0077879954597</v>
      </c>
      <c r="V214" s="256">
        <f t="shared" si="201"/>
        <v>-12449.987046054281</v>
      </c>
      <c r="W214" s="256">
        <f t="shared" si="201"/>
        <v>-9026.8493631361798</v>
      </c>
      <c r="X214" s="256">
        <f t="shared" si="201"/>
        <v>-22674.587256005059</v>
      </c>
      <c r="Y214" s="256">
        <f t="shared" si="201"/>
        <v>-18837.040814480708</v>
      </c>
      <c r="Z214" s="256">
        <f t="shared" si="201"/>
        <v>-20939.377403246985</v>
      </c>
      <c r="AA214" s="256">
        <f t="shared" si="201"/>
        <v>-18629.505140077272</v>
      </c>
      <c r="AB214" s="256">
        <f t="shared" si="201"/>
        <v>-19295.356526850555</v>
      </c>
      <c r="AC214" s="256">
        <f t="shared" si="201"/>
        <v>-15773.586080785613</v>
      </c>
      <c r="AD214" s="256">
        <f t="shared" si="201"/>
        <v>-10157.569893482399</v>
      </c>
      <c r="AE214" s="256">
        <f t="shared" si="201"/>
        <v>-11288.445718406896</v>
      </c>
      <c r="AF214" s="256">
        <f t="shared" si="201"/>
        <v>-12637.650190924776</v>
      </c>
      <c r="AG214" s="87"/>
    </row>
    <row r="215" spans="1:38">
      <c r="A215" s="133" t="s">
        <v>23</v>
      </c>
      <c r="B215" s="171"/>
      <c r="C215" s="126"/>
      <c r="D215" s="259">
        <f>SUM(D197:D214)</f>
        <v>119147.45000000001</v>
      </c>
      <c r="E215" s="260">
        <f>SUM(E197:E214)</f>
        <v>1</v>
      </c>
      <c r="F215" s="259">
        <f>SUM(F197:F214)</f>
        <v>19622.519999999993</v>
      </c>
      <c r="G215" s="259">
        <f t="shared" ref="G215:K215" si="202">SUM(G197:G214)</f>
        <v>21807.159999999996</v>
      </c>
      <c r="H215" s="259">
        <f t="shared" si="202"/>
        <v>24413.570000000007</v>
      </c>
      <c r="I215" s="259">
        <f t="shared" si="202"/>
        <v>11814.979999999996</v>
      </c>
      <c r="J215" s="259">
        <f t="shared" si="202"/>
        <v>24051.040000000005</v>
      </c>
      <c r="K215" s="259">
        <f t="shared" si="202"/>
        <v>17438.18</v>
      </c>
      <c r="L215" s="276">
        <f>'FY21 OM Budget'!U97</f>
        <v>43803.05</v>
      </c>
      <c r="M215" s="276">
        <f>'FY21 OM Budget'!V97</f>
        <v>36389.629999999997</v>
      </c>
      <c r="N215" s="276">
        <f>'FY21 OM Budget'!W97</f>
        <v>40450.950000000004</v>
      </c>
      <c r="O215" s="276">
        <f>'FY21 OM Budget'!X97</f>
        <v>35988.71</v>
      </c>
      <c r="P215" s="276">
        <f>'FY21 OM Budget'!Y97</f>
        <v>37275.010000000009</v>
      </c>
      <c r="Q215" s="276">
        <f>'FY21 OM Budget'!Z97</f>
        <v>30471.61</v>
      </c>
      <c r="R215" s="263">
        <f t="shared" ref="R215:AD215" si="203">F215*(1+R$4)</f>
        <v>19622.519999999993</v>
      </c>
      <c r="S215" s="263">
        <f t="shared" si="203"/>
        <v>21807.159999999996</v>
      </c>
      <c r="T215" s="263">
        <f t="shared" si="203"/>
        <v>24413.570000000007</v>
      </c>
      <c r="U215" s="263">
        <f t="shared" si="203"/>
        <v>11814.979999999996</v>
      </c>
      <c r="V215" s="263">
        <f t="shared" si="203"/>
        <v>24051.040000000005</v>
      </c>
      <c r="W215" s="263">
        <f t="shared" si="203"/>
        <v>17438.18</v>
      </c>
      <c r="X215" s="263">
        <f t="shared" si="203"/>
        <v>43803.05</v>
      </c>
      <c r="Y215" s="263">
        <f t="shared" si="203"/>
        <v>36389.629999999997</v>
      </c>
      <c r="Z215" s="263">
        <f t="shared" si="203"/>
        <v>40450.950000000004</v>
      </c>
      <c r="AA215" s="263">
        <f t="shared" si="203"/>
        <v>35988.71</v>
      </c>
      <c r="AB215" s="263">
        <f t="shared" si="203"/>
        <v>37275.010000000009</v>
      </c>
      <c r="AC215" s="263">
        <f t="shared" si="203"/>
        <v>30471.61</v>
      </c>
      <c r="AD215" s="263">
        <f t="shared" si="203"/>
        <v>19622.519999999993</v>
      </c>
      <c r="AE215" s="263">
        <f t="shared" ref="AE215" si="204">S215*(1+AE$4)</f>
        <v>21807.159999999996</v>
      </c>
      <c r="AF215" s="263">
        <f t="shared" ref="AF215" si="205">T215*(1+AF$4)</f>
        <v>24413.570000000007</v>
      </c>
      <c r="AG215" s="87"/>
      <c r="AH215" s="264">
        <f>SUM(F215:Q215)</f>
        <v>343526.41000000003</v>
      </c>
      <c r="AI215" s="264">
        <f>SUM(U215:AF215)</f>
        <v>343526.41000000003</v>
      </c>
      <c r="AK215" s="264">
        <f>AH215*$AK$7</f>
        <v>173206.01636498413</v>
      </c>
      <c r="AL215" s="264">
        <f>AI215*$AL$7</f>
        <v>173206.01592200005</v>
      </c>
    </row>
    <row r="216" spans="1:38">
      <c r="A216" s="133"/>
      <c r="B216" s="171"/>
      <c r="C216" s="126"/>
      <c r="D216" s="256">
        <f>D215-SUM(F215:K215)</f>
        <v>0</v>
      </c>
      <c r="F216" s="256">
        <f>F215-'Div 91 history'!B215</f>
        <v>0</v>
      </c>
      <c r="G216" s="256">
        <f>G215-'Div 91 history'!C215</f>
        <v>0</v>
      </c>
      <c r="H216" s="256">
        <f>H215-'Div 91 history'!D215</f>
        <v>0</v>
      </c>
      <c r="I216" s="256">
        <f>I215-'Div 91 history'!E215</f>
        <v>0</v>
      </c>
      <c r="J216" s="256">
        <f>J215-'Div 91 history'!F215</f>
        <v>0</v>
      </c>
      <c r="K216" s="256">
        <f>K215-'Div 91 history'!G215</f>
        <v>0</v>
      </c>
      <c r="L216" s="256">
        <f>L215-SUM(L197:L214)</f>
        <v>0</v>
      </c>
      <c r="M216" s="256">
        <f t="shared" ref="M216:Q216" si="206">M215-SUM(M197:M214)</f>
        <v>0</v>
      </c>
      <c r="N216" s="256">
        <f t="shared" si="206"/>
        <v>0</v>
      </c>
      <c r="O216" s="256">
        <f t="shared" si="206"/>
        <v>0</v>
      </c>
      <c r="P216" s="256">
        <f t="shared" si="206"/>
        <v>0</v>
      </c>
      <c r="Q216" s="256">
        <f t="shared" si="206"/>
        <v>0</v>
      </c>
      <c r="R216" s="256">
        <f t="shared" ref="R216" si="207">R215-SUM(R197:R214)</f>
        <v>0</v>
      </c>
      <c r="S216" s="256">
        <f t="shared" ref="S216" si="208">S215-SUM(S197:S214)</f>
        <v>0</v>
      </c>
      <c r="T216" s="256">
        <f t="shared" ref="T216" si="209">T215-SUM(T197:T214)</f>
        <v>0</v>
      </c>
      <c r="U216" s="256">
        <f t="shared" ref="U216" si="210">U215-SUM(U197:U214)</f>
        <v>0</v>
      </c>
      <c r="V216" s="256">
        <f t="shared" ref="V216" si="211">V215-SUM(V197:V214)</f>
        <v>0</v>
      </c>
      <c r="W216" s="256">
        <f t="shared" ref="W216" si="212">W215-SUM(W197:W214)</f>
        <v>0</v>
      </c>
      <c r="X216" s="256">
        <f t="shared" ref="X216" si="213">X215-SUM(X197:X214)</f>
        <v>0</v>
      </c>
      <c r="Y216" s="256">
        <f t="shared" ref="Y216" si="214">Y215-SUM(Y197:Y214)</f>
        <v>0</v>
      </c>
      <c r="Z216" s="256">
        <f t="shared" ref="Z216" si="215">Z215-SUM(Z197:Z214)</f>
        <v>0</v>
      </c>
      <c r="AA216" s="256">
        <f t="shared" ref="AA216" si="216">AA215-SUM(AA197:AA214)</f>
        <v>0</v>
      </c>
      <c r="AB216" s="256">
        <f t="shared" ref="AB216" si="217">AB215-SUM(AB197:AB214)</f>
        <v>0</v>
      </c>
      <c r="AC216" s="256">
        <f t="shared" ref="AC216" si="218">AC215-SUM(AC197:AC214)</f>
        <v>0</v>
      </c>
      <c r="AD216" s="256">
        <f t="shared" ref="AD216" si="219">AD215-SUM(AD197:AD214)</f>
        <v>0</v>
      </c>
      <c r="AE216" s="256">
        <f t="shared" ref="AE216" si="220">AE215-SUM(AE197:AE214)</f>
        <v>0</v>
      </c>
      <c r="AF216" s="256">
        <f t="shared" ref="AF216" si="221">AF215-SUM(AF197:AF214)</f>
        <v>0</v>
      </c>
      <c r="AG216" s="87"/>
    </row>
    <row r="217" spans="1:38">
      <c r="A217" s="145" t="s">
        <v>486</v>
      </c>
      <c r="B217" s="125" t="str">
        <f t="shared" ref="B217:B234" si="222">RIGHT(A217,10)</f>
        <v>8500-04002</v>
      </c>
      <c r="C217" s="286" t="str">
        <f t="shared" ref="C217:C234" si="223">LEFT(B217,4)</f>
        <v>8500</v>
      </c>
      <c r="D217" s="256">
        <f>SUM($F217:K217)</f>
        <v>667.01</v>
      </c>
      <c r="E217" s="287">
        <f>D217/$D$235</f>
        <v>6.0657206891173779E-3</v>
      </c>
      <c r="F217" s="258">
        <f>'Div 91 history'!B217</f>
        <v>0</v>
      </c>
      <c r="G217" s="258">
        <f>'Div 91 history'!C217</f>
        <v>667.01</v>
      </c>
      <c r="H217" s="258">
        <f>'Div 91 history'!D217</f>
        <v>0</v>
      </c>
      <c r="I217" s="258">
        <f>'Div 91 history'!E217</f>
        <v>0</v>
      </c>
      <c r="J217" s="258">
        <f>'Div 91 history'!F217</f>
        <v>0</v>
      </c>
      <c r="K217" s="258">
        <f>'Div 91 history'!G217</f>
        <v>0</v>
      </c>
      <c r="L217" s="256">
        <f t="shared" ref="L217:AA232" si="224">$E217*L$235</f>
        <v>432.01785412569672</v>
      </c>
      <c r="M217" s="256">
        <f t="shared" si="224"/>
        <v>128.09661739926349</v>
      </c>
      <c r="N217" s="256">
        <f t="shared" si="224"/>
        <v>58.210052536356258</v>
      </c>
      <c r="O217" s="256">
        <f t="shared" si="224"/>
        <v>154.00937618317295</v>
      </c>
      <c r="P217" s="256">
        <f t="shared" si="224"/>
        <v>220.60128419657912</v>
      </c>
      <c r="Q217" s="256">
        <f t="shared" si="224"/>
        <v>54.966832998298976</v>
      </c>
      <c r="R217" s="256">
        <f t="shared" si="224"/>
        <v>23.640236527731613</v>
      </c>
      <c r="S217" s="256">
        <f t="shared" si="224"/>
        <v>44.546470769257354</v>
      </c>
      <c r="T217" s="256">
        <f t="shared" si="224"/>
        <v>17.302832208948669</v>
      </c>
      <c r="U217" s="256">
        <f t="shared" si="224"/>
        <v>317.90011465495252</v>
      </c>
      <c r="V217" s="256">
        <f t="shared" si="224"/>
        <v>251.50449336304607</v>
      </c>
      <c r="W217" s="256">
        <f t="shared" si="224"/>
        <v>12.115852476063724</v>
      </c>
      <c r="X217" s="256">
        <f t="shared" si="224"/>
        <v>432.01785412569672</v>
      </c>
      <c r="Y217" s="256">
        <f t="shared" si="224"/>
        <v>128.09661739926349</v>
      </c>
      <c r="Z217" s="256">
        <f t="shared" si="224"/>
        <v>58.210052536356258</v>
      </c>
      <c r="AA217" s="256">
        <f t="shared" si="224"/>
        <v>154.00937618317295</v>
      </c>
      <c r="AB217" s="256">
        <f t="shared" ref="V217:AF232" si="225">$E217*AB$235</f>
        <v>220.60128419657912</v>
      </c>
      <c r="AC217" s="256">
        <f t="shared" si="225"/>
        <v>54.966832998298976</v>
      </c>
      <c r="AD217" s="256">
        <f t="shared" si="225"/>
        <v>23.640236527731613</v>
      </c>
      <c r="AE217" s="256">
        <f t="shared" si="225"/>
        <v>44.546470769257354</v>
      </c>
      <c r="AF217" s="256">
        <f t="shared" si="225"/>
        <v>17.302832208948669</v>
      </c>
      <c r="AG217" s="87"/>
    </row>
    <row r="218" spans="1:38">
      <c r="A218" s="145" t="s">
        <v>483</v>
      </c>
      <c r="B218" s="125" t="str">
        <f t="shared" si="222"/>
        <v>8700-04002</v>
      </c>
      <c r="C218" s="286" t="str">
        <f t="shared" si="223"/>
        <v>8700</v>
      </c>
      <c r="D218" s="256">
        <f>SUM($F218:K218)</f>
        <v>102596.7</v>
      </c>
      <c r="E218" s="287">
        <f t="shared" ref="E218:E234" si="226">D218/$D$235</f>
        <v>0.9330038917335105</v>
      </c>
      <c r="F218" s="258">
        <f>'Div 91 history'!B218</f>
        <v>3112.19</v>
      </c>
      <c r="G218" s="258">
        <f>'Div 91 history'!C218</f>
        <v>3156.66</v>
      </c>
      <c r="H218" s="258">
        <f>'Div 91 history'!D218</f>
        <v>2850.09</v>
      </c>
      <c r="I218" s="258">
        <f>'Div 91 history'!E218</f>
        <v>52356.22</v>
      </c>
      <c r="J218" s="258">
        <f>'Div 91 history'!F218</f>
        <v>40603.919999999998</v>
      </c>
      <c r="K218" s="258">
        <f>'Div 91 history'!G218</f>
        <v>517.62</v>
      </c>
      <c r="L218" s="256">
        <f t="shared" si="224"/>
        <v>66451.186900313143</v>
      </c>
      <c r="M218" s="256">
        <f t="shared" si="224"/>
        <v>19703.288146095285</v>
      </c>
      <c r="N218" s="256">
        <f t="shared" si="224"/>
        <v>8953.6278272541367</v>
      </c>
      <c r="O218" s="256">
        <f t="shared" si="224"/>
        <v>23689.080771580841</v>
      </c>
      <c r="P218" s="256">
        <f t="shared" si="224"/>
        <v>33931.97069658801</v>
      </c>
      <c r="Q218" s="256">
        <f t="shared" si="224"/>
        <v>8454.7693064220639</v>
      </c>
      <c r="R218" s="256">
        <f t="shared" si="224"/>
        <v>3636.242717447597</v>
      </c>
      <c r="S218" s="256">
        <f t="shared" si="224"/>
        <v>6851.952590774149</v>
      </c>
      <c r="T218" s="256">
        <f t="shared" si="224"/>
        <v>2661.4495814033426</v>
      </c>
      <c r="U218" s="256">
        <f t="shared" si="224"/>
        <v>48898.071532990158</v>
      </c>
      <c r="V218" s="256">
        <f t="shared" si="225"/>
        <v>38685.373613919473</v>
      </c>
      <c r="W218" s="256">
        <f t="shared" si="225"/>
        <v>1863.6099634652658</v>
      </c>
      <c r="X218" s="256">
        <f t="shared" si="225"/>
        <v>66451.186900313143</v>
      </c>
      <c r="Y218" s="256">
        <f t="shared" si="225"/>
        <v>19703.288146095285</v>
      </c>
      <c r="Z218" s="256">
        <f t="shared" si="225"/>
        <v>8953.6278272541367</v>
      </c>
      <c r="AA218" s="256">
        <f t="shared" si="225"/>
        <v>23689.080771580841</v>
      </c>
      <c r="AB218" s="256">
        <f t="shared" si="225"/>
        <v>33931.97069658801</v>
      </c>
      <c r="AC218" s="256">
        <f t="shared" si="225"/>
        <v>8454.7693064220639</v>
      </c>
      <c r="AD218" s="256">
        <f t="shared" si="225"/>
        <v>3636.242717447597</v>
      </c>
      <c r="AE218" s="256">
        <f t="shared" si="225"/>
        <v>6851.952590774149</v>
      </c>
      <c r="AF218" s="256">
        <f t="shared" si="225"/>
        <v>2661.4495814033426</v>
      </c>
      <c r="AG218" s="87"/>
    </row>
    <row r="219" spans="1:38">
      <c r="A219" s="145" t="s">
        <v>1094</v>
      </c>
      <c r="B219" s="125" t="str">
        <f t="shared" si="222"/>
        <v>8700-04017</v>
      </c>
      <c r="C219" s="286" t="str">
        <f t="shared" si="223"/>
        <v>8700</v>
      </c>
      <c r="D219" s="256">
        <f>SUM($F219:K219)</f>
        <v>0</v>
      </c>
      <c r="E219" s="287">
        <f t="shared" si="226"/>
        <v>0</v>
      </c>
      <c r="F219" s="258">
        <f>'Div 91 history'!B219</f>
        <v>0</v>
      </c>
      <c r="G219" s="258">
        <f>'Div 91 history'!C219</f>
        <v>0</v>
      </c>
      <c r="H219" s="258">
        <f>'Div 91 history'!D219</f>
        <v>0</v>
      </c>
      <c r="I219" s="258">
        <f>'Div 91 history'!E219</f>
        <v>0</v>
      </c>
      <c r="J219" s="258">
        <f>'Div 91 history'!F219</f>
        <v>0</v>
      </c>
      <c r="K219" s="258">
        <f>'Div 91 history'!G219</f>
        <v>0</v>
      </c>
      <c r="L219" s="256">
        <f t="shared" si="224"/>
        <v>0</v>
      </c>
      <c r="M219" s="256">
        <f t="shared" si="224"/>
        <v>0</v>
      </c>
      <c r="N219" s="256">
        <f t="shared" si="224"/>
        <v>0</v>
      </c>
      <c r="O219" s="256">
        <f t="shared" si="224"/>
        <v>0</v>
      </c>
      <c r="P219" s="256">
        <f t="shared" si="224"/>
        <v>0</v>
      </c>
      <c r="Q219" s="256">
        <f t="shared" si="224"/>
        <v>0</v>
      </c>
      <c r="R219" s="256">
        <f t="shared" si="224"/>
        <v>0</v>
      </c>
      <c r="S219" s="256">
        <f t="shared" si="224"/>
        <v>0</v>
      </c>
      <c r="T219" s="256">
        <f t="shared" si="224"/>
        <v>0</v>
      </c>
      <c r="U219" s="256">
        <f t="shared" si="224"/>
        <v>0</v>
      </c>
      <c r="V219" s="256">
        <f t="shared" si="225"/>
        <v>0</v>
      </c>
      <c r="W219" s="256">
        <f t="shared" si="225"/>
        <v>0</v>
      </c>
      <c r="X219" s="256">
        <f t="shared" si="225"/>
        <v>0</v>
      </c>
      <c r="Y219" s="256">
        <f t="shared" si="225"/>
        <v>0</v>
      </c>
      <c r="Z219" s="256">
        <f t="shared" si="225"/>
        <v>0</v>
      </c>
      <c r="AA219" s="256">
        <f t="shared" si="225"/>
        <v>0</v>
      </c>
      <c r="AB219" s="256">
        <f t="shared" si="225"/>
        <v>0</v>
      </c>
      <c r="AC219" s="256">
        <f t="shared" si="225"/>
        <v>0</v>
      </c>
      <c r="AD219" s="256">
        <f t="shared" si="225"/>
        <v>0</v>
      </c>
      <c r="AE219" s="256">
        <f t="shared" si="225"/>
        <v>0</v>
      </c>
      <c r="AF219" s="256">
        <f t="shared" si="225"/>
        <v>0</v>
      </c>
      <c r="AG219" s="87"/>
    </row>
    <row r="220" spans="1:38">
      <c r="A220" s="145" t="s">
        <v>488</v>
      </c>
      <c r="B220" s="125" t="str">
        <f t="shared" si="222"/>
        <v>9090-04017</v>
      </c>
      <c r="C220" s="286" t="str">
        <f t="shared" si="223"/>
        <v>9090</v>
      </c>
      <c r="D220" s="256">
        <f>SUM($F220:K220)</f>
        <v>724.8</v>
      </c>
      <c r="E220" s="287">
        <f t="shared" si="226"/>
        <v>6.5912570358349579E-3</v>
      </c>
      <c r="F220" s="258">
        <f>'Div 91 history'!B220</f>
        <v>724.8</v>
      </c>
      <c r="G220" s="258">
        <f>'Div 91 history'!C220</f>
        <v>0</v>
      </c>
      <c r="H220" s="258">
        <f>'Div 91 history'!D220</f>
        <v>0</v>
      </c>
      <c r="I220" s="258">
        <f>'Div 91 history'!E220</f>
        <v>0</v>
      </c>
      <c r="J220" s="258">
        <f>'Div 91 history'!F220</f>
        <v>0</v>
      </c>
      <c r="K220" s="258">
        <f>'Div 91 history'!G220</f>
        <v>0</v>
      </c>
      <c r="L220" s="256">
        <f t="shared" si="224"/>
        <v>469.44804526214745</v>
      </c>
      <c r="M220" s="256">
        <f t="shared" si="224"/>
        <v>139.19495703360695</v>
      </c>
      <c r="N220" s="256">
        <f t="shared" si="224"/>
        <v>63.253393619812321</v>
      </c>
      <c r="O220" s="256">
        <f t="shared" si="224"/>
        <v>167.35280709069389</v>
      </c>
      <c r="P220" s="256">
        <f t="shared" si="224"/>
        <v>239.71426333290435</v>
      </c>
      <c r="Q220" s="256">
        <f t="shared" si="224"/>
        <v>59.729180307892086</v>
      </c>
      <c r="R220" s="256">
        <f t="shared" si="224"/>
        <v>25.688435608611371</v>
      </c>
      <c r="S220" s="256">
        <f t="shared" si="224"/>
        <v>48.405993933460856</v>
      </c>
      <c r="T220" s="256">
        <f t="shared" si="224"/>
        <v>18.801956170141366</v>
      </c>
      <c r="U220" s="256">
        <f t="shared" si="224"/>
        <v>345.44310145561468</v>
      </c>
      <c r="V220" s="256">
        <f t="shared" si="225"/>
        <v>273.29493829108378</v>
      </c>
      <c r="W220" s="256">
        <f t="shared" si="225"/>
        <v>13.165574541087819</v>
      </c>
      <c r="X220" s="256">
        <f t="shared" si="225"/>
        <v>469.44804526214745</v>
      </c>
      <c r="Y220" s="256">
        <f t="shared" si="225"/>
        <v>139.19495703360695</v>
      </c>
      <c r="Z220" s="256">
        <f t="shared" si="225"/>
        <v>63.253393619812321</v>
      </c>
      <c r="AA220" s="256">
        <f t="shared" si="225"/>
        <v>167.35280709069389</v>
      </c>
      <c r="AB220" s="256">
        <f t="shared" si="225"/>
        <v>239.71426333290435</v>
      </c>
      <c r="AC220" s="256">
        <f t="shared" si="225"/>
        <v>59.729180307892086</v>
      </c>
      <c r="AD220" s="256">
        <f t="shared" si="225"/>
        <v>25.688435608611371</v>
      </c>
      <c r="AE220" s="256">
        <f t="shared" si="225"/>
        <v>48.405993933460856</v>
      </c>
      <c r="AF220" s="256">
        <f t="shared" si="225"/>
        <v>18.801956170141366</v>
      </c>
      <c r="AG220" s="87"/>
    </row>
    <row r="221" spans="1:38">
      <c r="A221" s="145" t="s">
        <v>490</v>
      </c>
      <c r="B221" s="125" t="str">
        <f t="shared" si="222"/>
        <v>8750-04018</v>
      </c>
      <c r="C221" s="286" t="str">
        <f t="shared" si="223"/>
        <v>8750</v>
      </c>
      <c r="D221" s="256">
        <f>SUM($F221:K221)</f>
        <v>0</v>
      </c>
      <c r="E221" s="287">
        <f t="shared" si="226"/>
        <v>0</v>
      </c>
      <c r="F221" s="258">
        <f>'Div 91 history'!B221</f>
        <v>0</v>
      </c>
      <c r="G221" s="258">
        <f>'Div 91 history'!C221</f>
        <v>0</v>
      </c>
      <c r="H221" s="258">
        <f>'Div 91 history'!D221</f>
        <v>0</v>
      </c>
      <c r="I221" s="258">
        <f>'Div 91 history'!E221</f>
        <v>0</v>
      </c>
      <c r="J221" s="258">
        <f>'Div 91 history'!F221</f>
        <v>0</v>
      </c>
      <c r="K221" s="258">
        <f>'Div 91 history'!G221</f>
        <v>0</v>
      </c>
      <c r="L221" s="256">
        <f t="shared" si="224"/>
        <v>0</v>
      </c>
      <c r="M221" s="256">
        <f t="shared" si="224"/>
        <v>0</v>
      </c>
      <c r="N221" s="256">
        <f t="shared" si="224"/>
        <v>0</v>
      </c>
      <c r="O221" s="256">
        <f t="shared" si="224"/>
        <v>0</v>
      </c>
      <c r="P221" s="256">
        <f t="shared" si="224"/>
        <v>0</v>
      </c>
      <c r="Q221" s="256">
        <f t="shared" si="224"/>
        <v>0</v>
      </c>
      <c r="R221" s="256">
        <f t="shared" si="224"/>
        <v>0</v>
      </c>
      <c r="S221" s="256">
        <f t="shared" si="224"/>
        <v>0</v>
      </c>
      <c r="T221" s="256">
        <f t="shared" si="224"/>
        <v>0</v>
      </c>
      <c r="U221" s="256">
        <f t="shared" si="224"/>
        <v>0</v>
      </c>
      <c r="V221" s="256">
        <f t="shared" si="225"/>
        <v>0</v>
      </c>
      <c r="W221" s="256">
        <f t="shared" si="225"/>
        <v>0</v>
      </c>
      <c r="X221" s="256">
        <f t="shared" si="225"/>
        <v>0</v>
      </c>
      <c r="Y221" s="256">
        <f t="shared" si="225"/>
        <v>0</v>
      </c>
      <c r="Z221" s="256">
        <f t="shared" si="225"/>
        <v>0</v>
      </c>
      <c r="AA221" s="256">
        <f t="shared" si="225"/>
        <v>0</v>
      </c>
      <c r="AB221" s="256">
        <f t="shared" si="225"/>
        <v>0</v>
      </c>
      <c r="AC221" s="256">
        <f t="shared" si="225"/>
        <v>0</v>
      </c>
      <c r="AD221" s="256">
        <f t="shared" si="225"/>
        <v>0</v>
      </c>
      <c r="AE221" s="256">
        <f t="shared" si="225"/>
        <v>0</v>
      </c>
      <c r="AF221" s="256">
        <f t="shared" si="225"/>
        <v>0</v>
      </c>
      <c r="AG221" s="87"/>
    </row>
    <row r="222" spans="1:38">
      <c r="A222" s="145" t="s">
        <v>484</v>
      </c>
      <c r="B222" s="125" t="str">
        <f t="shared" si="222"/>
        <v>9130-04021</v>
      </c>
      <c r="C222" s="286" t="str">
        <f t="shared" si="223"/>
        <v>9130</v>
      </c>
      <c r="D222" s="256">
        <f>SUM($F222:K222)</f>
        <v>381.56</v>
      </c>
      <c r="E222" s="287">
        <f t="shared" si="226"/>
        <v>3.4698675973967807E-3</v>
      </c>
      <c r="F222" s="258">
        <f>'Div 91 history'!B222</f>
        <v>0</v>
      </c>
      <c r="G222" s="258">
        <f>'Div 91 history'!C222</f>
        <v>0</v>
      </c>
      <c r="H222" s="258">
        <f>'Div 91 history'!D222</f>
        <v>0</v>
      </c>
      <c r="I222" s="258">
        <f>'Div 91 history'!E222</f>
        <v>0</v>
      </c>
      <c r="J222" s="258">
        <f>'Div 91 history'!F222</f>
        <v>381.56</v>
      </c>
      <c r="K222" s="258">
        <f>'Div 91 history'!G222</f>
        <v>0</v>
      </c>
      <c r="L222" s="256">
        <f t="shared" si="224"/>
        <v>247.13382471057531</v>
      </c>
      <c r="M222" s="256">
        <f t="shared" si="224"/>
        <v>73.277080305936906</v>
      </c>
      <c r="N222" s="256">
        <f t="shared" si="224"/>
        <v>33.298792590474051</v>
      </c>
      <c r="O222" s="256">
        <f t="shared" si="224"/>
        <v>88.100354682015961</v>
      </c>
      <c r="P222" s="256">
        <f t="shared" si="224"/>
        <v>126.19394911327676</v>
      </c>
      <c r="Q222" s="256">
        <f t="shared" si="224"/>
        <v>31.443523783497938</v>
      </c>
      <c r="R222" s="256">
        <f t="shared" si="224"/>
        <v>13.523288480714342</v>
      </c>
      <c r="S222" s="256">
        <f t="shared" si="224"/>
        <v>25.482603539254036</v>
      </c>
      <c r="T222" s="256">
        <f t="shared" si="224"/>
        <v>9.8980055136301601</v>
      </c>
      <c r="U222" s="256">
        <f t="shared" si="224"/>
        <v>181.85329717357112</v>
      </c>
      <c r="V222" s="256">
        <f t="shared" si="225"/>
        <v>143.87198765776205</v>
      </c>
      <c r="W222" s="256">
        <f t="shared" si="225"/>
        <v>6.9308176350682507</v>
      </c>
      <c r="X222" s="256">
        <f t="shared" si="225"/>
        <v>247.13382471057531</v>
      </c>
      <c r="Y222" s="256">
        <f t="shared" si="225"/>
        <v>73.277080305936906</v>
      </c>
      <c r="Z222" s="256">
        <f t="shared" si="225"/>
        <v>33.298792590474051</v>
      </c>
      <c r="AA222" s="256">
        <f t="shared" si="225"/>
        <v>88.100354682015961</v>
      </c>
      <c r="AB222" s="256">
        <f t="shared" si="225"/>
        <v>126.19394911327676</v>
      </c>
      <c r="AC222" s="256">
        <f t="shared" si="225"/>
        <v>31.443523783497938</v>
      </c>
      <c r="AD222" s="256">
        <f t="shared" si="225"/>
        <v>13.523288480714342</v>
      </c>
      <c r="AE222" s="256">
        <f t="shared" si="225"/>
        <v>25.482603539254036</v>
      </c>
      <c r="AF222" s="256">
        <f t="shared" si="225"/>
        <v>9.8980055136301601</v>
      </c>
      <c r="AG222" s="87"/>
    </row>
    <row r="223" spans="1:38">
      <c r="A223" s="145" t="s">
        <v>1095</v>
      </c>
      <c r="B223" s="125" t="str">
        <f t="shared" si="222"/>
        <v>9110-04022</v>
      </c>
      <c r="C223" s="286" t="str">
        <f t="shared" si="223"/>
        <v>9110</v>
      </c>
      <c r="D223" s="256">
        <f>SUM($F223:K223)</f>
        <v>0</v>
      </c>
      <c r="E223" s="287">
        <f t="shared" si="226"/>
        <v>0</v>
      </c>
      <c r="F223" s="258">
        <f>'Div 91 history'!B223</f>
        <v>0</v>
      </c>
      <c r="G223" s="258">
        <f>'Div 91 history'!C223</f>
        <v>0</v>
      </c>
      <c r="H223" s="258">
        <f>'Div 91 history'!D223</f>
        <v>0</v>
      </c>
      <c r="I223" s="258">
        <f>'Div 91 history'!E223</f>
        <v>0</v>
      </c>
      <c r="J223" s="258">
        <f>'Div 91 history'!F223</f>
        <v>0</v>
      </c>
      <c r="K223" s="258">
        <f>'Div 91 history'!G223</f>
        <v>0</v>
      </c>
      <c r="L223" s="256">
        <f t="shared" si="224"/>
        <v>0</v>
      </c>
      <c r="M223" s="256">
        <f t="shared" si="224"/>
        <v>0</v>
      </c>
      <c r="N223" s="256">
        <f t="shared" si="224"/>
        <v>0</v>
      </c>
      <c r="O223" s="256">
        <f t="shared" si="224"/>
        <v>0</v>
      </c>
      <c r="P223" s="256">
        <f t="shared" si="224"/>
        <v>0</v>
      </c>
      <c r="Q223" s="256">
        <f t="shared" si="224"/>
        <v>0</v>
      </c>
      <c r="R223" s="256">
        <f t="shared" si="224"/>
        <v>0</v>
      </c>
      <c r="S223" s="256">
        <f t="shared" si="224"/>
        <v>0</v>
      </c>
      <c r="T223" s="256">
        <f t="shared" si="224"/>
        <v>0</v>
      </c>
      <c r="U223" s="256">
        <f t="shared" si="224"/>
        <v>0</v>
      </c>
      <c r="V223" s="256">
        <f t="shared" si="225"/>
        <v>0</v>
      </c>
      <c r="W223" s="256">
        <f t="shared" si="225"/>
        <v>0</v>
      </c>
      <c r="X223" s="256">
        <f t="shared" si="225"/>
        <v>0</v>
      </c>
      <c r="Y223" s="256">
        <f t="shared" si="225"/>
        <v>0</v>
      </c>
      <c r="Z223" s="256">
        <f t="shared" si="225"/>
        <v>0</v>
      </c>
      <c r="AA223" s="256">
        <f t="shared" si="225"/>
        <v>0</v>
      </c>
      <c r="AB223" s="256">
        <f t="shared" si="225"/>
        <v>0</v>
      </c>
      <c r="AC223" s="256">
        <f t="shared" si="225"/>
        <v>0</v>
      </c>
      <c r="AD223" s="256">
        <f t="shared" si="225"/>
        <v>0</v>
      </c>
      <c r="AE223" s="256">
        <f t="shared" si="225"/>
        <v>0</v>
      </c>
      <c r="AF223" s="256">
        <f t="shared" si="225"/>
        <v>0</v>
      </c>
      <c r="AG223" s="87"/>
    </row>
    <row r="224" spans="1:38">
      <c r="A224" s="145" t="s">
        <v>1036</v>
      </c>
      <c r="B224" s="125" t="str">
        <f t="shared" si="222"/>
        <v>8700-04022</v>
      </c>
      <c r="C224" s="286" t="str">
        <f t="shared" si="223"/>
        <v>8700</v>
      </c>
      <c r="D224" s="256">
        <f>SUM($F224:K224)</f>
        <v>0</v>
      </c>
      <c r="E224" s="287">
        <f t="shared" si="226"/>
        <v>0</v>
      </c>
      <c r="F224" s="258">
        <f>'Div 91 history'!B224</f>
        <v>0</v>
      </c>
      <c r="G224" s="258">
        <f>'Div 91 history'!C224</f>
        <v>0</v>
      </c>
      <c r="H224" s="258">
        <f>'Div 91 history'!D224</f>
        <v>0</v>
      </c>
      <c r="I224" s="258">
        <f>'Div 91 history'!E224</f>
        <v>0</v>
      </c>
      <c r="J224" s="258">
        <f>'Div 91 history'!F224</f>
        <v>0</v>
      </c>
      <c r="K224" s="258">
        <f>'Div 91 history'!G224</f>
        <v>0</v>
      </c>
      <c r="L224" s="256">
        <f t="shared" si="224"/>
        <v>0</v>
      </c>
      <c r="M224" s="256">
        <f t="shared" si="224"/>
        <v>0</v>
      </c>
      <c r="N224" s="256">
        <f t="shared" si="224"/>
        <v>0</v>
      </c>
      <c r="O224" s="256">
        <f t="shared" si="224"/>
        <v>0</v>
      </c>
      <c r="P224" s="256">
        <f t="shared" si="224"/>
        <v>0</v>
      </c>
      <c r="Q224" s="256">
        <f t="shared" si="224"/>
        <v>0</v>
      </c>
      <c r="R224" s="256">
        <f t="shared" si="224"/>
        <v>0</v>
      </c>
      <c r="S224" s="256">
        <f t="shared" si="224"/>
        <v>0</v>
      </c>
      <c r="T224" s="256">
        <f t="shared" si="224"/>
        <v>0</v>
      </c>
      <c r="U224" s="256">
        <f t="shared" si="224"/>
        <v>0</v>
      </c>
      <c r="V224" s="256">
        <f t="shared" si="225"/>
        <v>0</v>
      </c>
      <c r="W224" s="256">
        <f t="shared" si="225"/>
        <v>0</v>
      </c>
      <c r="X224" s="256">
        <f t="shared" si="225"/>
        <v>0</v>
      </c>
      <c r="Y224" s="256">
        <f t="shared" si="225"/>
        <v>0</v>
      </c>
      <c r="Z224" s="256">
        <f t="shared" si="225"/>
        <v>0</v>
      </c>
      <c r="AA224" s="256">
        <f t="shared" si="225"/>
        <v>0</v>
      </c>
      <c r="AB224" s="256">
        <f t="shared" si="225"/>
        <v>0</v>
      </c>
      <c r="AC224" s="256">
        <f t="shared" si="225"/>
        <v>0</v>
      </c>
      <c r="AD224" s="256">
        <f t="shared" si="225"/>
        <v>0</v>
      </c>
      <c r="AE224" s="256">
        <f t="shared" si="225"/>
        <v>0</v>
      </c>
      <c r="AF224" s="256">
        <f t="shared" si="225"/>
        <v>0</v>
      </c>
      <c r="AG224" s="87"/>
    </row>
    <row r="225" spans="1:38">
      <c r="A225" s="145" t="s">
        <v>679</v>
      </c>
      <c r="B225" s="125" t="str">
        <f t="shared" si="222"/>
        <v>9110-04040</v>
      </c>
      <c r="C225" s="286" t="str">
        <f t="shared" si="223"/>
        <v>9110</v>
      </c>
      <c r="D225" s="256">
        <f>SUM($F225:K225)</f>
        <v>0</v>
      </c>
      <c r="E225" s="287">
        <f t="shared" si="226"/>
        <v>0</v>
      </c>
      <c r="F225" s="258">
        <f>'Div 91 history'!B225</f>
        <v>0</v>
      </c>
      <c r="G225" s="258">
        <f>'Div 91 history'!C225</f>
        <v>0</v>
      </c>
      <c r="H225" s="258">
        <f>'Div 91 history'!D225</f>
        <v>0</v>
      </c>
      <c r="I225" s="258">
        <f>'Div 91 history'!E225</f>
        <v>0</v>
      </c>
      <c r="J225" s="258">
        <f>'Div 91 history'!F225</f>
        <v>0</v>
      </c>
      <c r="K225" s="258">
        <f>'Div 91 history'!G225</f>
        <v>0</v>
      </c>
      <c r="L225" s="256">
        <f t="shared" si="224"/>
        <v>0</v>
      </c>
      <c r="M225" s="256">
        <f t="shared" si="224"/>
        <v>0</v>
      </c>
      <c r="N225" s="256">
        <f t="shared" si="224"/>
        <v>0</v>
      </c>
      <c r="O225" s="256">
        <f t="shared" si="224"/>
        <v>0</v>
      </c>
      <c r="P225" s="256">
        <f t="shared" si="224"/>
        <v>0</v>
      </c>
      <c r="Q225" s="256">
        <f t="shared" si="224"/>
        <v>0</v>
      </c>
      <c r="R225" s="256">
        <f t="shared" si="224"/>
        <v>0</v>
      </c>
      <c r="S225" s="256">
        <f t="shared" si="224"/>
        <v>0</v>
      </c>
      <c r="T225" s="256">
        <f t="shared" si="224"/>
        <v>0</v>
      </c>
      <c r="U225" s="256">
        <f t="shared" si="224"/>
        <v>0</v>
      </c>
      <c r="V225" s="256">
        <f t="shared" si="225"/>
        <v>0</v>
      </c>
      <c r="W225" s="256">
        <f t="shared" si="225"/>
        <v>0</v>
      </c>
      <c r="X225" s="256">
        <f t="shared" si="225"/>
        <v>0</v>
      </c>
      <c r="Y225" s="256">
        <f t="shared" si="225"/>
        <v>0</v>
      </c>
      <c r="Z225" s="256">
        <f t="shared" si="225"/>
        <v>0</v>
      </c>
      <c r="AA225" s="256">
        <f t="shared" si="225"/>
        <v>0</v>
      </c>
      <c r="AB225" s="256">
        <f t="shared" si="225"/>
        <v>0</v>
      </c>
      <c r="AC225" s="256">
        <f t="shared" si="225"/>
        <v>0</v>
      </c>
      <c r="AD225" s="256">
        <f t="shared" si="225"/>
        <v>0</v>
      </c>
      <c r="AE225" s="256">
        <f t="shared" si="225"/>
        <v>0</v>
      </c>
      <c r="AF225" s="256">
        <f t="shared" si="225"/>
        <v>0</v>
      </c>
      <c r="AG225" s="87"/>
    </row>
    <row r="226" spans="1:38">
      <c r="A226" s="145" t="s">
        <v>485</v>
      </c>
      <c r="B226" s="125" t="str">
        <f t="shared" si="222"/>
        <v>9120-04040</v>
      </c>
      <c r="C226" s="286" t="str">
        <f t="shared" si="223"/>
        <v>9120</v>
      </c>
      <c r="D226" s="256">
        <f>SUM($F226:K226)</f>
        <v>0</v>
      </c>
      <c r="E226" s="287">
        <f t="shared" si="226"/>
        <v>0</v>
      </c>
      <c r="F226" s="258">
        <f>'Div 91 history'!B226</f>
        <v>0</v>
      </c>
      <c r="G226" s="258">
        <f>'Div 91 history'!C226</f>
        <v>0</v>
      </c>
      <c r="H226" s="258">
        <f>'Div 91 history'!D226</f>
        <v>0</v>
      </c>
      <c r="I226" s="258">
        <f>'Div 91 history'!E226</f>
        <v>0</v>
      </c>
      <c r="J226" s="258">
        <f>'Div 91 history'!F226</f>
        <v>0</v>
      </c>
      <c r="K226" s="258">
        <f>'Div 91 history'!G226</f>
        <v>0</v>
      </c>
      <c r="L226" s="256">
        <f t="shared" si="224"/>
        <v>0</v>
      </c>
      <c r="M226" s="256">
        <f t="shared" si="224"/>
        <v>0</v>
      </c>
      <c r="N226" s="256">
        <f t="shared" si="224"/>
        <v>0</v>
      </c>
      <c r="O226" s="256">
        <f t="shared" si="224"/>
        <v>0</v>
      </c>
      <c r="P226" s="256">
        <f t="shared" si="224"/>
        <v>0</v>
      </c>
      <c r="Q226" s="256">
        <f t="shared" si="224"/>
        <v>0</v>
      </c>
      <c r="R226" s="256">
        <f t="shared" si="224"/>
        <v>0</v>
      </c>
      <c r="S226" s="256">
        <f t="shared" si="224"/>
        <v>0</v>
      </c>
      <c r="T226" s="256">
        <f t="shared" si="224"/>
        <v>0</v>
      </c>
      <c r="U226" s="256">
        <f t="shared" si="224"/>
        <v>0</v>
      </c>
      <c r="V226" s="256">
        <f t="shared" si="225"/>
        <v>0</v>
      </c>
      <c r="W226" s="256">
        <f t="shared" si="225"/>
        <v>0</v>
      </c>
      <c r="X226" s="256">
        <f t="shared" si="225"/>
        <v>0</v>
      </c>
      <c r="Y226" s="256">
        <f t="shared" si="225"/>
        <v>0</v>
      </c>
      <c r="Z226" s="256">
        <f t="shared" si="225"/>
        <v>0</v>
      </c>
      <c r="AA226" s="256">
        <f t="shared" si="225"/>
        <v>0</v>
      </c>
      <c r="AB226" s="256">
        <f t="shared" si="225"/>
        <v>0</v>
      </c>
      <c r="AC226" s="256">
        <f t="shared" si="225"/>
        <v>0</v>
      </c>
      <c r="AD226" s="256">
        <f t="shared" si="225"/>
        <v>0</v>
      </c>
      <c r="AE226" s="256">
        <f t="shared" si="225"/>
        <v>0</v>
      </c>
      <c r="AF226" s="256">
        <f t="shared" si="225"/>
        <v>0</v>
      </c>
      <c r="AG226" s="87"/>
    </row>
    <row r="227" spans="1:38">
      <c r="A227" s="145" t="s">
        <v>487</v>
      </c>
      <c r="B227" s="125" t="str">
        <f t="shared" si="222"/>
        <v>8700-04040</v>
      </c>
      <c r="C227" s="286" t="str">
        <f t="shared" si="223"/>
        <v>8700</v>
      </c>
      <c r="D227" s="256">
        <f>SUM($F227:K227)</f>
        <v>450</v>
      </c>
      <c r="E227" s="287">
        <f t="shared" si="226"/>
        <v>4.0922539543677304E-3</v>
      </c>
      <c r="F227" s="258">
        <f>'Div 91 history'!B227</f>
        <v>0</v>
      </c>
      <c r="G227" s="258">
        <f>'Div 91 history'!C227</f>
        <v>0</v>
      </c>
      <c r="H227" s="258">
        <f>'Div 91 history'!D227</f>
        <v>0</v>
      </c>
      <c r="I227" s="258">
        <f>'Div 91 history'!E227</f>
        <v>0</v>
      </c>
      <c r="J227" s="258">
        <f>'Div 91 history'!F227</f>
        <v>450</v>
      </c>
      <c r="K227" s="258">
        <f>'Div 91 history'!G227</f>
        <v>0</v>
      </c>
      <c r="L227" s="256">
        <f t="shared" si="224"/>
        <v>291.46194863130017</v>
      </c>
      <c r="M227" s="256">
        <f t="shared" si="224"/>
        <v>86.420710078812263</v>
      </c>
      <c r="N227" s="256">
        <f t="shared" si="224"/>
        <v>39.271560608327185</v>
      </c>
      <c r="O227" s="256">
        <f t="shared" si="224"/>
        <v>103.90281897187121</v>
      </c>
      <c r="P227" s="256">
        <f t="shared" si="224"/>
        <v>148.82921978450187</v>
      </c>
      <c r="Q227" s="256">
        <f t="shared" si="224"/>
        <v>37.083514264005842</v>
      </c>
      <c r="R227" s="256">
        <f t="shared" si="224"/>
        <v>15.948945949055073</v>
      </c>
      <c r="S227" s="256">
        <f t="shared" si="224"/>
        <v>30.053390273257982</v>
      </c>
      <c r="T227" s="256">
        <f t="shared" si="224"/>
        <v>11.673399940071212</v>
      </c>
      <c r="U227" s="256">
        <f t="shared" si="224"/>
        <v>214.47212424810516</v>
      </c>
      <c r="V227" s="256">
        <f t="shared" si="225"/>
        <v>169.67814877343775</v>
      </c>
      <c r="W227" s="256">
        <f t="shared" si="225"/>
        <v>8.1739908160727346</v>
      </c>
      <c r="X227" s="256">
        <f t="shared" si="225"/>
        <v>291.46194863130017</v>
      </c>
      <c r="Y227" s="256">
        <f t="shared" si="225"/>
        <v>86.420710078812263</v>
      </c>
      <c r="Z227" s="256">
        <f t="shared" si="225"/>
        <v>39.271560608327185</v>
      </c>
      <c r="AA227" s="256">
        <f t="shared" si="225"/>
        <v>103.90281897187121</v>
      </c>
      <c r="AB227" s="256">
        <f t="shared" si="225"/>
        <v>148.82921978450187</v>
      </c>
      <c r="AC227" s="256">
        <f t="shared" si="225"/>
        <v>37.083514264005842</v>
      </c>
      <c r="AD227" s="256">
        <f t="shared" si="225"/>
        <v>15.948945949055073</v>
      </c>
      <c r="AE227" s="256">
        <f t="shared" si="225"/>
        <v>30.053390273257982</v>
      </c>
      <c r="AF227" s="256">
        <f t="shared" si="225"/>
        <v>11.673399940071212</v>
      </c>
      <c r="AG227" s="87"/>
    </row>
    <row r="228" spans="1:38">
      <c r="A228" s="145" t="s">
        <v>492</v>
      </c>
      <c r="B228" s="125" t="str">
        <f t="shared" si="222"/>
        <v>9110-04044</v>
      </c>
      <c r="C228" s="286" t="str">
        <f t="shared" si="223"/>
        <v>9110</v>
      </c>
      <c r="D228" s="256">
        <f>SUM($F228:K228)</f>
        <v>1747.5</v>
      </c>
      <c r="E228" s="287">
        <f t="shared" si="226"/>
        <v>1.5891586189461356E-2</v>
      </c>
      <c r="F228" s="258">
        <f>'Div 91 history'!B228</f>
        <v>0</v>
      </c>
      <c r="G228" s="258">
        <f>'Div 91 history'!C228</f>
        <v>1747.5</v>
      </c>
      <c r="H228" s="258">
        <f>'Div 91 history'!D228</f>
        <v>0</v>
      </c>
      <c r="I228" s="258">
        <f>'Div 91 history'!E228</f>
        <v>0</v>
      </c>
      <c r="J228" s="258">
        <f>'Div 91 history'!F228</f>
        <v>0</v>
      </c>
      <c r="K228" s="258">
        <f>'Div 91 history'!G228</f>
        <v>0</v>
      </c>
      <c r="L228" s="256">
        <f t="shared" si="224"/>
        <v>1131.8439005182158</v>
      </c>
      <c r="M228" s="256">
        <f t="shared" si="224"/>
        <v>335.60042413938766</v>
      </c>
      <c r="N228" s="256">
        <f t="shared" si="224"/>
        <v>152.50456036233726</v>
      </c>
      <c r="O228" s="256">
        <f t="shared" si="224"/>
        <v>403.48928034076658</v>
      </c>
      <c r="P228" s="256">
        <f t="shared" si="224"/>
        <v>577.95347016314906</v>
      </c>
      <c r="Q228" s="256">
        <f t="shared" si="224"/>
        <v>144.00764705855605</v>
      </c>
      <c r="R228" s="256">
        <f t="shared" si="224"/>
        <v>61.935073435497216</v>
      </c>
      <c r="S228" s="256">
        <f t="shared" si="224"/>
        <v>116.70733222781851</v>
      </c>
      <c r="T228" s="256">
        <f t="shared" si="224"/>
        <v>45.331703100609886</v>
      </c>
      <c r="U228" s="256">
        <f t="shared" si="224"/>
        <v>832.86674916347511</v>
      </c>
      <c r="V228" s="256">
        <f t="shared" si="225"/>
        <v>658.91681107018348</v>
      </c>
      <c r="W228" s="256">
        <f t="shared" si="225"/>
        <v>31.742331002415792</v>
      </c>
      <c r="X228" s="256">
        <f t="shared" si="225"/>
        <v>1131.8439005182158</v>
      </c>
      <c r="Y228" s="256">
        <f t="shared" si="225"/>
        <v>335.60042413938766</v>
      </c>
      <c r="Z228" s="256">
        <f t="shared" si="225"/>
        <v>152.50456036233726</v>
      </c>
      <c r="AA228" s="256">
        <f t="shared" si="225"/>
        <v>403.48928034076658</v>
      </c>
      <c r="AB228" s="256">
        <f t="shared" si="225"/>
        <v>577.95347016314906</v>
      </c>
      <c r="AC228" s="256">
        <f t="shared" si="225"/>
        <v>144.00764705855605</v>
      </c>
      <c r="AD228" s="256">
        <f t="shared" si="225"/>
        <v>61.935073435497216</v>
      </c>
      <c r="AE228" s="256">
        <f t="shared" si="225"/>
        <v>116.70733222781851</v>
      </c>
      <c r="AF228" s="256">
        <f t="shared" si="225"/>
        <v>45.331703100609886</v>
      </c>
      <c r="AG228" s="87"/>
    </row>
    <row r="229" spans="1:38">
      <c r="A229" s="145" t="s">
        <v>489</v>
      </c>
      <c r="B229" s="125" t="str">
        <f t="shared" si="222"/>
        <v>9130-04044</v>
      </c>
      <c r="C229" s="286" t="str">
        <f t="shared" si="223"/>
        <v>9130</v>
      </c>
      <c r="D229" s="256">
        <f>SUM($F229:K229)</f>
        <v>0</v>
      </c>
      <c r="E229" s="287">
        <f t="shared" si="226"/>
        <v>0</v>
      </c>
      <c r="F229" s="258">
        <f>'Div 91 history'!B229</f>
        <v>0</v>
      </c>
      <c r="G229" s="258">
        <f>'Div 91 history'!C229</f>
        <v>0</v>
      </c>
      <c r="H229" s="258">
        <f>'Div 91 history'!D229</f>
        <v>0</v>
      </c>
      <c r="I229" s="258">
        <f>'Div 91 history'!E229</f>
        <v>0</v>
      </c>
      <c r="J229" s="258">
        <f>'Div 91 history'!F229</f>
        <v>0</v>
      </c>
      <c r="K229" s="258">
        <f>'Div 91 history'!G229</f>
        <v>0</v>
      </c>
      <c r="L229" s="256">
        <f t="shared" si="224"/>
        <v>0</v>
      </c>
      <c r="M229" s="256">
        <f t="shared" si="224"/>
        <v>0</v>
      </c>
      <c r="N229" s="256">
        <f t="shared" si="224"/>
        <v>0</v>
      </c>
      <c r="O229" s="256">
        <f t="shared" si="224"/>
        <v>0</v>
      </c>
      <c r="P229" s="256">
        <f t="shared" si="224"/>
        <v>0</v>
      </c>
      <c r="Q229" s="256">
        <f t="shared" si="224"/>
        <v>0</v>
      </c>
      <c r="R229" s="256">
        <f t="shared" si="224"/>
        <v>0</v>
      </c>
      <c r="S229" s="256">
        <f t="shared" si="224"/>
        <v>0</v>
      </c>
      <c r="T229" s="256">
        <f t="shared" si="224"/>
        <v>0</v>
      </c>
      <c r="U229" s="256">
        <f t="shared" si="224"/>
        <v>0</v>
      </c>
      <c r="V229" s="256">
        <f t="shared" si="225"/>
        <v>0</v>
      </c>
      <c r="W229" s="256">
        <f t="shared" si="225"/>
        <v>0</v>
      </c>
      <c r="X229" s="256">
        <f t="shared" si="225"/>
        <v>0</v>
      </c>
      <c r="Y229" s="256">
        <f t="shared" si="225"/>
        <v>0</v>
      </c>
      <c r="Z229" s="256">
        <f t="shared" si="225"/>
        <v>0</v>
      </c>
      <c r="AA229" s="256">
        <f t="shared" si="225"/>
        <v>0</v>
      </c>
      <c r="AB229" s="256">
        <f t="shared" si="225"/>
        <v>0</v>
      </c>
      <c r="AC229" s="256">
        <f t="shared" si="225"/>
        <v>0</v>
      </c>
      <c r="AD229" s="256">
        <f t="shared" si="225"/>
        <v>0</v>
      </c>
      <c r="AE229" s="256">
        <f t="shared" si="225"/>
        <v>0</v>
      </c>
      <c r="AF229" s="256">
        <f t="shared" si="225"/>
        <v>0</v>
      </c>
      <c r="AG229" s="87"/>
    </row>
    <row r="230" spans="1:38">
      <c r="A230" s="145" t="s">
        <v>1096</v>
      </c>
      <c r="B230" s="125" t="str">
        <f t="shared" si="222"/>
        <v>9030-04046</v>
      </c>
      <c r="C230" s="286" t="str">
        <f t="shared" si="223"/>
        <v>9030</v>
      </c>
      <c r="D230" s="256">
        <f>SUM($F230:K230)</f>
        <v>0</v>
      </c>
      <c r="E230" s="287">
        <f t="shared" si="226"/>
        <v>0</v>
      </c>
      <c r="F230" s="258">
        <f>'Div 91 history'!B230</f>
        <v>0</v>
      </c>
      <c r="G230" s="258">
        <f>'Div 91 history'!C230</f>
        <v>0</v>
      </c>
      <c r="H230" s="258">
        <f>'Div 91 history'!D230</f>
        <v>0</v>
      </c>
      <c r="I230" s="258">
        <f>'Div 91 history'!E230</f>
        <v>0</v>
      </c>
      <c r="J230" s="258">
        <f>'Div 91 history'!F230</f>
        <v>0</v>
      </c>
      <c r="K230" s="258">
        <f>'Div 91 history'!G230</f>
        <v>0</v>
      </c>
      <c r="L230" s="256">
        <f t="shared" si="224"/>
        <v>0</v>
      </c>
      <c r="M230" s="256">
        <f t="shared" si="224"/>
        <v>0</v>
      </c>
      <c r="N230" s="256">
        <f t="shared" si="224"/>
        <v>0</v>
      </c>
      <c r="O230" s="256">
        <f t="shared" si="224"/>
        <v>0</v>
      </c>
      <c r="P230" s="256">
        <f t="shared" si="224"/>
        <v>0</v>
      </c>
      <c r="Q230" s="256">
        <f t="shared" si="224"/>
        <v>0</v>
      </c>
      <c r="R230" s="256">
        <f t="shared" si="224"/>
        <v>0</v>
      </c>
      <c r="S230" s="256">
        <f t="shared" si="224"/>
        <v>0</v>
      </c>
      <c r="T230" s="256">
        <f t="shared" si="224"/>
        <v>0</v>
      </c>
      <c r="U230" s="256">
        <f t="shared" si="224"/>
        <v>0</v>
      </c>
      <c r="V230" s="256">
        <f t="shared" si="225"/>
        <v>0</v>
      </c>
      <c r="W230" s="256">
        <f t="shared" si="225"/>
        <v>0</v>
      </c>
      <c r="X230" s="256">
        <f t="shared" si="225"/>
        <v>0</v>
      </c>
      <c r="Y230" s="256">
        <f t="shared" si="225"/>
        <v>0</v>
      </c>
      <c r="Z230" s="256">
        <f t="shared" si="225"/>
        <v>0</v>
      </c>
      <c r="AA230" s="256">
        <f t="shared" si="225"/>
        <v>0</v>
      </c>
      <c r="AB230" s="256">
        <f t="shared" si="225"/>
        <v>0</v>
      </c>
      <c r="AC230" s="256">
        <f t="shared" si="225"/>
        <v>0</v>
      </c>
      <c r="AD230" s="256">
        <f t="shared" si="225"/>
        <v>0</v>
      </c>
      <c r="AE230" s="256">
        <f t="shared" si="225"/>
        <v>0</v>
      </c>
      <c r="AF230" s="256">
        <f t="shared" si="225"/>
        <v>0</v>
      </c>
      <c r="AG230" s="87"/>
    </row>
    <row r="231" spans="1:38">
      <c r="A231" s="145" t="s">
        <v>491</v>
      </c>
      <c r="B231" s="125" t="str">
        <f t="shared" si="222"/>
        <v>9100-04046</v>
      </c>
      <c r="C231" s="286" t="str">
        <f t="shared" si="223"/>
        <v>9100</v>
      </c>
      <c r="D231" s="256">
        <f>SUM($F231:K231)</f>
        <v>199.21</v>
      </c>
      <c r="E231" s="287">
        <f t="shared" si="226"/>
        <v>1.8115953561102125E-3</v>
      </c>
      <c r="F231" s="258">
        <f>'Div 91 history'!B231</f>
        <v>60.36</v>
      </c>
      <c r="G231" s="258">
        <f>'Div 91 history'!C231</f>
        <v>25.3</v>
      </c>
      <c r="H231" s="258">
        <f>'Div 91 history'!D231</f>
        <v>2.4699999999999998</v>
      </c>
      <c r="I231" s="258">
        <f>'Div 91 history'!E231</f>
        <v>53.07</v>
      </c>
      <c r="J231" s="258">
        <f>'Div 91 history'!F231</f>
        <v>27.77</v>
      </c>
      <c r="K231" s="258">
        <f>'Div 91 history'!G231</f>
        <v>30.24</v>
      </c>
      <c r="L231" s="256">
        <f t="shared" si="224"/>
        <v>129.02696619298069</v>
      </c>
      <c r="M231" s="256">
        <f t="shared" si="224"/>
        <v>38.257488121778209</v>
      </c>
      <c r="N231" s="256">
        <f t="shared" si="224"/>
        <v>17.385083530633022</v>
      </c>
      <c r="O231" s="256">
        <f t="shared" si="224"/>
        <v>45.996623483081038</v>
      </c>
      <c r="P231" s="256">
        <f t="shared" si="224"/>
        <v>65.885041940601383</v>
      </c>
      <c r="Q231" s="256">
        <f t="shared" si="224"/>
        <v>16.416459725628012</v>
      </c>
      <c r="R231" s="256">
        <f t="shared" si="224"/>
        <v>7.0604211611361363</v>
      </c>
      <c r="S231" s="256">
        <f t="shared" si="224"/>
        <v>13.304301947412718</v>
      </c>
      <c r="T231" s="256">
        <f t="shared" si="224"/>
        <v>5.1676844490257476</v>
      </c>
      <c r="U231" s="256">
        <f t="shared" si="224"/>
        <v>94.944426381033409</v>
      </c>
      <c r="V231" s="256">
        <f t="shared" si="225"/>
        <v>75.114631149236757</v>
      </c>
      <c r="W231" s="256">
        <f t="shared" si="225"/>
        <v>3.6185349121552215</v>
      </c>
      <c r="X231" s="256">
        <f t="shared" si="225"/>
        <v>129.02696619298069</v>
      </c>
      <c r="Y231" s="256">
        <f t="shared" si="225"/>
        <v>38.257488121778209</v>
      </c>
      <c r="Z231" s="256">
        <f t="shared" si="225"/>
        <v>17.385083530633022</v>
      </c>
      <c r="AA231" s="256">
        <f t="shared" si="225"/>
        <v>45.996623483081038</v>
      </c>
      <c r="AB231" s="256">
        <f t="shared" si="225"/>
        <v>65.885041940601383</v>
      </c>
      <c r="AC231" s="256">
        <f t="shared" si="225"/>
        <v>16.416459725628012</v>
      </c>
      <c r="AD231" s="256">
        <f t="shared" si="225"/>
        <v>7.0604211611361363</v>
      </c>
      <c r="AE231" s="256">
        <f t="shared" si="225"/>
        <v>13.304301947412718</v>
      </c>
      <c r="AF231" s="256">
        <f t="shared" si="225"/>
        <v>5.1676844490257476</v>
      </c>
      <c r="AG231" s="87"/>
    </row>
    <row r="232" spans="1:38">
      <c r="A232" s="145" t="s">
        <v>493</v>
      </c>
      <c r="B232" s="125" t="str">
        <f t="shared" si="222"/>
        <v>9110-04046</v>
      </c>
      <c r="C232" s="286" t="str">
        <f t="shared" si="223"/>
        <v>9110</v>
      </c>
      <c r="D232" s="256">
        <f>SUM($F232:K232)</f>
        <v>3197.0699999999997</v>
      </c>
      <c r="E232" s="287">
        <f t="shared" si="226"/>
        <v>2.9073827444200978E-2</v>
      </c>
      <c r="F232" s="258">
        <f>'Div 91 history'!B232</f>
        <v>0</v>
      </c>
      <c r="G232" s="258">
        <f>'Div 91 history'!C232</f>
        <v>1747.5</v>
      </c>
      <c r="H232" s="258">
        <f>'Div 91 history'!D232</f>
        <v>0</v>
      </c>
      <c r="I232" s="258">
        <f>'Div 91 history'!E232</f>
        <v>0</v>
      </c>
      <c r="J232" s="258">
        <f>'Div 91 history'!F232</f>
        <v>0</v>
      </c>
      <c r="K232" s="258">
        <f>'Div 91 history'!G232</f>
        <v>1449.57</v>
      </c>
      <c r="L232" s="256">
        <f t="shared" si="224"/>
        <v>2070.7205602459353</v>
      </c>
      <c r="M232" s="256">
        <f t="shared" si="224"/>
        <v>613.98457682592959</v>
      </c>
      <c r="N232" s="256">
        <f t="shared" si="224"/>
        <v>279.00872949792131</v>
      </c>
      <c r="O232" s="256">
        <f t="shared" si="224"/>
        <v>738.18796766755622</v>
      </c>
      <c r="P232" s="256">
        <f t="shared" si="224"/>
        <v>1057.3720748809721</v>
      </c>
      <c r="Q232" s="256">
        <f t="shared" si="224"/>
        <v>263.46353544005592</v>
      </c>
      <c r="R232" s="256">
        <f t="shared" si="224"/>
        <v>113.31088138965669</v>
      </c>
      <c r="S232" s="256">
        <f t="shared" si="224"/>
        <v>213.51731653538866</v>
      </c>
      <c r="T232" s="256">
        <f t="shared" si="224"/>
        <v>82.934837214229944</v>
      </c>
      <c r="U232" s="256">
        <f t="shared" si="224"/>
        <v>1523.738653933088</v>
      </c>
      <c r="V232" s="256">
        <f t="shared" si="225"/>
        <v>1205.495375775766</v>
      </c>
      <c r="W232" s="256">
        <f t="shared" si="225"/>
        <v>58.072935151870354</v>
      </c>
      <c r="X232" s="256">
        <f t="shared" si="225"/>
        <v>2070.7205602459353</v>
      </c>
      <c r="Y232" s="256">
        <f t="shared" si="225"/>
        <v>613.98457682592959</v>
      </c>
      <c r="Z232" s="256">
        <f t="shared" si="225"/>
        <v>279.00872949792131</v>
      </c>
      <c r="AA232" s="256">
        <f t="shared" si="225"/>
        <v>738.18796766755622</v>
      </c>
      <c r="AB232" s="256">
        <f t="shared" si="225"/>
        <v>1057.3720748809721</v>
      </c>
      <c r="AC232" s="256">
        <f t="shared" si="225"/>
        <v>263.46353544005592</v>
      </c>
      <c r="AD232" s="256">
        <f t="shared" si="225"/>
        <v>113.31088138965669</v>
      </c>
      <c r="AE232" s="256">
        <f t="shared" si="225"/>
        <v>213.51731653538866</v>
      </c>
      <c r="AF232" s="256">
        <f t="shared" si="225"/>
        <v>82.934837214229944</v>
      </c>
      <c r="AG232" s="87"/>
    </row>
    <row r="233" spans="1:38">
      <c r="A233" s="145" t="s">
        <v>495</v>
      </c>
      <c r="B233" s="125" t="str">
        <f t="shared" si="222"/>
        <v>9120-04046</v>
      </c>
      <c r="C233" s="286" t="str">
        <f t="shared" si="223"/>
        <v>9120</v>
      </c>
      <c r="D233" s="256">
        <f>SUM($F233:K233)</f>
        <v>0</v>
      </c>
      <c r="E233" s="287">
        <f t="shared" si="226"/>
        <v>0</v>
      </c>
      <c r="F233" s="258">
        <f>'Div 91 history'!B233</f>
        <v>0</v>
      </c>
      <c r="G233" s="258">
        <f>'Div 91 history'!C233</f>
        <v>0</v>
      </c>
      <c r="H233" s="258">
        <f>'Div 91 history'!D233</f>
        <v>0</v>
      </c>
      <c r="I233" s="258">
        <f>'Div 91 history'!E233</f>
        <v>0</v>
      </c>
      <c r="J233" s="258">
        <f>'Div 91 history'!F233</f>
        <v>0</v>
      </c>
      <c r="K233" s="258">
        <f>'Div 91 history'!G233</f>
        <v>0</v>
      </c>
      <c r="L233" s="256">
        <f t="shared" ref="L233:T234" si="227">$E233*L$235</f>
        <v>0</v>
      </c>
      <c r="M233" s="256">
        <f t="shared" si="227"/>
        <v>0</v>
      </c>
      <c r="N233" s="256">
        <f t="shared" si="227"/>
        <v>0</v>
      </c>
      <c r="O233" s="256">
        <f t="shared" si="227"/>
        <v>0</v>
      </c>
      <c r="P233" s="256">
        <f t="shared" si="227"/>
        <v>0</v>
      </c>
      <c r="Q233" s="256">
        <f t="shared" si="227"/>
        <v>0</v>
      </c>
      <c r="R233" s="256">
        <f t="shared" si="227"/>
        <v>0</v>
      </c>
      <c r="S233" s="256">
        <f t="shared" si="227"/>
        <v>0</v>
      </c>
      <c r="T233" s="256">
        <f t="shared" si="227"/>
        <v>0</v>
      </c>
      <c r="U233" s="256">
        <f t="shared" ref="U233:AF234" si="228">$E233*U$235</f>
        <v>0</v>
      </c>
      <c r="V233" s="256">
        <f t="shared" si="228"/>
        <v>0</v>
      </c>
      <c r="W233" s="256">
        <f t="shared" si="228"/>
        <v>0</v>
      </c>
      <c r="X233" s="256">
        <f t="shared" si="228"/>
        <v>0</v>
      </c>
      <c r="Y233" s="256">
        <f t="shared" si="228"/>
        <v>0</v>
      </c>
      <c r="Z233" s="256">
        <f t="shared" si="228"/>
        <v>0</v>
      </c>
      <c r="AA233" s="256">
        <f t="shared" si="228"/>
        <v>0</v>
      </c>
      <c r="AB233" s="256">
        <f t="shared" si="228"/>
        <v>0</v>
      </c>
      <c r="AC233" s="256">
        <f t="shared" si="228"/>
        <v>0</v>
      </c>
      <c r="AD233" s="256">
        <f t="shared" si="228"/>
        <v>0</v>
      </c>
      <c r="AE233" s="256">
        <f t="shared" si="228"/>
        <v>0</v>
      </c>
      <c r="AF233" s="256">
        <f t="shared" si="228"/>
        <v>0</v>
      </c>
      <c r="AG233" s="87"/>
    </row>
    <row r="234" spans="1:38">
      <c r="A234" s="145" t="s">
        <v>1097</v>
      </c>
      <c r="B234" s="125" t="str">
        <f t="shared" si="222"/>
        <v>9130-04046</v>
      </c>
      <c r="C234" s="286" t="str">
        <f t="shared" si="223"/>
        <v>9130</v>
      </c>
      <c r="D234" s="256">
        <f>SUM($F234:K234)</f>
        <v>0</v>
      </c>
      <c r="E234" s="287">
        <f t="shared" si="226"/>
        <v>0</v>
      </c>
      <c r="F234" s="258">
        <f>'Div 91 history'!B234</f>
        <v>0</v>
      </c>
      <c r="G234" s="258">
        <f>'Div 91 history'!C234</f>
        <v>0</v>
      </c>
      <c r="H234" s="258">
        <f>'Div 91 history'!D234</f>
        <v>0</v>
      </c>
      <c r="I234" s="258">
        <f>'Div 91 history'!E234</f>
        <v>0</v>
      </c>
      <c r="J234" s="258">
        <f>'Div 91 history'!F234</f>
        <v>0</v>
      </c>
      <c r="K234" s="258">
        <f>'Div 91 history'!G234</f>
        <v>0</v>
      </c>
      <c r="L234" s="256">
        <f t="shared" si="227"/>
        <v>0</v>
      </c>
      <c r="M234" s="256">
        <f t="shared" si="227"/>
        <v>0</v>
      </c>
      <c r="N234" s="256">
        <f t="shared" si="227"/>
        <v>0</v>
      </c>
      <c r="O234" s="256">
        <f t="shared" si="227"/>
        <v>0</v>
      </c>
      <c r="P234" s="256">
        <f t="shared" si="227"/>
        <v>0</v>
      </c>
      <c r="Q234" s="256">
        <f t="shared" si="227"/>
        <v>0</v>
      </c>
      <c r="R234" s="256">
        <f t="shared" si="227"/>
        <v>0</v>
      </c>
      <c r="S234" s="256">
        <f t="shared" si="227"/>
        <v>0</v>
      </c>
      <c r="T234" s="256">
        <f t="shared" si="227"/>
        <v>0</v>
      </c>
      <c r="U234" s="256">
        <f t="shared" si="228"/>
        <v>0</v>
      </c>
      <c r="V234" s="256">
        <f t="shared" si="228"/>
        <v>0</v>
      </c>
      <c r="W234" s="256">
        <f t="shared" si="228"/>
        <v>0</v>
      </c>
      <c r="X234" s="256">
        <f t="shared" si="228"/>
        <v>0</v>
      </c>
      <c r="Y234" s="256">
        <f t="shared" si="228"/>
        <v>0</v>
      </c>
      <c r="Z234" s="256">
        <f t="shared" si="228"/>
        <v>0</v>
      </c>
      <c r="AA234" s="256">
        <f t="shared" si="228"/>
        <v>0</v>
      </c>
      <c r="AB234" s="256">
        <f t="shared" si="228"/>
        <v>0</v>
      </c>
      <c r="AC234" s="256">
        <f t="shared" si="228"/>
        <v>0</v>
      </c>
      <c r="AD234" s="256">
        <f t="shared" si="228"/>
        <v>0</v>
      </c>
      <c r="AE234" s="256">
        <f t="shared" si="228"/>
        <v>0</v>
      </c>
      <c r="AF234" s="256">
        <f t="shared" si="228"/>
        <v>0</v>
      </c>
      <c r="AG234" s="87"/>
    </row>
    <row r="235" spans="1:38">
      <c r="A235" s="133" t="s">
        <v>24</v>
      </c>
      <c r="B235" s="171"/>
      <c r="C235" s="126"/>
      <c r="D235" s="259">
        <f>SUM(D217:D234)</f>
        <v>109963.85</v>
      </c>
      <c r="E235" s="260">
        <f>SUM(E217:E234)</f>
        <v>0.99999999999999989</v>
      </c>
      <c r="F235" s="259">
        <f>SUM(F217:F234)</f>
        <v>3897.35</v>
      </c>
      <c r="G235" s="259">
        <f t="shared" ref="G235:K235" si="229">SUM(G217:G234)</f>
        <v>7343.97</v>
      </c>
      <c r="H235" s="259">
        <f t="shared" si="229"/>
        <v>2852.56</v>
      </c>
      <c r="I235" s="259">
        <f t="shared" si="229"/>
        <v>52409.29</v>
      </c>
      <c r="J235" s="259">
        <f t="shared" si="229"/>
        <v>41463.249999999993</v>
      </c>
      <c r="K235" s="259">
        <f t="shared" si="229"/>
        <v>1997.4299999999998</v>
      </c>
      <c r="L235" s="276">
        <f>'FY21 OM Budget'!U106</f>
        <v>71222.84</v>
      </c>
      <c r="M235" s="276">
        <f>'FY21 OM Budget'!V106</f>
        <v>21118.120000000003</v>
      </c>
      <c r="N235" s="276">
        <f>'FY21 OM Budget'!W106</f>
        <v>9596.56</v>
      </c>
      <c r="O235" s="276">
        <f>'FY21 OM Budget'!X106</f>
        <v>25390.120000000003</v>
      </c>
      <c r="P235" s="276">
        <f>'FY21 OM Budget'!Y106</f>
        <v>36368.519999999997</v>
      </c>
      <c r="Q235" s="276">
        <f>'FY21 OM Budget'!Z106</f>
        <v>9061.8799999999992</v>
      </c>
      <c r="R235" s="263">
        <f t="shared" ref="R235:AD235" si="230">F235*(1+R$4)</f>
        <v>3897.35</v>
      </c>
      <c r="S235" s="263">
        <f t="shared" si="230"/>
        <v>7343.97</v>
      </c>
      <c r="T235" s="263">
        <f t="shared" si="230"/>
        <v>2852.56</v>
      </c>
      <c r="U235" s="263">
        <f t="shared" si="230"/>
        <v>52409.29</v>
      </c>
      <c r="V235" s="263">
        <f t="shared" si="230"/>
        <v>41463.249999999993</v>
      </c>
      <c r="W235" s="263">
        <f t="shared" si="230"/>
        <v>1997.4299999999998</v>
      </c>
      <c r="X235" s="263">
        <f t="shared" si="230"/>
        <v>71222.84</v>
      </c>
      <c r="Y235" s="263">
        <f t="shared" si="230"/>
        <v>21118.120000000003</v>
      </c>
      <c r="Z235" s="263">
        <f t="shared" si="230"/>
        <v>9596.56</v>
      </c>
      <c r="AA235" s="263">
        <f t="shared" si="230"/>
        <v>25390.120000000003</v>
      </c>
      <c r="AB235" s="263">
        <f t="shared" si="230"/>
        <v>36368.519999999997</v>
      </c>
      <c r="AC235" s="263">
        <f t="shared" si="230"/>
        <v>9061.8799999999992</v>
      </c>
      <c r="AD235" s="263">
        <f t="shared" si="230"/>
        <v>3897.35</v>
      </c>
      <c r="AE235" s="263">
        <f t="shared" ref="AE235" si="231">S235*(1+AE$4)</f>
        <v>7343.97</v>
      </c>
      <c r="AF235" s="263">
        <f t="shared" ref="AF235" si="232">T235*(1+AF$4)</f>
        <v>2852.56</v>
      </c>
      <c r="AG235" s="87"/>
      <c r="AH235" s="264">
        <f>SUM(F235:Q235)</f>
        <v>282721.88999999996</v>
      </c>
      <c r="AI235" s="264">
        <f>SUM(U235:AF235)</f>
        <v>282721.8899999999</v>
      </c>
      <c r="AK235" s="264">
        <f>AH235*$AK$7</f>
        <v>142548.37730257545</v>
      </c>
      <c r="AL235" s="264">
        <f>AI235*$AL$7</f>
        <v>142548.37693799997</v>
      </c>
    </row>
    <row r="236" spans="1:38">
      <c r="B236" s="171"/>
      <c r="C236" s="126"/>
      <c r="D236" s="256">
        <f>D235-SUM(F235:K235)</f>
        <v>0</v>
      </c>
      <c r="F236" s="256">
        <f>F235-'Div 91 history'!B235</f>
        <v>0</v>
      </c>
      <c r="G236" s="256">
        <f>G235-'Div 91 history'!C235</f>
        <v>0</v>
      </c>
      <c r="H236" s="256">
        <f>H235-'Div 91 history'!D235</f>
        <v>0</v>
      </c>
      <c r="I236" s="256">
        <f>I235-'Div 91 history'!E235</f>
        <v>0</v>
      </c>
      <c r="J236" s="256">
        <f>J235-'Div 91 history'!F235</f>
        <v>0</v>
      </c>
      <c r="K236" s="256">
        <f>K235-'Div 91 history'!G235</f>
        <v>0</v>
      </c>
      <c r="L236" s="256">
        <f t="shared" ref="L236:U236" si="233">L235-SUM(L217:L234)</f>
        <v>0</v>
      </c>
      <c r="M236" s="256">
        <f t="shared" ref="M236" si="234">M235-SUM(M217:M234)</f>
        <v>0</v>
      </c>
      <c r="N236" s="256">
        <f t="shared" ref="N236" si="235">N235-SUM(N217:N234)</f>
        <v>0</v>
      </c>
      <c r="O236" s="256">
        <f t="shared" ref="O236" si="236">O235-SUM(O217:O234)</f>
        <v>0</v>
      </c>
      <c r="P236" s="256">
        <f t="shared" ref="P236" si="237">P235-SUM(P217:P234)</f>
        <v>0</v>
      </c>
      <c r="Q236" s="256">
        <f t="shared" ref="Q236" si="238">Q235-SUM(Q217:Q234)</f>
        <v>0</v>
      </c>
      <c r="R236" s="256">
        <f t="shared" ref="R236" si="239">R235-SUM(R217:R234)</f>
        <v>0</v>
      </c>
      <c r="S236" s="256">
        <f t="shared" ref="S236" si="240">S235-SUM(S217:S234)</f>
        <v>0</v>
      </c>
      <c r="T236" s="256">
        <f t="shared" ref="T236" si="241">T235-SUM(T217:T234)</f>
        <v>0</v>
      </c>
      <c r="U236" s="256">
        <f t="shared" si="233"/>
        <v>0</v>
      </c>
      <c r="V236" s="256">
        <f t="shared" ref="V236" si="242">V235-SUM(V217:V234)</f>
        <v>0</v>
      </c>
      <c r="W236" s="256">
        <f t="shared" ref="W236" si="243">W235-SUM(W217:W234)</f>
        <v>0</v>
      </c>
      <c r="X236" s="256">
        <f t="shared" ref="X236" si="244">X235-SUM(X217:X234)</f>
        <v>0</v>
      </c>
      <c r="Y236" s="256">
        <f t="shared" ref="Y236" si="245">Y235-SUM(Y217:Y234)</f>
        <v>0</v>
      </c>
      <c r="Z236" s="256">
        <f t="shared" ref="Z236" si="246">Z235-SUM(Z217:Z234)</f>
        <v>0</v>
      </c>
      <c r="AA236" s="256">
        <f t="shared" ref="AA236" si="247">AA235-SUM(AA217:AA234)</f>
        <v>0</v>
      </c>
      <c r="AB236" s="256">
        <f t="shared" ref="AB236" si="248">AB235-SUM(AB217:AB234)</f>
        <v>0</v>
      </c>
      <c r="AC236" s="256">
        <f t="shared" ref="AC236" si="249">AC235-SUM(AC217:AC234)</f>
        <v>0</v>
      </c>
      <c r="AD236" s="256">
        <f t="shared" ref="AD236" si="250">AD235-SUM(AD217:AD234)</f>
        <v>0</v>
      </c>
      <c r="AE236" s="256">
        <f t="shared" ref="AE236" si="251">AE235-SUM(AE217:AE234)</f>
        <v>0</v>
      </c>
      <c r="AF236" s="256">
        <f t="shared" ref="AF236" si="252">AF235-SUM(AF217:AF234)</f>
        <v>0</v>
      </c>
      <c r="AG236" s="87"/>
    </row>
    <row r="237" spans="1:38">
      <c r="A237" s="188" t="s">
        <v>805</v>
      </c>
      <c r="B237" s="125" t="str">
        <f>RIGHT(A237,10)</f>
        <v>9210-04146</v>
      </c>
      <c r="C237" s="286" t="str">
        <f>LEFT(B237,4)</f>
        <v>9210</v>
      </c>
      <c r="D237" s="256">
        <f>SUM($F237:K237)</f>
        <v>0</v>
      </c>
      <c r="E237" s="189">
        <v>1</v>
      </c>
      <c r="F237" s="258">
        <f>0</f>
        <v>0</v>
      </c>
      <c r="G237" s="258">
        <f>0</f>
        <v>0</v>
      </c>
      <c r="H237" s="258">
        <f>0</f>
        <v>0</v>
      </c>
      <c r="I237" s="258">
        <f>0</f>
        <v>0</v>
      </c>
      <c r="J237" s="258">
        <f>0</f>
        <v>0</v>
      </c>
      <c r="K237" s="258">
        <f>0</f>
        <v>0</v>
      </c>
      <c r="L237" s="256">
        <f>$E237*L$238</f>
        <v>0</v>
      </c>
      <c r="M237" s="256">
        <f t="shared" ref="M237:Q237" si="253">$E237*M$238</f>
        <v>0</v>
      </c>
      <c r="N237" s="256">
        <f t="shared" si="253"/>
        <v>0</v>
      </c>
      <c r="O237" s="256">
        <f t="shared" si="253"/>
        <v>0</v>
      </c>
      <c r="P237" s="256">
        <f t="shared" si="253"/>
        <v>150</v>
      </c>
      <c r="Q237" s="256">
        <f t="shared" si="253"/>
        <v>0</v>
      </c>
      <c r="R237" s="256">
        <f t="shared" ref="R237:AF237" si="254">$E237*R$238</f>
        <v>0</v>
      </c>
      <c r="S237" s="256">
        <f t="shared" si="254"/>
        <v>0</v>
      </c>
      <c r="T237" s="256">
        <f t="shared" si="254"/>
        <v>0</v>
      </c>
      <c r="U237" s="256">
        <f t="shared" si="254"/>
        <v>0</v>
      </c>
      <c r="V237" s="256">
        <f t="shared" si="254"/>
        <v>0</v>
      </c>
      <c r="W237" s="256">
        <f t="shared" si="254"/>
        <v>0</v>
      </c>
      <c r="X237" s="256">
        <f t="shared" si="254"/>
        <v>0</v>
      </c>
      <c r="Y237" s="256">
        <f t="shared" si="254"/>
        <v>0</v>
      </c>
      <c r="Z237" s="256">
        <f t="shared" si="254"/>
        <v>0</v>
      </c>
      <c r="AA237" s="256">
        <f t="shared" si="254"/>
        <v>0</v>
      </c>
      <c r="AB237" s="256">
        <f t="shared" si="254"/>
        <v>150</v>
      </c>
      <c r="AC237" s="256">
        <f t="shared" si="254"/>
        <v>0</v>
      </c>
      <c r="AD237" s="256">
        <f t="shared" si="254"/>
        <v>0</v>
      </c>
      <c r="AE237" s="256">
        <f t="shared" si="254"/>
        <v>0</v>
      </c>
      <c r="AF237" s="256">
        <f t="shared" si="254"/>
        <v>0</v>
      </c>
      <c r="AG237" s="87"/>
    </row>
    <row r="238" spans="1:38">
      <c r="A238" s="204" t="s">
        <v>25</v>
      </c>
      <c r="B238" s="171"/>
      <c r="C238" s="126"/>
      <c r="D238" s="259">
        <f>SUM(D237)</f>
        <v>0</v>
      </c>
      <c r="E238" s="260">
        <f>SUM(E237)</f>
        <v>1</v>
      </c>
      <c r="F238" s="259">
        <f>SUM(F237:F237)</f>
        <v>0</v>
      </c>
      <c r="G238" s="259">
        <f t="shared" ref="G238:K238" si="255">SUM(G237:G237)</f>
        <v>0</v>
      </c>
      <c r="H238" s="259">
        <f t="shared" si="255"/>
        <v>0</v>
      </c>
      <c r="I238" s="259">
        <f t="shared" si="255"/>
        <v>0</v>
      </c>
      <c r="J238" s="259">
        <f t="shared" si="255"/>
        <v>0</v>
      </c>
      <c r="K238" s="259">
        <f t="shared" si="255"/>
        <v>0</v>
      </c>
      <c r="L238" s="262">
        <f>'FY21 OM Budget'!U122</f>
        <v>0</v>
      </c>
      <c r="M238" s="262">
        <f>'FY21 OM Budget'!V122</f>
        <v>0</v>
      </c>
      <c r="N238" s="262">
        <f>'FY21 OM Budget'!W122</f>
        <v>0</v>
      </c>
      <c r="O238" s="262">
        <f>'FY21 OM Budget'!X122</f>
        <v>0</v>
      </c>
      <c r="P238" s="262">
        <f>'FY21 OM Budget'!Y122</f>
        <v>150</v>
      </c>
      <c r="Q238" s="262">
        <f>'FY21 OM Budget'!Z122</f>
        <v>0</v>
      </c>
      <c r="R238" s="263">
        <f t="shared" ref="R238:AD238" si="256">F238*(1+R$4)</f>
        <v>0</v>
      </c>
      <c r="S238" s="263">
        <f t="shared" si="256"/>
        <v>0</v>
      </c>
      <c r="T238" s="263">
        <f t="shared" si="256"/>
        <v>0</v>
      </c>
      <c r="U238" s="263">
        <f t="shared" si="256"/>
        <v>0</v>
      </c>
      <c r="V238" s="263">
        <f t="shared" si="256"/>
        <v>0</v>
      </c>
      <c r="W238" s="263">
        <f t="shared" si="256"/>
        <v>0</v>
      </c>
      <c r="X238" s="263">
        <f t="shared" si="256"/>
        <v>0</v>
      </c>
      <c r="Y238" s="263">
        <f t="shared" si="256"/>
        <v>0</v>
      </c>
      <c r="Z238" s="263">
        <f t="shared" si="256"/>
        <v>0</v>
      </c>
      <c r="AA238" s="263">
        <f t="shared" si="256"/>
        <v>0</v>
      </c>
      <c r="AB238" s="263">
        <f t="shared" si="256"/>
        <v>150</v>
      </c>
      <c r="AC238" s="263">
        <f t="shared" si="256"/>
        <v>0</v>
      </c>
      <c r="AD238" s="263">
        <f t="shared" si="256"/>
        <v>0</v>
      </c>
      <c r="AE238" s="263">
        <f t="shared" ref="AE238" si="257">S238*(1+AE$4)</f>
        <v>0</v>
      </c>
      <c r="AF238" s="263">
        <f t="shared" ref="AF238" si="258">T238*(1+AF$4)</f>
        <v>0</v>
      </c>
      <c r="AG238" s="87"/>
      <c r="AH238" s="264">
        <f>SUM(F238:Q238)</f>
        <v>150</v>
      </c>
      <c r="AI238" s="264">
        <f>SUM(U238:AF238)</f>
        <v>150</v>
      </c>
      <c r="AK238" s="264">
        <f>AH238*$AK$7</f>
        <v>75.630000193427975</v>
      </c>
      <c r="AL238" s="264">
        <f>AI238*$AL$7</f>
        <v>75.63000000000001</v>
      </c>
    </row>
    <row r="239" spans="1:38">
      <c r="B239" s="171"/>
      <c r="C239" s="126"/>
      <c r="F239" s="170"/>
      <c r="G239" s="170"/>
      <c r="H239" s="170"/>
      <c r="I239" s="170"/>
      <c r="J239" s="170"/>
      <c r="K239" s="170"/>
      <c r="L239" s="256">
        <f>L238-SUM(L237)</f>
        <v>0</v>
      </c>
      <c r="M239" s="256">
        <f t="shared" ref="M239:Q239" si="259">M238-SUM(M237)</f>
        <v>0</v>
      </c>
      <c r="N239" s="256">
        <f t="shared" si="259"/>
        <v>0</v>
      </c>
      <c r="O239" s="256">
        <f t="shared" si="259"/>
        <v>0</v>
      </c>
      <c r="P239" s="256">
        <f t="shared" si="259"/>
        <v>0</v>
      </c>
      <c r="Q239" s="256">
        <f t="shared" si="259"/>
        <v>0</v>
      </c>
      <c r="R239" s="256">
        <f t="shared" ref="R239:T239" si="260">R238-SUM(R237)</f>
        <v>0</v>
      </c>
      <c r="S239" s="256">
        <f t="shared" si="260"/>
        <v>0</v>
      </c>
      <c r="T239" s="256">
        <f t="shared" si="260"/>
        <v>0</v>
      </c>
      <c r="U239" s="256">
        <f t="shared" ref="U239" si="261">U238-SUM(U237)</f>
        <v>0</v>
      </c>
      <c r="V239" s="256">
        <f t="shared" ref="V239:AF239" si="262">V238-SUM(V237)</f>
        <v>0</v>
      </c>
      <c r="W239" s="256">
        <f t="shared" si="262"/>
        <v>0</v>
      </c>
      <c r="X239" s="256">
        <f t="shared" si="262"/>
        <v>0</v>
      </c>
      <c r="Y239" s="256">
        <f t="shared" si="262"/>
        <v>0</v>
      </c>
      <c r="Z239" s="256">
        <f t="shared" si="262"/>
        <v>0</v>
      </c>
      <c r="AA239" s="256">
        <f t="shared" si="262"/>
        <v>0</v>
      </c>
      <c r="AB239" s="256">
        <f t="shared" si="262"/>
        <v>0</v>
      </c>
      <c r="AC239" s="256">
        <f t="shared" si="262"/>
        <v>0</v>
      </c>
      <c r="AD239" s="256">
        <f t="shared" si="262"/>
        <v>0</v>
      </c>
      <c r="AE239" s="256">
        <f t="shared" si="262"/>
        <v>0</v>
      </c>
      <c r="AF239" s="256">
        <f t="shared" si="262"/>
        <v>0</v>
      </c>
      <c r="AG239" s="87"/>
    </row>
    <row r="240" spans="1:38">
      <c r="A240" s="145" t="s">
        <v>496</v>
      </c>
      <c r="B240" s="125" t="str">
        <f t="shared" ref="B240:B246" si="263">RIGHT(A240,10)</f>
        <v>8700-05415</v>
      </c>
      <c r="C240" s="286" t="str">
        <f t="shared" ref="C240:C246" si="264">LEFT(B240,4)</f>
        <v>8700</v>
      </c>
      <c r="D240" s="256">
        <f>SUM($F240:K240)</f>
        <v>374.31</v>
      </c>
      <c r="E240" s="257">
        <f>D240/$D$247</f>
        <v>0.40939068805984846</v>
      </c>
      <c r="F240" s="258">
        <f>'Div 91 history'!B237</f>
        <v>0</v>
      </c>
      <c r="G240" s="258">
        <f>'Div 91 history'!C237</f>
        <v>349.31</v>
      </c>
      <c r="H240" s="258">
        <f>'Div 91 history'!D237</f>
        <v>0</v>
      </c>
      <c r="I240" s="258">
        <f>'Div 91 history'!E237</f>
        <v>0</v>
      </c>
      <c r="J240" s="258">
        <f>'Div 91 history'!F237</f>
        <v>25</v>
      </c>
      <c r="K240" s="258">
        <f>'Div 91 history'!G237</f>
        <v>0</v>
      </c>
      <c r="L240" s="256">
        <f t="shared" ref="L240:AF246" si="265">$E240*L$247</f>
        <v>3848.2724677625756</v>
      </c>
      <c r="M240" s="256">
        <f t="shared" si="265"/>
        <v>13547.966039964565</v>
      </c>
      <c r="N240" s="256">
        <f t="shared" si="265"/>
        <v>4071.7997834432526</v>
      </c>
      <c r="O240" s="256">
        <f t="shared" si="265"/>
        <v>7836.1471601535595</v>
      </c>
      <c r="P240" s="256">
        <f t="shared" si="265"/>
        <v>8156.2906782163609</v>
      </c>
      <c r="Q240" s="256">
        <f t="shared" si="265"/>
        <v>3690.6570528595339</v>
      </c>
      <c r="R240" s="256">
        <f t="shared" si="265"/>
        <v>0</v>
      </c>
      <c r="S240" s="256">
        <f t="shared" si="265"/>
        <v>143.00426124618568</v>
      </c>
      <c r="T240" s="256">
        <f t="shared" si="265"/>
        <v>0</v>
      </c>
      <c r="U240" s="256">
        <f t="shared" si="265"/>
        <v>151.47455458214392</v>
      </c>
      <c r="V240" s="256">
        <f t="shared" si="265"/>
        <v>45.032975686583328</v>
      </c>
      <c r="W240" s="256">
        <f t="shared" si="265"/>
        <v>34.798208485087116</v>
      </c>
      <c r="X240" s="256">
        <f t="shared" si="265"/>
        <v>3848.2724677625756</v>
      </c>
      <c r="Y240" s="256">
        <f t="shared" si="265"/>
        <v>13547.966039964565</v>
      </c>
      <c r="Z240" s="256">
        <f t="shared" si="265"/>
        <v>4071.7997834432526</v>
      </c>
      <c r="AA240" s="256">
        <f t="shared" si="265"/>
        <v>7836.1471601535595</v>
      </c>
      <c r="AB240" s="256">
        <f t="shared" si="265"/>
        <v>8156.2906782163609</v>
      </c>
      <c r="AC240" s="256">
        <f t="shared" si="265"/>
        <v>3690.6570528595339</v>
      </c>
      <c r="AD240" s="256">
        <f t="shared" si="265"/>
        <v>0</v>
      </c>
      <c r="AE240" s="256">
        <f t="shared" si="265"/>
        <v>143.00426124618568</v>
      </c>
      <c r="AF240" s="256">
        <f t="shared" si="265"/>
        <v>0</v>
      </c>
      <c r="AG240" s="87"/>
    </row>
    <row r="241" spans="1:38">
      <c r="A241" s="145" t="s">
        <v>494</v>
      </c>
      <c r="B241" s="125" t="str">
        <f t="shared" si="263"/>
        <v>9302-05415</v>
      </c>
      <c r="C241" s="286" t="str">
        <f t="shared" si="264"/>
        <v>9302</v>
      </c>
      <c r="D241" s="256">
        <f>SUM($F241:K241)</f>
        <v>0</v>
      </c>
      <c r="E241" s="257">
        <f t="shared" ref="E241:E246" si="266">D241/$D$247</f>
        <v>0</v>
      </c>
      <c r="F241" s="258">
        <f>'Div 91 history'!B238</f>
        <v>0</v>
      </c>
      <c r="G241" s="258">
        <f>'Div 91 history'!C238</f>
        <v>0</v>
      </c>
      <c r="H241" s="258">
        <f>'Div 91 history'!D238</f>
        <v>0</v>
      </c>
      <c r="I241" s="258">
        <f>'Div 91 history'!E238</f>
        <v>0</v>
      </c>
      <c r="J241" s="258">
        <f>'Div 91 history'!F238</f>
        <v>0</v>
      </c>
      <c r="K241" s="258">
        <f>'Div 91 history'!G238</f>
        <v>0</v>
      </c>
      <c r="L241" s="256">
        <f t="shared" si="265"/>
        <v>0</v>
      </c>
      <c r="M241" s="256">
        <f t="shared" si="265"/>
        <v>0</v>
      </c>
      <c r="N241" s="256">
        <f t="shared" si="265"/>
        <v>0</v>
      </c>
      <c r="O241" s="256">
        <f t="shared" si="265"/>
        <v>0</v>
      </c>
      <c r="P241" s="256">
        <f t="shared" si="265"/>
        <v>0</v>
      </c>
      <c r="Q241" s="256">
        <f t="shared" si="265"/>
        <v>0</v>
      </c>
      <c r="R241" s="256">
        <f t="shared" si="265"/>
        <v>0</v>
      </c>
      <c r="S241" s="256">
        <f t="shared" si="265"/>
        <v>0</v>
      </c>
      <c r="T241" s="256">
        <f t="shared" si="265"/>
        <v>0</v>
      </c>
      <c r="U241" s="256">
        <f t="shared" si="265"/>
        <v>0</v>
      </c>
      <c r="V241" s="256">
        <f t="shared" si="265"/>
        <v>0</v>
      </c>
      <c r="W241" s="256">
        <f t="shared" si="265"/>
        <v>0</v>
      </c>
      <c r="X241" s="256">
        <f t="shared" si="265"/>
        <v>0</v>
      </c>
      <c r="Y241" s="256">
        <f t="shared" si="265"/>
        <v>0</v>
      </c>
      <c r="Z241" s="256">
        <f t="shared" si="265"/>
        <v>0</v>
      </c>
      <c r="AA241" s="256">
        <f t="shared" si="265"/>
        <v>0</v>
      </c>
      <c r="AB241" s="256">
        <f t="shared" si="265"/>
        <v>0</v>
      </c>
      <c r="AC241" s="256">
        <f t="shared" si="265"/>
        <v>0</v>
      </c>
      <c r="AD241" s="256">
        <f t="shared" si="265"/>
        <v>0</v>
      </c>
      <c r="AE241" s="256">
        <f t="shared" si="265"/>
        <v>0</v>
      </c>
      <c r="AF241" s="256">
        <f t="shared" si="265"/>
        <v>0</v>
      </c>
      <c r="AG241" s="87"/>
    </row>
    <row r="242" spans="1:38">
      <c r="A242" s="145" t="s">
        <v>498</v>
      </c>
      <c r="B242" s="125" t="str">
        <f t="shared" si="263"/>
        <v>8700-05417</v>
      </c>
      <c r="C242" s="286" t="str">
        <f t="shared" si="264"/>
        <v>8700</v>
      </c>
      <c r="D242" s="256">
        <f>SUM($F242:K242)</f>
        <v>0</v>
      </c>
      <c r="E242" s="257">
        <f t="shared" si="266"/>
        <v>0</v>
      </c>
      <c r="F242" s="258">
        <f>'Div 91 history'!B239</f>
        <v>0</v>
      </c>
      <c r="G242" s="258">
        <f>'Div 91 history'!C239</f>
        <v>0</v>
      </c>
      <c r="H242" s="258">
        <f>'Div 91 history'!D239</f>
        <v>0</v>
      </c>
      <c r="I242" s="258">
        <f>'Div 91 history'!E239</f>
        <v>0</v>
      </c>
      <c r="J242" s="258">
        <f>'Div 91 history'!F239</f>
        <v>0</v>
      </c>
      <c r="K242" s="258">
        <f>'Div 91 history'!G239</f>
        <v>0</v>
      </c>
      <c r="L242" s="256">
        <f t="shared" si="265"/>
        <v>0</v>
      </c>
      <c r="M242" s="256">
        <f t="shared" si="265"/>
        <v>0</v>
      </c>
      <c r="N242" s="256">
        <f t="shared" si="265"/>
        <v>0</v>
      </c>
      <c r="O242" s="256">
        <f t="shared" si="265"/>
        <v>0</v>
      </c>
      <c r="P242" s="256">
        <f t="shared" si="265"/>
        <v>0</v>
      </c>
      <c r="Q242" s="256">
        <f t="shared" si="265"/>
        <v>0</v>
      </c>
      <c r="R242" s="256">
        <f t="shared" si="265"/>
        <v>0</v>
      </c>
      <c r="S242" s="256">
        <f t="shared" si="265"/>
        <v>0</v>
      </c>
      <c r="T242" s="256">
        <f t="shared" si="265"/>
        <v>0</v>
      </c>
      <c r="U242" s="256">
        <f t="shared" si="265"/>
        <v>0</v>
      </c>
      <c r="V242" s="256">
        <f t="shared" si="265"/>
        <v>0</v>
      </c>
      <c r="W242" s="256">
        <f t="shared" si="265"/>
        <v>0</v>
      </c>
      <c r="X242" s="256">
        <f t="shared" si="265"/>
        <v>0</v>
      </c>
      <c r="Y242" s="256">
        <f t="shared" si="265"/>
        <v>0</v>
      </c>
      <c r="Z242" s="256">
        <f t="shared" si="265"/>
        <v>0</v>
      </c>
      <c r="AA242" s="256">
        <f t="shared" si="265"/>
        <v>0</v>
      </c>
      <c r="AB242" s="256">
        <f t="shared" si="265"/>
        <v>0</v>
      </c>
      <c r="AC242" s="256">
        <f t="shared" si="265"/>
        <v>0</v>
      </c>
      <c r="AD242" s="256">
        <f t="shared" si="265"/>
        <v>0</v>
      </c>
      <c r="AE242" s="256">
        <f t="shared" si="265"/>
        <v>0</v>
      </c>
      <c r="AF242" s="256">
        <f t="shared" si="265"/>
        <v>0</v>
      </c>
      <c r="AG242" s="87"/>
    </row>
    <row r="243" spans="1:38">
      <c r="A243" s="145" t="s">
        <v>500</v>
      </c>
      <c r="B243" s="125" t="str">
        <f t="shared" si="263"/>
        <v>9302-07510</v>
      </c>
      <c r="C243" s="286" t="str">
        <f t="shared" si="264"/>
        <v>9302</v>
      </c>
      <c r="D243" s="256">
        <f>SUM($F243:K243)</f>
        <v>0</v>
      </c>
      <c r="E243" s="257">
        <f t="shared" si="266"/>
        <v>0</v>
      </c>
      <c r="F243" s="258">
        <f>'Div 91 history'!B240</f>
        <v>0</v>
      </c>
      <c r="G243" s="258">
        <f>'Div 91 history'!C240</f>
        <v>0</v>
      </c>
      <c r="H243" s="258">
        <f>'Div 91 history'!D240</f>
        <v>0</v>
      </c>
      <c r="I243" s="258">
        <f>'Div 91 history'!E240</f>
        <v>0</v>
      </c>
      <c r="J243" s="258">
        <f>'Div 91 history'!F240</f>
        <v>0</v>
      </c>
      <c r="K243" s="258">
        <f>'Div 91 history'!G240</f>
        <v>0</v>
      </c>
      <c r="L243" s="256">
        <f t="shared" si="265"/>
        <v>0</v>
      </c>
      <c r="M243" s="256">
        <f t="shared" si="265"/>
        <v>0</v>
      </c>
      <c r="N243" s="256">
        <f t="shared" si="265"/>
        <v>0</v>
      </c>
      <c r="O243" s="256">
        <f t="shared" si="265"/>
        <v>0</v>
      </c>
      <c r="P243" s="256">
        <f t="shared" si="265"/>
        <v>0</v>
      </c>
      <c r="Q243" s="256">
        <f t="shared" si="265"/>
        <v>0</v>
      </c>
      <c r="R243" s="256">
        <f t="shared" si="265"/>
        <v>0</v>
      </c>
      <c r="S243" s="256">
        <f t="shared" si="265"/>
        <v>0</v>
      </c>
      <c r="T243" s="256">
        <f t="shared" si="265"/>
        <v>0</v>
      </c>
      <c r="U243" s="256">
        <f t="shared" si="265"/>
        <v>0</v>
      </c>
      <c r="V243" s="256">
        <f t="shared" si="265"/>
        <v>0</v>
      </c>
      <c r="W243" s="256">
        <f t="shared" si="265"/>
        <v>0</v>
      </c>
      <c r="X243" s="256">
        <f t="shared" si="265"/>
        <v>0</v>
      </c>
      <c r="Y243" s="256">
        <f t="shared" si="265"/>
        <v>0</v>
      </c>
      <c r="Z243" s="256">
        <f t="shared" si="265"/>
        <v>0</v>
      </c>
      <c r="AA243" s="256">
        <f t="shared" si="265"/>
        <v>0</v>
      </c>
      <c r="AB243" s="256">
        <f t="shared" si="265"/>
        <v>0</v>
      </c>
      <c r="AC243" s="256">
        <f t="shared" si="265"/>
        <v>0</v>
      </c>
      <c r="AD243" s="256">
        <f t="shared" si="265"/>
        <v>0</v>
      </c>
      <c r="AE243" s="256">
        <f t="shared" si="265"/>
        <v>0</v>
      </c>
      <c r="AF243" s="256">
        <f t="shared" si="265"/>
        <v>0</v>
      </c>
      <c r="AG243" s="87"/>
    </row>
    <row r="244" spans="1:38">
      <c r="A244" s="145" t="s">
        <v>1046</v>
      </c>
      <c r="B244" s="125" t="str">
        <f t="shared" si="263"/>
        <v>9310-07510</v>
      </c>
      <c r="C244" s="286" t="str">
        <f t="shared" si="264"/>
        <v>9310</v>
      </c>
      <c r="D244" s="256">
        <f>SUM($F244:K244)</f>
        <v>0</v>
      </c>
      <c r="E244" s="257">
        <f t="shared" si="266"/>
        <v>0</v>
      </c>
      <c r="F244" s="258">
        <f>'Div 91 history'!B241</f>
        <v>0</v>
      </c>
      <c r="G244" s="258">
        <f>'Div 91 history'!C241</f>
        <v>0</v>
      </c>
      <c r="H244" s="258">
        <f>'Div 91 history'!D241</f>
        <v>0</v>
      </c>
      <c r="I244" s="258">
        <f>'Div 91 history'!E241</f>
        <v>0</v>
      </c>
      <c r="J244" s="258">
        <f>'Div 91 history'!F241</f>
        <v>0</v>
      </c>
      <c r="K244" s="258">
        <f>'Div 91 history'!G241</f>
        <v>0</v>
      </c>
      <c r="L244" s="256">
        <f t="shared" si="265"/>
        <v>0</v>
      </c>
      <c r="M244" s="256">
        <f t="shared" si="265"/>
        <v>0</v>
      </c>
      <c r="N244" s="256">
        <f t="shared" si="265"/>
        <v>0</v>
      </c>
      <c r="O244" s="256">
        <f t="shared" si="265"/>
        <v>0</v>
      </c>
      <c r="P244" s="256">
        <f t="shared" si="265"/>
        <v>0</v>
      </c>
      <c r="Q244" s="256">
        <f t="shared" si="265"/>
        <v>0</v>
      </c>
      <c r="R244" s="256">
        <f t="shared" si="265"/>
        <v>0</v>
      </c>
      <c r="S244" s="256">
        <f t="shared" si="265"/>
        <v>0</v>
      </c>
      <c r="T244" s="256">
        <f t="shared" si="265"/>
        <v>0</v>
      </c>
      <c r="U244" s="256">
        <f t="shared" si="265"/>
        <v>0</v>
      </c>
      <c r="V244" s="256">
        <f t="shared" si="265"/>
        <v>0</v>
      </c>
      <c r="W244" s="256">
        <f t="shared" si="265"/>
        <v>0</v>
      </c>
      <c r="X244" s="256">
        <f t="shared" si="265"/>
        <v>0</v>
      </c>
      <c r="Y244" s="256">
        <f t="shared" si="265"/>
        <v>0</v>
      </c>
      <c r="Z244" s="256">
        <f t="shared" si="265"/>
        <v>0</v>
      </c>
      <c r="AA244" s="256">
        <f t="shared" si="265"/>
        <v>0</v>
      </c>
      <c r="AB244" s="256">
        <f t="shared" si="265"/>
        <v>0</v>
      </c>
      <c r="AC244" s="256">
        <f t="shared" si="265"/>
        <v>0</v>
      </c>
      <c r="AD244" s="256">
        <f t="shared" si="265"/>
        <v>0</v>
      </c>
      <c r="AE244" s="256">
        <f t="shared" si="265"/>
        <v>0</v>
      </c>
      <c r="AF244" s="256">
        <f t="shared" si="265"/>
        <v>0</v>
      </c>
      <c r="AG244" s="87"/>
    </row>
    <row r="245" spans="1:38">
      <c r="A245" s="145" t="s">
        <v>499</v>
      </c>
      <c r="B245" s="125" t="str">
        <f t="shared" si="263"/>
        <v>8700-07510</v>
      </c>
      <c r="C245" s="286" t="str">
        <f t="shared" si="264"/>
        <v>8700</v>
      </c>
      <c r="D245" s="256">
        <f>SUM($F245:K245)</f>
        <v>540</v>
      </c>
      <c r="E245" s="257">
        <f t="shared" si="266"/>
        <v>0.59060931194015165</v>
      </c>
      <c r="F245" s="258">
        <f>'Div 91 history'!B242</f>
        <v>0</v>
      </c>
      <c r="G245" s="258">
        <f>'Div 91 history'!C242</f>
        <v>0</v>
      </c>
      <c r="H245" s="258">
        <f>'Div 91 history'!D242</f>
        <v>0</v>
      </c>
      <c r="I245" s="258">
        <f>'Div 91 history'!E242</f>
        <v>370</v>
      </c>
      <c r="J245" s="258">
        <f>'Div 91 history'!F242</f>
        <v>85</v>
      </c>
      <c r="K245" s="258">
        <f>'Div 91 history'!G242</f>
        <v>85</v>
      </c>
      <c r="L245" s="256">
        <f t="shared" si="265"/>
        <v>5551.7275322374253</v>
      </c>
      <c r="M245" s="256">
        <f t="shared" si="265"/>
        <v>19545.033960035438</v>
      </c>
      <c r="N245" s="256">
        <f t="shared" si="265"/>
        <v>5874.2002165567483</v>
      </c>
      <c r="O245" s="256">
        <f t="shared" si="265"/>
        <v>11304.852839846442</v>
      </c>
      <c r="P245" s="256">
        <f t="shared" si="265"/>
        <v>11766.709321783641</v>
      </c>
      <c r="Q245" s="256">
        <f t="shared" si="265"/>
        <v>5324.342947140467</v>
      </c>
      <c r="R245" s="256">
        <f t="shared" si="265"/>
        <v>0</v>
      </c>
      <c r="S245" s="256">
        <f t="shared" si="265"/>
        <v>206.30573875381438</v>
      </c>
      <c r="T245" s="256">
        <f t="shared" si="265"/>
        <v>0</v>
      </c>
      <c r="U245" s="256">
        <f t="shared" si="265"/>
        <v>218.5254454178561</v>
      </c>
      <c r="V245" s="256">
        <f t="shared" si="265"/>
        <v>64.967024313416687</v>
      </c>
      <c r="W245" s="256">
        <f t="shared" si="265"/>
        <v>50.201791514912891</v>
      </c>
      <c r="X245" s="256">
        <f t="shared" si="265"/>
        <v>5551.7275322374253</v>
      </c>
      <c r="Y245" s="256">
        <f t="shared" si="265"/>
        <v>19545.033960035438</v>
      </c>
      <c r="Z245" s="256">
        <f t="shared" si="265"/>
        <v>5874.2002165567483</v>
      </c>
      <c r="AA245" s="256">
        <f t="shared" si="265"/>
        <v>11304.852839846442</v>
      </c>
      <c r="AB245" s="256">
        <f t="shared" si="265"/>
        <v>11766.709321783641</v>
      </c>
      <c r="AC245" s="256">
        <f t="shared" si="265"/>
        <v>5324.342947140467</v>
      </c>
      <c r="AD245" s="256">
        <f t="shared" si="265"/>
        <v>0</v>
      </c>
      <c r="AE245" s="256">
        <f t="shared" si="265"/>
        <v>206.30573875381438</v>
      </c>
      <c r="AF245" s="256">
        <f t="shared" si="265"/>
        <v>0</v>
      </c>
      <c r="AG245" s="87"/>
    </row>
    <row r="246" spans="1:38">
      <c r="A246" s="145" t="s">
        <v>960</v>
      </c>
      <c r="B246" s="125" t="str">
        <f t="shared" si="263"/>
        <v>9030-07510</v>
      </c>
      <c r="C246" s="286" t="str">
        <f t="shared" si="264"/>
        <v>9030</v>
      </c>
      <c r="D246" s="256">
        <f>SUM($F246:K246)</f>
        <v>0</v>
      </c>
      <c r="E246" s="257">
        <f t="shared" si="266"/>
        <v>0</v>
      </c>
      <c r="F246" s="258">
        <f>'Div 91 history'!B243</f>
        <v>0</v>
      </c>
      <c r="G246" s="258">
        <f>'Div 91 history'!C243</f>
        <v>0</v>
      </c>
      <c r="H246" s="258">
        <f>'Div 91 history'!D243</f>
        <v>0</v>
      </c>
      <c r="I246" s="258">
        <f>'Div 91 history'!E243</f>
        <v>0</v>
      </c>
      <c r="J246" s="258">
        <f>'Div 91 history'!F243</f>
        <v>0</v>
      </c>
      <c r="K246" s="258">
        <f>'Div 91 history'!G243</f>
        <v>0</v>
      </c>
      <c r="L246" s="256">
        <f t="shared" si="265"/>
        <v>0</v>
      </c>
      <c r="M246" s="256">
        <f t="shared" si="265"/>
        <v>0</v>
      </c>
      <c r="N246" s="256">
        <f t="shared" si="265"/>
        <v>0</v>
      </c>
      <c r="O246" s="256">
        <f t="shared" si="265"/>
        <v>0</v>
      </c>
      <c r="P246" s="256">
        <f t="shared" si="265"/>
        <v>0</v>
      </c>
      <c r="Q246" s="256">
        <f t="shared" si="265"/>
        <v>0</v>
      </c>
      <c r="R246" s="256">
        <f t="shared" si="265"/>
        <v>0</v>
      </c>
      <c r="S246" s="256">
        <f t="shared" si="265"/>
        <v>0</v>
      </c>
      <c r="T246" s="256">
        <f t="shared" si="265"/>
        <v>0</v>
      </c>
      <c r="U246" s="256">
        <f t="shared" si="265"/>
        <v>0</v>
      </c>
      <c r="V246" s="256">
        <f t="shared" si="265"/>
        <v>0</v>
      </c>
      <c r="W246" s="256">
        <f t="shared" si="265"/>
        <v>0</v>
      </c>
      <c r="X246" s="256">
        <f t="shared" si="265"/>
        <v>0</v>
      </c>
      <c r="Y246" s="256">
        <f t="shared" si="265"/>
        <v>0</v>
      </c>
      <c r="Z246" s="256">
        <f t="shared" si="265"/>
        <v>0</v>
      </c>
      <c r="AA246" s="256">
        <f t="shared" si="265"/>
        <v>0</v>
      </c>
      <c r="AB246" s="256">
        <f t="shared" si="265"/>
        <v>0</v>
      </c>
      <c r="AC246" s="256">
        <f t="shared" si="265"/>
        <v>0</v>
      </c>
      <c r="AD246" s="256">
        <f t="shared" si="265"/>
        <v>0</v>
      </c>
      <c r="AE246" s="256">
        <f t="shared" si="265"/>
        <v>0</v>
      </c>
      <c r="AF246" s="256">
        <f t="shared" si="265"/>
        <v>0</v>
      </c>
      <c r="AG246" s="87"/>
    </row>
    <row r="247" spans="1:38">
      <c r="A247" s="133" t="s">
        <v>501</v>
      </c>
      <c r="B247" s="171"/>
      <c r="C247" s="126"/>
      <c r="D247" s="259">
        <f>SUM(D240:D246)</f>
        <v>914.31</v>
      </c>
      <c r="E247" s="260">
        <f>SUM(E240:E246)</f>
        <v>1</v>
      </c>
      <c r="F247" s="259">
        <f>SUM(F240:F246)</f>
        <v>0</v>
      </c>
      <c r="G247" s="259">
        <f t="shared" ref="G247:K247" si="267">SUM(G240:G246)</f>
        <v>349.31</v>
      </c>
      <c r="H247" s="259">
        <f t="shared" si="267"/>
        <v>0</v>
      </c>
      <c r="I247" s="259">
        <f t="shared" si="267"/>
        <v>370</v>
      </c>
      <c r="J247" s="259">
        <f t="shared" si="267"/>
        <v>110</v>
      </c>
      <c r="K247" s="259">
        <f t="shared" si="267"/>
        <v>85</v>
      </c>
      <c r="L247" s="276">
        <f>'FY21 OM Budget'!U127</f>
        <v>9400</v>
      </c>
      <c r="M247" s="276">
        <f>'FY21 OM Budget'!V127</f>
        <v>33093</v>
      </c>
      <c r="N247" s="276">
        <f>'FY21 OM Budget'!W127</f>
        <v>9946</v>
      </c>
      <c r="O247" s="276">
        <f>'FY21 OM Budget'!X127</f>
        <v>19141</v>
      </c>
      <c r="P247" s="276">
        <f>'FY21 OM Budget'!Y127</f>
        <v>19923</v>
      </c>
      <c r="Q247" s="276">
        <f>'FY21 OM Budget'!Z127</f>
        <v>9015</v>
      </c>
      <c r="R247" s="263">
        <f t="shared" ref="R247:AD247" si="268">F247*(1+R$4)</f>
        <v>0</v>
      </c>
      <c r="S247" s="263">
        <f t="shared" si="268"/>
        <v>349.31</v>
      </c>
      <c r="T247" s="263">
        <f t="shared" si="268"/>
        <v>0</v>
      </c>
      <c r="U247" s="263">
        <f t="shared" si="268"/>
        <v>370</v>
      </c>
      <c r="V247" s="263">
        <f t="shared" si="268"/>
        <v>110</v>
      </c>
      <c r="W247" s="263">
        <f t="shared" si="268"/>
        <v>85</v>
      </c>
      <c r="X247" s="263">
        <f t="shared" si="268"/>
        <v>9400</v>
      </c>
      <c r="Y247" s="263">
        <f t="shared" si="268"/>
        <v>33093</v>
      </c>
      <c r="Z247" s="263">
        <f t="shared" si="268"/>
        <v>9946</v>
      </c>
      <c r="AA247" s="263">
        <f t="shared" si="268"/>
        <v>19141</v>
      </c>
      <c r="AB247" s="263">
        <f t="shared" si="268"/>
        <v>19923</v>
      </c>
      <c r="AC247" s="263">
        <f t="shared" si="268"/>
        <v>9015</v>
      </c>
      <c r="AD247" s="263">
        <f t="shared" si="268"/>
        <v>0</v>
      </c>
      <c r="AE247" s="263">
        <f t="shared" ref="AE247" si="269">S247*(1+AE$4)</f>
        <v>349.31</v>
      </c>
      <c r="AF247" s="263">
        <f t="shared" ref="AF247" si="270">T247*(1+AF$4)</f>
        <v>0</v>
      </c>
      <c r="AG247" s="87"/>
      <c r="AH247" s="264">
        <f>SUM(F247:Q247)</f>
        <v>101432.31</v>
      </c>
      <c r="AI247" s="264">
        <f>SUM(U247:AF247)</f>
        <v>101432.31</v>
      </c>
      <c r="AK247" s="264">
        <f>AH247*$AK$7</f>
        <v>51142.170832798969</v>
      </c>
      <c r="AL247" s="264">
        <f>AI247*$AL$7</f>
        <v>51142.17070200001</v>
      </c>
    </row>
    <row r="248" spans="1:38">
      <c r="A248" s="133"/>
      <c r="B248" s="171"/>
      <c r="C248" s="126"/>
      <c r="D248" s="256">
        <f>D247-SUM(F247:K247)</f>
        <v>0</v>
      </c>
      <c r="F248" s="256">
        <f>F247-'Div 91 history'!B244</f>
        <v>0</v>
      </c>
      <c r="G248" s="256">
        <f>G247-'Div 91 history'!C244</f>
        <v>0</v>
      </c>
      <c r="H248" s="256">
        <f>H247-'Div 91 history'!D244</f>
        <v>0</v>
      </c>
      <c r="I248" s="256">
        <f>I247-'Div 91 history'!E244</f>
        <v>0</v>
      </c>
      <c r="J248" s="256">
        <f>J247-'Div 91 history'!F244</f>
        <v>0</v>
      </c>
      <c r="K248" s="256">
        <f>K247-'Div 91 history'!G244</f>
        <v>0</v>
      </c>
      <c r="L248" s="256">
        <f t="shared" ref="L248:U248" si="271">L247-SUM(L240:L246)</f>
        <v>0</v>
      </c>
      <c r="M248" s="256">
        <f t="shared" ref="M248" si="272">M247-SUM(M240:M246)</f>
        <v>0</v>
      </c>
      <c r="N248" s="256">
        <f t="shared" ref="N248" si="273">N247-SUM(N240:N246)</f>
        <v>0</v>
      </c>
      <c r="O248" s="256">
        <f t="shared" ref="O248" si="274">O247-SUM(O240:O246)</f>
        <v>0</v>
      </c>
      <c r="P248" s="256">
        <f t="shared" ref="P248" si="275">P247-SUM(P240:P246)</f>
        <v>0</v>
      </c>
      <c r="Q248" s="256">
        <f t="shared" ref="Q248" si="276">Q247-SUM(Q240:Q246)</f>
        <v>0</v>
      </c>
      <c r="R248" s="256">
        <f t="shared" ref="R248" si="277">R247-SUM(R240:R246)</f>
        <v>0</v>
      </c>
      <c r="S248" s="256">
        <f t="shared" ref="S248" si="278">S247-SUM(S240:S246)</f>
        <v>0</v>
      </c>
      <c r="T248" s="256">
        <f t="shared" ref="T248" si="279">T247-SUM(T240:T246)</f>
        <v>0</v>
      </c>
      <c r="U248" s="256">
        <f t="shared" si="271"/>
        <v>0</v>
      </c>
      <c r="V248" s="256">
        <f t="shared" ref="V248" si="280">V247-SUM(V240:V246)</f>
        <v>0</v>
      </c>
      <c r="W248" s="256">
        <f t="shared" ref="W248" si="281">W247-SUM(W240:W246)</f>
        <v>0</v>
      </c>
      <c r="X248" s="256">
        <f t="shared" ref="X248" si="282">X247-SUM(X240:X246)</f>
        <v>0</v>
      </c>
      <c r="Y248" s="256">
        <f t="shared" ref="Y248" si="283">Y247-SUM(Y240:Y246)</f>
        <v>0</v>
      </c>
      <c r="Z248" s="256">
        <f t="shared" ref="Z248" si="284">Z247-SUM(Z240:Z246)</f>
        <v>0</v>
      </c>
      <c r="AA248" s="256">
        <f t="shared" ref="AA248" si="285">AA247-SUM(AA240:AA246)</f>
        <v>0</v>
      </c>
      <c r="AB248" s="256">
        <f t="shared" ref="AB248" si="286">AB247-SUM(AB240:AB246)</f>
        <v>0</v>
      </c>
      <c r="AC248" s="256">
        <f t="shared" ref="AC248" si="287">AC247-SUM(AC240:AC246)</f>
        <v>0</v>
      </c>
      <c r="AD248" s="256">
        <f t="shared" ref="AD248" si="288">AD247-SUM(AD240:AD246)</f>
        <v>0</v>
      </c>
      <c r="AE248" s="256">
        <f t="shared" ref="AE248" si="289">AE247-SUM(AE240:AE246)</f>
        <v>0</v>
      </c>
      <c r="AF248" s="256">
        <f t="shared" ref="AF248" si="290">AF247-SUM(AF240:AF246)</f>
        <v>0</v>
      </c>
      <c r="AG248" s="87"/>
    </row>
    <row r="249" spans="1:38">
      <c r="A249" s="145" t="s">
        <v>502</v>
      </c>
      <c r="B249" s="125" t="str">
        <f t="shared" ref="B249:B256" si="291">RIGHT(A249,10)</f>
        <v>8700-05111</v>
      </c>
      <c r="C249" s="286" t="str">
        <f t="shared" ref="C249:C256" si="292">LEFT(B249,4)</f>
        <v>8700</v>
      </c>
      <c r="D249" s="256">
        <f>SUM($F249:K249)</f>
        <v>2666.2599999999998</v>
      </c>
      <c r="E249" s="257">
        <f>D249/$D$257</f>
        <v>0.48712959562685787</v>
      </c>
      <c r="F249" s="258">
        <f>'Div 91 history'!B246</f>
        <v>823.99000000000012</v>
      </c>
      <c r="G249" s="258">
        <f>'Div 91 history'!C246</f>
        <v>260.89</v>
      </c>
      <c r="H249" s="258">
        <f>'Div 91 history'!D246</f>
        <v>125.85</v>
      </c>
      <c r="I249" s="258">
        <f>'Div 91 history'!E246</f>
        <v>905.67</v>
      </c>
      <c r="J249" s="258">
        <f>'Div 91 history'!F246</f>
        <v>410.44999999999993</v>
      </c>
      <c r="K249" s="258">
        <f>'Div 91 history'!G246</f>
        <v>139.41</v>
      </c>
      <c r="L249" s="256">
        <f t="shared" ref="L249:AA256" si="293">$E249*L$257</f>
        <v>1014.3402143818935</v>
      </c>
      <c r="M249" s="256">
        <f t="shared" si="293"/>
        <v>734.00687469054947</v>
      </c>
      <c r="N249" s="256">
        <f t="shared" si="293"/>
        <v>699.30376229809201</v>
      </c>
      <c r="O249" s="256">
        <f t="shared" si="293"/>
        <v>1003.7792447487033</v>
      </c>
      <c r="P249" s="256">
        <f t="shared" si="293"/>
        <v>1001.2656560352685</v>
      </c>
      <c r="Q249" s="256">
        <f t="shared" si="293"/>
        <v>703.90226568080959</v>
      </c>
      <c r="R249" s="256">
        <f t="shared" si="293"/>
        <v>782.04759541127021</v>
      </c>
      <c r="S249" s="256">
        <f t="shared" si="293"/>
        <v>463.73763244485616</v>
      </c>
      <c r="T249" s="256">
        <f t="shared" si="293"/>
        <v>169.56006964579669</v>
      </c>
      <c r="U249" s="256">
        <f t="shared" si="293"/>
        <v>704.04353326354135</v>
      </c>
      <c r="V249" s="256">
        <f t="shared" si="293"/>
        <v>70.136919178354944</v>
      </c>
      <c r="W249" s="256">
        <f t="shared" si="293"/>
        <v>476.73425005618071</v>
      </c>
      <c r="X249" s="256">
        <f t="shared" si="293"/>
        <v>1014.3402143818935</v>
      </c>
      <c r="Y249" s="256">
        <f t="shared" si="293"/>
        <v>734.00687469054947</v>
      </c>
      <c r="Z249" s="256">
        <f t="shared" si="293"/>
        <v>699.30376229809201</v>
      </c>
      <c r="AA249" s="256">
        <f t="shared" si="293"/>
        <v>1003.7792447487033</v>
      </c>
      <c r="AB249" s="256">
        <f t="shared" ref="V249:AF256" si="294">$E249*AB$257</f>
        <v>1001.2656560352685</v>
      </c>
      <c r="AC249" s="256">
        <f t="shared" si="294"/>
        <v>703.90226568080959</v>
      </c>
      <c r="AD249" s="256">
        <f t="shared" si="294"/>
        <v>782.04759541127021</v>
      </c>
      <c r="AE249" s="256">
        <f t="shared" si="294"/>
        <v>463.73763244485616</v>
      </c>
      <c r="AF249" s="256">
        <f t="shared" si="294"/>
        <v>169.56006964579669</v>
      </c>
      <c r="AG249" s="87"/>
    </row>
    <row r="250" spans="1:38">
      <c r="A250" s="145" t="s">
        <v>503</v>
      </c>
      <c r="B250" s="125" t="str">
        <f t="shared" si="291"/>
        <v>8740-05111</v>
      </c>
      <c r="C250" s="286" t="str">
        <f t="shared" si="292"/>
        <v>8740</v>
      </c>
      <c r="D250" s="256">
        <f>SUM($F250:K250)</f>
        <v>0</v>
      </c>
      <c r="E250" s="257">
        <f t="shared" ref="E250:E256" si="295">D250/$D$257</f>
        <v>0</v>
      </c>
      <c r="F250" s="258">
        <f>'Div 91 history'!B247</f>
        <v>0</v>
      </c>
      <c r="G250" s="258">
        <f>'Div 91 history'!C247</f>
        <v>0</v>
      </c>
      <c r="H250" s="258">
        <f>'Div 91 history'!D247</f>
        <v>0</v>
      </c>
      <c r="I250" s="258">
        <f>'Div 91 history'!E247</f>
        <v>0</v>
      </c>
      <c r="J250" s="258">
        <f>'Div 91 history'!F247</f>
        <v>0</v>
      </c>
      <c r="K250" s="258">
        <f>'Div 91 history'!G247</f>
        <v>0</v>
      </c>
      <c r="L250" s="256">
        <f t="shared" si="293"/>
        <v>0</v>
      </c>
      <c r="M250" s="256">
        <f t="shared" si="293"/>
        <v>0</v>
      </c>
      <c r="N250" s="256">
        <f t="shared" si="293"/>
        <v>0</v>
      </c>
      <c r="O250" s="256">
        <f t="shared" si="293"/>
        <v>0</v>
      </c>
      <c r="P250" s="256">
        <f t="shared" si="293"/>
        <v>0</v>
      </c>
      <c r="Q250" s="256">
        <f t="shared" si="293"/>
        <v>0</v>
      </c>
      <c r="R250" s="256">
        <f t="shared" si="293"/>
        <v>0</v>
      </c>
      <c r="S250" s="256">
        <f t="shared" si="293"/>
        <v>0</v>
      </c>
      <c r="T250" s="256">
        <f t="shared" si="293"/>
        <v>0</v>
      </c>
      <c r="U250" s="256">
        <f t="shared" si="293"/>
        <v>0</v>
      </c>
      <c r="V250" s="256">
        <f t="shared" si="294"/>
        <v>0</v>
      </c>
      <c r="W250" s="256">
        <f t="shared" si="294"/>
        <v>0</v>
      </c>
      <c r="X250" s="256">
        <f t="shared" si="294"/>
        <v>0</v>
      </c>
      <c r="Y250" s="256">
        <f t="shared" si="294"/>
        <v>0</v>
      </c>
      <c r="Z250" s="256">
        <f t="shared" si="294"/>
        <v>0</v>
      </c>
      <c r="AA250" s="256">
        <f t="shared" si="294"/>
        <v>0</v>
      </c>
      <c r="AB250" s="256">
        <f t="shared" si="294"/>
        <v>0</v>
      </c>
      <c r="AC250" s="256">
        <f t="shared" si="294"/>
        <v>0</v>
      </c>
      <c r="AD250" s="256">
        <f t="shared" si="294"/>
        <v>0</v>
      </c>
      <c r="AE250" s="256">
        <f t="shared" si="294"/>
        <v>0</v>
      </c>
      <c r="AF250" s="256">
        <f t="shared" si="294"/>
        <v>0</v>
      </c>
      <c r="AG250" s="87"/>
    </row>
    <row r="251" spans="1:38">
      <c r="A251" s="145" t="s">
        <v>504</v>
      </c>
      <c r="B251" s="125" t="str">
        <f t="shared" si="291"/>
        <v>8750-05111</v>
      </c>
      <c r="C251" s="286" t="str">
        <f t="shared" si="292"/>
        <v>8750</v>
      </c>
      <c r="D251" s="256">
        <f>SUM($F251:K251)</f>
        <v>417.29999999999995</v>
      </c>
      <c r="E251" s="257">
        <f t="shared" si="295"/>
        <v>7.6241319396865945E-2</v>
      </c>
      <c r="F251" s="258">
        <f>'Div 91 history'!B248</f>
        <v>98</v>
      </c>
      <c r="G251" s="258">
        <f>'Div 91 history'!C248</f>
        <v>62.53</v>
      </c>
      <c r="H251" s="258">
        <f>'Div 91 history'!D248</f>
        <v>0</v>
      </c>
      <c r="I251" s="258">
        <f>'Div 91 history'!E248</f>
        <v>47.54</v>
      </c>
      <c r="J251" s="258">
        <f>'Div 91 history'!F248</f>
        <v>96.72</v>
      </c>
      <c r="K251" s="258">
        <f>'Div 91 history'!G248</f>
        <v>112.50999999999999</v>
      </c>
      <c r="L251" s="256">
        <f t="shared" si="293"/>
        <v>158.755774553706</v>
      </c>
      <c r="M251" s="256">
        <f t="shared" si="293"/>
        <v>114.8804200671976</v>
      </c>
      <c r="N251" s="256">
        <f t="shared" si="293"/>
        <v>109.44898847336488</v>
      </c>
      <c r="O251" s="256">
        <f t="shared" si="293"/>
        <v>157.10286274918195</v>
      </c>
      <c r="P251" s="256">
        <f t="shared" si="293"/>
        <v>156.70945754109411</v>
      </c>
      <c r="Q251" s="256">
        <f t="shared" si="293"/>
        <v>110.16870652847129</v>
      </c>
      <c r="R251" s="256">
        <f t="shared" si="293"/>
        <v>122.39933898611653</v>
      </c>
      <c r="S251" s="256">
        <f t="shared" si="293"/>
        <v>72.580211239428436</v>
      </c>
      <c r="T251" s="256">
        <f t="shared" si="293"/>
        <v>26.538078455661097</v>
      </c>
      <c r="U251" s="256">
        <f t="shared" si="293"/>
        <v>110.19081651109637</v>
      </c>
      <c r="V251" s="256">
        <f t="shared" si="294"/>
        <v>10.977225166760752</v>
      </c>
      <c r="W251" s="256">
        <f t="shared" si="294"/>
        <v>74.614329640936816</v>
      </c>
      <c r="X251" s="256">
        <f t="shared" si="294"/>
        <v>158.755774553706</v>
      </c>
      <c r="Y251" s="256">
        <f t="shared" si="294"/>
        <v>114.8804200671976</v>
      </c>
      <c r="Z251" s="256">
        <f t="shared" si="294"/>
        <v>109.44898847336488</v>
      </c>
      <c r="AA251" s="256">
        <f t="shared" si="294"/>
        <v>157.10286274918195</v>
      </c>
      <c r="AB251" s="256">
        <f t="shared" si="294"/>
        <v>156.70945754109411</v>
      </c>
      <c r="AC251" s="256">
        <f t="shared" si="294"/>
        <v>110.16870652847129</v>
      </c>
      <c r="AD251" s="256">
        <f t="shared" si="294"/>
        <v>122.39933898611653</v>
      </c>
      <c r="AE251" s="256">
        <f t="shared" si="294"/>
        <v>72.580211239428436</v>
      </c>
      <c r="AF251" s="256">
        <f t="shared" si="294"/>
        <v>26.538078455661097</v>
      </c>
      <c r="AG251" s="87"/>
    </row>
    <row r="252" spans="1:38">
      <c r="A252" s="145" t="s">
        <v>690</v>
      </c>
      <c r="B252" s="125" t="str">
        <f t="shared" si="291"/>
        <v>8800-05111</v>
      </c>
      <c r="C252" s="286" t="str">
        <f t="shared" si="292"/>
        <v>8800</v>
      </c>
      <c r="D252" s="256">
        <f>SUM($F252:K252)</f>
        <v>0</v>
      </c>
      <c r="E252" s="257">
        <f t="shared" si="295"/>
        <v>0</v>
      </c>
      <c r="F252" s="258">
        <f>'Div 91 history'!B249</f>
        <v>0</v>
      </c>
      <c r="G252" s="258">
        <f>'Div 91 history'!C249</f>
        <v>0</v>
      </c>
      <c r="H252" s="258">
        <f>'Div 91 history'!D249</f>
        <v>0</v>
      </c>
      <c r="I252" s="258">
        <f>'Div 91 history'!E249</f>
        <v>0</v>
      </c>
      <c r="J252" s="258">
        <f>'Div 91 history'!F249</f>
        <v>0</v>
      </c>
      <c r="K252" s="258">
        <f>'Div 91 history'!G249</f>
        <v>0</v>
      </c>
      <c r="L252" s="256">
        <f t="shared" si="293"/>
        <v>0</v>
      </c>
      <c r="M252" s="256">
        <f t="shared" si="293"/>
        <v>0</v>
      </c>
      <c r="N252" s="256">
        <f t="shared" si="293"/>
        <v>0</v>
      </c>
      <c r="O252" s="256">
        <f t="shared" si="293"/>
        <v>0</v>
      </c>
      <c r="P252" s="256">
        <f t="shared" si="293"/>
        <v>0</v>
      </c>
      <c r="Q252" s="256">
        <f t="shared" si="293"/>
        <v>0</v>
      </c>
      <c r="R252" s="256">
        <f t="shared" si="293"/>
        <v>0</v>
      </c>
      <c r="S252" s="256">
        <f t="shared" si="293"/>
        <v>0</v>
      </c>
      <c r="T252" s="256">
        <f t="shared" si="293"/>
        <v>0</v>
      </c>
      <c r="U252" s="256">
        <f t="shared" si="293"/>
        <v>0</v>
      </c>
      <c r="V252" s="256">
        <f t="shared" si="294"/>
        <v>0</v>
      </c>
      <c r="W252" s="256">
        <f t="shared" si="294"/>
        <v>0</v>
      </c>
      <c r="X252" s="256">
        <f t="shared" si="294"/>
        <v>0</v>
      </c>
      <c r="Y252" s="256">
        <f t="shared" si="294"/>
        <v>0</v>
      </c>
      <c r="Z252" s="256">
        <f t="shared" si="294"/>
        <v>0</v>
      </c>
      <c r="AA252" s="256">
        <f t="shared" si="294"/>
        <v>0</v>
      </c>
      <c r="AB252" s="256">
        <f t="shared" si="294"/>
        <v>0</v>
      </c>
      <c r="AC252" s="256">
        <f t="shared" si="294"/>
        <v>0</v>
      </c>
      <c r="AD252" s="256">
        <f t="shared" si="294"/>
        <v>0</v>
      </c>
      <c r="AE252" s="256">
        <f t="shared" si="294"/>
        <v>0</v>
      </c>
      <c r="AF252" s="256">
        <f t="shared" si="294"/>
        <v>0</v>
      </c>
      <c r="AG252" s="87"/>
    </row>
    <row r="253" spans="1:38">
      <c r="A253" s="145" t="s">
        <v>505</v>
      </c>
      <c r="B253" s="125" t="str">
        <f t="shared" si="291"/>
        <v>9030-05111</v>
      </c>
      <c r="C253" s="286" t="str">
        <f t="shared" si="292"/>
        <v>9030</v>
      </c>
      <c r="D253" s="256">
        <f>SUM($F253:K253)</f>
        <v>271.11</v>
      </c>
      <c r="E253" s="257">
        <f t="shared" si="295"/>
        <v>4.9532192910817952E-2</v>
      </c>
      <c r="F253" s="258">
        <f>'Div 91 history'!B250</f>
        <v>73.010000000000005</v>
      </c>
      <c r="G253" s="258">
        <f>'Div 91 history'!C250</f>
        <v>27.16</v>
      </c>
      <c r="H253" s="258">
        <f>'Div 91 history'!D250</f>
        <v>13.85</v>
      </c>
      <c r="I253" s="258">
        <f>'Div 91 history'!E250</f>
        <v>68.180000000000007</v>
      </c>
      <c r="J253" s="258">
        <f>'Div 91 history'!F250</f>
        <v>88.91</v>
      </c>
      <c r="K253" s="258">
        <f>'Div 91 history'!G250</f>
        <v>0</v>
      </c>
      <c r="L253" s="256">
        <f t="shared" si="293"/>
        <v>103.13989465433799</v>
      </c>
      <c r="M253" s="256">
        <f t="shared" si="293"/>
        <v>74.635108278020482</v>
      </c>
      <c r="N253" s="256">
        <f t="shared" si="293"/>
        <v>71.10643485505382</v>
      </c>
      <c r="O253" s="256">
        <f t="shared" si="293"/>
        <v>102.06603671203146</v>
      </c>
      <c r="P253" s="256">
        <f t="shared" si="293"/>
        <v>101.81045059661163</v>
      </c>
      <c r="Q253" s="256">
        <f t="shared" si="293"/>
        <v>71.574018756131935</v>
      </c>
      <c r="R253" s="256">
        <f t="shared" si="293"/>
        <v>79.519973142885362</v>
      </c>
      <c r="S253" s="256">
        <f t="shared" si="293"/>
        <v>47.153657007240476</v>
      </c>
      <c r="T253" s="256">
        <f t="shared" si="293"/>
        <v>17.24116570839751</v>
      </c>
      <c r="U253" s="256">
        <f t="shared" si="293"/>
        <v>71.588383092076072</v>
      </c>
      <c r="V253" s="256">
        <f t="shared" si="294"/>
        <v>7.1316451352995642</v>
      </c>
      <c r="W253" s="256">
        <f t="shared" si="294"/>
        <v>48.475175914101094</v>
      </c>
      <c r="X253" s="256">
        <f t="shared" si="294"/>
        <v>103.13989465433799</v>
      </c>
      <c r="Y253" s="256">
        <f t="shared" si="294"/>
        <v>74.635108278020482</v>
      </c>
      <c r="Z253" s="256">
        <f t="shared" si="294"/>
        <v>71.10643485505382</v>
      </c>
      <c r="AA253" s="256">
        <f t="shared" si="294"/>
        <v>102.06603671203146</v>
      </c>
      <c r="AB253" s="256">
        <f t="shared" si="294"/>
        <v>101.81045059661163</v>
      </c>
      <c r="AC253" s="256">
        <f t="shared" si="294"/>
        <v>71.574018756131935</v>
      </c>
      <c r="AD253" s="256">
        <f t="shared" si="294"/>
        <v>79.519973142885362</v>
      </c>
      <c r="AE253" s="256">
        <f t="shared" si="294"/>
        <v>47.153657007240476</v>
      </c>
      <c r="AF253" s="256">
        <f t="shared" si="294"/>
        <v>17.24116570839751</v>
      </c>
      <c r="AG253" s="87"/>
    </row>
    <row r="254" spans="1:38">
      <c r="A254" s="145" t="s">
        <v>506</v>
      </c>
      <c r="B254" s="125" t="str">
        <f t="shared" si="291"/>
        <v>9110-05111</v>
      </c>
      <c r="C254" s="286" t="str">
        <f t="shared" si="292"/>
        <v>9110</v>
      </c>
      <c r="D254" s="256">
        <f>SUM($F254:K254)</f>
        <v>1061.6199999999999</v>
      </c>
      <c r="E254" s="257">
        <f t="shared" si="295"/>
        <v>0.1939595243184779</v>
      </c>
      <c r="F254" s="258">
        <f>'Div 91 history'!B251</f>
        <v>414.86</v>
      </c>
      <c r="G254" s="258">
        <f>'Div 91 history'!C251</f>
        <v>442.42</v>
      </c>
      <c r="H254" s="258">
        <f>'Div 91 history'!D251</f>
        <v>13.82</v>
      </c>
      <c r="I254" s="258">
        <f>'Div 91 history'!E251</f>
        <v>117.66</v>
      </c>
      <c r="J254" s="258">
        <f>'Div 91 history'!F251</f>
        <v>72.86</v>
      </c>
      <c r="K254" s="258">
        <f>'Div 91 history'!G251</f>
        <v>0</v>
      </c>
      <c r="L254" s="256">
        <f t="shared" si="293"/>
        <v>403.8780382978801</v>
      </c>
      <c r="M254" s="256">
        <f t="shared" si="293"/>
        <v>292.25821124308248</v>
      </c>
      <c r="N254" s="256">
        <f t="shared" si="293"/>
        <v>278.44053473063411</v>
      </c>
      <c r="O254" s="256">
        <f t="shared" si="293"/>
        <v>399.67299581065555</v>
      </c>
      <c r="P254" s="256">
        <f t="shared" si="293"/>
        <v>398.67216466517215</v>
      </c>
      <c r="Q254" s="256">
        <f t="shared" si="293"/>
        <v>280.27151264020057</v>
      </c>
      <c r="R254" s="256">
        <f t="shared" si="293"/>
        <v>311.38649953137082</v>
      </c>
      <c r="S254" s="256">
        <f t="shared" si="293"/>
        <v>184.6455879607046</v>
      </c>
      <c r="T254" s="256">
        <f t="shared" si="293"/>
        <v>67.513431224775786</v>
      </c>
      <c r="U254" s="256">
        <f t="shared" si="293"/>
        <v>280.32776090225292</v>
      </c>
      <c r="V254" s="256">
        <f t="shared" si="294"/>
        <v>27.926292311374429</v>
      </c>
      <c r="W254" s="256">
        <f t="shared" si="294"/>
        <v>189.82042806952157</v>
      </c>
      <c r="X254" s="256">
        <f t="shared" si="294"/>
        <v>403.8780382978801</v>
      </c>
      <c r="Y254" s="256">
        <f t="shared" si="294"/>
        <v>292.25821124308248</v>
      </c>
      <c r="Z254" s="256">
        <f t="shared" si="294"/>
        <v>278.44053473063411</v>
      </c>
      <c r="AA254" s="256">
        <f t="shared" si="294"/>
        <v>399.67299581065555</v>
      </c>
      <c r="AB254" s="256">
        <f t="shared" si="294"/>
        <v>398.67216466517215</v>
      </c>
      <c r="AC254" s="256">
        <f t="shared" si="294"/>
        <v>280.27151264020057</v>
      </c>
      <c r="AD254" s="256">
        <f t="shared" si="294"/>
        <v>311.38649953137082</v>
      </c>
      <c r="AE254" s="256">
        <f t="shared" si="294"/>
        <v>184.6455879607046</v>
      </c>
      <c r="AF254" s="256">
        <f t="shared" si="294"/>
        <v>67.513431224775786</v>
      </c>
      <c r="AG254" s="87"/>
    </row>
    <row r="255" spans="1:38">
      <c r="A255" s="145" t="s">
        <v>508</v>
      </c>
      <c r="B255" s="125" t="str">
        <f t="shared" si="291"/>
        <v>9210-05111</v>
      </c>
      <c r="C255" s="286" t="str">
        <f t="shared" si="292"/>
        <v>9210</v>
      </c>
      <c r="D255" s="256">
        <f>SUM($F255:K255)</f>
        <v>20.420000000000002</v>
      </c>
      <c r="E255" s="257">
        <f t="shared" si="295"/>
        <v>3.7307638199952143E-3</v>
      </c>
      <c r="F255" s="258">
        <f>'Div 91 history'!B252</f>
        <v>0</v>
      </c>
      <c r="G255" s="258">
        <f>'Div 91 history'!C252</f>
        <v>0</v>
      </c>
      <c r="H255" s="258">
        <f>'Div 91 history'!D252</f>
        <v>0</v>
      </c>
      <c r="I255" s="258">
        <f>'Div 91 history'!E252</f>
        <v>0</v>
      </c>
      <c r="J255" s="258">
        <f>'Div 91 history'!F252</f>
        <v>20.420000000000002</v>
      </c>
      <c r="K255" s="258">
        <f>'Div 91 history'!G252</f>
        <v>0</v>
      </c>
      <c r="L255" s="256">
        <f t="shared" si="293"/>
        <v>7.7684948870996342</v>
      </c>
      <c r="M255" s="256">
        <f t="shared" si="293"/>
        <v>5.6215149239687889</v>
      </c>
      <c r="N255" s="256">
        <f t="shared" si="293"/>
        <v>5.3557353094323297</v>
      </c>
      <c r="O255" s="256">
        <f t="shared" si="293"/>
        <v>7.6876119274821386</v>
      </c>
      <c r="P255" s="256">
        <f t="shared" si="293"/>
        <v>7.6683611861709622</v>
      </c>
      <c r="Q255" s="256">
        <f t="shared" si="293"/>
        <v>5.3909537198930844</v>
      </c>
      <c r="R255" s="256">
        <f t="shared" si="293"/>
        <v>5.9894428518967171</v>
      </c>
      <c r="S255" s="256">
        <f t="shared" si="293"/>
        <v>3.5516125413590443</v>
      </c>
      <c r="T255" s="256">
        <f t="shared" si="293"/>
        <v>1.2986042704639342</v>
      </c>
      <c r="U255" s="256">
        <f t="shared" si="293"/>
        <v>5.3920356414008834</v>
      </c>
      <c r="V255" s="256">
        <f t="shared" si="294"/>
        <v>0.53715537480291065</v>
      </c>
      <c r="W255" s="256">
        <f t="shared" si="294"/>
        <v>3.6511493200765162</v>
      </c>
      <c r="X255" s="256">
        <f t="shared" si="294"/>
        <v>7.7684948870996342</v>
      </c>
      <c r="Y255" s="256">
        <f t="shared" si="294"/>
        <v>5.6215149239687889</v>
      </c>
      <c r="Z255" s="256">
        <f t="shared" si="294"/>
        <v>5.3557353094323297</v>
      </c>
      <c r="AA255" s="256">
        <f t="shared" si="294"/>
        <v>7.6876119274821386</v>
      </c>
      <c r="AB255" s="256">
        <f t="shared" si="294"/>
        <v>7.6683611861709622</v>
      </c>
      <c r="AC255" s="256">
        <f t="shared" si="294"/>
        <v>5.3909537198930844</v>
      </c>
      <c r="AD255" s="256">
        <f t="shared" si="294"/>
        <v>5.9894428518967171</v>
      </c>
      <c r="AE255" s="256">
        <f t="shared" si="294"/>
        <v>3.5516125413590443</v>
      </c>
      <c r="AF255" s="256">
        <f t="shared" si="294"/>
        <v>1.2986042704639342</v>
      </c>
      <c r="AG255" s="87"/>
    </row>
    <row r="256" spans="1:38">
      <c r="A256" s="145" t="s">
        <v>507</v>
      </c>
      <c r="B256" s="125" t="str">
        <f t="shared" si="291"/>
        <v>8700-05215</v>
      </c>
      <c r="C256" s="286" t="str">
        <f t="shared" si="292"/>
        <v>8700</v>
      </c>
      <c r="D256" s="256">
        <f>SUM($F256:K256)</f>
        <v>1036.6999999999998</v>
      </c>
      <c r="E256" s="257">
        <f t="shared" si="295"/>
        <v>0.18940660392698519</v>
      </c>
      <c r="F256" s="258">
        <f>'Div 91 history'!B253</f>
        <v>195.56</v>
      </c>
      <c r="G256" s="258">
        <f>'Div 91 history'!C253</f>
        <v>158.97999999999999</v>
      </c>
      <c r="H256" s="258">
        <f>'Div 91 history'!D253</f>
        <v>194.56</v>
      </c>
      <c r="I256" s="258">
        <f>'Div 91 history'!E253</f>
        <v>306.24</v>
      </c>
      <c r="J256" s="258">
        <f>'Div 91 history'!F253</f>
        <v>-545.38</v>
      </c>
      <c r="K256" s="258">
        <f>'Div 91 history'!G253</f>
        <v>726.74</v>
      </c>
      <c r="L256" s="256">
        <f t="shared" si="293"/>
        <v>394.39758322508266</v>
      </c>
      <c r="M256" s="256">
        <f t="shared" si="293"/>
        <v>285.39787079718127</v>
      </c>
      <c r="N256" s="256">
        <f t="shared" si="293"/>
        <v>271.90454433342285</v>
      </c>
      <c r="O256" s="256">
        <f t="shared" si="293"/>
        <v>390.29124805194567</v>
      </c>
      <c r="P256" s="256">
        <f t="shared" si="293"/>
        <v>389.31390997568235</v>
      </c>
      <c r="Q256" s="256">
        <f t="shared" si="293"/>
        <v>273.69254267449361</v>
      </c>
      <c r="R256" s="256">
        <f t="shared" si="293"/>
        <v>304.07715007646055</v>
      </c>
      <c r="S256" s="256">
        <f t="shared" si="293"/>
        <v>180.31129880641137</v>
      </c>
      <c r="T256" s="256">
        <f t="shared" si="293"/>
        <v>65.928650694905002</v>
      </c>
      <c r="U256" s="256">
        <f t="shared" si="293"/>
        <v>273.74747058963243</v>
      </c>
      <c r="V256" s="256">
        <f t="shared" si="294"/>
        <v>27.270762833407311</v>
      </c>
      <c r="W256" s="256">
        <f t="shared" si="294"/>
        <v>185.36466699918333</v>
      </c>
      <c r="X256" s="256">
        <f t="shared" si="294"/>
        <v>394.39758322508266</v>
      </c>
      <c r="Y256" s="256">
        <f t="shared" si="294"/>
        <v>285.39787079718127</v>
      </c>
      <c r="Z256" s="256">
        <f t="shared" si="294"/>
        <v>271.90454433342285</v>
      </c>
      <c r="AA256" s="256">
        <f t="shared" si="294"/>
        <v>390.29124805194567</v>
      </c>
      <c r="AB256" s="256">
        <f t="shared" si="294"/>
        <v>389.31390997568235</v>
      </c>
      <c r="AC256" s="256">
        <f t="shared" si="294"/>
        <v>273.69254267449361</v>
      </c>
      <c r="AD256" s="256">
        <f t="shared" si="294"/>
        <v>304.07715007646055</v>
      </c>
      <c r="AE256" s="256">
        <f t="shared" si="294"/>
        <v>180.31129880641137</v>
      </c>
      <c r="AF256" s="256">
        <f t="shared" si="294"/>
        <v>65.928650694905002</v>
      </c>
      <c r="AG256" s="87"/>
    </row>
    <row r="257" spans="1:38">
      <c r="A257" s="133" t="s">
        <v>27</v>
      </c>
      <c r="B257" s="171"/>
      <c r="C257" s="126"/>
      <c r="D257" s="259">
        <f>SUM(D249:D256)</f>
        <v>5473.4099999999989</v>
      </c>
      <c r="E257" s="260">
        <f>SUM(E249:E256)</f>
        <v>1.0000000000000002</v>
      </c>
      <c r="F257" s="259">
        <f>SUM(F249:F256)</f>
        <v>1605.42</v>
      </c>
      <c r="G257" s="259">
        <f t="shared" ref="G257:K257" si="296">SUM(G249:G256)</f>
        <v>951.98</v>
      </c>
      <c r="H257" s="259">
        <f t="shared" si="296"/>
        <v>348.08</v>
      </c>
      <c r="I257" s="259">
        <f t="shared" si="296"/>
        <v>1445.29</v>
      </c>
      <c r="J257" s="259">
        <f t="shared" si="296"/>
        <v>143.9799999999999</v>
      </c>
      <c r="K257" s="259">
        <f t="shared" si="296"/>
        <v>978.66</v>
      </c>
      <c r="L257" s="276">
        <f>'FY21 OM Budget'!U130</f>
        <v>2082.2799999999997</v>
      </c>
      <c r="M257" s="276">
        <f>'FY21 OM Budget'!V130</f>
        <v>1506.8</v>
      </c>
      <c r="N257" s="276">
        <f>'FY21 OM Budget'!W130</f>
        <v>1435.56</v>
      </c>
      <c r="O257" s="276">
        <f>'FY21 OM Budget'!X130</f>
        <v>2060.6</v>
      </c>
      <c r="P257" s="276">
        <f>'FY21 OM Budget'!Y130</f>
        <v>2055.4399999999996</v>
      </c>
      <c r="Q257" s="276">
        <f>'FY21 OM Budget'!Z130</f>
        <v>1445</v>
      </c>
      <c r="R257" s="263">
        <f t="shared" ref="R257:AD257" si="297">F257*(1+R$4)</f>
        <v>1605.42</v>
      </c>
      <c r="S257" s="263">
        <f t="shared" si="297"/>
        <v>951.98</v>
      </c>
      <c r="T257" s="263">
        <f t="shared" si="297"/>
        <v>348.08</v>
      </c>
      <c r="U257" s="263">
        <f t="shared" si="297"/>
        <v>1445.29</v>
      </c>
      <c r="V257" s="263">
        <f t="shared" si="297"/>
        <v>143.9799999999999</v>
      </c>
      <c r="W257" s="263">
        <f t="shared" si="297"/>
        <v>978.66</v>
      </c>
      <c r="X257" s="263">
        <f t="shared" si="297"/>
        <v>2082.2799999999997</v>
      </c>
      <c r="Y257" s="263">
        <f t="shared" si="297"/>
        <v>1506.8</v>
      </c>
      <c r="Z257" s="263">
        <f t="shared" si="297"/>
        <v>1435.56</v>
      </c>
      <c r="AA257" s="263">
        <f t="shared" si="297"/>
        <v>2060.6</v>
      </c>
      <c r="AB257" s="263">
        <f t="shared" si="297"/>
        <v>2055.4399999999996</v>
      </c>
      <c r="AC257" s="263">
        <f t="shared" si="297"/>
        <v>1445</v>
      </c>
      <c r="AD257" s="263">
        <f t="shared" si="297"/>
        <v>1605.42</v>
      </c>
      <c r="AE257" s="263">
        <f t="shared" ref="AE257" si="298">S257*(1+AE$4)</f>
        <v>951.98</v>
      </c>
      <c r="AF257" s="263">
        <f t="shared" ref="AF257" si="299">T257*(1+AF$4)</f>
        <v>348.08</v>
      </c>
      <c r="AG257" s="87"/>
      <c r="AH257" s="264">
        <f>SUM(F257:Q257)</f>
        <v>16059.09</v>
      </c>
      <c r="AI257" s="264">
        <f>SUM(U257:AF257)</f>
        <v>16059.09</v>
      </c>
      <c r="AK257" s="264">
        <f>AH257*$AK$7</f>
        <v>8096.9931987085147</v>
      </c>
      <c r="AL257" s="264">
        <f>AI257*$AL$7</f>
        <v>8096.9931780000015</v>
      </c>
    </row>
    <row r="258" spans="1:38">
      <c r="A258" s="133"/>
      <c r="B258" s="171"/>
      <c r="C258" s="126"/>
      <c r="D258" s="256">
        <f>D257-SUM(F257:K257)</f>
        <v>0</v>
      </c>
      <c r="F258" s="256">
        <f>F257-'Div 91 history'!B254</f>
        <v>0</v>
      </c>
      <c r="G258" s="256">
        <f>G257-'Div 91 history'!C254</f>
        <v>0</v>
      </c>
      <c r="H258" s="256">
        <f>H257-'Div 91 history'!D254</f>
        <v>0</v>
      </c>
      <c r="I258" s="256">
        <f>I257-'Div 91 history'!E254</f>
        <v>0</v>
      </c>
      <c r="J258" s="256">
        <f>J257-'Div 91 history'!F254</f>
        <v>0</v>
      </c>
      <c r="K258" s="256">
        <f>K257-'Div 91 history'!G254</f>
        <v>0</v>
      </c>
      <c r="L258" s="256">
        <f t="shared" ref="L258:U258" si="300">L257-SUM(L249:L256)</f>
        <v>0</v>
      </c>
      <c r="M258" s="256">
        <f t="shared" ref="M258" si="301">M257-SUM(M249:M256)</f>
        <v>0</v>
      </c>
      <c r="N258" s="256">
        <f t="shared" ref="N258" si="302">N257-SUM(N249:N256)</f>
        <v>0</v>
      </c>
      <c r="O258" s="256">
        <f t="shared" ref="O258" si="303">O257-SUM(O249:O256)</f>
        <v>0</v>
      </c>
      <c r="P258" s="256">
        <f t="shared" ref="P258" si="304">P257-SUM(P249:P256)</f>
        <v>0</v>
      </c>
      <c r="Q258" s="256">
        <f t="shared" ref="Q258" si="305">Q257-SUM(Q249:Q256)</f>
        <v>0</v>
      </c>
      <c r="R258" s="256">
        <f t="shared" ref="R258" si="306">R257-SUM(R249:R256)</f>
        <v>0</v>
      </c>
      <c r="S258" s="256">
        <f t="shared" ref="S258" si="307">S257-SUM(S249:S256)</f>
        <v>0</v>
      </c>
      <c r="T258" s="256">
        <f t="shared" ref="T258" si="308">T257-SUM(T249:T256)</f>
        <v>0</v>
      </c>
      <c r="U258" s="256">
        <f t="shared" si="300"/>
        <v>0</v>
      </c>
      <c r="V258" s="256">
        <f t="shared" ref="V258" si="309">V257-SUM(V249:V256)</f>
        <v>0</v>
      </c>
      <c r="W258" s="256">
        <f t="shared" ref="W258" si="310">W257-SUM(W249:W256)</f>
        <v>0</v>
      </c>
      <c r="X258" s="256">
        <f t="shared" ref="X258" si="311">X257-SUM(X249:X256)</f>
        <v>0</v>
      </c>
      <c r="Y258" s="256">
        <f t="shared" ref="Y258" si="312">Y257-SUM(Y249:Y256)</f>
        <v>0</v>
      </c>
      <c r="Z258" s="256">
        <f t="shared" ref="Z258" si="313">Z257-SUM(Z249:Z256)</f>
        <v>0</v>
      </c>
      <c r="AA258" s="256">
        <f t="shared" ref="AA258" si="314">AA257-SUM(AA249:AA256)</f>
        <v>0</v>
      </c>
      <c r="AB258" s="256">
        <f t="shared" ref="AB258" si="315">AB257-SUM(AB249:AB256)</f>
        <v>0</v>
      </c>
      <c r="AC258" s="256">
        <f t="shared" ref="AC258" si="316">AC257-SUM(AC249:AC256)</f>
        <v>0</v>
      </c>
      <c r="AD258" s="256">
        <f t="shared" ref="AD258" si="317">AD257-SUM(AD249:AD256)</f>
        <v>0</v>
      </c>
      <c r="AE258" s="256">
        <f t="shared" ref="AE258" si="318">AE257-SUM(AE249:AE256)</f>
        <v>0</v>
      </c>
      <c r="AF258" s="256">
        <f t="shared" ref="AF258" si="319">AF257-SUM(AF249:AF256)</f>
        <v>0</v>
      </c>
      <c r="AG258" s="87"/>
    </row>
    <row r="259" spans="1:38">
      <c r="A259" s="145" t="s">
        <v>756</v>
      </c>
      <c r="B259" s="125" t="str">
        <f t="shared" ref="B259:B285" si="320">RIGHT(A259,10)</f>
        <v>9010-05411</v>
      </c>
      <c r="C259" s="286" t="str">
        <f t="shared" ref="C259:C285" si="321">LEFT(B259,4)</f>
        <v>9010</v>
      </c>
      <c r="D259" s="256">
        <f>SUM($F259:K259)</f>
        <v>3.45</v>
      </c>
      <c r="E259" s="287">
        <f>D259/$D$286</f>
        <v>8.1005520350112907E-5</v>
      </c>
      <c r="F259" s="258">
        <f>'Div 91 history'!B256</f>
        <v>0</v>
      </c>
      <c r="G259" s="258">
        <f>'Div 91 history'!C256</f>
        <v>0</v>
      </c>
      <c r="H259" s="258">
        <f>'Div 91 history'!D256</f>
        <v>0</v>
      </c>
      <c r="I259" s="258">
        <f>'Div 91 history'!E256</f>
        <v>0</v>
      </c>
      <c r="J259" s="258">
        <f>'Div 91 history'!F256</f>
        <v>3.45</v>
      </c>
      <c r="K259" s="258">
        <f>'Div 91 history'!G256</f>
        <v>0</v>
      </c>
      <c r="L259" s="256">
        <f t="shared" ref="L259:AA274" si="322">$E259*L$286</f>
        <v>4.8440523516372167</v>
      </c>
      <c r="M259" s="256">
        <f t="shared" si="322"/>
        <v>5.8619677203567351</v>
      </c>
      <c r="N259" s="256">
        <f t="shared" si="322"/>
        <v>6.193968845511673</v>
      </c>
      <c r="O259" s="256">
        <f t="shared" si="322"/>
        <v>4.6857675648730961</v>
      </c>
      <c r="P259" s="256">
        <f t="shared" si="322"/>
        <v>11.621946250371863</v>
      </c>
      <c r="Q259" s="256">
        <f t="shared" si="322"/>
        <v>4.5059369298062517</v>
      </c>
      <c r="R259" s="256">
        <f t="shared" si="322"/>
        <v>0.23387022774760749</v>
      </c>
      <c r="S259" s="256">
        <f t="shared" si="322"/>
        <v>0.47794229072810818</v>
      </c>
      <c r="T259" s="256">
        <f t="shared" si="322"/>
        <v>0.30087070368438934</v>
      </c>
      <c r="U259" s="256">
        <f t="shared" si="322"/>
        <v>1.6668910950044484</v>
      </c>
      <c r="V259" s="256">
        <f t="shared" si="322"/>
        <v>0.36860346952513628</v>
      </c>
      <c r="W259" s="256">
        <f t="shared" si="322"/>
        <v>0.40182221331031059</v>
      </c>
      <c r="X259" s="256">
        <f t="shared" si="322"/>
        <v>4.8440523516372167</v>
      </c>
      <c r="Y259" s="256">
        <f t="shared" si="322"/>
        <v>5.8619677203567351</v>
      </c>
      <c r="Z259" s="256">
        <f t="shared" si="322"/>
        <v>6.193968845511673</v>
      </c>
      <c r="AA259" s="256">
        <f t="shared" si="322"/>
        <v>4.6857675648730961</v>
      </c>
      <c r="AB259" s="256">
        <f t="shared" ref="V259:AF274" si="323">$E259*AB$286</f>
        <v>11.621946250371863</v>
      </c>
      <c r="AC259" s="256">
        <f t="shared" si="323"/>
        <v>4.5059369298062517</v>
      </c>
      <c r="AD259" s="256">
        <f t="shared" si="323"/>
        <v>0.23387022774760749</v>
      </c>
      <c r="AE259" s="256">
        <f t="shared" si="323"/>
        <v>0.47794229072810818</v>
      </c>
      <c r="AF259" s="256">
        <f t="shared" si="323"/>
        <v>0.30087070368438934</v>
      </c>
      <c r="AG259" s="87"/>
    </row>
    <row r="260" spans="1:38">
      <c r="A260" s="145" t="s">
        <v>509</v>
      </c>
      <c r="B260" s="125" t="str">
        <f t="shared" si="320"/>
        <v>9030-05411</v>
      </c>
      <c r="C260" s="286" t="str">
        <f t="shared" si="321"/>
        <v>9030</v>
      </c>
      <c r="D260" s="256">
        <f>SUM($F260:K260)</f>
        <v>1053.56</v>
      </c>
      <c r="E260" s="287">
        <f t="shared" ref="E260:E285" si="324">D260/$D$286</f>
        <v>2.4737442324656505E-2</v>
      </c>
      <c r="F260" s="258">
        <f>'Div 91 history'!B257</f>
        <v>0</v>
      </c>
      <c r="G260" s="258">
        <f>'Div 91 history'!C257</f>
        <v>39.35</v>
      </c>
      <c r="H260" s="258">
        <f>'Div 91 history'!D257</f>
        <v>259.05</v>
      </c>
      <c r="I260" s="258">
        <f>'Div 91 history'!E257</f>
        <v>233.61</v>
      </c>
      <c r="J260" s="258">
        <f>'Div 91 history'!F257</f>
        <v>330.77000000000004</v>
      </c>
      <c r="K260" s="258">
        <f>'Div 91 history'!G257</f>
        <v>190.78</v>
      </c>
      <c r="L260" s="256">
        <f t="shared" si="322"/>
        <v>1479.2753030698275</v>
      </c>
      <c r="M260" s="256">
        <f t="shared" si="322"/>
        <v>1790.1260033214612</v>
      </c>
      <c r="N260" s="256">
        <f t="shared" si="322"/>
        <v>1891.5124106890657</v>
      </c>
      <c r="O260" s="256">
        <f t="shared" si="322"/>
        <v>1430.9383407674486</v>
      </c>
      <c r="P260" s="256">
        <f t="shared" si="322"/>
        <v>3549.1065772584866</v>
      </c>
      <c r="Q260" s="256">
        <f t="shared" si="322"/>
        <v>1376.0217135555574</v>
      </c>
      <c r="R260" s="256">
        <f t="shared" si="322"/>
        <v>71.419222361092551</v>
      </c>
      <c r="S260" s="256">
        <f t="shared" si="322"/>
        <v>145.95387820855234</v>
      </c>
      <c r="T260" s="256">
        <f t="shared" si="322"/>
        <v>91.879808282239182</v>
      </c>
      <c r="U260" s="256">
        <f t="shared" si="322"/>
        <v>509.03471943561925</v>
      </c>
      <c r="V260" s="256">
        <f t="shared" si="323"/>
        <v>112.56402068200073</v>
      </c>
      <c r="W260" s="256">
        <f t="shared" si="323"/>
        <v>122.70835103049588</v>
      </c>
      <c r="X260" s="256">
        <f t="shared" si="323"/>
        <v>1479.2753030698275</v>
      </c>
      <c r="Y260" s="256">
        <f t="shared" si="323"/>
        <v>1790.1260033214612</v>
      </c>
      <c r="Z260" s="256">
        <f t="shared" si="323"/>
        <v>1891.5124106890657</v>
      </c>
      <c r="AA260" s="256">
        <f t="shared" si="323"/>
        <v>1430.9383407674486</v>
      </c>
      <c r="AB260" s="256">
        <f t="shared" si="323"/>
        <v>3549.1065772584866</v>
      </c>
      <c r="AC260" s="256">
        <f t="shared" si="323"/>
        <v>1376.0217135555574</v>
      </c>
      <c r="AD260" s="256">
        <f t="shared" si="323"/>
        <v>71.419222361092551</v>
      </c>
      <c r="AE260" s="256">
        <f t="shared" si="323"/>
        <v>145.95387820855234</v>
      </c>
      <c r="AF260" s="256">
        <f t="shared" si="323"/>
        <v>91.879808282239182</v>
      </c>
      <c r="AG260" s="87"/>
    </row>
    <row r="261" spans="1:38">
      <c r="A261" s="145" t="s">
        <v>510</v>
      </c>
      <c r="B261" s="125" t="str">
        <f t="shared" si="320"/>
        <v>9090-05411</v>
      </c>
      <c r="C261" s="286" t="str">
        <f t="shared" si="321"/>
        <v>9090</v>
      </c>
      <c r="D261" s="256">
        <f>SUM($F261:K261)</f>
        <v>439.56999999999994</v>
      </c>
      <c r="E261" s="287">
        <f t="shared" si="324"/>
        <v>1.0321042487043224E-2</v>
      </c>
      <c r="F261" s="258">
        <f>'Div 91 history'!B258</f>
        <v>109.74</v>
      </c>
      <c r="G261" s="258">
        <f>'Div 91 history'!C258</f>
        <v>188.98</v>
      </c>
      <c r="H261" s="258">
        <f>'Div 91 history'!D258</f>
        <v>0</v>
      </c>
      <c r="I261" s="258">
        <f>'Div 91 history'!E258</f>
        <v>0</v>
      </c>
      <c r="J261" s="258">
        <f>'Div 91 history'!F258</f>
        <v>67.25</v>
      </c>
      <c r="K261" s="258">
        <f>'Div 91 history'!G258</f>
        <v>73.599999999999994</v>
      </c>
      <c r="L261" s="256">
        <f t="shared" si="322"/>
        <v>617.18843252439729</v>
      </c>
      <c r="M261" s="256">
        <f t="shared" si="322"/>
        <v>746.88265241658246</v>
      </c>
      <c r="N261" s="256">
        <f t="shared" si="322"/>
        <v>789.18344504972913</v>
      </c>
      <c r="O261" s="256">
        <f t="shared" si="322"/>
        <v>597.02111550471488</v>
      </c>
      <c r="P261" s="256">
        <f t="shared" si="322"/>
        <v>1480.7706995002779</v>
      </c>
      <c r="Q261" s="256">
        <f t="shared" si="322"/>
        <v>574.10860760432854</v>
      </c>
      <c r="R261" s="256">
        <f t="shared" si="322"/>
        <v>29.797778553917624</v>
      </c>
      <c r="S261" s="256">
        <f t="shared" si="322"/>
        <v>60.895389198653469</v>
      </c>
      <c r="T261" s="256">
        <f t="shared" si="322"/>
        <v>38.334416005375942</v>
      </c>
      <c r="U261" s="256">
        <f t="shared" si="322"/>
        <v>212.38125177713195</v>
      </c>
      <c r="V261" s="256">
        <f t="shared" si="323"/>
        <v>46.964355680917137</v>
      </c>
      <c r="W261" s="256">
        <f t="shared" si="323"/>
        <v>51.196808784003821</v>
      </c>
      <c r="X261" s="256">
        <f t="shared" si="323"/>
        <v>617.18843252439729</v>
      </c>
      <c r="Y261" s="256">
        <f t="shared" si="323"/>
        <v>746.88265241658246</v>
      </c>
      <c r="Z261" s="256">
        <f t="shared" si="323"/>
        <v>789.18344504972913</v>
      </c>
      <c r="AA261" s="256">
        <f t="shared" si="323"/>
        <v>597.02111550471488</v>
      </c>
      <c r="AB261" s="256">
        <f t="shared" si="323"/>
        <v>1480.7706995002779</v>
      </c>
      <c r="AC261" s="256">
        <f t="shared" si="323"/>
        <v>574.10860760432854</v>
      </c>
      <c r="AD261" s="256">
        <f t="shared" si="323"/>
        <v>29.797778553917624</v>
      </c>
      <c r="AE261" s="256">
        <f t="shared" si="323"/>
        <v>60.895389198653469</v>
      </c>
      <c r="AF261" s="256">
        <f t="shared" si="323"/>
        <v>38.334416005375942</v>
      </c>
      <c r="AG261" s="87"/>
    </row>
    <row r="262" spans="1:38">
      <c r="A262" s="145" t="s">
        <v>511</v>
      </c>
      <c r="B262" s="125" t="str">
        <f t="shared" si="320"/>
        <v>9110-05411</v>
      </c>
      <c r="C262" s="286" t="str">
        <f t="shared" si="321"/>
        <v>9110</v>
      </c>
      <c r="D262" s="256">
        <f>SUM($F262:K262)</f>
        <v>113.53999999999999</v>
      </c>
      <c r="E262" s="287">
        <f t="shared" si="324"/>
        <v>2.6659034146527009E-3</v>
      </c>
      <c r="F262" s="258">
        <f>'Div 91 history'!B259</f>
        <v>0</v>
      </c>
      <c r="G262" s="258">
        <f>'Div 91 history'!C259</f>
        <v>0</v>
      </c>
      <c r="H262" s="258">
        <f>'Div 91 history'!D259</f>
        <v>21.24</v>
      </c>
      <c r="I262" s="258">
        <f>'Div 91 history'!E259</f>
        <v>0</v>
      </c>
      <c r="J262" s="258">
        <f>'Div 91 history'!F259</f>
        <v>81.09</v>
      </c>
      <c r="K262" s="258">
        <f>'Div 91 history'!G259</f>
        <v>11.21</v>
      </c>
      <c r="L262" s="256">
        <f t="shared" si="322"/>
        <v>159.41846492895348</v>
      </c>
      <c r="M262" s="256">
        <f t="shared" si="322"/>
        <v>192.91820723747932</v>
      </c>
      <c r="N262" s="256">
        <f t="shared" si="322"/>
        <v>203.8444123824334</v>
      </c>
      <c r="O262" s="256">
        <f t="shared" si="322"/>
        <v>154.20928965672209</v>
      </c>
      <c r="P262" s="256">
        <f t="shared" si="322"/>
        <v>382.47993543977424</v>
      </c>
      <c r="Q262" s="256">
        <f t="shared" si="322"/>
        <v>148.29103739426137</v>
      </c>
      <c r="R262" s="256">
        <f t="shared" si="322"/>
        <v>7.6967030894096666</v>
      </c>
      <c r="S262" s="256">
        <f t="shared" si="322"/>
        <v>15.729150054860693</v>
      </c>
      <c r="T262" s="256">
        <f t="shared" si="322"/>
        <v>9.9016984627030613</v>
      </c>
      <c r="U262" s="256">
        <f t="shared" si="322"/>
        <v>54.857627515015956</v>
      </c>
      <c r="V262" s="256">
        <f t="shared" si="323"/>
        <v>12.130793602864918</v>
      </c>
      <c r="W262" s="256">
        <f t="shared" si="323"/>
        <v>13.224027275145698</v>
      </c>
      <c r="X262" s="256">
        <f t="shared" si="323"/>
        <v>159.41846492895348</v>
      </c>
      <c r="Y262" s="256">
        <f t="shared" si="323"/>
        <v>192.91820723747932</v>
      </c>
      <c r="Z262" s="256">
        <f t="shared" si="323"/>
        <v>203.8444123824334</v>
      </c>
      <c r="AA262" s="256">
        <f t="shared" si="323"/>
        <v>154.20928965672209</v>
      </c>
      <c r="AB262" s="256">
        <f t="shared" si="323"/>
        <v>382.47993543977424</v>
      </c>
      <c r="AC262" s="256">
        <f t="shared" si="323"/>
        <v>148.29103739426137</v>
      </c>
      <c r="AD262" s="256">
        <f t="shared" si="323"/>
        <v>7.6967030894096666</v>
      </c>
      <c r="AE262" s="256">
        <f t="shared" si="323"/>
        <v>15.729150054860693</v>
      </c>
      <c r="AF262" s="256">
        <f t="shared" si="323"/>
        <v>9.9016984627030613</v>
      </c>
      <c r="AG262" s="87"/>
    </row>
    <row r="263" spans="1:38">
      <c r="A263" s="145" t="s">
        <v>519</v>
      </c>
      <c r="B263" s="125" t="str">
        <f t="shared" si="320"/>
        <v>9210-05411</v>
      </c>
      <c r="C263" s="286" t="str">
        <f t="shared" si="321"/>
        <v>9210</v>
      </c>
      <c r="D263" s="256">
        <f>SUM($F263:K263)</f>
        <v>0</v>
      </c>
      <c r="E263" s="287">
        <f t="shared" si="324"/>
        <v>0</v>
      </c>
      <c r="F263" s="258">
        <f>'Div 91 history'!B260</f>
        <v>0</v>
      </c>
      <c r="G263" s="258">
        <f>'Div 91 history'!C260</f>
        <v>0</v>
      </c>
      <c r="H263" s="258">
        <f>'Div 91 history'!D260</f>
        <v>0</v>
      </c>
      <c r="I263" s="258">
        <f>'Div 91 history'!E260</f>
        <v>0</v>
      </c>
      <c r="J263" s="258">
        <f>'Div 91 history'!F260</f>
        <v>0</v>
      </c>
      <c r="K263" s="258">
        <f>'Div 91 history'!G260</f>
        <v>0</v>
      </c>
      <c r="L263" s="256">
        <f t="shared" si="322"/>
        <v>0</v>
      </c>
      <c r="M263" s="256">
        <f t="shared" si="322"/>
        <v>0</v>
      </c>
      <c r="N263" s="256">
        <f t="shared" si="322"/>
        <v>0</v>
      </c>
      <c r="O263" s="256">
        <f t="shared" si="322"/>
        <v>0</v>
      </c>
      <c r="P263" s="256">
        <f t="shared" si="322"/>
        <v>0</v>
      </c>
      <c r="Q263" s="256">
        <f t="shared" si="322"/>
        <v>0</v>
      </c>
      <c r="R263" s="256">
        <f t="shared" si="322"/>
        <v>0</v>
      </c>
      <c r="S263" s="256">
        <f t="shared" si="322"/>
        <v>0</v>
      </c>
      <c r="T263" s="256">
        <f t="shared" si="322"/>
        <v>0</v>
      </c>
      <c r="U263" s="256">
        <f t="shared" si="322"/>
        <v>0</v>
      </c>
      <c r="V263" s="256">
        <f t="shared" si="323"/>
        <v>0</v>
      </c>
      <c r="W263" s="256">
        <f t="shared" si="323"/>
        <v>0</v>
      </c>
      <c r="X263" s="256">
        <f t="shared" si="323"/>
        <v>0</v>
      </c>
      <c r="Y263" s="256">
        <f t="shared" si="323"/>
        <v>0</v>
      </c>
      <c r="Z263" s="256">
        <f t="shared" si="323"/>
        <v>0</v>
      </c>
      <c r="AA263" s="256">
        <f t="shared" si="323"/>
        <v>0</v>
      </c>
      <c r="AB263" s="256">
        <f t="shared" si="323"/>
        <v>0</v>
      </c>
      <c r="AC263" s="256">
        <f t="shared" si="323"/>
        <v>0</v>
      </c>
      <c r="AD263" s="256">
        <f t="shared" si="323"/>
        <v>0</v>
      </c>
      <c r="AE263" s="256">
        <f t="shared" si="323"/>
        <v>0</v>
      </c>
      <c r="AF263" s="256">
        <f t="shared" si="323"/>
        <v>0</v>
      </c>
      <c r="AG263" s="87"/>
    </row>
    <row r="264" spans="1:38">
      <c r="A264" s="145" t="s">
        <v>512</v>
      </c>
      <c r="B264" s="125" t="str">
        <f t="shared" si="320"/>
        <v>9260-05411</v>
      </c>
      <c r="C264" s="286" t="str">
        <f t="shared" si="321"/>
        <v>9260</v>
      </c>
      <c r="D264" s="256">
        <f>SUM($F264:K264)</f>
        <v>1380.1200000000001</v>
      </c>
      <c r="E264" s="287">
        <f t="shared" si="324"/>
        <v>3.2405025723361687E-2</v>
      </c>
      <c r="F264" s="258">
        <f>'Div 91 history'!B261</f>
        <v>97.99</v>
      </c>
      <c r="G264" s="258">
        <f>'Div 91 history'!C261</f>
        <v>369.85</v>
      </c>
      <c r="H264" s="258">
        <f>'Div 91 history'!D261</f>
        <v>433.29</v>
      </c>
      <c r="I264" s="258">
        <f>'Div 91 history'!E261</f>
        <v>195.51</v>
      </c>
      <c r="J264" s="258">
        <f>'Div 91 history'!F261</f>
        <v>52.64</v>
      </c>
      <c r="K264" s="258">
        <f>'Div 91 history'!G261</f>
        <v>230.84</v>
      </c>
      <c r="L264" s="256">
        <f t="shared" si="322"/>
        <v>1937.7894294323348</v>
      </c>
      <c r="M264" s="256">
        <f t="shared" si="322"/>
        <v>2344.9909826720977</v>
      </c>
      <c r="N264" s="256">
        <f t="shared" si="322"/>
        <v>2477.8029805992956</v>
      </c>
      <c r="O264" s="256">
        <f t="shared" si="322"/>
        <v>1874.470009168886</v>
      </c>
      <c r="P264" s="256">
        <f t="shared" si="322"/>
        <v>4649.1827417574541</v>
      </c>
      <c r="Q264" s="256">
        <f t="shared" si="322"/>
        <v>1802.5315001635372</v>
      </c>
      <c r="R264" s="256">
        <f t="shared" si="322"/>
        <v>93.556225715660304</v>
      </c>
      <c r="S264" s="256">
        <f t="shared" si="322"/>
        <v>191.19354037092074</v>
      </c>
      <c r="T264" s="256">
        <f t="shared" si="322"/>
        <v>120.35874654170998</v>
      </c>
      <c r="U264" s="256">
        <f t="shared" si="322"/>
        <v>666.8144168224751</v>
      </c>
      <c r="V264" s="256">
        <f t="shared" si="323"/>
        <v>147.45420880029886</v>
      </c>
      <c r="W264" s="256">
        <f t="shared" si="323"/>
        <v>160.74286174893501</v>
      </c>
      <c r="X264" s="256">
        <f t="shared" si="323"/>
        <v>1937.7894294323348</v>
      </c>
      <c r="Y264" s="256">
        <f t="shared" si="323"/>
        <v>2344.9909826720977</v>
      </c>
      <c r="Z264" s="256">
        <f t="shared" si="323"/>
        <v>2477.8029805992956</v>
      </c>
      <c r="AA264" s="256">
        <f t="shared" si="323"/>
        <v>1874.470009168886</v>
      </c>
      <c r="AB264" s="256">
        <f t="shared" si="323"/>
        <v>4649.1827417574541</v>
      </c>
      <c r="AC264" s="256">
        <f t="shared" si="323"/>
        <v>1802.5315001635372</v>
      </c>
      <c r="AD264" s="256">
        <f t="shared" si="323"/>
        <v>93.556225715660304</v>
      </c>
      <c r="AE264" s="256">
        <f t="shared" si="323"/>
        <v>191.19354037092074</v>
      </c>
      <c r="AF264" s="256">
        <f t="shared" si="323"/>
        <v>120.35874654170998</v>
      </c>
      <c r="AG264" s="87"/>
    </row>
    <row r="265" spans="1:38">
      <c r="A265" s="145" t="s">
        <v>513</v>
      </c>
      <c r="B265" s="125" t="str">
        <f t="shared" si="320"/>
        <v>8700-05411</v>
      </c>
      <c r="C265" s="286" t="str">
        <f t="shared" si="321"/>
        <v>8700</v>
      </c>
      <c r="D265" s="256">
        <f>SUM($F265:K265)</f>
        <v>5884.2199999999993</v>
      </c>
      <c r="E265" s="287">
        <f t="shared" si="324"/>
        <v>0.13816066752305545</v>
      </c>
      <c r="F265" s="258">
        <f>'Div 91 history'!B262</f>
        <v>342.52000000000004</v>
      </c>
      <c r="G265" s="258">
        <f>'Div 91 history'!C262</f>
        <v>1750.6100000000001</v>
      </c>
      <c r="H265" s="258">
        <f>'Div 91 history'!D262</f>
        <v>863.81</v>
      </c>
      <c r="I265" s="258">
        <f>'Div 91 history'!E262</f>
        <v>698.99</v>
      </c>
      <c r="J265" s="258">
        <f>'Div 91 history'!F262</f>
        <v>1166.1500000000001</v>
      </c>
      <c r="K265" s="258">
        <f>'Div 91 history'!G262</f>
        <v>1062.1399999999999</v>
      </c>
      <c r="L265" s="256">
        <f t="shared" si="322"/>
        <v>8261.8752836378953</v>
      </c>
      <c r="M265" s="256">
        <f t="shared" si="322"/>
        <v>9998.0022317326093</v>
      </c>
      <c r="N265" s="256">
        <f t="shared" si="322"/>
        <v>10564.253727575851</v>
      </c>
      <c r="O265" s="256">
        <f t="shared" si="322"/>
        <v>7991.9093392978448</v>
      </c>
      <c r="P265" s="256">
        <f t="shared" si="322"/>
        <v>19822.054656626991</v>
      </c>
      <c r="Q265" s="256">
        <f t="shared" si="322"/>
        <v>7685.1954206100099</v>
      </c>
      <c r="R265" s="256">
        <f t="shared" si="322"/>
        <v>398.8822815991382</v>
      </c>
      <c r="S265" s="256">
        <f t="shared" si="322"/>
        <v>815.16451766612988</v>
      </c>
      <c r="T265" s="256">
        <f t="shared" si="322"/>
        <v>513.15635131413251</v>
      </c>
      <c r="U265" s="256">
        <f t="shared" si="322"/>
        <v>2843.0011359556734</v>
      </c>
      <c r="V265" s="256">
        <f t="shared" si="323"/>
        <v>628.67939346353535</v>
      </c>
      <c r="W265" s="256">
        <f t="shared" si="323"/>
        <v>685.33632000138994</v>
      </c>
      <c r="X265" s="256">
        <f t="shared" si="323"/>
        <v>8261.8752836378953</v>
      </c>
      <c r="Y265" s="256">
        <f t="shared" si="323"/>
        <v>9998.0022317326093</v>
      </c>
      <c r="Z265" s="256">
        <f t="shared" si="323"/>
        <v>10564.253727575851</v>
      </c>
      <c r="AA265" s="256">
        <f t="shared" si="323"/>
        <v>7991.9093392978448</v>
      </c>
      <c r="AB265" s="256">
        <f t="shared" si="323"/>
        <v>19822.054656626991</v>
      </c>
      <c r="AC265" s="256">
        <f t="shared" si="323"/>
        <v>7685.1954206100099</v>
      </c>
      <c r="AD265" s="256">
        <f t="shared" si="323"/>
        <v>398.8822815991382</v>
      </c>
      <c r="AE265" s="256">
        <f t="shared" si="323"/>
        <v>815.16451766612988</v>
      </c>
      <c r="AF265" s="256">
        <f t="shared" si="323"/>
        <v>513.15635131413251</v>
      </c>
      <c r="AG265" s="87"/>
    </row>
    <row r="266" spans="1:38">
      <c r="A266" s="145" t="s">
        <v>514</v>
      </c>
      <c r="B266" s="125" t="str">
        <f t="shared" si="320"/>
        <v>8740-05411</v>
      </c>
      <c r="C266" s="286" t="str">
        <f t="shared" si="321"/>
        <v>8740</v>
      </c>
      <c r="D266" s="256">
        <f>SUM($F266:K266)</f>
        <v>30.6</v>
      </c>
      <c r="E266" s="287">
        <f t="shared" si="324"/>
        <v>7.1848374571404489E-4</v>
      </c>
      <c r="F266" s="258">
        <f>'Div 91 history'!B263</f>
        <v>30.6</v>
      </c>
      <c r="G266" s="258">
        <f>'Div 91 history'!C263</f>
        <v>0</v>
      </c>
      <c r="H266" s="258">
        <f>'Div 91 history'!D263</f>
        <v>0</v>
      </c>
      <c r="I266" s="258">
        <f>'Div 91 history'!E263</f>
        <v>0</v>
      </c>
      <c r="J266" s="258">
        <f>'Div 91 history'!F263</f>
        <v>0</v>
      </c>
      <c r="K266" s="258">
        <f>'Div 91 history'!G263</f>
        <v>0</v>
      </c>
      <c r="L266" s="256">
        <f t="shared" si="322"/>
        <v>42.964638249304002</v>
      </c>
      <c r="M266" s="256">
        <f t="shared" si="322"/>
        <v>51.993104997946695</v>
      </c>
      <c r="N266" s="256">
        <f t="shared" si="322"/>
        <v>54.937810629755703</v>
      </c>
      <c r="O266" s="256">
        <f t="shared" si="322"/>
        <v>41.56072101017876</v>
      </c>
      <c r="P266" s="256">
        <f t="shared" si="322"/>
        <v>103.08161022068957</v>
      </c>
      <c r="Q266" s="256">
        <f t="shared" si="322"/>
        <v>39.965701464368486</v>
      </c>
      <c r="R266" s="256">
        <f t="shared" si="322"/>
        <v>2.074327237413562</v>
      </c>
      <c r="S266" s="256">
        <f t="shared" si="322"/>
        <v>4.2391403177623506</v>
      </c>
      <c r="T266" s="256">
        <f t="shared" si="322"/>
        <v>2.6685923283311053</v>
      </c>
      <c r="U266" s="256">
        <f t="shared" si="322"/>
        <v>14.784599277430759</v>
      </c>
      <c r="V266" s="256">
        <f t="shared" si="323"/>
        <v>3.2693525123099043</v>
      </c>
      <c r="W266" s="256">
        <f t="shared" si="323"/>
        <v>3.56398832675232</v>
      </c>
      <c r="X266" s="256">
        <f t="shared" si="323"/>
        <v>42.964638249304002</v>
      </c>
      <c r="Y266" s="256">
        <f t="shared" si="323"/>
        <v>51.993104997946695</v>
      </c>
      <c r="Z266" s="256">
        <f t="shared" si="323"/>
        <v>54.937810629755703</v>
      </c>
      <c r="AA266" s="256">
        <f t="shared" si="323"/>
        <v>41.56072101017876</v>
      </c>
      <c r="AB266" s="256">
        <f t="shared" si="323"/>
        <v>103.08161022068957</v>
      </c>
      <c r="AC266" s="256">
        <f t="shared" si="323"/>
        <v>39.965701464368486</v>
      </c>
      <c r="AD266" s="256">
        <f t="shared" si="323"/>
        <v>2.074327237413562</v>
      </c>
      <c r="AE266" s="256">
        <f t="shared" si="323"/>
        <v>4.2391403177623506</v>
      </c>
      <c r="AF266" s="256">
        <f t="shared" si="323"/>
        <v>2.6685923283311053</v>
      </c>
      <c r="AG266" s="87"/>
    </row>
    <row r="267" spans="1:38">
      <c r="A267" s="145" t="s">
        <v>515</v>
      </c>
      <c r="B267" s="125" t="str">
        <f t="shared" si="320"/>
        <v>8750-05411</v>
      </c>
      <c r="C267" s="286" t="str">
        <f t="shared" si="321"/>
        <v>8750</v>
      </c>
      <c r="D267" s="256">
        <f>SUM($F267:K267)</f>
        <v>0</v>
      </c>
      <c r="E267" s="287">
        <f t="shared" si="324"/>
        <v>0</v>
      </c>
      <c r="F267" s="258">
        <f>'Div 91 history'!B264</f>
        <v>0</v>
      </c>
      <c r="G267" s="258">
        <f>'Div 91 history'!C264</f>
        <v>0</v>
      </c>
      <c r="H267" s="258">
        <f>'Div 91 history'!D264</f>
        <v>0</v>
      </c>
      <c r="I267" s="258">
        <f>'Div 91 history'!E264</f>
        <v>0</v>
      </c>
      <c r="J267" s="258">
        <f>'Div 91 history'!F264</f>
        <v>0</v>
      </c>
      <c r="K267" s="258">
        <f>'Div 91 history'!G264</f>
        <v>0</v>
      </c>
      <c r="L267" s="256">
        <f t="shared" si="322"/>
        <v>0</v>
      </c>
      <c r="M267" s="256">
        <f t="shared" si="322"/>
        <v>0</v>
      </c>
      <c r="N267" s="256">
        <f t="shared" si="322"/>
        <v>0</v>
      </c>
      <c r="O267" s="256">
        <f t="shared" si="322"/>
        <v>0</v>
      </c>
      <c r="P267" s="256">
        <f t="shared" si="322"/>
        <v>0</v>
      </c>
      <c r="Q267" s="256">
        <f t="shared" si="322"/>
        <v>0</v>
      </c>
      <c r="R267" s="256">
        <f t="shared" si="322"/>
        <v>0</v>
      </c>
      <c r="S267" s="256">
        <f t="shared" si="322"/>
        <v>0</v>
      </c>
      <c r="T267" s="256">
        <f t="shared" si="322"/>
        <v>0</v>
      </c>
      <c r="U267" s="256">
        <f t="shared" si="322"/>
        <v>0</v>
      </c>
      <c r="V267" s="256">
        <f t="shared" si="323"/>
        <v>0</v>
      </c>
      <c r="W267" s="256">
        <f t="shared" si="323"/>
        <v>0</v>
      </c>
      <c r="X267" s="256">
        <f t="shared" si="323"/>
        <v>0</v>
      </c>
      <c r="Y267" s="256">
        <f t="shared" si="323"/>
        <v>0</v>
      </c>
      <c r="Z267" s="256">
        <f t="shared" si="323"/>
        <v>0</v>
      </c>
      <c r="AA267" s="256">
        <f t="shared" si="323"/>
        <v>0</v>
      </c>
      <c r="AB267" s="256">
        <f t="shared" si="323"/>
        <v>0</v>
      </c>
      <c r="AC267" s="256">
        <f t="shared" si="323"/>
        <v>0</v>
      </c>
      <c r="AD267" s="256">
        <f t="shared" si="323"/>
        <v>0</v>
      </c>
      <c r="AE267" s="256">
        <f t="shared" si="323"/>
        <v>0</v>
      </c>
      <c r="AF267" s="256">
        <f t="shared" si="323"/>
        <v>0</v>
      </c>
      <c r="AG267" s="87"/>
    </row>
    <row r="268" spans="1:38">
      <c r="A268" s="145" t="s">
        <v>516</v>
      </c>
      <c r="B268" s="125" t="str">
        <f t="shared" si="320"/>
        <v>8780-05411</v>
      </c>
      <c r="C268" s="286" t="str">
        <f t="shared" si="321"/>
        <v>8780</v>
      </c>
      <c r="D268" s="256">
        <f>SUM($F268:K268)</f>
        <v>0</v>
      </c>
      <c r="E268" s="287">
        <f t="shared" si="324"/>
        <v>0</v>
      </c>
      <c r="F268" s="258">
        <f>'Div 91 history'!B265</f>
        <v>0</v>
      </c>
      <c r="G268" s="258">
        <f>'Div 91 history'!C265</f>
        <v>0</v>
      </c>
      <c r="H268" s="258">
        <f>'Div 91 history'!D265</f>
        <v>0</v>
      </c>
      <c r="I268" s="258">
        <f>'Div 91 history'!E265</f>
        <v>0</v>
      </c>
      <c r="J268" s="258">
        <f>'Div 91 history'!F265</f>
        <v>0</v>
      </c>
      <c r="K268" s="258">
        <f>'Div 91 history'!G265</f>
        <v>0</v>
      </c>
      <c r="L268" s="256">
        <f t="shared" si="322"/>
        <v>0</v>
      </c>
      <c r="M268" s="256">
        <f t="shared" si="322"/>
        <v>0</v>
      </c>
      <c r="N268" s="256">
        <f t="shared" si="322"/>
        <v>0</v>
      </c>
      <c r="O268" s="256">
        <f t="shared" si="322"/>
        <v>0</v>
      </c>
      <c r="P268" s="256">
        <f t="shared" si="322"/>
        <v>0</v>
      </c>
      <c r="Q268" s="256">
        <f t="shared" si="322"/>
        <v>0</v>
      </c>
      <c r="R268" s="256">
        <f t="shared" si="322"/>
        <v>0</v>
      </c>
      <c r="S268" s="256">
        <f t="shared" si="322"/>
        <v>0</v>
      </c>
      <c r="T268" s="256">
        <f t="shared" si="322"/>
        <v>0</v>
      </c>
      <c r="U268" s="256">
        <f t="shared" si="322"/>
        <v>0</v>
      </c>
      <c r="V268" s="256">
        <f t="shared" si="323"/>
        <v>0</v>
      </c>
      <c r="W268" s="256">
        <f t="shared" si="323"/>
        <v>0</v>
      </c>
      <c r="X268" s="256">
        <f t="shared" si="323"/>
        <v>0</v>
      </c>
      <c r="Y268" s="256">
        <f t="shared" si="323"/>
        <v>0</v>
      </c>
      <c r="Z268" s="256">
        <f t="shared" si="323"/>
        <v>0</v>
      </c>
      <c r="AA268" s="256">
        <f t="shared" si="323"/>
        <v>0</v>
      </c>
      <c r="AB268" s="256">
        <f t="shared" si="323"/>
        <v>0</v>
      </c>
      <c r="AC268" s="256">
        <f t="shared" si="323"/>
        <v>0</v>
      </c>
      <c r="AD268" s="256">
        <f t="shared" si="323"/>
        <v>0</v>
      </c>
      <c r="AE268" s="256">
        <f t="shared" si="323"/>
        <v>0</v>
      </c>
      <c r="AF268" s="256">
        <f t="shared" si="323"/>
        <v>0</v>
      </c>
      <c r="AG268" s="87"/>
    </row>
    <row r="269" spans="1:38">
      <c r="A269" s="145" t="s">
        <v>517</v>
      </c>
      <c r="B269" s="125" t="str">
        <f t="shared" si="320"/>
        <v>8700-05412</v>
      </c>
      <c r="C269" s="286" t="str">
        <f t="shared" si="321"/>
        <v>8700</v>
      </c>
      <c r="D269" s="256">
        <f>SUM($F269:K269)</f>
        <v>36</v>
      </c>
      <c r="E269" s="287">
        <f t="shared" si="324"/>
        <v>8.452749949576998E-4</v>
      </c>
      <c r="F269" s="258">
        <f>'Div 91 history'!B266</f>
        <v>0</v>
      </c>
      <c r="G269" s="258">
        <f>'Div 91 history'!C266</f>
        <v>0</v>
      </c>
      <c r="H269" s="258">
        <f>'Div 91 history'!D266</f>
        <v>0</v>
      </c>
      <c r="I269" s="258">
        <f>'Div 91 history'!E266</f>
        <v>0</v>
      </c>
      <c r="J269" s="258">
        <f>'Div 91 history'!F266</f>
        <v>36</v>
      </c>
      <c r="K269" s="258">
        <f>'Div 91 history'!G266</f>
        <v>0</v>
      </c>
      <c r="L269" s="256">
        <f t="shared" si="322"/>
        <v>50.546633234475294</v>
      </c>
      <c r="M269" s="256">
        <f t="shared" si="322"/>
        <v>61.168358821113749</v>
      </c>
      <c r="N269" s="256">
        <f t="shared" si="322"/>
        <v>64.632718387947889</v>
      </c>
      <c r="O269" s="256">
        <f t="shared" si="322"/>
        <v>48.894965894327953</v>
      </c>
      <c r="P269" s="256">
        <f t="shared" si="322"/>
        <v>121.27248261257596</v>
      </c>
      <c r="Q269" s="256">
        <f t="shared" si="322"/>
        <v>47.018472311021746</v>
      </c>
      <c r="R269" s="256">
        <f t="shared" si="322"/>
        <v>2.4403849851924257</v>
      </c>
      <c r="S269" s="256">
        <f t="shared" si="322"/>
        <v>4.9872239032498236</v>
      </c>
      <c r="T269" s="256">
        <f t="shared" si="322"/>
        <v>3.1395203862718883</v>
      </c>
      <c r="U269" s="256">
        <f t="shared" si="322"/>
        <v>17.393646208742069</v>
      </c>
      <c r="V269" s="256">
        <f t="shared" si="323"/>
        <v>3.8462970733057698</v>
      </c>
      <c r="W269" s="256">
        <f t="shared" si="323"/>
        <v>4.1929274432380232</v>
      </c>
      <c r="X269" s="256">
        <f t="shared" si="323"/>
        <v>50.546633234475294</v>
      </c>
      <c r="Y269" s="256">
        <f t="shared" si="323"/>
        <v>61.168358821113749</v>
      </c>
      <c r="Z269" s="256">
        <f t="shared" si="323"/>
        <v>64.632718387947889</v>
      </c>
      <c r="AA269" s="256">
        <f t="shared" si="323"/>
        <v>48.894965894327953</v>
      </c>
      <c r="AB269" s="256">
        <f t="shared" si="323"/>
        <v>121.27248261257596</v>
      </c>
      <c r="AC269" s="256">
        <f t="shared" si="323"/>
        <v>47.018472311021746</v>
      </c>
      <c r="AD269" s="256">
        <f t="shared" si="323"/>
        <v>2.4403849851924257</v>
      </c>
      <c r="AE269" s="256">
        <f t="shared" si="323"/>
        <v>4.9872239032498236</v>
      </c>
      <c r="AF269" s="256">
        <f t="shared" si="323"/>
        <v>3.1395203862718883</v>
      </c>
      <c r="AG269" s="87"/>
    </row>
    <row r="270" spans="1:38">
      <c r="A270" s="145" t="s">
        <v>1098</v>
      </c>
      <c r="B270" s="125" t="str">
        <f t="shared" si="320"/>
        <v>9110-05412</v>
      </c>
      <c r="C270" s="286" t="str">
        <f t="shared" si="321"/>
        <v>9110</v>
      </c>
      <c r="D270" s="256">
        <f>SUM($F270:K270)</f>
        <v>0</v>
      </c>
      <c r="E270" s="287">
        <f t="shared" si="324"/>
        <v>0</v>
      </c>
      <c r="F270" s="258">
        <f>'Div 91 history'!B267</f>
        <v>0</v>
      </c>
      <c r="G270" s="258">
        <f>'Div 91 history'!C267</f>
        <v>0</v>
      </c>
      <c r="H270" s="258">
        <f>'Div 91 history'!D267</f>
        <v>0</v>
      </c>
      <c r="I270" s="258">
        <f>'Div 91 history'!E267</f>
        <v>0</v>
      </c>
      <c r="J270" s="258">
        <f>'Div 91 history'!F267</f>
        <v>0</v>
      </c>
      <c r="K270" s="258">
        <f>'Div 91 history'!G267</f>
        <v>0</v>
      </c>
      <c r="L270" s="256">
        <f t="shared" si="322"/>
        <v>0</v>
      </c>
      <c r="M270" s="256">
        <f t="shared" si="322"/>
        <v>0</v>
      </c>
      <c r="N270" s="256">
        <f t="shared" si="322"/>
        <v>0</v>
      </c>
      <c r="O270" s="256">
        <f t="shared" si="322"/>
        <v>0</v>
      </c>
      <c r="P270" s="256">
        <f t="shared" si="322"/>
        <v>0</v>
      </c>
      <c r="Q270" s="256">
        <f t="shared" si="322"/>
        <v>0</v>
      </c>
      <c r="R270" s="256">
        <f t="shared" si="322"/>
        <v>0</v>
      </c>
      <c r="S270" s="256">
        <f t="shared" si="322"/>
        <v>0</v>
      </c>
      <c r="T270" s="256">
        <f t="shared" si="322"/>
        <v>0</v>
      </c>
      <c r="U270" s="256">
        <f t="shared" si="322"/>
        <v>0</v>
      </c>
      <c r="V270" s="256">
        <f t="shared" si="323"/>
        <v>0</v>
      </c>
      <c r="W270" s="256">
        <f t="shared" si="323"/>
        <v>0</v>
      </c>
      <c r="X270" s="256">
        <f t="shared" si="323"/>
        <v>0</v>
      </c>
      <c r="Y270" s="256">
        <f t="shared" si="323"/>
        <v>0</v>
      </c>
      <c r="Z270" s="256">
        <f t="shared" si="323"/>
        <v>0</v>
      </c>
      <c r="AA270" s="256">
        <f t="shared" si="323"/>
        <v>0</v>
      </c>
      <c r="AB270" s="256">
        <f t="shared" si="323"/>
        <v>0</v>
      </c>
      <c r="AC270" s="256">
        <f t="shared" si="323"/>
        <v>0</v>
      </c>
      <c r="AD270" s="256">
        <f t="shared" si="323"/>
        <v>0</v>
      </c>
      <c r="AE270" s="256">
        <f t="shared" si="323"/>
        <v>0</v>
      </c>
      <c r="AF270" s="256">
        <f t="shared" si="323"/>
        <v>0</v>
      </c>
      <c r="AG270" s="87"/>
    </row>
    <row r="271" spans="1:38">
      <c r="A271" s="145" t="s">
        <v>518</v>
      </c>
      <c r="B271" s="125" t="str">
        <f t="shared" si="320"/>
        <v>8700-05413</v>
      </c>
      <c r="C271" s="286" t="str">
        <f t="shared" si="321"/>
        <v>8700</v>
      </c>
      <c r="D271" s="256">
        <f>SUM($F271:K271)</f>
        <v>4647.4799999999996</v>
      </c>
      <c r="E271" s="287">
        <f t="shared" si="324"/>
        <v>0.10912218426572251</v>
      </c>
      <c r="F271" s="258">
        <f>'Div 91 history'!B268</f>
        <v>1105.1599999999999</v>
      </c>
      <c r="G271" s="258">
        <f>'Div 91 history'!C268</f>
        <v>497.95</v>
      </c>
      <c r="H271" s="258">
        <f>'Div 91 history'!D268</f>
        <v>1415.19</v>
      </c>
      <c r="I271" s="258">
        <f>'Div 91 history'!E268</f>
        <v>0</v>
      </c>
      <c r="J271" s="258">
        <f>'Div 91 history'!F268</f>
        <v>886.31</v>
      </c>
      <c r="K271" s="258">
        <f>'Div 91 history'!G268</f>
        <v>742.86999999999989</v>
      </c>
      <c r="L271" s="256">
        <f t="shared" si="322"/>
        <v>6525.4018617933116</v>
      </c>
      <c r="M271" s="256">
        <f t="shared" si="322"/>
        <v>7896.6312292763814</v>
      </c>
      <c r="N271" s="256">
        <f t="shared" si="322"/>
        <v>8343.8685014894454</v>
      </c>
      <c r="O271" s="256">
        <f t="shared" si="322"/>
        <v>6312.1771137380902</v>
      </c>
      <c r="P271" s="256">
        <f t="shared" si="322"/>
        <v>15655.873263674846</v>
      </c>
      <c r="Q271" s="256">
        <f t="shared" si="322"/>
        <v>6069.92804711187</v>
      </c>
      <c r="R271" s="256">
        <f t="shared" si="322"/>
        <v>315.04556697172484</v>
      </c>
      <c r="S271" s="256">
        <f t="shared" si="322"/>
        <v>643.83398182987469</v>
      </c>
      <c r="T271" s="256">
        <f t="shared" si="322"/>
        <v>405.30161679974651</v>
      </c>
      <c r="U271" s="256">
        <f t="shared" si="322"/>
        <v>2245.4617467279049</v>
      </c>
      <c r="V271" s="256">
        <f t="shared" si="323"/>
        <v>496.54413117353045</v>
      </c>
      <c r="W271" s="256">
        <f t="shared" si="323"/>
        <v>541.29295649721792</v>
      </c>
      <c r="X271" s="256">
        <f t="shared" si="323"/>
        <v>6525.4018617933116</v>
      </c>
      <c r="Y271" s="256">
        <f t="shared" si="323"/>
        <v>7896.6312292763814</v>
      </c>
      <c r="Z271" s="256">
        <f t="shared" si="323"/>
        <v>8343.8685014894454</v>
      </c>
      <c r="AA271" s="256">
        <f t="shared" si="323"/>
        <v>6312.1771137380902</v>
      </c>
      <c r="AB271" s="256">
        <f t="shared" si="323"/>
        <v>15655.873263674846</v>
      </c>
      <c r="AC271" s="256">
        <f t="shared" si="323"/>
        <v>6069.92804711187</v>
      </c>
      <c r="AD271" s="256">
        <f t="shared" si="323"/>
        <v>315.04556697172484</v>
      </c>
      <c r="AE271" s="256">
        <f t="shared" si="323"/>
        <v>643.83398182987469</v>
      </c>
      <c r="AF271" s="256">
        <f t="shared" si="323"/>
        <v>405.30161679974651</v>
      </c>
      <c r="AG271" s="87"/>
    </row>
    <row r="272" spans="1:38">
      <c r="A272" s="145" t="s">
        <v>943</v>
      </c>
      <c r="B272" s="125" t="str">
        <f t="shared" si="320"/>
        <v>8740-05413</v>
      </c>
      <c r="C272" s="286" t="str">
        <f t="shared" si="321"/>
        <v>8740</v>
      </c>
      <c r="D272" s="256">
        <f>SUM($F272:K272)</f>
        <v>0</v>
      </c>
      <c r="E272" s="287">
        <f t="shared" si="324"/>
        <v>0</v>
      </c>
      <c r="F272" s="258">
        <f>'Div 91 history'!B269</f>
        <v>0</v>
      </c>
      <c r="G272" s="258">
        <f>'Div 91 history'!C269</f>
        <v>0</v>
      </c>
      <c r="H272" s="258">
        <f>'Div 91 history'!D269</f>
        <v>0</v>
      </c>
      <c r="I272" s="258">
        <f>'Div 91 history'!E269</f>
        <v>0</v>
      </c>
      <c r="J272" s="258">
        <f>'Div 91 history'!F269</f>
        <v>0</v>
      </c>
      <c r="K272" s="258">
        <f>'Div 91 history'!G269</f>
        <v>0</v>
      </c>
      <c r="L272" s="256">
        <f t="shared" si="322"/>
        <v>0</v>
      </c>
      <c r="M272" s="256">
        <f t="shared" si="322"/>
        <v>0</v>
      </c>
      <c r="N272" s="256">
        <f t="shared" si="322"/>
        <v>0</v>
      </c>
      <c r="O272" s="256">
        <f t="shared" si="322"/>
        <v>0</v>
      </c>
      <c r="P272" s="256">
        <f t="shared" si="322"/>
        <v>0</v>
      </c>
      <c r="Q272" s="256">
        <f t="shared" si="322"/>
        <v>0</v>
      </c>
      <c r="R272" s="256">
        <f t="shared" si="322"/>
        <v>0</v>
      </c>
      <c r="S272" s="256">
        <f t="shared" si="322"/>
        <v>0</v>
      </c>
      <c r="T272" s="256">
        <f t="shared" si="322"/>
        <v>0</v>
      </c>
      <c r="U272" s="256">
        <f t="shared" si="322"/>
        <v>0</v>
      </c>
      <c r="V272" s="256">
        <f t="shared" si="323"/>
        <v>0</v>
      </c>
      <c r="W272" s="256">
        <f t="shared" si="323"/>
        <v>0</v>
      </c>
      <c r="X272" s="256">
        <f t="shared" si="323"/>
        <v>0</v>
      </c>
      <c r="Y272" s="256">
        <f t="shared" si="323"/>
        <v>0</v>
      </c>
      <c r="Z272" s="256">
        <f t="shared" si="323"/>
        <v>0</v>
      </c>
      <c r="AA272" s="256">
        <f t="shared" si="323"/>
        <v>0</v>
      </c>
      <c r="AB272" s="256">
        <f t="shared" si="323"/>
        <v>0</v>
      </c>
      <c r="AC272" s="256">
        <f t="shared" si="323"/>
        <v>0</v>
      </c>
      <c r="AD272" s="256">
        <f t="shared" si="323"/>
        <v>0</v>
      </c>
      <c r="AE272" s="256">
        <f t="shared" si="323"/>
        <v>0</v>
      </c>
      <c r="AF272" s="256">
        <f t="shared" si="323"/>
        <v>0</v>
      </c>
      <c r="AG272" s="87"/>
    </row>
    <row r="273" spans="1:38">
      <c r="A273" s="145" t="s">
        <v>1057</v>
      </c>
      <c r="B273" s="125" t="str">
        <f t="shared" si="320"/>
        <v>8750-05413</v>
      </c>
      <c r="C273" s="286" t="str">
        <f t="shared" si="321"/>
        <v>8750</v>
      </c>
      <c r="D273" s="256">
        <f>SUM($F273:K273)</f>
        <v>0</v>
      </c>
      <c r="E273" s="287">
        <f t="shared" si="324"/>
        <v>0</v>
      </c>
      <c r="F273" s="258">
        <f>'Div 91 history'!B270</f>
        <v>0</v>
      </c>
      <c r="G273" s="258">
        <f>'Div 91 history'!C270</f>
        <v>0</v>
      </c>
      <c r="H273" s="258">
        <f>'Div 91 history'!D270</f>
        <v>0</v>
      </c>
      <c r="I273" s="258">
        <f>'Div 91 history'!E270</f>
        <v>0</v>
      </c>
      <c r="J273" s="258">
        <f>'Div 91 history'!F270</f>
        <v>0</v>
      </c>
      <c r="K273" s="258">
        <f>'Div 91 history'!G270</f>
        <v>0</v>
      </c>
      <c r="L273" s="256">
        <f t="shared" si="322"/>
        <v>0</v>
      </c>
      <c r="M273" s="256">
        <f t="shared" si="322"/>
        <v>0</v>
      </c>
      <c r="N273" s="256">
        <f t="shared" si="322"/>
        <v>0</v>
      </c>
      <c r="O273" s="256">
        <f t="shared" si="322"/>
        <v>0</v>
      </c>
      <c r="P273" s="256">
        <f t="shared" si="322"/>
        <v>0</v>
      </c>
      <c r="Q273" s="256">
        <f t="shared" si="322"/>
        <v>0</v>
      </c>
      <c r="R273" s="256">
        <f t="shared" si="322"/>
        <v>0</v>
      </c>
      <c r="S273" s="256">
        <f t="shared" si="322"/>
        <v>0</v>
      </c>
      <c r="T273" s="256">
        <f t="shared" si="322"/>
        <v>0</v>
      </c>
      <c r="U273" s="256">
        <f t="shared" si="322"/>
        <v>0</v>
      </c>
      <c r="V273" s="256">
        <f t="shared" si="323"/>
        <v>0</v>
      </c>
      <c r="W273" s="256">
        <f t="shared" si="323"/>
        <v>0</v>
      </c>
      <c r="X273" s="256">
        <f t="shared" si="323"/>
        <v>0</v>
      </c>
      <c r="Y273" s="256">
        <f t="shared" si="323"/>
        <v>0</v>
      </c>
      <c r="Z273" s="256">
        <f t="shared" si="323"/>
        <v>0</v>
      </c>
      <c r="AA273" s="256">
        <f t="shared" si="323"/>
        <v>0</v>
      </c>
      <c r="AB273" s="256">
        <f t="shared" si="323"/>
        <v>0</v>
      </c>
      <c r="AC273" s="256">
        <f t="shared" si="323"/>
        <v>0</v>
      </c>
      <c r="AD273" s="256">
        <f t="shared" si="323"/>
        <v>0</v>
      </c>
      <c r="AE273" s="256">
        <f t="shared" si="323"/>
        <v>0</v>
      </c>
      <c r="AF273" s="256">
        <f t="shared" si="323"/>
        <v>0</v>
      </c>
      <c r="AG273" s="87"/>
    </row>
    <row r="274" spans="1:38">
      <c r="A274" s="145" t="s">
        <v>944</v>
      </c>
      <c r="B274" s="125" t="str">
        <f t="shared" si="320"/>
        <v>9010-05413</v>
      </c>
      <c r="C274" s="286" t="str">
        <f t="shared" si="321"/>
        <v>9010</v>
      </c>
      <c r="D274" s="256">
        <f>SUM($F274:K274)</f>
        <v>0</v>
      </c>
      <c r="E274" s="287">
        <f t="shared" si="324"/>
        <v>0</v>
      </c>
      <c r="F274" s="258">
        <f>'Div 91 history'!B271</f>
        <v>0</v>
      </c>
      <c r="G274" s="258">
        <f>'Div 91 history'!C271</f>
        <v>0</v>
      </c>
      <c r="H274" s="258">
        <f>'Div 91 history'!D271</f>
        <v>0</v>
      </c>
      <c r="I274" s="258">
        <f>'Div 91 history'!E271</f>
        <v>0</v>
      </c>
      <c r="J274" s="258">
        <f>'Div 91 history'!F271</f>
        <v>0</v>
      </c>
      <c r="K274" s="258">
        <f>'Div 91 history'!G271</f>
        <v>0</v>
      </c>
      <c r="L274" s="256">
        <f t="shared" si="322"/>
        <v>0</v>
      </c>
      <c r="M274" s="256">
        <f t="shared" si="322"/>
        <v>0</v>
      </c>
      <c r="N274" s="256">
        <f t="shared" si="322"/>
        <v>0</v>
      </c>
      <c r="O274" s="256">
        <f t="shared" si="322"/>
        <v>0</v>
      </c>
      <c r="P274" s="256">
        <f t="shared" si="322"/>
        <v>0</v>
      </c>
      <c r="Q274" s="256">
        <f t="shared" si="322"/>
        <v>0</v>
      </c>
      <c r="R274" s="256">
        <f t="shared" si="322"/>
        <v>0</v>
      </c>
      <c r="S274" s="256">
        <f t="shared" si="322"/>
        <v>0</v>
      </c>
      <c r="T274" s="256">
        <f t="shared" si="322"/>
        <v>0</v>
      </c>
      <c r="U274" s="256">
        <f t="shared" si="322"/>
        <v>0</v>
      </c>
      <c r="V274" s="256">
        <f t="shared" si="323"/>
        <v>0</v>
      </c>
      <c r="W274" s="256">
        <f t="shared" si="323"/>
        <v>0</v>
      </c>
      <c r="X274" s="256">
        <f t="shared" si="323"/>
        <v>0</v>
      </c>
      <c r="Y274" s="256">
        <f t="shared" si="323"/>
        <v>0</v>
      </c>
      <c r="Z274" s="256">
        <f t="shared" si="323"/>
        <v>0</v>
      </c>
      <c r="AA274" s="256">
        <f t="shared" si="323"/>
        <v>0</v>
      </c>
      <c r="AB274" s="256">
        <f t="shared" si="323"/>
        <v>0</v>
      </c>
      <c r="AC274" s="256">
        <f t="shared" si="323"/>
        <v>0</v>
      </c>
      <c r="AD274" s="256">
        <f t="shared" si="323"/>
        <v>0</v>
      </c>
      <c r="AE274" s="256">
        <f t="shared" si="323"/>
        <v>0</v>
      </c>
      <c r="AF274" s="256">
        <f t="shared" si="323"/>
        <v>0</v>
      </c>
      <c r="AG274" s="87"/>
    </row>
    <row r="275" spans="1:38">
      <c r="A275" s="145" t="s">
        <v>527</v>
      </c>
      <c r="B275" s="125" t="str">
        <f t="shared" si="320"/>
        <v>9030-05413</v>
      </c>
      <c r="C275" s="286" t="str">
        <f t="shared" si="321"/>
        <v>9030</v>
      </c>
      <c r="D275" s="256">
        <f>SUM($F275:K275)</f>
        <v>0</v>
      </c>
      <c r="E275" s="287">
        <f t="shared" si="324"/>
        <v>0</v>
      </c>
      <c r="F275" s="258">
        <f>'Div 91 history'!B272</f>
        <v>0</v>
      </c>
      <c r="G275" s="258">
        <f>'Div 91 history'!C272</f>
        <v>0</v>
      </c>
      <c r="H275" s="258">
        <f>'Div 91 history'!D272</f>
        <v>0</v>
      </c>
      <c r="I275" s="258">
        <f>'Div 91 history'!E272</f>
        <v>0</v>
      </c>
      <c r="J275" s="258">
        <f>'Div 91 history'!F272</f>
        <v>0</v>
      </c>
      <c r="K275" s="258">
        <f>'Div 91 history'!G272</f>
        <v>0</v>
      </c>
      <c r="L275" s="256">
        <f t="shared" ref="L275:T285" si="325">$E275*L$286</f>
        <v>0</v>
      </c>
      <c r="M275" s="256">
        <f t="shared" si="325"/>
        <v>0</v>
      </c>
      <c r="N275" s="256">
        <f t="shared" si="325"/>
        <v>0</v>
      </c>
      <c r="O275" s="256">
        <f t="shared" si="325"/>
        <v>0</v>
      </c>
      <c r="P275" s="256">
        <f t="shared" si="325"/>
        <v>0</v>
      </c>
      <c r="Q275" s="256">
        <f t="shared" si="325"/>
        <v>0</v>
      </c>
      <c r="R275" s="256">
        <f t="shared" si="325"/>
        <v>0</v>
      </c>
      <c r="S275" s="256">
        <f t="shared" si="325"/>
        <v>0</v>
      </c>
      <c r="T275" s="256">
        <f t="shared" si="325"/>
        <v>0</v>
      </c>
      <c r="U275" s="256">
        <f t="shared" ref="U275:AF285" si="326">$E275*U$286</f>
        <v>0</v>
      </c>
      <c r="V275" s="256">
        <f t="shared" si="326"/>
        <v>0</v>
      </c>
      <c r="W275" s="256">
        <f t="shared" si="326"/>
        <v>0</v>
      </c>
      <c r="X275" s="256">
        <f t="shared" si="326"/>
        <v>0</v>
      </c>
      <c r="Y275" s="256">
        <f t="shared" si="326"/>
        <v>0</v>
      </c>
      <c r="Z275" s="256">
        <f t="shared" si="326"/>
        <v>0</v>
      </c>
      <c r="AA275" s="256">
        <f t="shared" si="326"/>
        <v>0</v>
      </c>
      <c r="AB275" s="256">
        <f t="shared" si="326"/>
        <v>0</v>
      </c>
      <c r="AC275" s="256">
        <f t="shared" si="326"/>
        <v>0</v>
      </c>
      <c r="AD275" s="256">
        <f t="shared" si="326"/>
        <v>0</v>
      </c>
      <c r="AE275" s="256">
        <f t="shared" si="326"/>
        <v>0</v>
      </c>
      <c r="AF275" s="256">
        <f t="shared" si="326"/>
        <v>0</v>
      </c>
      <c r="AG275" s="87"/>
    </row>
    <row r="276" spans="1:38">
      <c r="A276" s="145" t="s">
        <v>520</v>
      </c>
      <c r="B276" s="125" t="str">
        <f t="shared" si="320"/>
        <v>9090-05413</v>
      </c>
      <c r="C276" s="286" t="str">
        <f t="shared" si="321"/>
        <v>9090</v>
      </c>
      <c r="D276" s="256">
        <f>SUM($F276:K276)</f>
        <v>3625.15</v>
      </c>
      <c r="E276" s="287">
        <f t="shared" si="324"/>
        <v>8.5118017999191817E-2</v>
      </c>
      <c r="F276" s="258">
        <f>'Div 91 history'!B273</f>
        <v>812.82</v>
      </c>
      <c r="G276" s="258">
        <f>'Div 91 history'!C273</f>
        <v>704.17</v>
      </c>
      <c r="H276" s="258">
        <f>'Div 91 history'!D273</f>
        <v>0</v>
      </c>
      <c r="I276" s="258">
        <f>'Div 91 history'!E273</f>
        <v>0</v>
      </c>
      <c r="J276" s="258">
        <f>'Div 91 history'!F273</f>
        <v>948.93</v>
      </c>
      <c r="K276" s="258">
        <f>'Div 91 history'!G273</f>
        <v>1159.23</v>
      </c>
      <c r="L276" s="256">
        <f t="shared" si="325"/>
        <v>5089.9757630543918</v>
      </c>
      <c r="M276" s="256">
        <f t="shared" si="325"/>
        <v>6159.5687772322362</v>
      </c>
      <c r="N276" s="256">
        <f t="shared" si="325"/>
        <v>6508.4249740019241</v>
      </c>
      <c r="O276" s="256">
        <f t="shared" si="325"/>
        <v>4923.655155883971</v>
      </c>
      <c r="P276" s="256">
        <f t="shared" si="325"/>
        <v>12211.970565082769</v>
      </c>
      <c r="Q276" s="256">
        <f t="shared" si="325"/>
        <v>4734.6948582861241</v>
      </c>
      <c r="R276" s="256">
        <f t="shared" si="325"/>
        <v>245.74337858528671</v>
      </c>
      <c r="S276" s="256">
        <f t="shared" si="325"/>
        <v>502.20652035739164</v>
      </c>
      <c r="T276" s="256">
        <f t="shared" si="325"/>
        <v>316.14534245259824</v>
      </c>
      <c r="U276" s="256">
        <f t="shared" si="326"/>
        <v>1751.5160153783695</v>
      </c>
      <c r="V276" s="256">
        <f t="shared" si="326"/>
        <v>387.31677320262253</v>
      </c>
      <c r="W276" s="256">
        <f t="shared" si="326"/>
        <v>422.2219700237311</v>
      </c>
      <c r="X276" s="256">
        <f t="shared" si="326"/>
        <v>5089.9757630543918</v>
      </c>
      <c r="Y276" s="256">
        <f t="shared" si="326"/>
        <v>6159.5687772322362</v>
      </c>
      <c r="Z276" s="256">
        <f t="shared" si="326"/>
        <v>6508.4249740019241</v>
      </c>
      <c r="AA276" s="256">
        <f t="shared" si="326"/>
        <v>4923.655155883971</v>
      </c>
      <c r="AB276" s="256">
        <f t="shared" si="326"/>
        <v>12211.970565082769</v>
      </c>
      <c r="AC276" s="256">
        <f t="shared" si="326"/>
        <v>4734.6948582861241</v>
      </c>
      <c r="AD276" s="256">
        <f t="shared" si="326"/>
        <v>245.74337858528671</v>
      </c>
      <c r="AE276" s="256">
        <f t="shared" si="326"/>
        <v>502.20652035739164</v>
      </c>
      <c r="AF276" s="256">
        <f t="shared" si="326"/>
        <v>316.14534245259824</v>
      </c>
      <c r="AG276" s="87"/>
    </row>
    <row r="277" spans="1:38">
      <c r="A277" s="145" t="s">
        <v>521</v>
      </c>
      <c r="B277" s="125" t="str">
        <f t="shared" si="320"/>
        <v>9110-05413</v>
      </c>
      <c r="C277" s="286" t="str">
        <f t="shared" si="321"/>
        <v>9110</v>
      </c>
      <c r="D277" s="256">
        <f>SUM($F277:K277)</f>
        <v>1128.77</v>
      </c>
      <c r="E277" s="287">
        <f t="shared" si="324"/>
        <v>2.6503362668288968E-2</v>
      </c>
      <c r="F277" s="258">
        <f>'Div 91 history'!B274</f>
        <v>0</v>
      </c>
      <c r="G277" s="258">
        <f>'Div 91 history'!C274</f>
        <v>0</v>
      </c>
      <c r="H277" s="258">
        <f>'Div 91 history'!D274</f>
        <v>177.1</v>
      </c>
      <c r="I277" s="258">
        <f>'Div 91 history'!E274</f>
        <v>0</v>
      </c>
      <c r="J277" s="258">
        <f>'Div 91 history'!F274</f>
        <v>724.87</v>
      </c>
      <c r="K277" s="258">
        <f>'Div 91 history'!G274</f>
        <v>226.8</v>
      </c>
      <c r="L277" s="256">
        <f t="shared" si="325"/>
        <v>1584.8756443355189</v>
      </c>
      <c r="M277" s="256">
        <f t="shared" si="325"/>
        <v>1917.9168996252381</v>
      </c>
      <c r="N277" s="256">
        <f t="shared" si="325"/>
        <v>2026.5409315212205</v>
      </c>
      <c r="O277" s="256">
        <f t="shared" si="325"/>
        <v>1533.0880736816823</v>
      </c>
      <c r="P277" s="256">
        <f t="shared" si="325"/>
        <v>3802.4650055165935</v>
      </c>
      <c r="Q277" s="256">
        <f t="shared" si="325"/>
        <v>1474.2511386253339</v>
      </c>
      <c r="R277" s="256">
        <f t="shared" si="325"/>
        <v>76.517593325990404</v>
      </c>
      <c r="S277" s="256">
        <f t="shared" si="325"/>
        <v>156.37302014642509</v>
      </c>
      <c r="T277" s="256">
        <f t="shared" si="325"/>
        <v>98.438789622558886</v>
      </c>
      <c r="U277" s="256">
        <f t="shared" si="326"/>
        <v>545.37294530671625</v>
      </c>
      <c r="V277" s="256">
        <f t="shared" si="326"/>
        <v>120.59957631764871</v>
      </c>
      <c r="W277" s="256">
        <f t="shared" si="326"/>
        <v>131.46807528066066</v>
      </c>
      <c r="X277" s="256">
        <f t="shared" si="326"/>
        <v>1584.8756443355189</v>
      </c>
      <c r="Y277" s="256">
        <f t="shared" si="326"/>
        <v>1917.9168996252381</v>
      </c>
      <c r="Z277" s="256">
        <f t="shared" si="326"/>
        <v>2026.5409315212205</v>
      </c>
      <c r="AA277" s="256">
        <f t="shared" si="326"/>
        <v>1533.0880736816823</v>
      </c>
      <c r="AB277" s="256">
        <f t="shared" si="326"/>
        <v>3802.4650055165935</v>
      </c>
      <c r="AC277" s="256">
        <f t="shared" si="326"/>
        <v>1474.2511386253339</v>
      </c>
      <c r="AD277" s="256">
        <f t="shared" si="326"/>
        <v>76.517593325990404</v>
      </c>
      <c r="AE277" s="256">
        <f t="shared" si="326"/>
        <v>156.37302014642509</v>
      </c>
      <c r="AF277" s="256">
        <f t="shared" si="326"/>
        <v>98.438789622558886</v>
      </c>
      <c r="AG277" s="87"/>
    </row>
    <row r="278" spans="1:38">
      <c r="A278" s="145" t="s">
        <v>530</v>
      </c>
      <c r="B278" s="125" t="str">
        <f t="shared" si="320"/>
        <v>9210-05413</v>
      </c>
      <c r="C278" s="286" t="str">
        <f t="shared" si="321"/>
        <v>9210</v>
      </c>
      <c r="D278" s="256">
        <f>SUM($F278:K278)</f>
        <v>0</v>
      </c>
      <c r="E278" s="287">
        <f t="shared" si="324"/>
        <v>0</v>
      </c>
      <c r="F278" s="258">
        <f>'Div 91 history'!B275</f>
        <v>0</v>
      </c>
      <c r="G278" s="258">
        <f>'Div 91 history'!C275</f>
        <v>0</v>
      </c>
      <c r="H278" s="258">
        <f>'Div 91 history'!D275</f>
        <v>0</v>
      </c>
      <c r="I278" s="258">
        <f>'Div 91 history'!E275</f>
        <v>0</v>
      </c>
      <c r="J278" s="258">
        <f>'Div 91 history'!F275</f>
        <v>0</v>
      </c>
      <c r="K278" s="258">
        <f>'Div 91 history'!G275</f>
        <v>0</v>
      </c>
      <c r="L278" s="256">
        <f t="shared" si="325"/>
        <v>0</v>
      </c>
      <c r="M278" s="256">
        <f t="shared" si="325"/>
        <v>0</v>
      </c>
      <c r="N278" s="256">
        <f t="shared" si="325"/>
        <v>0</v>
      </c>
      <c r="O278" s="256">
        <f t="shared" si="325"/>
        <v>0</v>
      </c>
      <c r="P278" s="256">
        <f t="shared" si="325"/>
        <v>0</v>
      </c>
      <c r="Q278" s="256">
        <f t="shared" si="325"/>
        <v>0</v>
      </c>
      <c r="R278" s="256">
        <f t="shared" si="325"/>
        <v>0</v>
      </c>
      <c r="S278" s="256">
        <f t="shared" si="325"/>
        <v>0</v>
      </c>
      <c r="T278" s="256">
        <f t="shared" si="325"/>
        <v>0</v>
      </c>
      <c r="U278" s="256">
        <f t="shared" si="326"/>
        <v>0</v>
      </c>
      <c r="V278" s="256">
        <f t="shared" si="326"/>
        <v>0</v>
      </c>
      <c r="W278" s="256">
        <f t="shared" si="326"/>
        <v>0</v>
      </c>
      <c r="X278" s="256">
        <f t="shared" si="326"/>
        <v>0</v>
      </c>
      <c r="Y278" s="256">
        <f t="shared" si="326"/>
        <v>0</v>
      </c>
      <c r="Z278" s="256">
        <f t="shared" si="326"/>
        <v>0</v>
      </c>
      <c r="AA278" s="256">
        <f t="shared" si="326"/>
        <v>0</v>
      </c>
      <c r="AB278" s="256">
        <f t="shared" si="326"/>
        <v>0</v>
      </c>
      <c r="AC278" s="256">
        <f t="shared" si="326"/>
        <v>0</v>
      </c>
      <c r="AD278" s="256">
        <f t="shared" si="326"/>
        <v>0</v>
      </c>
      <c r="AE278" s="256">
        <f t="shared" si="326"/>
        <v>0</v>
      </c>
      <c r="AF278" s="256">
        <f t="shared" si="326"/>
        <v>0</v>
      </c>
      <c r="AG278" s="87"/>
    </row>
    <row r="279" spans="1:38">
      <c r="A279" s="145" t="s">
        <v>522</v>
      </c>
      <c r="B279" s="125" t="str">
        <f t="shared" si="320"/>
        <v>9090-05414</v>
      </c>
      <c r="C279" s="286" t="str">
        <f t="shared" si="321"/>
        <v>9090</v>
      </c>
      <c r="D279" s="256">
        <f>SUM($F279:K279)</f>
        <v>694.81</v>
      </c>
      <c r="E279" s="287">
        <f t="shared" si="324"/>
        <v>1.6314042201293316E-2</v>
      </c>
      <c r="F279" s="258">
        <f>'Div 91 history'!B276</f>
        <v>388.26</v>
      </c>
      <c r="G279" s="258">
        <f>'Div 91 history'!C276</f>
        <v>306.55</v>
      </c>
      <c r="H279" s="258">
        <f>'Div 91 history'!D276</f>
        <v>0</v>
      </c>
      <c r="I279" s="258">
        <f>'Div 91 history'!E276</f>
        <v>0</v>
      </c>
      <c r="J279" s="258">
        <f>'Div 91 history'!F276</f>
        <v>0</v>
      </c>
      <c r="K279" s="258">
        <f>'Div 91 history'!G276</f>
        <v>0</v>
      </c>
      <c r="L279" s="256">
        <f t="shared" si="325"/>
        <v>975.56406215682716</v>
      </c>
      <c r="M279" s="256">
        <f t="shared" si="325"/>
        <v>1180.5663164582791</v>
      </c>
      <c r="N279" s="256">
        <f t="shared" si="325"/>
        <v>1247.4294184202797</v>
      </c>
      <c r="O279" s="256">
        <f t="shared" si="325"/>
        <v>943.68642369550003</v>
      </c>
      <c r="P279" s="256">
        <f t="shared" si="325"/>
        <v>2340.5926012234418</v>
      </c>
      <c r="Q279" s="256">
        <f t="shared" si="325"/>
        <v>907.4695762894728</v>
      </c>
      <c r="R279" s="256">
        <f t="shared" si="325"/>
        <v>47.100108098931919</v>
      </c>
      <c r="S279" s="256">
        <f t="shared" si="325"/>
        <v>96.254806672694713</v>
      </c>
      <c r="T279" s="256">
        <f t="shared" si="325"/>
        <v>60.593615544043629</v>
      </c>
      <c r="U279" s="256">
        <f t="shared" si="326"/>
        <v>335.70220339711324</v>
      </c>
      <c r="V279" s="256">
        <f t="shared" si="326"/>
        <v>74.234601930655046</v>
      </c>
      <c r="W279" s="256">
        <f t="shared" si="326"/>
        <v>80.924664356561408</v>
      </c>
      <c r="X279" s="256">
        <f t="shared" si="326"/>
        <v>975.56406215682716</v>
      </c>
      <c r="Y279" s="256">
        <f t="shared" si="326"/>
        <v>1180.5663164582791</v>
      </c>
      <c r="Z279" s="256">
        <f t="shared" si="326"/>
        <v>1247.4294184202797</v>
      </c>
      <c r="AA279" s="256">
        <f t="shared" si="326"/>
        <v>943.68642369550003</v>
      </c>
      <c r="AB279" s="256">
        <f t="shared" si="326"/>
        <v>2340.5926012234418</v>
      </c>
      <c r="AC279" s="256">
        <f t="shared" si="326"/>
        <v>907.4695762894728</v>
      </c>
      <c r="AD279" s="256">
        <f t="shared" si="326"/>
        <v>47.100108098931919</v>
      </c>
      <c r="AE279" s="256">
        <f t="shared" si="326"/>
        <v>96.254806672694713</v>
      </c>
      <c r="AF279" s="256">
        <f t="shared" si="326"/>
        <v>60.593615544043629</v>
      </c>
      <c r="AG279" s="87"/>
    </row>
    <row r="280" spans="1:38">
      <c r="A280" s="145" t="s">
        <v>537</v>
      </c>
      <c r="B280" s="125" t="str">
        <f t="shared" si="320"/>
        <v>9110-05414</v>
      </c>
      <c r="C280" s="286" t="str">
        <f t="shared" si="321"/>
        <v>9110</v>
      </c>
      <c r="D280" s="256">
        <f>SUM($F280:K280)</f>
        <v>165.61</v>
      </c>
      <c r="E280" s="287">
        <f t="shared" si="324"/>
        <v>3.8884997754151298E-3</v>
      </c>
      <c r="F280" s="258">
        <f>'Div 91 history'!B277</f>
        <v>0</v>
      </c>
      <c r="G280" s="258">
        <f>'Div 91 history'!C277</f>
        <v>0</v>
      </c>
      <c r="H280" s="258">
        <f>'Div 91 history'!D277</f>
        <v>0</v>
      </c>
      <c r="I280" s="258">
        <f>'Div 91 history'!E277</f>
        <v>0</v>
      </c>
      <c r="J280" s="258">
        <f>'Div 91 history'!F277</f>
        <v>0</v>
      </c>
      <c r="K280" s="258">
        <f>'Div 91 history'!G277</f>
        <v>165.61</v>
      </c>
      <c r="L280" s="256">
        <f t="shared" si="325"/>
        <v>232.5285536100404</v>
      </c>
      <c r="M280" s="256">
        <f t="shared" si="325"/>
        <v>281.3914417879069</v>
      </c>
      <c r="N280" s="256">
        <f t="shared" si="325"/>
        <v>297.32845811744585</v>
      </c>
      <c r="O280" s="256">
        <f t="shared" si="325"/>
        <v>224.93042504887924</v>
      </c>
      <c r="P280" s="256">
        <f t="shared" si="325"/>
        <v>557.88710681857515</v>
      </c>
      <c r="Q280" s="256">
        <f t="shared" si="325"/>
        <v>216.2980333174531</v>
      </c>
      <c r="R280" s="256">
        <f t="shared" si="325"/>
        <v>11.226448816603268</v>
      </c>
      <c r="S280" s="256">
        <f t="shared" si="325"/>
        <v>22.942615294922316</v>
      </c>
      <c r="T280" s="256">
        <f t="shared" si="325"/>
        <v>14.442665865846875</v>
      </c>
      <c r="U280" s="256">
        <f t="shared" si="326"/>
        <v>80.015604128604835</v>
      </c>
      <c r="V280" s="256">
        <f t="shared" si="326"/>
        <v>17.694034953060239</v>
      </c>
      <c r="W280" s="256">
        <f t="shared" si="326"/>
        <v>19.288630940962474</v>
      </c>
      <c r="X280" s="256">
        <f t="shared" si="326"/>
        <v>232.5285536100404</v>
      </c>
      <c r="Y280" s="256">
        <f t="shared" si="326"/>
        <v>281.3914417879069</v>
      </c>
      <c r="Z280" s="256">
        <f t="shared" si="326"/>
        <v>297.32845811744585</v>
      </c>
      <c r="AA280" s="256">
        <f t="shared" si="326"/>
        <v>224.93042504887924</v>
      </c>
      <c r="AB280" s="256">
        <f t="shared" si="326"/>
        <v>557.88710681857515</v>
      </c>
      <c r="AC280" s="256">
        <f t="shared" si="326"/>
        <v>216.2980333174531</v>
      </c>
      <c r="AD280" s="256">
        <f t="shared" si="326"/>
        <v>11.226448816603268</v>
      </c>
      <c r="AE280" s="256">
        <f t="shared" si="326"/>
        <v>22.942615294922316</v>
      </c>
      <c r="AF280" s="256">
        <f t="shared" si="326"/>
        <v>14.442665865846875</v>
      </c>
      <c r="AG280" s="87"/>
    </row>
    <row r="281" spans="1:38">
      <c r="A281" s="145" t="s">
        <v>523</v>
      </c>
      <c r="B281" s="125" t="str">
        <f t="shared" si="320"/>
        <v>8700-05414</v>
      </c>
      <c r="C281" s="286" t="str">
        <f t="shared" si="321"/>
        <v>8700</v>
      </c>
      <c r="D281" s="256">
        <f>SUM($F281:K281)</f>
        <v>3937.4199999999996</v>
      </c>
      <c r="E281" s="287">
        <f t="shared" si="324"/>
        <v>9.2450074184620729E-2</v>
      </c>
      <c r="F281" s="258">
        <f>'Div 91 history'!B278</f>
        <v>0</v>
      </c>
      <c r="G281" s="258">
        <f>'Div 91 history'!C278</f>
        <v>2042.6599999999999</v>
      </c>
      <c r="H281" s="258">
        <f>'Div 91 history'!D278</f>
        <v>544.52</v>
      </c>
      <c r="I281" s="258">
        <f>'Div 91 history'!E278</f>
        <v>0</v>
      </c>
      <c r="J281" s="258">
        <f>'Div 91 history'!F278</f>
        <v>252.89</v>
      </c>
      <c r="K281" s="258">
        <f>'Div 91 history'!G278</f>
        <v>1097.3499999999999</v>
      </c>
      <c r="L281" s="256">
        <f t="shared" si="325"/>
        <v>5528.4256841691031</v>
      </c>
      <c r="M281" s="256">
        <f t="shared" si="325"/>
        <v>6690.1533163730473</v>
      </c>
      <c r="N281" s="256">
        <f t="shared" si="325"/>
        <v>7069.059945418715</v>
      </c>
      <c r="O281" s="256">
        <f t="shared" si="325"/>
        <v>5347.7782392123545</v>
      </c>
      <c r="P281" s="256">
        <f t="shared" si="325"/>
        <v>13263.908291344689</v>
      </c>
      <c r="Q281" s="256">
        <f t="shared" si="325"/>
        <v>5142.5409235239786</v>
      </c>
      <c r="R281" s="256">
        <f t="shared" si="325"/>
        <v>266.91168467767665</v>
      </c>
      <c r="S281" s="256">
        <f t="shared" si="325"/>
        <v>545.46653169816443</v>
      </c>
      <c r="T281" s="256">
        <f t="shared" si="325"/>
        <v>343.37806553651831</v>
      </c>
      <c r="U281" s="256">
        <f t="shared" si="326"/>
        <v>1902.3914015340331</v>
      </c>
      <c r="V281" s="256">
        <f t="shared" si="326"/>
        <v>420.68019506598898</v>
      </c>
      <c r="W281" s="256">
        <f t="shared" si="326"/>
        <v>458.59212148761821</v>
      </c>
      <c r="X281" s="256">
        <f t="shared" si="326"/>
        <v>5528.4256841691031</v>
      </c>
      <c r="Y281" s="256">
        <f t="shared" si="326"/>
        <v>6690.1533163730473</v>
      </c>
      <c r="Z281" s="256">
        <f t="shared" si="326"/>
        <v>7069.059945418715</v>
      </c>
      <c r="AA281" s="256">
        <f t="shared" si="326"/>
        <v>5347.7782392123545</v>
      </c>
      <c r="AB281" s="256">
        <f t="shared" si="326"/>
        <v>13263.908291344689</v>
      </c>
      <c r="AC281" s="256">
        <f t="shared" si="326"/>
        <v>5142.5409235239786</v>
      </c>
      <c r="AD281" s="256">
        <f t="shared" si="326"/>
        <v>266.91168467767665</v>
      </c>
      <c r="AE281" s="256">
        <f t="shared" si="326"/>
        <v>545.46653169816443</v>
      </c>
      <c r="AF281" s="256">
        <f t="shared" si="326"/>
        <v>343.37806553651831</v>
      </c>
      <c r="AG281" s="87"/>
    </row>
    <row r="282" spans="1:38">
      <c r="A282" s="145" t="s">
        <v>524</v>
      </c>
      <c r="B282" s="125" t="str">
        <f t="shared" si="320"/>
        <v>8750-05414</v>
      </c>
      <c r="C282" s="286" t="str">
        <f t="shared" si="321"/>
        <v>8750</v>
      </c>
      <c r="D282" s="256">
        <f>SUM($F282:K282)</f>
        <v>0</v>
      </c>
      <c r="E282" s="287">
        <f t="shared" si="324"/>
        <v>0</v>
      </c>
      <c r="F282" s="258">
        <f>'Div 91 history'!B279</f>
        <v>0</v>
      </c>
      <c r="G282" s="258">
        <f>'Div 91 history'!C279</f>
        <v>0</v>
      </c>
      <c r="H282" s="258">
        <f>'Div 91 history'!D279</f>
        <v>0</v>
      </c>
      <c r="I282" s="258">
        <f>'Div 91 history'!E279</f>
        <v>0</v>
      </c>
      <c r="J282" s="258">
        <f>'Div 91 history'!F279</f>
        <v>0</v>
      </c>
      <c r="K282" s="258">
        <f>'Div 91 history'!G279</f>
        <v>0</v>
      </c>
      <c r="L282" s="256">
        <f t="shared" si="325"/>
        <v>0</v>
      </c>
      <c r="M282" s="256">
        <f t="shared" si="325"/>
        <v>0</v>
      </c>
      <c r="N282" s="256">
        <f t="shared" si="325"/>
        <v>0</v>
      </c>
      <c r="O282" s="256">
        <f t="shared" si="325"/>
        <v>0</v>
      </c>
      <c r="P282" s="256">
        <f t="shared" si="325"/>
        <v>0</v>
      </c>
      <c r="Q282" s="256">
        <f t="shared" si="325"/>
        <v>0</v>
      </c>
      <c r="R282" s="256">
        <f t="shared" si="325"/>
        <v>0</v>
      </c>
      <c r="S282" s="256">
        <f t="shared" si="325"/>
        <v>0</v>
      </c>
      <c r="T282" s="256">
        <f t="shared" si="325"/>
        <v>0</v>
      </c>
      <c r="U282" s="256">
        <f t="shared" si="326"/>
        <v>0</v>
      </c>
      <c r="V282" s="256">
        <f t="shared" si="326"/>
        <v>0</v>
      </c>
      <c r="W282" s="256">
        <f t="shared" si="326"/>
        <v>0</v>
      </c>
      <c r="X282" s="256">
        <f t="shared" si="326"/>
        <v>0</v>
      </c>
      <c r="Y282" s="256">
        <f t="shared" si="326"/>
        <v>0</v>
      </c>
      <c r="Z282" s="256">
        <f t="shared" si="326"/>
        <v>0</v>
      </c>
      <c r="AA282" s="256">
        <f t="shared" si="326"/>
        <v>0</v>
      </c>
      <c r="AB282" s="256">
        <f t="shared" si="326"/>
        <v>0</v>
      </c>
      <c r="AC282" s="256">
        <f t="shared" si="326"/>
        <v>0</v>
      </c>
      <c r="AD282" s="256">
        <f t="shared" si="326"/>
        <v>0</v>
      </c>
      <c r="AE282" s="256">
        <f t="shared" si="326"/>
        <v>0</v>
      </c>
      <c r="AF282" s="256">
        <f t="shared" si="326"/>
        <v>0</v>
      </c>
      <c r="AG282" s="87"/>
    </row>
    <row r="283" spans="1:38">
      <c r="A283" s="145" t="s">
        <v>759</v>
      </c>
      <c r="B283" s="125" t="str">
        <f t="shared" si="320"/>
        <v>9010-05414</v>
      </c>
      <c r="C283" s="286" t="str">
        <f t="shared" si="321"/>
        <v>9010</v>
      </c>
      <c r="D283" s="256">
        <f>SUM($F283:K283)</f>
        <v>0</v>
      </c>
      <c r="E283" s="287">
        <f t="shared" si="324"/>
        <v>0</v>
      </c>
      <c r="F283" s="258">
        <f>'Div 91 history'!B280</f>
        <v>0</v>
      </c>
      <c r="G283" s="258">
        <f>'Div 91 history'!C280</f>
        <v>0</v>
      </c>
      <c r="H283" s="258">
        <f>'Div 91 history'!D280</f>
        <v>0</v>
      </c>
      <c r="I283" s="258">
        <f>'Div 91 history'!E280</f>
        <v>0</v>
      </c>
      <c r="J283" s="258">
        <f>'Div 91 history'!F280</f>
        <v>0</v>
      </c>
      <c r="K283" s="258">
        <f>'Div 91 history'!G280</f>
        <v>0</v>
      </c>
      <c r="L283" s="256">
        <f t="shared" si="325"/>
        <v>0</v>
      </c>
      <c r="M283" s="256">
        <f t="shared" si="325"/>
        <v>0</v>
      </c>
      <c r="N283" s="256">
        <f t="shared" si="325"/>
        <v>0</v>
      </c>
      <c r="O283" s="256">
        <f t="shared" si="325"/>
        <v>0</v>
      </c>
      <c r="P283" s="256">
        <f t="shared" si="325"/>
        <v>0</v>
      </c>
      <c r="Q283" s="256">
        <f t="shared" si="325"/>
        <v>0</v>
      </c>
      <c r="R283" s="256">
        <f t="shared" si="325"/>
        <v>0</v>
      </c>
      <c r="S283" s="256">
        <f t="shared" si="325"/>
        <v>0</v>
      </c>
      <c r="T283" s="256">
        <f t="shared" si="325"/>
        <v>0</v>
      </c>
      <c r="U283" s="256">
        <f t="shared" si="326"/>
        <v>0</v>
      </c>
      <c r="V283" s="256">
        <f t="shared" si="326"/>
        <v>0</v>
      </c>
      <c r="W283" s="256">
        <f t="shared" si="326"/>
        <v>0</v>
      </c>
      <c r="X283" s="256">
        <f t="shared" si="326"/>
        <v>0</v>
      </c>
      <c r="Y283" s="256">
        <f t="shared" si="326"/>
        <v>0</v>
      </c>
      <c r="Z283" s="256">
        <f t="shared" si="326"/>
        <v>0</v>
      </c>
      <c r="AA283" s="256">
        <f t="shared" si="326"/>
        <v>0</v>
      </c>
      <c r="AB283" s="256">
        <f t="shared" si="326"/>
        <v>0</v>
      </c>
      <c r="AC283" s="256">
        <f t="shared" si="326"/>
        <v>0</v>
      </c>
      <c r="AD283" s="256">
        <f t="shared" si="326"/>
        <v>0</v>
      </c>
      <c r="AE283" s="256">
        <f t="shared" si="326"/>
        <v>0</v>
      </c>
      <c r="AF283" s="256">
        <f t="shared" si="326"/>
        <v>0</v>
      </c>
      <c r="AG283" s="87"/>
    </row>
    <row r="284" spans="1:38">
      <c r="A284" s="145" t="s">
        <v>948</v>
      </c>
      <c r="B284" s="125" t="str">
        <f t="shared" si="320"/>
        <v>9030-05414</v>
      </c>
      <c r="C284" s="286" t="str">
        <f t="shared" si="321"/>
        <v>9030</v>
      </c>
      <c r="D284" s="256">
        <f>SUM($F284:K284)</f>
        <v>0</v>
      </c>
      <c r="E284" s="287">
        <f t="shared" si="324"/>
        <v>0</v>
      </c>
      <c r="F284" s="258">
        <f>'Div 91 history'!B281</f>
        <v>0</v>
      </c>
      <c r="G284" s="258">
        <f>'Div 91 history'!C281</f>
        <v>0</v>
      </c>
      <c r="H284" s="258">
        <f>'Div 91 history'!D281</f>
        <v>0</v>
      </c>
      <c r="I284" s="258">
        <f>'Div 91 history'!E281</f>
        <v>0</v>
      </c>
      <c r="J284" s="258">
        <f>'Div 91 history'!F281</f>
        <v>0</v>
      </c>
      <c r="K284" s="258">
        <f>'Div 91 history'!G281</f>
        <v>0</v>
      </c>
      <c r="L284" s="256">
        <f t="shared" si="325"/>
        <v>0</v>
      </c>
      <c r="M284" s="256">
        <f t="shared" si="325"/>
        <v>0</v>
      </c>
      <c r="N284" s="256">
        <f t="shared" si="325"/>
        <v>0</v>
      </c>
      <c r="O284" s="256">
        <f t="shared" si="325"/>
        <v>0</v>
      </c>
      <c r="P284" s="256">
        <f t="shared" si="325"/>
        <v>0</v>
      </c>
      <c r="Q284" s="256">
        <f t="shared" si="325"/>
        <v>0</v>
      </c>
      <c r="R284" s="256">
        <f t="shared" si="325"/>
        <v>0</v>
      </c>
      <c r="S284" s="256">
        <f t="shared" si="325"/>
        <v>0</v>
      </c>
      <c r="T284" s="256">
        <f t="shared" si="325"/>
        <v>0</v>
      </c>
      <c r="U284" s="256">
        <f t="shared" si="326"/>
        <v>0</v>
      </c>
      <c r="V284" s="256">
        <f t="shared" si="326"/>
        <v>0</v>
      </c>
      <c r="W284" s="256">
        <f t="shared" si="326"/>
        <v>0</v>
      </c>
      <c r="X284" s="256">
        <f t="shared" si="326"/>
        <v>0</v>
      </c>
      <c r="Y284" s="256">
        <f t="shared" si="326"/>
        <v>0</v>
      </c>
      <c r="Z284" s="256">
        <f t="shared" si="326"/>
        <v>0</v>
      </c>
      <c r="AA284" s="256">
        <f t="shared" si="326"/>
        <v>0</v>
      </c>
      <c r="AB284" s="256">
        <f t="shared" si="326"/>
        <v>0</v>
      </c>
      <c r="AC284" s="256">
        <f t="shared" si="326"/>
        <v>0</v>
      </c>
      <c r="AD284" s="256">
        <f t="shared" si="326"/>
        <v>0</v>
      </c>
      <c r="AE284" s="256">
        <f t="shared" si="326"/>
        <v>0</v>
      </c>
      <c r="AF284" s="256">
        <f t="shared" si="326"/>
        <v>0</v>
      </c>
      <c r="AG284" s="87"/>
    </row>
    <row r="285" spans="1:38">
      <c r="A285" s="145" t="s">
        <v>526</v>
      </c>
      <c r="B285" s="125" t="str">
        <f t="shared" si="320"/>
        <v>8700-05419</v>
      </c>
      <c r="C285" s="286" t="str">
        <f t="shared" si="321"/>
        <v>8700</v>
      </c>
      <c r="D285" s="256">
        <f>SUM($F285:K285)</f>
        <v>19449.39</v>
      </c>
      <c r="E285" s="287">
        <f t="shared" si="324"/>
        <v>0.45666897317167604</v>
      </c>
      <c r="F285" s="258">
        <f>'Div 91 history'!B282</f>
        <v>0</v>
      </c>
      <c r="G285" s="258">
        <f>'Div 91 history'!C282</f>
        <v>0</v>
      </c>
      <c r="H285" s="258">
        <f>'Div 91 history'!D282</f>
        <v>0</v>
      </c>
      <c r="I285" s="258">
        <f>'Div 91 history'!E282</f>
        <v>19449.39</v>
      </c>
      <c r="J285" s="258">
        <f>'Div 91 history'!F282</f>
        <v>0</v>
      </c>
      <c r="K285" s="258">
        <f>'Div 91 history'!G282</f>
        <v>0</v>
      </c>
      <c r="L285" s="256">
        <f t="shared" si="325"/>
        <v>27308.366193451988</v>
      </c>
      <c r="M285" s="256">
        <f t="shared" si="325"/>
        <v>33046.868510327266</v>
      </c>
      <c r="N285" s="256">
        <f t="shared" si="325"/>
        <v>34918.52629687138</v>
      </c>
      <c r="O285" s="256">
        <f t="shared" si="325"/>
        <v>26416.035019874533</v>
      </c>
      <c r="P285" s="256">
        <f t="shared" si="325"/>
        <v>65518.772516672463</v>
      </c>
      <c r="Q285" s="256">
        <f t="shared" si="325"/>
        <v>25402.239032812868</v>
      </c>
      <c r="R285" s="256">
        <f t="shared" si="325"/>
        <v>1318.4444257542143</v>
      </c>
      <c r="S285" s="256">
        <f t="shared" si="325"/>
        <v>2694.4017419896691</v>
      </c>
      <c r="T285" s="256">
        <f t="shared" si="325"/>
        <v>1696.159900154239</v>
      </c>
      <c r="U285" s="256">
        <f t="shared" si="326"/>
        <v>9397.105795440164</v>
      </c>
      <c r="V285" s="256">
        <f t="shared" si="326"/>
        <v>2078.003662071736</v>
      </c>
      <c r="W285" s="256">
        <f t="shared" si="326"/>
        <v>2265.2744745899772</v>
      </c>
      <c r="X285" s="256">
        <f t="shared" si="326"/>
        <v>27308.366193451988</v>
      </c>
      <c r="Y285" s="256">
        <f t="shared" si="326"/>
        <v>33046.868510327266</v>
      </c>
      <c r="Z285" s="256">
        <f t="shared" si="326"/>
        <v>34918.52629687138</v>
      </c>
      <c r="AA285" s="256">
        <f t="shared" si="326"/>
        <v>26416.035019874533</v>
      </c>
      <c r="AB285" s="256">
        <f t="shared" si="326"/>
        <v>65518.772516672463</v>
      </c>
      <c r="AC285" s="256">
        <f t="shared" si="326"/>
        <v>25402.239032812868</v>
      </c>
      <c r="AD285" s="256">
        <f t="shared" si="326"/>
        <v>1318.4444257542143</v>
      </c>
      <c r="AE285" s="256">
        <f t="shared" si="326"/>
        <v>2694.4017419896691</v>
      </c>
      <c r="AF285" s="256">
        <f t="shared" si="326"/>
        <v>1696.159900154239</v>
      </c>
      <c r="AG285" s="87"/>
    </row>
    <row r="286" spans="1:38">
      <c r="A286" s="133" t="s">
        <v>28</v>
      </c>
      <c r="B286" s="171"/>
      <c r="C286" s="126"/>
      <c r="D286" s="259">
        <f>SUM(D259:D285)</f>
        <v>42589.69</v>
      </c>
      <c r="E286" s="260">
        <f>SUM(E259:E285)</f>
        <v>1</v>
      </c>
      <c r="F286" s="259">
        <f>SUM(F259:F285)</f>
        <v>2887.09</v>
      </c>
      <c r="G286" s="259">
        <f t="shared" ref="G286:K286" si="327">SUM(G259:G285)</f>
        <v>5900.12</v>
      </c>
      <c r="H286" s="259">
        <f t="shared" si="327"/>
        <v>3714.2</v>
      </c>
      <c r="I286" s="259">
        <f t="shared" si="327"/>
        <v>20577.5</v>
      </c>
      <c r="J286" s="259">
        <f t="shared" si="327"/>
        <v>4550.3500000000004</v>
      </c>
      <c r="K286" s="259">
        <f t="shared" si="327"/>
        <v>4960.43</v>
      </c>
      <c r="L286" s="276">
        <f>'FY21 OM Budget'!U136</f>
        <v>59799.040000000008</v>
      </c>
      <c r="M286" s="276">
        <f>'FY21 OM Budget'!V136</f>
        <v>72365.040000000008</v>
      </c>
      <c r="N286" s="276">
        <f>'FY21 OM Budget'!W136</f>
        <v>76463.540000000008</v>
      </c>
      <c r="O286" s="276">
        <f>'FY21 OM Budget'!X136</f>
        <v>57845.040000000008</v>
      </c>
      <c r="P286" s="276">
        <f>'FY21 OM Budget'!Y136</f>
        <v>143471.04000000001</v>
      </c>
      <c r="Q286" s="276">
        <f>'FY21 OM Budget'!Z136</f>
        <v>55625.06</v>
      </c>
      <c r="R286" s="263">
        <f t="shared" ref="R286:AD286" si="328">F286*(1+R$4)</f>
        <v>2887.09</v>
      </c>
      <c r="S286" s="263">
        <f t="shared" si="328"/>
        <v>5900.12</v>
      </c>
      <c r="T286" s="263">
        <f t="shared" si="328"/>
        <v>3714.2</v>
      </c>
      <c r="U286" s="263">
        <f t="shared" si="328"/>
        <v>20577.5</v>
      </c>
      <c r="V286" s="263">
        <f t="shared" si="328"/>
        <v>4550.3500000000004</v>
      </c>
      <c r="W286" s="263">
        <f t="shared" si="328"/>
        <v>4960.43</v>
      </c>
      <c r="X286" s="263">
        <f t="shared" si="328"/>
        <v>59799.040000000008</v>
      </c>
      <c r="Y286" s="263">
        <f t="shared" si="328"/>
        <v>72365.040000000008</v>
      </c>
      <c r="Z286" s="263">
        <f t="shared" si="328"/>
        <v>76463.540000000008</v>
      </c>
      <c r="AA286" s="263">
        <f t="shared" si="328"/>
        <v>57845.040000000008</v>
      </c>
      <c r="AB286" s="263">
        <f t="shared" si="328"/>
        <v>143471.04000000001</v>
      </c>
      <c r="AC286" s="263">
        <f t="shared" si="328"/>
        <v>55625.06</v>
      </c>
      <c r="AD286" s="263">
        <f t="shared" si="328"/>
        <v>2887.09</v>
      </c>
      <c r="AE286" s="263">
        <f t="shared" ref="AE286" si="329">S286*(1+AE$4)</f>
        <v>5900.12</v>
      </c>
      <c r="AF286" s="263">
        <f t="shared" ref="AF286" si="330">T286*(1+AF$4)</f>
        <v>3714.2</v>
      </c>
      <c r="AG286" s="87"/>
      <c r="AH286" s="264">
        <f>SUM(F286:Q286)</f>
        <v>508158.45</v>
      </c>
      <c r="AI286" s="264">
        <f>SUM(U286:AF286)</f>
        <v>508158.45000000013</v>
      </c>
      <c r="AK286" s="264">
        <f>AH286*$AK$7</f>
        <v>256213.49114528039</v>
      </c>
      <c r="AL286" s="264">
        <f>AI286*$AL$7</f>
        <v>256213.49049000011</v>
      </c>
    </row>
    <row r="287" spans="1:38">
      <c r="A287" s="133"/>
      <c r="B287" s="171"/>
      <c r="C287" s="126"/>
      <c r="D287" s="256">
        <f>D286-SUM(F286:K286)</f>
        <v>0</v>
      </c>
      <c r="F287" s="256">
        <f>F286-'Div 91 history'!B283</f>
        <v>0</v>
      </c>
      <c r="G287" s="256">
        <f>G286-'Div 91 history'!C283</f>
        <v>0</v>
      </c>
      <c r="H287" s="256">
        <f>H286-'Div 91 history'!D283</f>
        <v>0</v>
      </c>
      <c r="I287" s="256">
        <f>I286-'Div 91 history'!E283</f>
        <v>0</v>
      </c>
      <c r="J287" s="256">
        <f>J286-'Div 91 history'!F283</f>
        <v>0</v>
      </c>
      <c r="K287" s="256">
        <f>K286-'Div 91 history'!G283</f>
        <v>0</v>
      </c>
      <c r="L287" s="256">
        <f t="shared" ref="L287:U287" si="331">L286-SUM(L259:L285)</f>
        <v>0</v>
      </c>
      <c r="M287" s="256">
        <f t="shared" ref="M287" si="332">M286-SUM(M259:M285)</f>
        <v>0</v>
      </c>
      <c r="N287" s="256">
        <f t="shared" ref="N287" si="333">N286-SUM(N259:N285)</f>
        <v>0</v>
      </c>
      <c r="O287" s="256">
        <f t="shared" ref="O287" si="334">O286-SUM(O259:O285)</f>
        <v>0</v>
      </c>
      <c r="P287" s="256">
        <f t="shared" ref="P287" si="335">P286-SUM(P259:P285)</f>
        <v>0</v>
      </c>
      <c r="Q287" s="256">
        <f t="shared" ref="Q287" si="336">Q286-SUM(Q259:Q285)</f>
        <v>0</v>
      </c>
      <c r="R287" s="256">
        <f t="shared" ref="R287" si="337">R286-SUM(R259:R285)</f>
        <v>0</v>
      </c>
      <c r="S287" s="256">
        <f t="shared" ref="S287" si="338">S286-SUM(S259:S285)</f>
        <v>0</v>
      </c>
      <c r="T287" s="256">
        <f t="shared" ref="T287" si="339">T286-SUM(T259:T285)</f>
        <v>0</v>
      </c>
      <c r="U287" s="256">
        <f t="shared" si="331"/>
        <v>0</v>
      </c>
      <c r="V287" s="256">
        <f t="shared" ref="V287" si="340">V286-SUM(V259:V285)</f>
        <v>0</v>
      </c>
      <c r="W287" s="256">
        <f t="shared" ref="W287" si="341">W286-SUM(W259:W285)</f>
        <v>0</v>
      </c>
      <c r="X287" s="256">
        <f t="shared" ref="X287" si="342">X286-SUM(X259:X285)</f>
        <v>0</v>
      </c>
      <c r="Y287" s="256">
        <f t="shared" ref="Y287" si="343">Y286-SUM(Y259:Y285)</f>
        <v>0</v>
      </c>
      <c r="Z287" s="256">
        <f t="shared" ref="Z287" si="344">Z286-SUM(Z259:Z285)</f>
        <v>0</v>
      </c>
      <c r="AA287" s="256">
        <f t="shared" ref="AA287" si="345">AA286-SUM(AA259:AA285)</f>
        <v>0</v>
      </c>
      <c r="AB287" s="256">
        <f t="shared" ref="AB287" si="346">AB286-SUM(AB259:AB285)</f>
        <v>0</v>
      </c>
      <c r="AC287" s="256">
        <f t="shared" ref="AC287" si="347">AC286-SUM(AC259:AC285)</f>
        <v>0</v>
      </c>
      <c r="AD287" s="256">
        <f t="shared" ref="AD287" si="348">AD286-SUM(AD259:AD285)</f>
        <v>0</v>
      </c>
      <c r="AE287" s="256">
        <f t="shared" ref="AE287" si="349">AE286-SUM(AE259:AE285)</f>
        <v>0</v>
      </c>
      <c r="AF287" s="256">
        <f t="shared" ref="AF287" si="350">AF286-SUM(AF259:AF285)</f>
        <v>0</v>
      </c>
      <c r="AG287" s="87"/>
    </row>
    <row r="288" spans="1:38">
      <c r="A288" s="145" t="s">
        <v>528</v>
      </c>
      <c r="B288" s="125" t="str">
        <f t="shared" ref="B288:B302" si="351">RIGHT(A288,10)</f>
        <v>8700-05420</v>
      </c>
      <c r="C288" s="286" t="str">
        <f t="shared" ref="C288:C302" si="352">LEFT(B288,4)</f>
        <v>8700</v>
      </c>
      <c r="D288" s="256">
        <f>SUM($F288:K288)</f>
        <v>946.52</v>
      </c>
      <c r="E288" s="287">
        <f>D288/$D$303</f>
        <v>4.7988262009867173E-2</v>
      </c>
      <c r="F288" s="258">
        <f>'Div 91 history'!B285</f>
        <v>473.26</v>
      </c>
      <c r="G288" s="258">
        <f>'Div 91 history'!C285</f>
        <v>0</v>
      </c>
      <c r="H288" s="258">
        <f>'Div 91 history'!D285</f>
        <v>473.26</v>
      </c>
      <c r="I288" s="258">
        <f>'Div 91 history'!E285</f>
        <v>0</v>
      </c>
      <c r="J288" s="258">
        <f>'Div 91 history'!F285</f>
        <v>0</v>
      </c>
      <c r="K288" s="258">
        <f>'Div 91 history'!G285</f>
        <v>0</v>
      </c>
      <c r="L288" s="256">
        <f t="shared" ref="L288:AA302" si="353">$E288*L$303</f>
        <v>250.49872769150664</v>
      </c>
      <c r="M288" s="256">
        <f t="shared" si="353"/>
        <v>482.52197450921443</v>
      </c>
      <c r="N288" s="256">
        <f t="shared" si="353"/>
        <v>382.22650690859206</v>
      </c>
      <c r="O288" s="256">
        <f t="shared" si="353"/>
        <v>474.60391127758635</v>
      </c>
      <c r="P288" s="256">
        <f t="shared" si="353"/>
        <v>346.7151930212903</v>
      </c>
      <c r="Q288" s="256">
        <f t="shared" si="353"/>
        <v>639.58755606750969</v>
      </c>
      <c r="R288" s="256">
        <f t="shared" si="353"/>
        <v>77.470330658249182</v>
      </c>
      <c r="S288" s="256">
        <f t="shared" si="353"/>
        <v>66.132623875797947</v>
      </c>
      <c r="T288" s="256">
        <f t="shared" si="353"/>
        <v>175.31983654422865</v>
      </c>
      <c r="U288" s="256">
        <f t="shared" si="353"/>
        <v>437.50418591775804</v>
      </c>
      <c r="V288" s="256">
        <f t="shared" si="353"/>
        <v>120.76917970451211</v>
      </c>
      <c r="W288" s="256">
        <f t="shared" si="353"/>
        <v>69.323843299454111</v>
      </c>
      <c r="X288" s="256">
        <f t="shared" si="353"/>
        <v>250.49872769150664</v>
      </c>
      <c r="Y288" s="256">
        <f t="shared" si="353"/>
        <v>482.52197450921443</v>
      </c>
      <c r="Z288" s="256">
        <f t="shared" si="353"/>
        <v>382.22650690859206</v>
      </c>
      <c r="AA288" s="256">
        <f t="shared" si="353"/>
        <v>474.60391127758635</v>
      </c>
      <c r="AB288" s="256">
        <f t="shared" ref="V288:AF302" si="354">$E288*AB$303</f>
        <v>346.7151930212903</v>
      </c>
      <c r="AC288" s="256">
        <f t="shared" si="354"/>
        <v>639.58755606750969</v>
      </c>
      <c r="AD288" s="256">
        <f t="shared" si="354"/>
        <v>77.470330658249182</v>
      </c>
      <c r="AE288" s="256">
        <f t="shared" si="354"/>
        <v>66.132623875797947</v>
      </c>
      <c r="AF288" s="256">
        <f t="shared" si="354"/>
        <v>175.31983654422865</v>
      </c>
      <c r="AG288" s="87"/>
    </row>
    <row r="289" spans="1:38">
      <c r="A289" s="145" t="s">
        <v>1099</v>
      </c>
      <c r="B289" s="125" t="str">
        <f t="shared" si="351"/>
        <v>8750-05420</v>
      </c>
      <c r="C289" s="286" t="str">
        <f t="shared" si="352"/>
        <v>8750</v>
      </c>
      <c r="D289" s="256">
        <f>SUM($F289:K289)</f>
        <v>0</v>
      </c>
      <c r="E289" s="287">
        <f t="shared" ref="E289:E302" si="355">D289/$D$303</f>
        <v>0</v>
      </c>
      <c r="F289" s="258">
        <f>'Div 91 history'!B286</f>
        <v>0</v>
      </c>
      <c r="G289" s="258">
        <f>'Div 91 history'!C286</f>
        <v>0</v>
      </c>
      <c r="H289" s="258">
        <f>'Div 91 history'!D286</f>
        <v>0</v>
      </c>
      <c r="I289" s="258">
        <f>'Div 91 history'!E286</f>
        <v>0</v>
      </c>
      <c r="J289" s="258">
        <f>'Div 91 history'!F286</f>
        <v>0</v>
      </c>
      <c r="K289" s="258">
        <f>'Div 91 history'!G286</f>
        <v>0</v>
      </c>
      <c r="L289" s="256">
        <f t="shared" si="353"/>
        <v>0</v>
      </c>
      <c r="M289" s="256">
        <f t="shared" si="353"/>
        <v>0</v>
      </c>
      <c r="N289" s="256">
        <f t="shared" si="353"/>
        <v>0</v>
      </c>
      <c r="O289" s="256">
        <f t="shared" si="353"/>
        <v>0</v>
      </c>
      <c r="P289" s="256">
        <f t="shared" si="353"/>
        <v>0</v>
      </c>
      <c r="Q289" s="256">
        <f t="shared" si="353"/>
        <v>0</v>
      </c>
      <c r="R289" s="256">
        <f t="shared" si="353"/>
        <v>0</v>
      </c>
      <c r="S289" s="256">
        <f t="shared" si="353"/>
        <v>0</v>
      </c>
      <c r="T289" s="256">
        <f t="shared" si="353"/>
        <v>0</v>
      </c>
      <c r="U289" s="256">
        <f t="shared" si="353"/>
        <v>0</v>
      </c>
      <c r="V289" s="256">
        <f t="shared" si="354"/>
        <v>0</v>
      </c>
      <c r="W289" s="256">
        <f t="shared" si="354"/>
        <v>0</v>
      </c>
      <c r="X289" s="256">
        <f t="shared" si="354"/>
        <v>0</v>
      </c>
      <c r="Y289" s="256">
        <f t="shared" si="354"/>
        <v>0</v>
      </c>
      <c r="Z289" s="256">
        <f t="shared" si="354"/>
        <v>0</v>
      </c>
      <c r="AA289" s="256">
        <f t="shared" si="354"/>
        <v>0</v>
      </c>
      <c r="AB289" s="256">
        <f t="shared" si="354"/>
        <v>0</v>
      </c>
      <c r="AC289" s="256">
        <f t="shared" si="354"/>
        <v>0</v>
      </c>
      <c r="AD289" s="256">
        <f t="shared" si="354"/>
        <v>0</v>
      </c>
      <c r="AE289" s="256">
        <f t="shared" si="354"/>
        <v>0</v>
      </c>
      <c r="AF289" s="256">
        <f t="shared" si="354"/>
        <v>0</v>
      </c>
      <c r="AG289" s="87"/>
    </row>
    <row r="290" spans="1:38">
      <c r="A290" s="145" t="s">
        <v>529</v>
      </c>
      <c r="B290" s="125" t="str">
        <f t="shared" si="351"/>
        <v>9090-05420</v>
      </c>
      <c r="C290" s="286" t="str">
        <f t="shared" si="352"/>
        <v>9090</v>
      </c>
      <c r="D290" s="256">
        <f>SUM($F290:K290)</f>
        <v>1292</v>
      </c>
      <c r="E290" s="287">
        <f t="shared" si="355"/>
        <v>6.5503987783404882E-2</v>
      </c>
      <c r="F290" s="258">
        <f>'Div 91 history'!B287</f>
        <v>365.75</v>
      </c>
      <c r="G290" s="258">
        <f>'Div 91 history'!C287</f>
        <v>802.75</v>
      </c>
      <c r="H290" s="258">
        <f>'Div 91 history'!D287</f>
        <v>0</v>
      </c>
      <c r="I290" s="258">
        <f>'Div 91 history'!E287</f>
        <v>0</v>
      </c>
      <c r="J290" s="258">
        <f>'Div 91 history'!F287</f>
        <v>123.5</v>
      </c>
      <c r="K290" s="258">
        <f>'Div 91 history'!G287</f>
        <v>0</v>
      </c>
      <c r="L290" s="256">
        <f t="shared" si="353"/>
        <v>341.93081622937348</v>
      </c>
      <c r="M290" s="256">
        <f t="shared" si="353"/>
        <v>658.6425971621361</v>
      </c>
      <c r="N290" s="256">
        <f t="shared" si="353"/>
        <v>521.7392626948199</v>
      </c>
      <c r="O290" s="256">
        <f t="shared" si="353"/>
        <v>647.83443917787429</v>
      </c>
      <c r="P290" s="256">
        <f t="shared" si="353"/>
        <v>473.26631173510026</v>
      </c>
      <c r="Q290" s="256">
        <f t="shared" si="353"/>
        <v>873.03714917722027</v>
      </c>
      <c r="R290" s="256">
        <f t="shared" si="353"/>
        <v>105.74701771801752</v>
      </c>
      <c r="S290" s="256">
        <f t="shared" si="353"/>
        <v>90.271045564310256</v>
      </c>
      <c r="T290" s="256">
        <f t="shared" si="353"/>
        <v>239.31161392801357</v>
      </c>
      <c r="U290" s="256">
        <f t="shared" si="353"/>
        <v>597.19330622252392</v>
      </c>
      <c r="V290" s="256">
        <f t="shared" si="354"/>
        <v>164.84995581522804</v>
      </c>
      <c r="W290" s="256">
        <f t="shared" si="354"/>
        <v>94.627060751906683</v>
      </c>
      <c r="X290" s="256">
        <f t="shared" si="354"/>
        <v>341.93081622937348</v>
      </c>
      <c r="Y290" s="256">
        <f t="shared" si="354"/>
        <v>658.6425971621361</v>
      </c>
      <c r="Z290" s="256">
        <f t="shared" si="354"/>
        <v>521.7392626948199</v>
      </c>
      <c r="AA290" s="256">
        <f t="shared" si="354"/>
        <v>647.83443917787429</v>
      </c>
      <c r="AB290" s="256">
        <f t="shared" si="354"/>
        <v>473.26631173510026</v>
      </c>
      <c r="AC290" s="256">
        <f t="shared" si="354"/>
        <v>873.03714917722027</v>
      </c>
      <c r="AD290" s="256">
        <f t="shared" si="354"/>
        <v>105.74701771801752</v>
      </c>
      <c r="AE290" s="256">
        <f t="shared" si="354"/>
        <v>90.271045564310256</v>
      </c>
      <c r="AF290" s="256">
        <f t="shared" si="354"/>
        <v>239.31161392801357</v>
      </c>
      <c r="AG290" s="87"/>
    </row>
    <row r="291" spans="1:38">
      <c r="A291" s="145" t="s">
        <v>531</v>
      </c>
      <c r="B291" s="125" t="str">
        <f t="shared" si="351"/>
        <v>9110-05420</v>
      </c>
      <c r="C291" s="286" t="str">
        <f t="shared" si="352"/>
        <v>9110</v>
      </c>
      <c r="D291" s="256">
        <f>SUM($F291:K291)</f>
        <v>100</v>
      </c>
      <c r="E291" s="287">
        <f t="shared" si="355"/>
        <v>5.0699680946907806E-3</v>
      </c>
      <c r="F291" s="258">
        <f>'Div 91 history'!B288</f>
        <v>0</v>
      </c>
      <c r="G291" s="258">
        <f>'Div 91 history'!C288</f>
        <v>0</v>
      </c>
      <c r="H291" s="258">
        <f>'Div 91 history'!D288</f>
        <v>100</v>
      </c>
      <c r="I291" s="258">
        <f>'Div 91 history'!E288</f>
        <v>0</v>
      </c>
      <c r="J291" s="258">
        <f>'Div 91 history'!F288</f>
        <v>0</v>
      </c>
      <c r="K291" s="258">
        <f>'Div 91 history'!G288</f>
        <v>0</v>
      </c>
      <c r="L291" s="256">
        <f t="shared" si="353"/>
        <v>26.465233454285876</v>
      </c>
      <c r="M291" s="256">
        <f t="shared" si="353"/>
        <v>50.978529192115801</v>
      </c>
      <c r="N291" s="256">
        <f t="shared" si="353"/>
        <v>40.382295874212069</v>
      </c>
      <c r="O291" s="256">
        <f t="shared" si="353"/>
        <v>50.141984456491819</v>
      </c>
      <c r="P291" s="256">
        <f t="shared" si="353"/>
        <v>36.630519484140891</v>
      </c>
      <c r="Q291" s="256">
        <f t="shared" si="353"/>
        <v>67.572534766038729</v>
      </c>
      <c r="R291" s="256">
        <f t="shared" si="353"/>
        <v>8.1847536933450087</v>
      </c>
      <c r="S291" s="256">
        <f t="shared" si="353"/>
        <v>6.9869230312933643</v>
      </c>
      <c r="T291" s="256">
        <f t="shared" si="353"/>
        <v>18.522570737462352</v>
      </c>
      <c r="U291" s="256">
        <f t="shared" si="353"/>
        <v>46.222392122486376</v>
      </c>
      <c r="V291" s="256">
        <f t="shared" si="354"/>
        <v>12.759284505822606</v>
      </c>
      <c r="W291" s="256">
        <f t="shared" si="354"/>
        <v>7.3240759095903014</v>
      </c>
      <c r="X291" s="256">
        <f t="shared" si="354"/>
        <v>26.465233454285876</v>
      </c>
      <c r="Y291" s="256">
        <f t="shared" si="354"/>
        <v>50.978529192115801</v>
      </c>
      <c r="Z291" s="256">
        <f t="shared" si="354"/>
        <v>40.382295874212069</v>
      </c>
      <c r="AA291" s="256">
        <f t="shared" si="354"/>
        <v>50.141984456491819</v>
      </c>
      <c r="AB291" s="256">
        <f t="shared" si="354"/>
        <v>36.630519484140891</v>
      </c>
      <c r="AC291" s="256">
        <f t="shared" si="354"/>
        <v>67.572534766038729</v>
      </c>
      <c r="AD291" s="256">
        <f t="shared" si="354"/>
        <v>8.1847536933450087</v>
      </c>
      <c r="AE291" s="256">
        <f t="shared" si="354"/>
        <v>6.9869230312933643</v>
      </c>
      <c r="AF291" s="256">
        <f t="shared" si="354"/>
        <v>18.522570737462352</v>
      </c>
      <c r="AG291" s="87"/>
    </row>
    <row r="292" spans="1:38">
      <c r="A292" s="145" t="s">
        <v>1100</v>
      </c>
      <c r="B292" s="125" t="str">
        <f t="shared" si="351"/>
        <v>9130-05420</v>
      </c>
      <c r="C292" s="286" t="str">
        <f t="shared" si="352"/>
        <v>9130</v>
      </c>
      <c r="D292" s="256">
        <f>SUM($F292:K292)</f>
        <v>0</v>
      </c>
      <c r="E292" s="287">
        <f t="shared" si="355"/>
        <v>0</v>
      </c>
      <c r="F292" s="258">
        <f>'Div 91 history'!B289</f>
        <v>0</v>
      </c>
      <c r="G292" s="258">
        <f>'Div 91 history'!C289</f>
        <v>0</v>
      </c>
      <c r="H292" s="258">
        <f>'Div 91 history'!D289</f>
        <v>0</v>
      </c>
      <c r="I292" s="258">
        <f>'Div 91 history'!E289</f>
        <v>0</v>
      </c>
      <c r="J292" s="258">
        <f>'Div 91 history'!F289</f>
        <v>0</v>
      </c>
      <c r="K292" s="258">
        <f>'Div 91 history'!G289</f>
        <v>0</v>
      </c>
      <c r="L292" s="256">
        <f t="shared" si="353"/>
        <v>0</v>
      </c>
      <c r="M292" s="256">
        <f t="shared" si="353"/>
        <v>0</v>
      </c>
      <c r="N292" s="256">
        <f t="shared" si="353"/>
        <v>0</v>
      </c>
      <c r="O292" s="256">
        <f t="shared" si="353"/>
        <v>0</v>
      </c>
      <c r="P292" s="256">
        <f t="shared" si="353"/>
        <v>0</v>
      </c>
      <c r="Q292" s="256">
        <f t="shared" si="353"/>
        <v>0</v>
      </c>
      <c r="R292" s="256">
        <f t="shared" si="353"/>
        <v>0</v>
      </c>
      <c r="S292" s="256">
        <f t="shared" si="353"/>
        <v>0</v>
      </c>
      <c r="T292" s="256">
        <f t="shared" si="353"/>
        <v>0</v>
      </c>
      <c r="U292" s="256">
        <f t="shared" si="353"/>
        <v>0</v>
      </c>
      <c r="V292" s="256">
        <f t="shared" si="354"/>
        <v>0</v>
      </c>
      <c r="W292" s="256">
        <f t="shared" si="354"/>
        <v>0</v>
      </c>
      <c r="X292" s="256">
        <f t="shared" si="354"/>
        <v>0</v>
      </c>
      <c r="Y292" s="256">
        <f t="shared" si="354"/>
        <v>0</v>
      </c>
      <c r="Z292" s="256">
        <f t="shared" si="354"/>
        <v>0</v>
      </c>
      <c r="AA292" s="256">
        <f t="shared" si="354"/>
        <v>0</v>
      </c>
      <c r="AB292" s="256">
        <f t="shared" si="354"/>
        <v>0</v>
      </c>
      <c r="AC292" s="256">
        <f t="shared" si="354"/>
        <v>0</v>
      </c>
      <c r="AD292" s="256">
        <f t="shared" si="354"/>
        <v>0</v>
      </c>
      <c r="AE292" s="256">
        <f t="shared" si="354"/>
        <v>0</v>
      </c>
      <c r="AF292" s="256">
        <f t="shared" si="354"/>
        <v>0</v>
      </c>
      <c r="AG292" s="87"/>
    </row>
    <row r="293" spans="1:38">
      <c r="A293" s="145" t="s">
        <v>532</v>
      </c>
      <c r="B293" s="125" t="str">
        <f t="shared" si="351"/>
        <v>9210-05420</v>
      </c>
      <c r="C293" s="286" t="str">
        <f t="shared" si="352"/>
        <v>9210</v>
      </c>
      <c r="D293" s="256">
        <f>SUM($F293:K293)</f>
        <v>0</v>
      </c>
      <c r="E293" s="287">
        <f t="shared" si="355"/>
        <v>0</v>
      </c>
      <c r="F293" s="258">
        <f>'Div 91 history'!B290</f>
        <v>0</v>
      </c>
      <c r="G293" s="258">
        <f>'Div 91 history'!C290</f>
        <v>0</v>
      </c>
      <c r="H293" s="258">
        <f>'Div 91 history'!D290</f>
        <v>0</v>
      </c>
      <c r="I293" s="258">
        <f>'Div 91 history'!E290</f>
        <v>0</v>
      </c>
      <c r="J293" s="258">
        <f>'Div 91 history'!F290</f>
        <v>0</v>
      </c>
      <c r="K293" s="258">
        <f>'Div 91 history'!G290</f>
        <v>0</v>
      </c>
      <c r="L293" s="256">
        <f t="shared" si="353"/>
        <v>0</v>
      </c>
      <c r="M293" s="256">
        <f t="shared" si="353"/>
        <v>0</v>
      </c>
      <c r="N293" s="256">
        <f t="shared" si="353"/>
        <v>0</v>
      </c>
      <c r="O293" s="256">
        <f t="shared" si="353"/>
        <v>0</v>
      </c>
      <c r="P293" s="256">
        <f t="shared" si="353"/>
        <v>0</v>
      </c>
      <c r="Q293" s="256">
        <f t="shared" si="353"/>
        <v>0</v>
      </c>
      <c r="R293" s="256">
        <f t="shared" si="353"/>
        <v>0</v>
      </c>
      <c r="S293" s="256">
        <f t="shared" si="353"/>
        <v>0</v>
      </c>
      <c r="T293" s="256">
        <f t="shared" si="353"/>
        <v>0</v>
      </c>
      <c r="U293" s="256">
        <f t="shared" si="353"/>
        <v>0</v>
      </c>
      <c r="V293" s="256">
        <f t="shared" si="354"/>
        <v>0</v>
      </c>
      <c r="W293" s="256">
        <f t="shared" si="354"/>
        <v>0</v>
      </c>
      <c r="X293" s="256">
        <f t="shared" si="354"/>
        <v>0</v>
      </c>
      <c r="Y293" s="256">
        <f t="shared" si="354"/>
        <v>0</v>
      </c>
      <c r="Z293" s="256">
        <f t="shared" si="354"/>
        <v>0</v>
      </c>
      <c r="AA293" s="256">
        <f t="shared" si="354"/>
        <v>0</v>
      </c>
      <c r="AB293" s="256">
        <f t="shared" si="354"/>
        <v>0</v>
      </c>
      <c r="AC293" s="256">
        <f t="shared" si="354"/>
        <v>0</v>
      </c>
      <c r="AD293" s="256">
        <f t="shared" si="354"/>
        <v>0</v>
      </c>
      <c r="AE293" s="256">
        <f t="shared" si="354"/>
        <v>0</v>
      </c>
      <c r="AF293" s="256">
        <f t="shared" si="354"/>
        <v>0</v>
      </c>
      <c r="AG293" s="87"/>
    </row>
    <row r="294" spans="1:38">
      <c r="A294" s="145" t="s">
        <v>533</v>
      </c>
      <c r="B294" s="125" t="str">
        <f t="shared" si="351"/>
        <v>8700-05421</v>
      </c>
      <c r="C294" s="286" t="str">
        <f t="shared" si="352"/>
        <v>8700</v>
      </c>
      <c r="D294" s="256">
        <f>SUM($F294:K294)</f>
        <v>278</v>
      </c>
      <c r="E294" s="287">
        <f t="shared" si="355"/>
        <v>1.4094511303240371E-2</v>
      </c>
      <c r="F294" s="258">
        <f>'Div 91 history'!B291</f>
        <v>200</v>
      </c>
      <c r="G294" s="258">
        <f>'Div 91 history'!C291</f>
        <v>0</v>
      </c>
      <c r="H294" s="258">
        <f>'Div 91 history'!D291</f>
        <v>0</v>
      </c>
      <c r="I294" s="258">
        <f>'Div 91 history'!E291</f>
        <v>0</v>
      </c>
      <c r="J294" s="258">
        <f>'Div 91 history'!F291</f>
        <v>0</v>
      </c>
      <c r="K294" s="258">
        <f>'Div 91 history'!G291</f>
        <v>78</v>
      </c>
      <c r="L294" s="256">
        <f t="shared" si="353"/>
        <v>73.573349002914739</v>
      </c>
      <c r="M294" s="256">
        <f t="shared" si="353"/>
        <v>141.72031115408194</v>
      </c>
      <c r="N294" s="256">
        <f t="shared" si="353"/>
        <v>112.26278253030955</v>
      </c>
      <c r="O294" s="256">
        <f t="shared" si="353"/>
        <v>139.39471678904727</v>
      </c>
      <c r="P294" s="256">
        <f t="shared" si="353"/>
        <v>101.83284416591168</v>
      </c>
      <c r="Q294" s="256">
        <f t="shared" si="353"/>
        <v>187.85164664958765</v>
      </c>
      <c r="R294" s="256">
        <f t="shared" si="353"/>
        <v>22.753615267499129</v>
      </c>
      <c r="S294" s="256">
        <f t="shared" si="353"/>
        <v>19.423646026995552</v>
      </c>
      <c r="T294" s="256">
        <f t="shared" si="353"/>
        <v>51.492746650145342</v>
      </c>
      <c r="U294" s="256">
        <f t="shared" si="353"/>
        <v>128.49825010051214</v>
      </c>
      <c r="V294" s="256">
        <f t="shared" si="354"/>
        <v>35.470810926186843</v>
      </c>
      <c r="W294" s="256">
        <f t="shared" si="354"/>
        <v>20.360931028661039</v>
      </c>
      <c r="X294" s="256">
        <f t="shared" si="354"/>
        <v>73.573349002914739</v>
      </c>
      <c r="Y294" s="256">
        <f t="shared" si="354"/>
        <v>141.72031115408194</v>
      </c>
      <c r="Z294" s="256">
        <f t="shared" si="354"/>
        <v>112.26278253030955</v>
      </c>
      <c r="AA294" s="256">
        <f t="shared" si="354"/>
        <v>139.39471678904727</v>
      </c>
      <c r="AB294" s="256">
        <f t="shared" si="354"/>
        <v>101.83284416591168</v>
      </c>
      <c r="AC294" s="256">
        <f t="shared" si="354"/>
        <v>187.85164664958765</v>
      </c>
      <c r="AD294" s="256">
        <f t="shared" si="354"/>
        <v>22.753615267499129</v>
      </c>
      <c r="AE294" s="256">
        <f t="shared" si="354"/>
        <v>19.423646026995552</v>
      </c>
      <c r="AF294" s="256">
        <f t="shared" si="354"/>
        <v>51.492746650145342</v>
      </c>
      <c r="AG294" s="87"/>
    </row>
    <row r="295" spans="1:38">
      <c r="A295" s="145" t="s">
        <v>1101</v>
      </c>
      <c r="B295" s="125" t="str">
        <f t="shared" si="351"/>
        <v>9100-05421</v>
      </c>
      <c r="C295" s="286" t="str">
        <f t="shared" si="352"/>
        <v>9100</v>
      </c>
      <c r="D295" s="256">
        <f>SUM($F295:K295)</f>
        <v>0</v>
      </c>
      <c r="E295" s="287">
        <f t="shared" si="355"/>
        <v>0</v>
      </c>
      <c r="F295" s="258">
        <f>'Div 91 history'!B292</f>
        <v>0</v>
      </c>
      <c r="G295" s="258">
        <f>'Div 91 history'!C292</f>
        <v>0</v>
      </c>
      <c r="H295" s="258">
        <f>'Div 91 history'!D292</f>
        <v>0</v>
      </c>
      <c r="I295" s="258">
        <f>'Div 91 history'!E292</f>
        <v>0</v>
      </c>
      <c r="J295" s="258">
        <f>'Div 91 history'!F292</f>
        <v>0</v>
      </c>
      <c r="K295" s="258">
        <f>'Div 91 history'!G292</f>
        <v>0</v>
      </c>
      <c r="L295" s="256">
        <f t="shared" si="353"/>
        <v>0</v>
      </c>
      <c r="M295" s="256">
        <f t="shared" si="353"/>
        <v>0</v>
      </c>
      <c r="N295" s="256">
        <f t="shared" si="353"/>
        <v>0</v>
      </c>
      <c r="O295" s="256">
        <f t="shared" si="353"/>
        <v>0</v>
      </c>
      <c r="P295" s="256">
        <f t="shared" si="353"/>
        <v>0</v>
      </c>
      <c r="Q295" s="256">
        <f t="shared" si="353"/>
        <v>0</v>
      </c>
      <c r="R295" s="256">
        <f t="shared" si="353"/>
        <v>0</v>
      </c>
      <c r="S295" s="256">
        <f t="shared" si="353"/>
        <v>0</v>
      </c>
      <c r="T295" s="256">
        <f t="shared" si="353"/>
        <v>0</v>
      </c>
      <c r="U295" s="256">
        <f t="shared" si="353"/>
        <v>0</v>
      </c>
      <c r="V295" s="256">
        <f t="shared" si="354"/>
        <v>0</v>
      </c>
      <c r="W295" s="256">
        <f t="shared" si="354"/>
        <v>0</v>
      </c>
      <c r="X295" s="256">
        <f t="shared" si="354"/>
        <v>0</v>
      </c>
      <c r="Y295" s="256">
        <f t="shared" si="354"/>
        <v>0</v>
      </c>
      <c r="Z295" s="256">
        <f t="shared" si="354"/>
        <v>0</v>
      </c>
      <c r="AA295" s="256">
        <f t="shared" si="354"/>
        <v>0</v>
      </c>
      <c r="AB295" s="256">
        <f t="shared" si="354"/>
        <v>0</v>
      </c>
      <c r="AC295" s="256">
        <f t="shared" si="354"/>
        <v>0</v>
      </c>
      <c r="AD295" s="256">
        <f t="shared" si="354"/>
        <v>0</v>
      </c>
      <c r="AE295" s="256">
        <f t="shared" si="354"/>
        <v>0</v>
      </c>
      <c r="AF295" s="256">
        <f t="shared" si="354"/>
        <v>0</v>
      </c>
      <c r="AG295" s="87"/>
    </row>
    <row r="296" spans="1:38">
      <c r="A296" s="145" t="s">
        <v>697</v>
      </c>
      <c r="B296" s="125" t="str">
        <f t="shared" si="351"/>
        <v>9110-05421</v>
      </c>
      <c r="C296" s="286" t="str">
        <f t="shared" si="352"/>
        <v>9110</v>
      </c>
      <c r="D296" s="256">
        <f>SUM($F296:K296)</f>
        <v>0</v>
      </c>
      <c r="E296" s="287">
        <f t="shared" si="355"/>
        <v>0</v>
      </c>
      <c r="F296" s="258">
        <f>'Div 91 history'!B293</f>
        <v>0</v>
      </c>
      <c r="G296" s="258">
        <f>'Div 91 history'!C293</f>
        <v>0</v>
      </c>
      <c r="H296" s="258">
        <f>'Div 91 history'!D293</f>
        <v>0</v>
      </c>
      <c r="I296" s="258">
        <f>'Div 91 history'!E293</f>
        <v>0</v>
      </c>
      <c r="J296" s="258">
        <f>'Div 91 history'!F293</f>
        <v>0</v>
      </c>
      <c r="K296" s="258">
        <f>'Div 91 history'!G293</f>
        <v>0</v>
      </c>
      <c r="L296" s="256">
        <f t="shared" si="353"/>
        <v>0</v>
      </c>
      <c r="M296" s="256">
        <f t="shared" si="353"/>
        <v>0</v>
      </c>
      <c r="N296" s="256">
        <f t="shared" si="353"/>
        <v>0</v>
      </c>
      <c r="O296" s="256">
        <f t="shared" si="353"/>
        <v>0</v>
      </c>
      <c r="P296" s="256">
        <f t="shared" si="353"/>
        <v>0</v>
      </c>
      <c r="Q296" s="256">
        <f t="shared" si="353"/>
        <v>0</v>
      </c>
      <c r="R296" s="256">
        <f t="shared" si="353"/>
        <v>0</v>
      </c>
      <c r="S296" s="256">
        <f t="shared" si="353"/>
        <v>0</v>
      </c>
      <c r="T296" s="256">
        <f t="shared" si="353"/>
        <v>0</v>
      </c>
      <c r="U296" s="256">
        <f t="shared" si="353"/>
        <v>0</v>
      </c>
      <c r="V296" s="256">
        <f t="shared" si="354"/>
        <v>0</v>
      </c>
      <c r="W296" s="256">
        <f t="shared" si="354"/>
        <v>0</v>
      </c>
      <c r="X296" s="256">
        <f t="shared" si="354"/>
        <v>0</v>
      </c>
      <c r="Y296" s="256">
        <f t="shared" si="354"/>
        <v>0</v>
      </c>
      <c r="Z296" s="256">
        <f t="shared" si="354"/>
        <v>0</v>
      </c>
      <c r="AA296" s="256">
        <f t="shared" si="354"/>
        <v>0</v>
      </c>
      <c r="AB296" s="256">
        <f t="shared" si="354"/>
        <v>0</v>
      </c>
      <c r="AC296" s="256">
        <f t="shared" si="354"/>
        <v>0</v>
      </c>
      <c r="AD296" s="256">
        <f t="shared" si="354"/>
        <v>0</v>
      </c>
      <c r="AE296" s="256">
        <f t="shared" si="354"/>
        <v>0</v>
      </c>
      <c r="AF296" s="256">
        <f t="shared" si="354"/>
        <v>0</v>
      </c>
      <c r="AG296" s="87"/>
    </row>
    <row r="297" spans="1:38">
      <c r="A297" s="145" t="s">
        <v>1102</v>
      </c>
      <c r="B297" s="125" t="str">
        <f t="shared" si="351"/>
        <v>8700-05422</v>
      </c>
      <c r="C297" s="286" t="str">
        <f t="shared" si="352"/>
        <v>8700</v>
      </c>
      <c r="D297" s="256">
        <f>SUM($F297:K297)</f>
        <v>0</v>
      </c>
      <c r="E297" s="287">
        <f t="shared" si="355"/>
        <v>0</v>
      </c>
      <c r="F297" s="258">
        <f>'Div 91 history'!B294</f>
        <v>0</v>
      </c>
      <c r="G297" s="258">
        <f>'Div 91 history'!C294</f>
        <v>0</v>
      </c>
      <c r="H297" s="258">
        <f>'Div 91 history'!D294</f>
        <v>0</v>
      </c>
      <c r="I297" s="258">
        <f>'Div 91 history'!E294</f>
        <v>0</v>
      </c>
      <c r="J297" s="258">
        <f>'Div 91 history'!F294</f>
        <v>0</v>
      </c>
      <c r="K297" s="258">
        <f>'Div 91 history'!G294</f>
        <v>0</v>
      </c>
      <c r="L297" s="256">
        <f t="shared" si="353"/>
        <v>0</v>
      </c>
      <c r="M297" s="256">
        <f t="shared" si="353"/>
        <v>0</v>
      </c>
      <c r="N297" s="256">
        <f t="shared" si="353"/>
        <v>0</v>
      </c>
      <c r="O297" s="256">
        <f t="shared" si="353"/>
        <v>0</v>
      </c>
      <c r="P297" s="256">
        <f t="shared" si="353"/>
        <v>0</v>
      </c>
      <c r="Q297" s="256">
        <f t="shared" si="353"/>
        <v>0</v>
      </c>
      <c r="R297" s="256">
        <f t="shared" si="353"/>
        <v>0</v>
      </c>
      <c r="S297" s="256">
        <f t="shared" si="353"/>
        <v>0</v>
      </c>
      <c r="T297" s="256">
        <f t="shared" si="353"/>
        <v>0</v>
      </c>
      <c r="U297" s="256">
        <f t="shared" si="353"/>
        <v>0</v>
      </c>
      <c r="V297" s="256">
        <f t="shared" si="354"/>
        <v>0</v>
      </c>
      <c r="W297" s="256">
        <f t="shared" si="354"/>
        <v>0</v>
      </c>
      <c r="X297" s="256">
        <f t="shared" si="354"/>
        <v>0</v>
      </c>
      <c r="Y297" s="256">
        <f t="shared" si="354"/>
        <v>0</v>
      </c>
      <c r="Z297" s="256">
        <f t="shared" si="354"/>
        <v>0</v>
      </c>
      <c r="AA297" s="256">
        <f t="shared" si="354"/>
        <v>0</v>
      </c>
      <c r="AB297" s="256">
        <f t="shared" si="354"/>
        <v>0</v>
      </c>
      <c r="AC297" s="256">
        <f t="shared" si="354"/>
        <v>0</v>
      </c>
      <c r="AD297" s="256">
        <f t="shared" si="354"/>
        <v>0</v>
      </c>
      <c r="AE297" s="256">
        <f t="shared" si="354"/>
        <v>0</v>
      </c>
      <c r="AF297" s="256">
        <f t="shared" si="354"/>
        <v>0</v>
      </c>
      <c r="AG297" s="87"/>
    </row>
    <row r="298" spans="1:38">
      <c r="A298" s="145" t="s">
        <v>553</v>
      </c>
      <c r="B298" s="125" t="str">
        <f t="shared" si="351"/>
        <v>8700-05425</v>
      </c>
      <c r="C298" s="286" t="str">
        <f t="shared" si="352"/>
        <v>8700</v>
      </c>
      <c r="D298" s="256">
        <f>SUM($F298:K298)</f>
        <v>0</v>
      </c>
      <c r="E298" s="287">
        <f t="shared" si="355"/>
        <v>0</v>
      </c>
      <c r="F298" s="258">
        <f>'Div 91 history'!B295</f>
        <v>0</v>
      </c>
      <c r="G298" s="258">
        <f>'Div 91 history'!C295</f>
        <v>0</v>
      </c>
      <c r="H298" s="258">
        <f>'Div 91 history'!D295</f>
        <v>0</v>
      </c>
      <c r="I298" s="258">
        <f>'Div 91 history'!E295</f>
        <v>0</v>
      </c>
      <c r="J298" s="258">
        <f>'Div 91 history'!F295</f>
        <v>0</v>
      </c>
      <c r="K298" s="258">
        <f>'Div 91 history'!G295</f>
        <v>0</v>
      </c>
      <c r="L298" s="256">
        <f t="shared" si="353"/>
        <v>0</v>
      </c>
      <c r="M298" s="256">
        <f t="shared" si="353"/>
        <v>0</v>
      </c>
      <c r="N298" s="256">
        <f t="shared" si="353"/>
        <v>0</v>
      </c>
      <c r="O298" s="256">
        <f t="shared" si="353"/>
        <v>0</v>
      </c>
      <c r="P298" s="256">
        <f t="shared" si="353"/>
        <v>0</v>
      </c>
      <c r="Q298" s="256">
        <f t="shared" si="353"/>
        <v>0</v>
      </c>
      <c r="R298" s="256">
        <f t="shared" si="353"/>
        <v>0</v>
      </c>
      <c r="S298" s="256">
        <f t="shared" si="353"/>
        <v>0</v>
      </c>
      <c r="T298" s="256">
        <f t="shared" si="353"/>
        <v>0</v>
      </c>
      <c r="U298" s="256">
        <f t="shared" si="353"/>
        <v>0</v>
      </c>
      <c r="V298" s="256">
        <f t="shared" si="354"/>
        <v>0</v>
      </c>
      <c r="W298" s="256">
        <f t="shared" si="354"/>
        <v>0</v>
      </c>
      <c r="X298" s="256">
        <f t="shared" si="354"/>
        <v>0</v>
      </c>
      <c r="Y298" s="256">
        <f t="shared" si="354"/>
        <v>0</v>
      </c>
      <c r="Z298" s="256">
        <f t="shared" si="354"/>
        <v>0</v>
      </c>
      <c r="AA298" s="256">
        <f t="shared" si="354"/>
        <v>0</v>
      </c>
      <c r="AB298" s="256">
        <f t="shared" si="354"/>
        <v>0</v>
      </c>
      <c r="AC298" s="256">
        <f t="shared" si="354"/>
        <v>0</v>
      </c>
      <c r="AD298" s="256">
        <f t="shared" si="354"/>
        <v>0</v>
      </c>
      <c r="AE298" s="256">
        <f t="shared" si="354"/>
        <v>0</v>
      </c>
      <c r="AF298" s="256">
        <f t="shared" si="354"/>
        <v>0</v>
      </c>
      <c r="AG298" s="87"/>
    </row>
    <row r="299" spans="1:38">
      <c r="A299" s="145" t="s">
        <v>534</v>
      </c>
      <c r="B299" s="125" t="str">
        <f t="shared" si="351"/>
        <v>8700-05426</v>
      </c>
      <c r="C299" s="286" t="str">
        <f t="shared" si="352"/>
        <v>8700</v>
      </c>
      <c r="D299" s="256">
        <f>SUM($F299:K299)</f>
        <v>3266.8900000000003</v>
      </c>
      <c r="E299" s="287">
        <f t="shared" si="355"/>
        <v>0.16563028068864366</v>
      </c>
      <c r="F299" s="258">
        <f>'Div 91 history'!B296</f>
        <v>0</v>
      </c>
      <c r="G299" s="258">
        <f>'Div 91 history'!C296</f>
        <v>0</v>
      </c>
      <c r="H299" s="258">
        <f>'Div 91 history'!D296</f>
        <v>707.94</v>
      </c>
      <c r="I299" s="258">
        <f>'Div 91 history'!E296</f>
        <v>1263.95</v>
      </c>
      <c r="J299" s="258">
        <f>'Div 91 history'!F296</f>
        <v>0</v>
      </c>
      <c r="K299" s="258">
        <f>'Div 91 history'!G296</f>
        <v>1295</v>
      </c>
      <c r="L299" s="256">
        <f t="shared" si="353"/>
        <v>864.59006519471995</v>
      </c>
      <c r="M299" s="256">
        <f t="shared" si="353"/>
        <v>1665.4124723243119</v>
      </c>
      <c r="N299" s="256">
        <f t="shared" si="353"/>
        <v>1319.2451856850469</v>
      </c>
      <c r="O299" s="256">
        <f t="shared" si="353"/>
        <v>1638.0834760106859</v>
      </c>
      <c r="P299" s="256">
        <f t="shared" si="353"/>
        <v>1196.6787779754504</v>
      </c>
      <c r="Q299" s="256">
        <f t="shared" si="353"/>
        <v>2207.5203810182429</v>
      </c>
      <c r="R299" s="256">
        <f t="shared" si="353"/>
        <v>267.38689993251882</v>
      </c>
      <c r="S299" s="256">
        <f t="shared" si="353"/>
        <v>228.25508981701981</v>
      </c>
      <c r="T299" s="256">
        <f t="shared" si="353"/>
        <v>605.11201116508391</v>
      </c>
      <c r="U299" s="256">
        <f t="shared" si="353"/>
        <v>1510.0347060102954</v>
      </c>
      <c r="V299" s="256">
        <f t="shared" si="354"/>
        <v>416.83178959226814</v>
      </c>
      <c r="W299" s="256">
        <f t="shared" si="354"/>
        <v>239.26950348281463</v>
      </c>
      <c r="X299" s="256">
        <f t="shared" si="354"/>
        <v>864.59006519471995</v>
      </c>
      <c r="Y299" s="256">
        <f t="shared" si="354"/>
        <v>1665.4124723243119</v>
      </c>
      <c r="Z299" s="256">
        <f t="shared" si="354"/>
        <v>1319.2451856850469</v>
      </c>
      <c r="AA299" s="256">
        <f t="shared" si="354"/>
        <v>1638.0834760106859</v>
      </c>
      <c r="AB299" s="256">
        <f t="shared" si="354"/>
        <v>1196.6787779754504</v>
      </c>
      <c r="AC299" s="256">
        <f t="shared" si="354"/>
        <v>2207.5203810182429</v>
      </c>
      <c r="AD299" s="256">
        <f t="shared" si="354"/>
        <v>267.38689993251882</v>
      </c>
      <c r="AE299" s="256">
        <f t="shared" si="354"/>
        <v>228.25508981701981</v>
      </c>
      <c r="AF299" s="256">
        <f t="shared" si="354"/>
        <v>605.11201116508391</v>
      </c>
      <c r="AG299" s="87"/>
    </row>
    <row r="300" spans="1:38">
      <c r="A300" s="145" t="s">
        <v>535</v>
      </c>
      <c r="B300" s="125" t="str">
        <f t="shared" si="351"/>
        <v>8740-05426</v>
      </c>
      <c r="C300" s="286" t="str">
        <f t="shared" si="352"/>
        <v>8740</v>
      </c>
      <c r="D300" s="256">
        <f>SUM($F300:K300)</f>
        <v>9548.74</v>
      </c>
      <c r="E300" s="287">
        <f t="shared" si="355"/>
        <v>0.48411807144497643</v>
      </c>
      <c r="F300" s="258">
        <f>'Div 91 history'!B297</f>
        <v>575.35</v>
      </c>
      <c r="G300" s="258">
        <f>'Div 91 history'!C297</f>
        <v>575.35</v>
      </c>
      <c r="H300" s="258">
        <f>'Div 91 history'!D297</f>
        <v>575.35</v>
      </c>
      <c r="I300" s="258">
        <f>'Div 91 history'!E297</f>
        <v>6297.45</v>
      </c>
      <c r="J300" s="258">
        <f>'Div 91 history'!F297</f>
        <v>1525.24</v>
      </c>
      <c r="K300" s="258">
        <f>'Div 91 history'!G297</f>
        <v>0</v>
      </c>
      <c r="L300" s="256">
        <f t="shared" si="353"/>
        <v>2527.0963329427768</v>
      </c>
      <c r="M300" s="256">
        <f t="shared" si="353"/>
        <v>4867.8072083792376</v>
      </c>
      <c r="N300" s="256">
        <f t="shared" si="353"/>
        <v>3856.0004390592371</v>
      </c>
      <c r="O300" s="256">
        <f t="shared" si="353"/>
        <v>4787.9277265908167</v>
      </c>
      <c r="P300" s="256">
        <f t="shared" si="353"/>
        <v>3497.7530661899546</v>
      </c>
      <c r="Q300" s="256">
        <f t="shared" si="353"/>
        <v>6452.3256562186461</v>
      </c>
      <c r="R300" s="256">
        <f t="shared" si="353"/>
        <v>781.5408498179122</v>
      </c>
      <c r="S300" s="256">
        <f t="shared" si="353"/>
        <v>667.16311425832203</v>
      </c>
      <c r="T300" s="256">
        <f t="shared" si="353"/>
        <v>1768.6721210363626</v>
      </c>
      <c r="U300" s="256">
        <f t="shared" si="353"/>
        <v>4413.6560455567051</v>
      </c>
      <c r="V300" s="256">
        <f t="shared" si="354"/>
        <v>1218.3509033212854</v>
      </c>
      <c r="W300" s="256">
        <f t="shared" si="354"/>
        <v>699.35696600941287</v>
      </c>
      <c r="X300" s="256">
        <f t="shared" si="354"/>
        <v>2527.0963329427768</v>
      </c>
      <c r="Y300" s="256">
        <f t="shared" si="354"/>
        <v>4867.8072083792376</v>
      </c>
      <c r="Z300" s="256">
        <f t="shared" si="354"/>
        <v>3856.0004390592371</v>
      </c>
      <c r="AA300" s="256">
        <f t="shared" si="354"/>
        <v>4787.9277265908167</v>
      </c>
      <c r="AB300" s="256">
        <f t="shared" si="354"/>
        <v>3497.7530661899546</v>
      </c>
      <c r="AC300" s="256">
        <f t="shared" si="354"/>
        <v>6452.3256562186461</v>
      </c>
      <c r="AD300" s="256">
        <f t="shared" si="354"/>
        <v>781.5408498179122</v>
      </c>
      <c r="AE300" s="256">
        <f t="shared" si="354"/>
        <v>667.16311425832203</v>
      </c>
      <c r="AF300" s="256">
        <f t="shared" si="354"/>
        <v>1768.6721210363626</v>
      </c>
      <c r="AG300" s="87"/>
    </row>
    <row r="301" spans="1:38">
      <c r="A301" s="145" t="s">
        <v>536</v>
      </c>
      <c r="B301" s="125" t="str">
        <f t="shared" si="351"/>
        <v>8500-05427</v>
      </c>
      <c r="C301" s="286" t="str">
        <f t="shared" si="352"/>
        <v>8500</v>
      </c>
      <c r="D301" s="256">
        <f>SUM($F301:K301)</f>
        <v>4291.84</v>
      </c>
      <c r="E301" s="287">
        <f t="shared" si="355"/>
        <v>0.2175949186751768</v>
      </c>
      <c r="F301" s="258">
        <f>'Div 91 history'!B298</f>
        <v>0</v>
      </c>
      <c r="G301" s="258">
        <f>'Div 91 history'!C298</f>
        <v>0</v>
      </c>
      <c r="H301" s="258">
        <f>'Div 91 history'!D298</f>
        <v>1796.84</v>
      </c>
      <c r="I301" s="258">
        <f>'Div 91 history'!E298</f>
        <v>1555.5</v>
      </c>
      <c r="J301" s="258">
        <f>'Div 91 history'!F298</f>
        <v>867.9</v>
      </c>
      <c r="K301" s="258">
        <f>'Div 91 history'!G298</f>
        <v>71.599999999999994</v>
      </c>
      <c r="L301" s="256">
        <f t="shared" si="353"/>
        <v>1135.8454754844229</v>
      </c>
      <c r="M301" s="256">
        <f t="shared" si="353"/>
        <v>2187.9169072789027</v>
      </c>
      <c r="N301" s="256">
        <f t="shared" si="353"/>
        <v>1733.1435272477831</v>
      </c>
      <c r="O301" s="256">
        <f t="shared" si="353"/>
        <v>2152.0137456974985</v>
      </c>
      <c r="P301" s="256">
        <f t="shared" si="353"/>
        <v>1572.1232874281525</v>
      </c>
      <c r="Q301" s="256">
        <f t="shared" si="353"/>
        <v>2900.1050761027564</v>
      </c>
      <c r="R301" s="256">
        <f t="shared" si="353"/>
        <v>351.27653291245844</v>
      </c>
      <c r="S301" s="256">
        <f t="shared" si="353"/>
        <v>299.86755742626116</v>
      </c>
      <c r="T301" s="256">
        <f t="shared" si="353"/>
        <v>794.9590999387043</v>
      </c>
      <c r="U301" s="256">
        <f t="shared" si="353"/>
        <v>1983.7911140697192</v>
      </c>
      <c r="V301" s="256">
        <f t="shared" si="354"/>
        <v>547.60807613469694</v>
      </c>
      <c r="W301" s="256">
        <f t="shared" si="354"/>
        <v>314.33761951816041</v>
      </c>
      <c r="X301" s="256">
        <f t="shared" si="354"/>
        <v>1135.8454754844229</v>
      </c>
      <c r="Y301" s="256">
        <f t="shared" si="354"/>
        <v>2187.9169072789027</v>
      </c>
      <c r="Z301" s="256">
        <f t="shared" si="354"/>
        <v>1733.1435272477831</v>
      </c>
      <c r="AA301" s="256">
        <f t="shared" si="354"/>
        <v>2152.0137456974985</v>
      </c>
      <c r="AB301" s="256">
        <f t="shared" si="354"/>
        <v>1572.1232874281525</v>
      </c>
      <c r="AC301" s="256">
        <f t="shared" si="354"/>
        <v>2900.1050761027564</v>
      </c>
      <c r="AD301" s="256">
        <f t="shared" si="354"/>
        <v>351.27653291245844</v>
      </c>
      <c r="AE301" s="256">
        <f t="shared" si="354"/>
        <v>299.86755742626116</v>
      </c>
      <c r="AF301" s="256">
        <f t="shared" si="354"/>
        <v>794.9590999387043</v>
      </c>
      <c r="AG301" s="87"/>
    </row>
    <row r="302" spans="1:38">
      <c r="A302" s="145" t="s">
        <v>538</v>
      </c>
      <c r="B302" s="125" t="str">
        <f t="shared" si="351"/>
        <v>8700-05427</v>
      </c>
      <c r="C302" s="286" t="str">
        <f t="shared" si="352"/>
        <v>8700</v>
      </c>
      <c r="D302" s="256">
        <f>SUM($F302:K302)</f>
        <v>0</v>
      </c>
      <c r="E302" s="287">
        <f t="shared" si="355"/>
        <v>0</v>
      </c>
      <c r="F302" s="258">
        <f>'Div 91 history'!B299</f>
        <v>0</v>
      </c>
      <c r="G302" s="258">
        <f>'Div 91 history'!C299</f>
        <v>0</v>
      </c>
      <c r="H302" s="258">
        <f>'Div 91 history'!D299</f>
        <v>0</v>
      </c>
      <c r="I302" s="258">
        <f>'Div 91 history'!E299</f>
        <v>0</v>
      </c>
      <c r="J302" s="258">
        <f>'Div 91 history'!F299</f>
        <v>0</v>
      </c>
      <c r="K302" s="258">
        <f>'Div 91 history'!G299</f>
        <v>0</v>
      </c>
      <c r="L302" s="256">
        <f t="shared" si="353"/>
        <v>0</v>
      </c>
      <c r="M302" s="256">
        <f t="shared" si="353"/>
        <v>0</v>
      </c>
      <c r="N302" s="256">
        <f t="shared" si="353"/>
        <v>0</v>
      </c>
      <c r="O302" s="256">
        <f t="shared" si="353"/>
        <v>0</v>
      </c>
      <c r="P302" s="256">
        <f t="shared" si="353"/>
        <v>0</v>
      </c>
      <c r="Q302" s="256">
        <f t="shared" si="353"/>
        <v>0</v>
      </c>
      <c r="R302" s="256">
        <f t="shared" si="353"/>
        <v>0</v>
      </c>
      <c r="S302" s="256">
        <f t="shared" si="353"/>
        <v>0</v>
      </c>
      <c r="T302" s="256">
        <f t="shared" si="353"/>
        <v>0</v>
      </c>
      <c r="U302" s="256">
        <f t="shared" si="353"/>
        <v>0</v>
      </c>
      <c r="V302" s="256">
        <f t="shared" si="354"/>
        <v>0</v>
      </c>
      <c r="W302" s="256">
        <f t="shared" si="354"/>
        <v>0</v>
      </c>
      <c r="X302" s="256">
        <f t="shared" si="354"/>
        <v>0</v>
      </c>
      <c r="Y302" s="256">
        <f t="shared" si="354"/>
        <v>0</v>
      </c>
      <c r="Z302" s="256">
        <f t="shared" si="354"/>
        <v>0</v>
      </c>
      <c r="AA302" s="256">
        <f t="shared" si="354"/>
        <v>0</v>
      </c>
      <c r="AB302" s="256">
        <f t="shared" si="354"/>
        <v>0</v>
      </c>
      <c r="AC302" s="256">
        <f t="shared" si="354"/>
        <v>0</v>
      </c>
      <c r="AD302" s="256">
        <f t="shared" si="354"/>
        <v>0</v>
      </c>
      <c r="AE302" s="256">
        <f t="shared" si="354"/>
        <v>0</v>
      </c>
      <c r="AF302" s="256">
        <f t="shared" si="354"/>
        <v>0</v>
      </c>
      <c r="AG302" s="87"/>
    </row>
    <row r="303" spans="1:38">
      <c r="A303" s="133" t="s">
        <v>29</v>
      </c>
      <c r="B303" s="171"/>
      <c r="C303" s="126"/>
      <c r="D303" s="259">
        <f>SUM(D288:D302)</f>
        <v>19723.989999999998</v>
      </c>
      <c r="E303" s="260">
        <f>SUM(E288:E302)</f>
        <v>1.0000000000000002</v>
      </c>
      <c r="F303" s="259">
        <f>SUM(F288:F302)</f>
        <v>1614.3600000000001</v>
      </c>
      <c r="G303" s="259">
        <f t="shared" ref="G303:K303" si="356">SUM(G288:G302)</f>
        <v>1378.1</v>
      </c>
      <c r="H303" s="259">
        <f t="shared" si="356"/>
        <v>3653.3900000000003</v>
      </c>
      <c r="I303" s="259">
        <f t="shared" si="356"/>
        <v>9116.9</v>
      </c>
      <c r="J303" s="259">
        <f t="shared" si="356"/>
        <v>2516.64</v>
      </c>
      <c r="K303" s="259">
        <f t="shared" si="356"/>
        <v>1444.6</v>
      </c>
      <c r="L303" s="276">
        <f>'FY21 OM Budget'!U146</f>
        <v>5220</v>
      </c>
      <c r="M303" s="276">
        <f>'FY21 OM Budget'!V146</f>
        <v>10055</v>
      </c>
      <c r="N303" s="276">
        <f>'FY21 OM Budget'!W146</f>
        <v>7965</v>
      </c>
      <c r="O303" s="276">
        <f>'FY21 OM Budget'!X146</f>
        <v>9890</v>
      </c>
      <c r="P303" s="276">
        <f>'FY21 OM Budget'!Y146</f>
        <v>7225</v>
      </c>
      <c r="Q303" s="276">
        <f>'FY21 OM Budget'!Z146</f>
        <v>13328</v>
      </c>
      <c r="R303" s="263">
        <f t="shared" ref="R303:AD303" si="357">F303*(1+R$4)</f>
        <v>1614.3600000000001</v>
      </c>
      <c r="S303" s="263">
        <f t="shared" si="357"/>
        <v>1378.1</v>
      </c>
      <c r="T303" s="263">
        <f t="shared" si="357"/>
        <v>3653.3900000000003</v>
      </c>
      <c r="U303" s="263">
        <f t="shared" si="357"/>
        <v>9116.9</v>
      </c>
      <c r="V303" s="263">
        <f t="shared" si="357"/>
        <v>2516.64</v>
      </c>
      <c r="W303" s="263">
        <f t="shared" si="357"/>
        <v>1444.6</v>
      </c>
      <c r="X303" s="263">
        <f t="shared" si="357"/>
        <v>5220</v>
      </c>
      <c r="Y303" s="263">
        <f t="shared" si="357"/>
        <v>10055</v>
      </c>
      <c r="Z303" s="263">
        <f t="shared" si="357"/>
        <v>7965</v>
      </c>
      <c r="AA303" s="263">
        <f t="shared" si="357"/>
        <v>9890</v>
      </c>
      <c r="AB303" s="263">
        <f t="shared" si="357"/>
        <v>7225</v>
      </c>
      <c r="AC303" s="263">
        <f t="shared" si="357"/>
        <v>13328</v>
      </c>
      <c r="AD303" s="263">
        <f t="shared" si="357"/>
        <v>1614.3600000000001</v>
      </c>
      <c r="AE303" s="263">
        <f t="shared" ref="AE303" si="358">S303*(1+AE$4)</f>
        <v>1378.1</v>
      </c>
      <c r="AF303" s="263">
        <f t="shared" ref="AF303" si="359">T303*(1+AF$4)</f>
        <v>3653.3900000000003</v>
      </c>
      <c r="AG303" s="87"/>
      <c r="AH303" s="264">
        <f>SUM(F303:Q303)</f>
        <v>73406.989999999991</v>
      </c>
      <c r="AI303" s="264">
        <f>SUM(U303:AF303)</f>
        <v>73406.990000000005</v>
      </c>
      <c r="AK303" s="264">
        <f>AH303*$AK$7</f>
        <v>37011.804452659766</v>
      </c>
      <c r="AL303" s="264">
        <f>AI303*$AL$7</f>
        <v>37011.804358000009</v>
      </c>
    </row>
    <row r="304" spans="1:38">
      <c r="A304" s="133"/>
      <c r="B304" s="171"/>
      <c r="C304" s="126"/>
      <c r="D304" s="256">
        <f>D303-SUM(F303:K303)</f>
        <v>0</v>
      </c>
      <c r="F304" s="256">
        <f>F303-'Div 91 history'!B300</f>
        <v>0</v>
      </c>
      <c r="G304" s="256">
        <f>G303-'Div 91 history'!C300</f>
        <v>0</v>
      </c>
      <c r="H304" s="256">
        <f>H303-'Div 91 history'!D300</f>
        <v>0</v>
      </c>
      <c r="I304" s="256">
        <f>I303-'Div 91 history'!E300</f>
        <v>0</v>
      </c>
      <c r="J304" s="256">
        <f>J303-'Div 91 history'!F300</f>
        <v>0</v>
      </c>
      <c r="K304" s="256">
        <f>K303-'Div 91 history'!G300</f>
        <v>0</v>
      </c>
      <c r="L304" s="256">
        <f t="shared" ref="L304:U304" si="360">L303-SUM(L288:L302)</f>
        <v>0</v>
      </c>
      <c r="M304" s="256">
        <f t="shared" ref="M304" si="361">M303-SUM(M288:M302)</f>
        <v>0</v>
      </c>
      <c r="N304" s="256">
        <f t="shared" ref="N304" si="362">N303-SUM(N288:N302)</f>
        <v>0</v>
      </c>
      <c r="O304" s="256">
        <f t="shared" ref="O304" si="363">O303-SUM(O288:O302)</f>
        <v>0</v>
      </c>
      <c r="P304" s="256">
        <f t="shared" ref="P304" si="364">P303-SUM(P288:P302)</f>
        <v>0</v>
      </c>
      <c r="Q304" s="256">
        <f t="shared" ref="Q304" si="365">Q303-SUM(Q288:Q302)</f>
        <v>0</v>
      </c>
      <c r="R304" s="256">
        <f t="shared" ref="R304" si="366">R303-SUM(R288:R302)</f>
        <v>0</v>
      </c>
      <c r="S304" s="256">
        <f t="shared" ref="S304" si="367">S303-SUM(S288:S302)</f>
        <v>0</v>
      </c>
      <c r="T304" s="256">
        <f t="shared" ref="T304" si="368">T303-SUM(T288:T302)</f>
        <v>0</v>
      </c>
      <c r="U304" s="256">
        <f t="shared" si="360"/>
        <v>0</v>
      </c>
      <c r="V304" s="256">
        <f t="shared" ref="V304" si="369">V303-SUM(V288:V302)</f>
        <v>0</v>
      </c>
      <c r="W304" s="256">
        <f t="shared" ref="W304" si="370">W303-SUM(W288:W302)</f>
        <v>0</v>
      </c>
      <c r="X304" s="256">
        <f t="shared" ref="X304" si="371">X303-SUM(X288:X302)</f>
        <v>0</v>
      </c>
      <c r="Y304" s="256">
        <f t="shared" ref="Y304" si="372">Y303-SUM(Y288:Y302)</f>
        <v>0</v>
      </c>
      <c r="Z304" s="256">
        <f t="shared" ref="Z304" si="373">Z303-SUM(Z288:Z302)</f>
        <v>0</v>
      </c>
      <c r="AA304" s="256">
        <f t="shared" ref="AA304" si="374">AA303-SUM(AA288:AA302)</f>
        <v>0</v>
      </c>
      <c r="AB304" s="256">
        <f t="shared" ref="AB304" si="375">AB303-SUM(AB288:AB302)</f>
        <v>0</v>
      </c>
      <c r="AC304" s="256">
        <f t="shared" ref="AC304" si="376">AC303-SUM(AC288:AC302)</f>
        <v>0</v>
      </c>
      <c r="AD304" s="256">
        <f t="shared" ref="AD304" si="377">AD303-SUM(AD288:AD302)</f>
        <v>0</v>
      </c>
      <c r="AE304" s="256">
        <f t="shared" ref="AE304" si="378">AE303-SUM(AE288:AE302)</f>
        <v>0</v>
      </c>
      <c r="AF304" s="256">
        <f t="shared" ref="AF304" si="379">AF303-SUM(AF288:AF302)</f>
        <v>0</v>
      </c>
      <c r="AG304" s="87"/>
    </row>
    <row r="305" spans="1:38">
      <c r="A305" s="145" t="s">
        <v>539</v>
      </c>
      <c r="B305" s="125" t="str">
        <f t="shared" ref="B305:B314" si="380">RIGHT(A305,10)</f>
        <v>8500-06111</v>
      </c>
      <c r="C305" s="286" t="str">
        <f t="shared" ref="C305:C314" si="381">LEFT(B305,4)</f>
        <v>8500</v>
      </c>
      <c r="D305" s="256">
        <f>SUM($F305:K305)</f>
        <v>24249.08</v>
      </c>
      <c r="E305" s="257">
        <f>D305/$D$315</f>
        <v>2.3411445406517038E-2</v>
      </c>
      <c r="F305" s="258">
        <f>'Div 91 history'!B302</f>
        <v>0</v>
      </c>
      <c r="G305" s="258">
        <f>'Div 91 history'!C302</f>
        <v>24249.08</v>
      </c>
      <c r="H305" s="258">
        <f>'Div 91 history'!D302</f>
        <v>0</v>
      </c>
      <c r="I305" s="258">
        <f>'Div 91 history'!E302</f>
        <v>0</v>
      </c>
      <c r="J305" s="258">
        <f>'Div 91 history'!F302</f>
        <v>0</v>
      </c>
      <c r="K305" s="258">
        <f>'Div 91 history'!G302</f>
        <v>0</v>
      </c>
      <c r="L305" s="256">
        <f t="shared" ref="L305:AA314" si="382">$E305*L$315</f>
        <v>8093.2959411179327</v>
      </c>
      <c r="M305" s="256">
        <f t="shared" si="382"/>
        <v>7359.2300703965911</v>
      </c>
      <c r="N305" s="256">
        <f t="shared" si="382"/>
        <v>6972.3793464993041</v>
      </c>
      <c r="O305" s="256">
        <f t="shared" si="382"/>
        <v>6932.8608266531028</v>
      </c>
      <c r="P305" s="256">
        <f t="shared" si="382"/>
        <v>6857.9910242430615</v>
      </c>
      <c r="Q305" s="256">
        <f t="shared" si="382"/>
        <v>8689.9071288818068</v>
      </c>
      <c r="R305" s="256">
        <f t="shared" si="382"/>
        <v>4083.1628019595114</v>
      </c>
      <c r="S305" s="256">
        <f t="shared" si="382"/>
        <v>4726.294170547314</v>
      </c>
      <c r="T305" s="256">
        <f t="shared" si="382"/>
        <v>4309.3808096035173</v>
      </c>
      <c r="U305" s="256">
        <f t="shared" si="382"/>
        <v>2369.8575078705267</v>
      </c>
      <c r="V305" s="256">
        <f t="shared" si="382"/>
        <v>4395.2366668850218</v>
      </c>
      <c r="W305" s="256">
        <f t="shared" si="382"/>
        <v>4365.1480431341115</v>
      </c>
      <c r="X305" s="256">
        <f t="shared" si="382"/>
        <v>8093.2959411179327</v>
      </c>
      <c r="Y305" s="256">
        <f t="shared" si="382"/>
        <v>7359.2300703965911</v>
      </c>
      <c r="Z305" s="256">
        <f t="shared" si="382"/>
        <v>6972.3793464993041</v>
      </c>
      <c r="AA305" s="256">
        <f t="shared" si="382"/>
        <v>6932.8608266531028</v>
      </c>
      <c r="AB305" s="256">
        <f t="shared" ref="V305:AF314" si="383">$E305*AB$315</f>
        <v>6857.9910242430615</v>
      </c>
      <c r="AC305" s="256">
        <f t="shared" si="383"/>
        <v>8689.9071288818068</v>
      </c>
      <c r="AD305" s="256">
        <f t="shared" si="383"/>
        <v>4083.1628019595114</v>
      </c>
      <c r="AE305" s="256">
        <f t="shared" si="383"/>
        <v>4726.294170547314</v>
      </c>
      <c r="AF305" s="256">
        <f t="shared" si="383"/>
        <v>4309.3808096035173</v>
      </c>
      <c r="AG305" s="87"/>
    </row>
    <row r="306" spans="1:38">
      <c r="A306" s="145" t="s">
        <v>540</v>
      </c>
      <c r="B306" s="125" t="str">
        <f t="shared" si="380"/>
        <v>8700-06111</v>
      </c>
      <c r="C306" s="286" t="str">
        <f t="shared" si="381"/>
        <v>8700</v>
      </c>
      <c r="D306" s="256">
        <f>SUM($F306:K306)</f>
        <v>1773.1500000000003</v>
      </c>
      <c r="E306" s="257">
        <f t="shared" ref="E306:E314" si="384">D306/$D$315</f>
        <v>1.7119001802363507E-3</v>
      </c>
      <c r="F306" s="258">
        <f>'Div 91 history'!B303</f>
        <v>0</v>
      </c>
      <c r="G306" s="258">
        <f>'Div 91 history'!C303</f>
        <v>54.63</v>
      </c>
      <c r="H306" s="258">
        <f>'Div 91 history'!D303</f>
        <v>54.63</v>
      </c>
      <c r="I306" s="258">
        <f>'Div 91 history'!E303</f>
        <v>54.63</v>
      </c>
      <c r="J306" s="258">
        <f>'Div 91 history'!F303</f>
        <v>1554.63</v>
      </c>
      <c r="K306" s="258">
        <f>'Div 91 history'!G303</f>
        <v>54.63</v>
      </c>
      <c r="L306" s="256">
        <f t="shared" si="382"/>
        <v>591.80091360139284</v>
      </c>
      <c r="M306" s="256">
        <f t="shared" si="382"/>
        <v>538.12428345008209</v>
      </c>
      <c r="N306" s="256">
        <f t="shared" si="382"/>
        <v>509.83684487185661</v>
      </c>
      <c r="O306" s="256">
        <f t="shared" si="382"/>
        <v>506.94715736761765</v>
      </c>
      <c r="P306" s="256">
        <f t="shared" si="382"/>
        <v>501.47250059122183</v>
      </c>
      <c r="Q306" s="256">
        <f t="shared" si="382"/>
        <v>635.42653270048913</v>
      </c>
      <c r="R306" s="256">
        <f t="shared" si="382"/>
        <v>298.57050751181106</v>
      </c>
      <c r="S306" s="256">
        <f t="shared" si="382"/>
        <v>345.5977921020496</v>
      </c>
      <c r="T306" s="256">
        <f t="shared" si="382"/>
        <v>315.11210250238264</v>
      </c>
      <c r="U306" s="256">
        <f t="shared" si="382"/>
        <v>173.28957799968595</v>
      </c>
      <c r="V306" s="256">
        <f t="shared" si="383"/>
        <v>321.39008555735626</v>
      </c>
      <c r="W306" s="256">
        <f t="shared" si="383"/>
        <v>319.18993432671465</v>
      </c>
      <c r="X306" s="256">
        <f t="shared" si="383"/>
        <v>591.80091360139284</v>
      </c>
      <c r="Y306" s="256">
        <f t="shared" si="383"/>
        <v>538.12428345008209</v>
      </c>
      <c r="Z306" s="256">
        <f t="shared" si="383"/>
        <v>509.83684487185661</v>
      </c>
      <c r="AA306" s="256">
        <f t="shared" si="383"/>
        <v>506.94715736761765</v>
      </c>
      <c r="AB306" s="256">
        <f t="shared" si="383"/>
        <v>501.47250059122183</v>
      </c>
      <c r="AC306" s="256">
        <f t="shared" si="383"/>
        <v>635.42653270048913</v>
      </c>
      <c r="AD306" s="256">
        <f t="shared" si="383"/>
        <v>298.57050751181106</v>
      </c>
      <c r="AE306" s="256">
        <f t="shared" si="383"/>
        <v>345.5977921020496</v>
      </c>
      <c r="AF306" s="256">
        <f t="shared" si="383"/>
        <v>315.11210250238264</v>
      </c>
      <c r="AG306" s="87"/>
    </row>
    <row r="307" spans="1:38">
      <c r="A307" s="145" t="s">
        <v>541</v>
      </c>
      <c r="B307" s="125" t="str">
        <f t="shared" si="380"/>
        <v>8800-06111</v>
      </c>
      <c r="C307" s="286" t="str">
        <f t="shared" si="381"/>
        <v>8800</v>
      </c>
      <c r="D307" s="256">
        <f>SUM($F307:K307)</f>
        <v>395287.18999999994</v>
      </c>
      <c r="E307" s="257">
        <f t="shared" si="384"/>
        <v>0.38163280704177338</v>
      </c>
      <c r="F307" s="258">
        <f>'Div 91 history'!B304</f>
        <v>62949.62</v>
      </c>
      <c r="G307" s="258">
        <f>'Div 91 history'!C304</f>
        <v>73531.02</v>
      </c>
      <c r="H307" s="258">
        <f>'Div 91 history'!D304</f>
        <v>65229.94</v>
      </c>
      <c r="I307" s="258">
        <f>'Div 91 history'!E304</f>
        <v>63613.43</v>
      </c>
      <c r="J307" s="258">
        <f>'Div 91 history'!F304</f>
        <v>54706.84</v>
      </c>
      <c r="K307" s="258">
        <f>'Div 91 history'!G304</f>
        <v>75256.34</v>
      </c>
      <c r="L307" s="256">
        <f t="shared" si="382"/>
        <v>131929.79735325681</v>
      </c>
      <c r="M307" s="256">
        <f t="shared" si="382"/>
        <v>119963.70068846201</v>
      </c>
      <c r="N307" s="256">
        <f t="shared" si="382"/>
        <v>113657.60018490374</v>
      </c>
      <c r="O307" s="256">
        <f t="shared" si="382"/>
        <v>113013.40400661723</v>
      </c>
      <c r="P307" s="256">
        <f t="shared" si="382"/>
        <v>111792.94228969763</v>
      </c>
      <c r="Q307" s="256">
        <f t="shared" si="382"/>
        <v>141655.22858337953</v>
      </c>
      <c r="R307" s="256">
        <f t="shared" si="382"/>
        <v>66560.131365771464</v>
      </c>
      <c r="S307" s="256">
        <f t="shared" si="382"/>
        <v>77043.893697782682</v>
      </c>
      <c r="T307" s="256">
        <f t="shared" si="382"/>
        <v>70247.73850670208</v>
      </c>
      <c r="U307" s="256">
        <f t="shared" si="382"/>
        <v>38631.334260373718</v>
      </c>
      <c r="V307" s="256">
        <f t="shared" si="383"/>
        <v>71647.285234654089</v>
      </c>
      <c r="W307" s="256">
        <f t="shared" si="383"/>
        <v>71156.806934715933</v>
      </c>
      <c r="X307" s="256">
        <f t="shared" si="383"/>
        <v>131929.79735325681</v>
      </c>
      <c r="Y307" s="256">
        <f t="shared" si="383"/>
        <v>119963.70068846201</v>
      </c>
      <c r="Z307" s="256">
        <f t="shared" si="383"/>
        <v>113657.60018490374</v>
      </c>
      <c r="AA307" s="256">
        <f t="shared" si="383"/>
        <v>113013.40400661723</v>
      </c>
      <c r="AB307" s="256">
        <f t="shared" si="383"/>
        <v>111792.94228969763</v>
      </c>
      <c r="AC307" s="256">
        <f t="shared" si="383"/>
        <v>141655.22858337953</v>
      </c>
      <c r="AD307" s="256">
        <f t="shared" si="383"/>
        <v>66560.131365771464</v>
      </c>
      <c r="AE307" s="256">
        <f t="shared" si="383"/>
        <v>77043.893697782682</v>
      </c>
      <c r="AF307" s="256">
        <f t="shared" si="383"/>
        <v>70247.73850670208</v>
      </c>
      <c r="AG307" s="87"/>
    </row>
    <row r="308" spans="1:38">
      <c r="A308" s="145" t="s">
        <v>542</v>
      </c>
      <c r="B308" s="125" t="str">
        <f t="shared" si="380"/>
        <v>9030-06111</v>
      </c>
      <c r="C308" s="286" t="str">
        <f t="shared" si="381"/>
        <v>9030</v>
      </c>
      <c r="D308" s="256">
        <f>SUM($F308:K308)</f>
        <v>2099.8999999999996</v>
      </c>
      <c r="E308" s="257">
        <f t="shared" si="384"/>
        <v>2.0273632735404853E-3</v>
      </c>
      <c r="F308" s="258">
        <f>'Div 91 history'!B305</f>
        <v>476.01</v>
      </c>
      <c r="G308" s="258">
        <f>'Div 91 history'!C305</f>
        <v>19.38</v>
      </c>
      <c r="H308" s="258">
        <f>'Div 91 history'!D305</f>
        <v>669.25</v>
      </c>
      <c r="I308" s="258">
        <f>'Div 91 history'!E305</f>
        <v>0</v>
      </c>
      <c r="J308" s="258">
        <f>'Div 91 history'!F305</f>
        <v>552.62</v>
      </c>
      <c r="K308" s="258">
        <f>'Div 91 history'!G305</f>
        <v>382.64</v>
      </c>
      <c r="L308" s="256">
        <f t="shared" si="382"/>
        <v>700.85595605084984</v>
      </c>
      <c r="M308" s="256">
        <f t="shared" si="382"/>
        <v>637.28798060898794</v>
      </c>
      <c r="N308" s="256">
        <f t="shared" si="382"/>
        <v>603.78782987700492</v>
      </c>
      <c r="O308" s="256">
        <f t="shared" si="382"/>
        <v>600.36564067126858</v>
      </c>
      <c r="P308" s="256">
        <f t="shared" si="382"/>
        <v>593.88213292248611</v>
      </c>
      <c r="Q308" s="256">
        <f t="shared" si="382"/>
        <v>752.52075459930438</v>
      </c>
      <c r="R308" s="256">
        <f t="shared" si="382"/>
        <v>353.59005652316603</v>
      </c>
      <c r="S308" s="256">
        <f t="shared" si="382"/>
        <v>409.28336781157475</v>
      </c>
      <c r="T308" s="256">
        <f t="shared" si="382"/>
        <v>373.17987990003837</v>
      </c>
      <c r="U308" s="256">
        <f t="shared" si="382"/>
        <v>205.22278704088225</v>
      </c>
      <c r="V308" s="256">
        <f t="shared" si="383"/>
        <v>380.6147481385625</v>
      </c>
      <c r="W308" s="256">
        <f t="shared" si="383"/>
        <v>378.00916058577548</v>
      </c>
      <c r="X308" s="256">
        <f t="shared" si="383"/>
        <v>700.85595605084984</v>
      </c>
      <c r="Y308" s="256">
        <f t="shared" si="383"/>
        <v>637.28798060898794</v>
      </c>
      <c r="Z308" s="256">
        <f t="shared" si="383"/>
        <v>603.78782987700492</v>
      </c>
      <c r="AA308" s="256">
        <f t="shared" si="383"/>
        <v>600.36564067126858</v>
      </c>
      <c r="AB308" s="256">
        <f t="shared" si="383"/>
        <v>593.88213292248611</v>
      </c>
      <c r="AC308" s="256">
        <f t="shared" si="383"/>
        <v>752.52075459930438</v>
      </c>
      <c r="AD308" s="256">
        <f t="shared" si="383"/>
        <v>353.59005652316603</v>
      </c>
      <c r="AE308" s="256">
        <f t="shared" si="383"/>
        <v>409.28336781157475</v>
      </c>
      <c r="AF308" s="256">
        <f t="shared" si="383"/>
        <v>373.17987990003837</v>
      </c>
      <c r="AG308" s="87"/>
    </row>
    <row r="309" spans="1:38">
      <c r="A309" s="145" t="s">
        <v>555</v>
      </c>
      <c r="B309" s="125" t="str">
        <f t="shared" si="380"/>
        <v>9210-06111</v>
      </c>
      <c r="C309" s="286" t="str">
        <f t="shared" si="381"/>
        <v>9210</v>
      </c>
      <c r="D309" s="256">
        <f>SUM($F309:K309)</f>
        <v>-70000</v>
      </c>
      <c r="E309" s="257">
        <f t="shared" si="384"/>
        <v>-6.7581993974872134E-2</v>
      </c>
      <c r="F309" s="258">
        <f>'Div 91 history'!B306</f>
        <v>0</v>
      </c>
      <c r="G309" s="258">
        <f>'Div 91 history'!C306</f>
        <v>0</v>
      </c>
      <c r="H309" s="258">
        <f>'Div 91 history'!D306</f>
        <v>0</v>
      </c>
      <c r="I309" s="258">
        <f>'Div 91 history'!E306</f>
        <v>-70000</v>
      </c>
      <c r="J309" s="258">
        <f>'Div 91 history'!F306</f>
        <v>0</v>
      </c>
      <c r="K309" s="258">
        <f>'Div 91 history'!G306</f>
        <v>0</v>
      </c>
      <c r="L309" s="256">
        <f t="shared" si="382"/>
        <v>-23362.977724443783</v>
      </c>
      <c r="M309" s="256">
        <f t="shared" si="382"/>
        <v>-21243.944303361666</v>
      </c>
      <c r="N309" s="256">
        <f t="shared" si="382"/>
        <v>-20127.219434920877</v>
      </c>
      <c r="O309" s="256">
        <f t="shared" si="382"/>
        <v>-20013.141029091294</v>
      </c>
      <c r="P309" s="256">
        <f t="shared" si="382"/>
        <v>-19797.013812359652</v>
      </c>
      <c r="Q309" s="256">
        <f t="shared" si="382"/>
        <v>-25085.21968758099</v>
      </c>
      <c r="R309" s="256">
        <f t="shared" si="382"/>
        <v>-11786.8964982245</v>
      </c>
      <c r="S309" s="256">
        <f t="shared" si="382"/>
        <v>-13643.428614129356</v>
      </c>
      <c r="T309" s="256">
        <f t="shared" si="382"/>
        <v>-12439.921707225436</v>
      </c>
      <c r="U309" s="256">
        <f t="shared" si="382"/>
        <v>-6841.0853339976948</v>
      </c>
      <c r="V309" s="256">
        <f t="shared" si="383"/>
        <v>-12687.762450449725</v>
      </c>
      <c r="W309" s="256">
        <f t="shared" si="383"/>
        <v>-12600.905395973279</v>
      </c>
      <c r="X309" s="256">
        <f t="shared" si="383"/>
        <v>-23362.977724443783</v>
      </c>
      <c r="Y309" s="256">
        <f t="shared" si="383"/>
        <v>-21243.944303361666</v>
      </c>
      <c r="Z309" s="256">
        <f t="shared" si="383"/>
        <v>-20127.219434920877</v>
      </c>
      <c r="AA309" s="256">
        <f t="shared" si="383"/>
        <v>-20013.141029091294</v>
      </c>
      <c r="AB309" s="256">
        <f t="shared" si="383"/>
        <v>-19797.013812359652</v>
      </c>
      <c r="AC309" s="256">
        <f t="shared" si="383"/>
        <v>-25085.21968758099</v>
      </c>
      <c r="AD309" s="256">
        <f t="shared" si="383"/>
        <v>-11786.8964982245</v>
      </c>
      <c r="AE309" s="256">
        <f t="shared" si="383"/>
        <v>-13643.428614129356</v>
      </c>
      <c r="AF309" s="256">
        <f t="shared" si="383"/>
        <v>-12439.921707225436</v>
      </c>
      <c r="AG309" s="87"/>
    </row>
    <row r="310" spans="1:38">
      <c r="A310" s="199" t="s">
        <v>543</v>
      </c>
      <c r="B310" s="125" t="str">
        <f t="shared" si="380"/>
        <v>9230-06111</v>
      </c>
      <c r="C310" s="286" t="str">
        <f t="shared" si="381"/>
        <v>9230</v>
      </c>
      <c r="D310" s="256">
        <f>SUM($F310:K310)</f>
        <v>9806.9</v>
      </c>
      <c r="E310" s="257">
        <f t="shared" si="384"/>
        <v>9.4681408101739088E-3</v>
      </c>
      <c r="F310" s="258">
        <f>'Div 91 history'!B307</f>
        <v>1104.5999999999999</v>
      </c>
      <c r="G310" s="258">
        <f>'Div 91 history'!C307</f>
        <v>3649.03</v>
      </c>
      <c r="H310" s="258">
        <f>'Div 91 history'!D307</f>
        <v>1325.1</v>
      </c>
      <c r="I310" s="258">
        <f>'Div 91 history'!E307</f>
        <v>528.04999999999995</v>
      </c>
      <c r="J310" s="258">
        <f>'Div 91 history'!F307</f>
        <v>1752.05</v>
      </c>
      <c r="K310" s="258">
        <f>'Div 91 history'!G307</f>
        <v>1448.07</v>
      </c>
      <c r="L310" s="256">
        <f t="shared" si="382"/>
        <v>3273.1198035121106</v>
      </c>
      <c r="M310" s="256">
        <f t="shared" si="382"/>
        <v>2976.2462484091079</v>
      </c>
      <c r="N310" s="256">
        <f t="shared" si="382"/>
        <v>2819.7946896617941</v>
      </c>
      <c r="O310" s="256">
        <f t="shared" si="382"/>
        <v>2803.8124679742205</v>
      </c>
      <c r="P310" s="256">
        <f t="shared" si="382"/>
        <v>2773.5333536632843</v>
      </c>
      <c r="Q310" s="256">
        <f t="shared" si="382"/>
        <v>3514.4034422019718</v>
      </c>
      <c r="R310" s="256">
        <f t="shared" si="382"/>
        <v>1651.3273609776836</v>
      </c>
      <c r="S310" s="256">
        <f t="shared" si="382"/>
        <v>1911.4248582272171</v>
      </c>
      <c r="T310" s="256">
        <f t="shared" si="382"/>
        <v>1742.815259865559</v>
      </c>
      <c r="U310" s="256">
        <f t="shared" si="382"/>
        <v>958.42628231402864</v>
      </c>
      <c r="V310" s="256">
        <f t="shared" si="383"/>
        <v>1777.5373939330775</v>
      </c>
      <c r="W310" s="256">
        <f t="shared" si="383"/>
        <v>1765.3688446824337</v>
      </c>
      <c r="X310" s="256">
        <f t="shared" si="383"/>
        <v>3273.1198035121106</v>
      </c>
      <c r="Y310" s="256">
        <f t="shared" si="383"/>
        <v>2976.2462484091079</v>
      </c>
      <c r="Z310" s="256">
        <f t="shared" si="383"/>
        <v>2819.7946896617941</v>
      </c>
      <c r="AA310" s="256">
        <f t="shared" si="383"/>
        <v>2803.8124679742205</v>
      </c>
      <c r="AB310" s="256">
        <f t="shared" si="383"/>
        <v>2773.5333536632843</v>
      </c>
      <c r="AC310" s="256">
        <f t="shared" si="383"/>
        <v>3514.4034422019718</v>
      </c>
      <c r="AD310" s="256">
        <f t="shared" si="383"/>
        <v>1651.3273609776836</v>
      </c>
      <c r="AE310" s="256">
        <f t="shared" si="383"/>
        <v>1911.4248582272171</v>
      </c>
      <c r="AF310" s="256">
        <f t="shared" si="383"/>
        <v>1742.815259865559</v>
      </c>
      <c r="AG310" s="87"/>
    </row>
    <row r="311" spans="1:38">
      <c r="A311" s="145" t="s">
        <v>544</v>
      </c>
      <c r="B311" s="125" t="str">
        <f t="shared" si="380"/>
        <v>9030-06112</v>
      </c>
      <c r="C311" s="286" t="str">
        <f t="shared" si="381"/>
        <v>9030</v>
      </c>
      <c r="D311" s="256">
        <f>SUM($F311:K311)</f>
        <v>10762</v>
      </c>
      <c r="E311" s="257">
        <f t="shared" si="384"/>
        <v>1.03902488451082E-2</v>
      </c>
      <c r="F311" s="258">
        <f>'Div 91 history'!B308</f>
        <v>1616.51</v>
      </c>
      <c r="G311" s="258">
        <f>'Div 91 history'!C308</f>
        <v>1627.03</v>
      </c>
      <c r="H311" s="258">
        <f>'Div 91 history'!D308</f>
        <v>1946.73</v>
      </c>
      <c r="I311" s="258">
        <f>'Div 91 history'!E308</f>
        <v>1290.04</v>
      </c>
      <c r="J311" s="258">
        <f>'Div 91 history'!F308</f>
        <v>1582.25</v>
      </c>
      <c r="K311" s="258">
        <f>'Div 91 history'!G308</f>
        <v>2699.44</v>
      </c>
      <c r="L311" s="256">
        <f t="shared" si="382"/>
        <v>3591.8909467209141</v>
      </c>
      <c r="M311" s="256">
        <f t="shared" si="382"/>
        <v>3266.1046941825466</v>
      </c>
      <c r="N311" s="256">
        <f t="shared" si="382"/>
        <v>3094.4162222659788</v>
      </c>
      <c r="O311" s="256">
        <f t="shared" si="382"/>
        <v>3076.877482215436</v>
      </c>
      <c r="P311" s="256">
        <f t="shared" si="382"/>
        <v>3043.64946640878</v>
      </c>
      <c r="Q311" s="256">
        <f t="shared" si="382"/>
        <v>3856.6733468249518</v>
      </c>
      <c r="R311" s="256">
        <f t="shared" si="382"/>
        <v>1812.1511444841726</v>
      </c>
      <c r="S311" s="256">
        <f t="shared" si="382"/>
        <v>2097.5796963608591</v>
      </c>
      <c r="T311" s="256">
        <f t="shared" si="382"/>
        <v>1912.5491059022879</v>
      </c>
      <c r="U311" s="256">
        <f t="shared" si="382"/>
        <v>1051.7680052069029</v>
      </c>
      <c r="V311" s="256">
        <f t="shared" si="383"/>
        <v>1950.6528498819996</v>
      </c>
      <c r="W311" s="256">
        <f t="shared" si="383"/>
        <v>1937.2991981637779</v>
      </c>
      <c r="X311" s="256">
        <f t="shared" si="383"/>
        <v>3591.8909467209141</v>
      </c>
      <c r="Y311" s="256">
        <f t="shared" si="383"/>
        <v>3266.1046941825466</v>
      </c>
      <c r="Z311" s="256">
        <f t="shared" si="383"/>
        <v>3094.4162222659788</v>
      </c>
      <c r="AA311" s="256">
        <f t="shared" si="383"/>
        <v>3076.877482215436</v>
      </c>
      <c r="AB311" s="256">
        <f t="shared" si="383"/>
        <v>3043.64946640878</v>
      </c>
      <c r="AC311" s="256">
        <f t="shared" si="383"/>
        <v>3856.6733468249518</v>
      </c>
      <c r="AD311" s="256">
        <f t="shared" si="383"/>
        <v>1812.1511444841726</v>
      </c>
      <c r="AE311" s="256">
        <f t="shared" si="383"/>
        <v>2097.5796963608591</v>
      </c>
      <c r="AF311" s="256">
        <f t="shared" si="383"/>
        <v>1912.5491059022879</v>
      </c>
      <c r="AG311" s="87"/>
    </row>
    <row r="312" spans="1:38">
      <c r="A312" s="145" t="s">
        <v>545</v>
      </c>
      <c r="B312" s="125" t="str">
        <f t="shared" si="380"/>
        <v>9030-06113</v>
      </c>
      <c r="C312" s="286" t="str">
        <f t="shared" si="381"/>
        <v>9030</v>
      </c>
      <c r="D312" s="256">
        <f>SUM($F312:K312)</f>
        <v>608533.07000000007</v>
      </c>
      <c r="E312" s="257">
        <f t="shared" si="384"/>
        <v>0.58751254671786357</v>
      </c>
      <c r="F312" s="258">
        <f>'Div 91 history'!B309</f>
        <v>87271.45</v>
      </c>
      <c r="G312" s="258">
        <f>'Div 91 history'!C309</f>
        <v>83796.210000000006</v>
      </c>
      <c r="H312" s="258">
        <f>'Div 91 history'!D309</f>
        <v>93341.86</v>
      </c>
      <c r="I312" s="258">
        <f>'Div 91 history'!E309</f>
        <v>99827.24</v>
      </c>
      <c r="J312" s="258">
        <f>'Div 91 history'!F309</f>
        <v>125476.81</v>
      </c>
      <c r="K312" s="258">
        <f>'Div 91 history'!G309</f>
        <v>118819.5</v>
      </c>
      <c r="L312" s="256">
        <f t="shared" si="382"/>
        <v>203102.06512853416</v>
      </c>
      <c r="M312" s="256">
        <f t="shared" si="382"/>
        <v>184680.60922619555</v>
      </c>
      <c r="N312" s="256">
        <f t="shared" si="382"/>
        <v>174972.55190422956</v>
      </c>
      <c r="O312" s="256">
        <f t="shared" si="382"/>
        <v>173980.8307253698</v>
      </c>
      <c r="P312" s="256">
        <f t="shared" si="382"/>
        <v>172101.96560096607</v>
      </c>
      <c r="Q312" s="256">
        <f t="shared" si="382"/>
        <v>218074.08211583004</v>
      </c>
      <c r="R312" s="256">
        <f t="shared" si="382"/>
        <v>102467.37588338293</v>
      </c>
      <c r="S312" s="256">
        <f t="shared" si="382"/>
        <v>118606.82142688549</v>
      </c>
      <c r="T312" s="256">
        <f t="shared" si="382"/>
        <v>108144.3392436791</v>
      </c>
      <c r="U312" s="256">
        <f t="shared" si="382"/>
        <v>59471.809434708477</v>
      </c>
      <c r="V312" s="256">
        <f t="shared" si="383"/>
        <v>110298.90050575565</v>
      </c>
      <c r="W312" s="256">
        <f t="shared" si="383"/>
        <v>109543.82350558837</v>
      </c>
      <c r="X312" s="256">
        <f t="shared" si="383"/>
        <v>203102.06512853416</v>
      </c>
      <c r="Y312" s="256">
        <f t="shared" si="383"/>
        <v>184680.60922619555</v>
      </c>
      <c r="Z312" s="256">
        <f t="shared" si="383"/>
        <v>174972.55190422956</v>
      </c>
      <c r="AA312" s="256">
        <f t="shared" si="383"/>
        <v>173980.8307253698</v>
      </c>
      <c r="AB312" s="256">
        <f t="shared" si="383"/>
        <v>172101.96560096607</v>
      </c>
      <c r="AC312" s="256">
        <f t="shared" si="383"/>
        <v>218074.08211583004</v>
      </c>
      <c r="AD312" s="256">
        <f t="shared" si="383"/>
        <v>102467.37588338293</v>
      </c>
      <c r="AE312" s="256">
        <f t="shared" si="383"/>
        <v>118606.82142688549</v>
      </c>
      <c r="AF312" s="256">
        <f t="shared" si="383"/>
        <v>108144.3392436791</v>
      </c>
      <c r="AG312" s="87"/>
    </row>
    <row r="313" spans="1:38">
      <c r="A313" s="145" t="s">
        <v>547</v>
      </c>
      <c r="B313" s="125" t="str">
        <f t="shared" si="380"/>
        <v>9030-06116</v>
      </c>
      <c r="C313" s="286" t="str">
        <f t="shared" si="381"/>
        <v>9030</v>
      </c>
      <c r="D313" s="256">
        <f>SUM($F313:K313)</f>
        <v>11602.17</v>
      </c>
      <c r="E313" s="257">
        <f t="shared" si="384"/>
        <v>1.1201396900506318E-2</v>
      </c>
      <c r="F313" s="258">
        <f>'Div 91 history'!B310</f>
        <v>1846.51</v>
      </c>
      <c r="G313" s="258">
        <f>'Div 91 history'!C310</f>
        <v>1956.26</v>
      </c>
      <c r="H313" s="258">
        <f>'Div 91 history'!D310</f>
        <v>1889.78</v>
      </c>
      <c r="I313" s="258">
        <f>'Div 91 history'!E310</f>
        <v>1912.93</v>
      </c>
      <c r="J313" s="258">
        <f>'Div 91 history'!F310</f>
        <v>2113.6</v>
      </c>
      <c r="K313" s="258">
        <f>'Div 91 history'!G310</f>
        <v>1883.09</v>
      </c>
      <c r="L313" s="256">
        <f t="shared" si="382"/>
        <v>3872.3034180744271</v>
      </c>
      <c r="M313" s="256">
        <f t="shared" si="382"/>
        <v>3521.0836182590515</v>
      </c>
      <c r="N313" s="256">
        <f t="shared" si="382"/>
        <v>3335.9917358750854</v>
      </c>
      <c r="O313" s="256">
        <f t="shared" si="382"/>
        <v>3317.0837779070307</v>
      </c>
      <c r="P313" s="256">
        <f t="shared" si="382"/>
        <v>3281.2617106192115</v>
      </c>
      <c r="Q313" s="256">
        <f t="shared" si="382"/>
        <v>4157.7569043237363</v>
      </c>
      <c r="R313" s="256">
        <f t="shared" si="382"/>
        <v>1953.6225277829335</v>
      </c>
      <c r="S313" s="256">
        <f t="shared" si="382"/>
        <v>2261.3339737713313</v>
      </c>
      <c r="T313" s="256">
        <f t="shared" si="382"/>
        <v>2061.8583776274249</v>
      </c>
      <c r="U313" s="256">
        <f t="shared" si="382"/>
        <v>1133.8776432792577</v>
      </c>
      <c r="V313" s="256">
        <f t="shared" si="383"/>
        <v>2102.9368124247758</v>
      </c>
      <c r="W313" s="256">
        <f t="shared" si="383"/>
        <v>2088.5406651142757</v>
      </c>
      <c r="X313" s="256">
        <f t="shared" si="383"/>
        <v>3872.3034180744271</v>
      </c>
      <c r="Y313" s="256">
        <f t="shared" si="383"/>
        <v>3521.0836182590515</v>
      </c>
      <c r="Z313" s="256">
        <f t="shared" si="383"/>
        <v>3335.9917358750854</v>
      </c>
      <c r="AA313" s="256">
        <f t="shared" si="383"/>
        <v>3317.0837779070307</v>
      </c>
      <c r="AB313" s="256">
        <f t="shared" si="383"/>
        <v>3281.2617106192115</v>
      </c>
      <c r="AC313" s="256">
        <f t="shared" si="383"/>
        <v>4157.7569043237363</v>
      </c>
      <c r="AD313" s="256">
        <f t="shared" si="383"/>
        <v>1953.6225277829335</v>
      </c>
      <c r="AE313" s="256">
        <f t="shared" si="383"/>
        <v>2261.3339737713313</v>
      </c>
      <c r="AF313" s="256">
        <f t="shared" si="383"/>
        <v>2061.8583776274249</v>
      </c>
      <c r="AG313" s="87"/>
    </row>
    <row r="314" spans="1:38">
      <c r="A314" s="199" t="s">
        <v>549</v>
      </c>
      <c r="B314" s="125" t="str">
        <f t="shared" si="380"/>
        <v>9230-06121</v>
      </c>
      <c r="C314" s="286" t="str">
        <f t="shared" si="381"/>
        <v>9230</v>
      </c>
      <c r="D314" s="256">
        <f>SUM($F314:K314)</f>
        <v>41665.39</v>
      </c>
      <c r="E314" s="257">
        <f t="shared" si="384"/>
        <v>4.0226144799152826E-2</v>
      </c>
      <c r="F314" s="258">
        <f>'Div 91 history'!B311</f>
        <v>19144.13</v>
      </c>
      <c r="G314" s="258">
        <f>'Div 91 history'!C311</f>
        <v>12997</v>
      </c>
      <c r="H314" s="258">
        <f>'Div 91 history'!D311</f>
        <v>19614.25</v>
      </c>
      <c r="I314" s="258">
        <f>'Div 91 history'!E311</f>
        <v>4000.13</v>
      </c>
      <c r="J314" s="258">
        <f>'Div 91 history'!F311</f>
        <v>0</v>
      </c>
      <c r="K314" s="258">
        <f>'Div 91 history'!G311</f>
        <v>-14090.12</v>
      </c>
      <c r="L314" s="256">
        <f t="shared" si="382"/>
        <v>13906.108263575181</v>
      </c>
      <c r="M314" s="256">
        <f t="shared" si="382"/>
        <v>12644.817493397744</v>
      </c>
      <c r="N314" s="256">
        <f t="shared" si="382"/>
        <v>11980.120676736544</v>
      </c>
      <c r="O314" s="256">
        <f t="shared" si="382"/>
        <v>11912.218944315573</v>
      </c>
      <c r="P314" s="256">
        <f t="shared" si="382"/>
        <v>11783.575733247882</v>
      </c>
      <c r="Q314" s="256">
        <f t="shared" si="382"/>
        <v>14931.220878839144</v>
      </c>
      <c r="R314" s="256">
        <f t="shared" si="382"/>
        <v>7015.7948498308297</v>
      </c>
      <c r="S314" s="256">
        <f t="shared" si="382"/>
        <v>8120.8396306408449</v>
      </c>
      <c r="T314" s="256">
        <f t="shared" si="382"/>
        <v>7404.4884214430513</v>
      </c>
      <c r="U314" s="256">
        <f t="shared" si="382"/>
        <v>4071.9498352042033</v>
      </c>
      <c r="V314" s="256">
        <f t="shared" si="383"/>
        <v>7552.0081532191934</v>
      </c>
      <c r="W314" s="256">
        <f t="shared" si="383"/>
        <v>7500.3091096618728</v>
      </c>
      <c r="X314" s="256">
        <f t="shared" si="383"/>
        <v>13906.108263575181</v>
      </c>
      <c r="Y314" s="256">
        <f t="shared" si="383"/>
        <v>12644.817493397744</v>
      </c>
      <c r="Z314" s="256">
        <f t="shared" si="383"/>
        <v>11980.120676736544</v>
      </c>
      <c r="AA314" s="256">
        <f t="shared" si="383"/>
        <v>11912.218944315573</v>
      </c>
      <c r="AB314" s="256">
        <f t="shared" si="383"/>
        <v>11783.575733247882</v>
      </c>
      <c r="AC314" s="256">
        <f t="shared" si="383"/>
        <v>14931.220878839144</v>
      </c>
      <c r="AD314" s="256">
        <f t="shared" si="383"/>
        <v>7015.7948498308297</v>
      </c>
      <c r="AE314" s="256">
        <f t="shared" si="383"/>
        <v>8120.8396306408449</v>
      </c>
      <c r="AF314" s="256">
        <f t="shared" si="383"/>
        <v>7404.4884214430513</v>
      </c>
      <c r="AG314" s="87"/>
    </row>
    <row r="315" spans="1:38">
      <c r="A315" s="133" t="s">
        <v>30</v>
      </c>
      <c r="B315" s="171"/>
      <c r="C315" s="126"/>
      <c r="D315" s="259">
        <f>SUM(D305:D314)</f>
        <v>1035778.8500000001</v>
      </c>
      <c r="E315" s="260">
        <f>SUM(E305:E314)</f>
        <v>1</v>
      </c>
      <c r="F315" s="259">
        <f>SUM(F305:F314)</f>
        <v>174408.83000000002</v>
      </c>
      <c r="G315" s="259">
        <f t="shared" ref="G315:K315" si="385">SUM(G305:G314)</f>
        <v>201879.64</v>
      </c>
      <c r="H315" s="259">
        <f t="shared" si="385"/>
        <v>184071.54</v>
      </c>
      <c r="I315" s="259">
        <f t="shared" si="385"/>
        <v>101226.45</v>
      </c>
      <c r="J315" s="259">
        <f t="shared" si="385"/>
        <v>187738.80000000002</v>
      </c>
      <c r="K315" s="259">
        <f t="shared" si="385"/>
        <v>186453.59</v>
      </c>
      <c r="L315" s="276">
        <f>'FY21 OM Budget'!U152</f>
        <v>345698.26</v>
      </c>
      <c r="M315" s="276">
        <f>'FY21 OM Budget'!V152</f>
        <v>314343.26</v>
      </c>
      <c r="N315" s="276">
        <f>'FY21 OM Budget'!W152</f>
        <v>297819.26</v>
      </c>
      <c r="O315" s="276">
        <f>'FY21 OM Budget'!X152</f>
        <v>296131.26</v>
      </c>
      <c r="P315" s="276">
        <f>'FY21 OM Budget'!Y152</f>
        <v>292933.26</v>
      </c>
      <c r="Q315" s="276">
        <f>'FY21 OM Budget'!Z152</f>
        <v>371182</v>
      </c>
      <c r="R315" s="263">
        <f t="shared" ref="R315:AD315" si="386">F315*(1+R$4)</f>
        <v>174408.83000000002</v>
      </c>
      <c r="S315" s="263">
        <f t="shared" si="386"/>
        <v>201879.64</v>
      </c>
      <c r="T315" s="263">
        <f t="shared" si="386"/>
        <v>184071.54</v>
      </c>
      <c r="U315" s="263">
        <f t="shared" si="386"/>
        <v>101226.45</v>
      </c>
      <c r="V315" s="263">
        <f t="shared" si="386"/>
        <v>187738.80000000002</v>
      </c>
      <c r="W315" s="263">
        <f t="shared" si="386"/>
        <v>186453.59</v>
      </c>
      <c r="X315" s="263">
        <f t="shared" si="386"/>
        <v>345698.26</v>
      </c>
      <c r="Y315" s="263">
        <f t="shared" si="386"/>
        <v>314343.26</v>
      </c>
      <c r="Z315" s="263">
        <f t="shared" si="386"/>
        <v>297819.26</v>
      </c>
      <c r="AA315" s="263">
        <f t="shared" si="386"/>
        <v>296131.26</v>
      </c>
      <c r="AB315" s="263">
        <f t="shared" si="386"/>
        <v>292933.26</v>
      </c>
      <c r="AC315" s="263">
        <f t="shared" si="386"/>
        <v>371182</v>
      </c>
      <c r="AD315" s="263">
        <f t="shared" si="386"/>
        <v>174408.83000000002</v>
      </c>
      <c r="AE315" s="263">
        <f t="shared" ref="AE315" si="387">S315*(1+AE$4)</f>
        <v>201879.64</v>
      </c>
      <c r="AF315" s="263">
        <f t="shared" ref="AF315" si="388">T315*(1+AF$4)</f>
        <v>184071.54</v>
      </c>
      <c r="AG315" s="87"/>
      <c r="AH315" s="264">
        <f>SUM(F315:Q315)</f>
        <v>2953886.1499999994</v>
      </c>
      <c r="AI315" s="264">
        <f>SUM(U315:AF315)</f>
        <v>2953886.15</v>
      </c>
      <c r="AK315" s="264">
        <f>AH315*$AK$7</f>
        <v>1489349.4006390944</v>
      </c>
      <c r="AL315" s="264">
        <f>AI315*$AL$7</f>
        <v>1489349.3968300002</v>
      </c>
    </row>
    <row r="316" spans="1:38">
      <c r="A316" s="48"/>
      <c r="B316" s="171"/>
      <c r="C316" s="126"/>
      <c r="D316" s="256">
        <f>D315-SUM(F315:K315)</f>
        <v>0</v>
      </c>
      <c r="E316" s="191"/>
      <c r="F316" s="256">
        <f>F315-'Div 91 history'!B312</f>
        <v>0</v>
      </c>
      <c r="G316" s="256">
        <f>G315-'Div 91 history'!C312</f>
        <v>0</v>
      </c>
      <c r="H316" s="256">
        <f>H315-'Div 91 history'!D312</f>
        <v>0</v>
      </c>
      <c r="I316" s="256">
        <f>I315-'Div 91 history'!E312</f>
        <v>0</v>
      </c>
      <c r="J316" s="256">
        <f>J315-'Div 91 history'!F312</f>
        <v>0</v>
      </c>
      <c r="K316" s="256">
        <f>K315-'Div 91 history'!G312</f>
        <v>0</v>
      </c>
      <c r="L316" s="256">
        <f t="shared" ref="L316:U316" si="389">L315-SUM(L305:L314)</f>
        <v>0</v>
      </c>
      <c r="M316" s="256">
        <f t="shared" ref="M316" si="390">M315-SUM(M305:M314)</f>
        <v>0</v>
      </c>
      <c r="N316" s="256">
        <f t="shared" ref="N316" si="391">N315-SUM(N305:N314)</f>
        <v>0</v>
      </c>
      <c r="O316" s="256">
        <f t="shared" ref="O316" si="392">O315-SUM(O305:O314)</f>
        <v>0</v>
      </c>
      <c r="P316" s="256">
        <f t="shared" ref="P316" si="393">P315-SUM(P305:P314)</f>
        <v>0</v>
      </c>
      <c r="Q316" s="256">
        <f t="shared" ref="Q316" si="394">Q315-SUM(Q305:Q314)</f>
        <v>0</v>
      </c>
      <c r="R316" s="256">
        <f t="shared" ref="R316" si="395">R315-SUM(R305:R314)</f>
        <v>0</v>
      </c>
      <c r="S316" s="256">
        <f t="shared" ref="S316" si="396">S315-SUM(S305:S314)</f>
        <v>0</v>
      </c>
      <c r="T316" s="256">
        <f t="shared" ref="T316" si="397">T315-SUM(T305:T314)</f>
        <v>0</v>
      </c>
      <c r="U316" s="256">
        <f t="shared" si="389"/>
        <v>0</v>
      </c>
      <c r="V316" s="256">
        <f t="shared" ref="V316" si="398">V315-SUM(V305:V314)</f>
        <v>0</v>
      </c>
      <c r="W316" s="256">
        <f t="shared" ref="W316" si="399">W315-SUM(W305:W314)</f>
        <v>0</v>
      </c>
      <c r="X316" s="256">
        <f t="shared" ref="X316" si="400">X315-SUM(X305:X314)</f>
        <v>0</v>
      </c>
      <c r="Y316" s="256">
        <f t="shared" ref="Y316" si="401">Y315-SUM(Y305:Y314)</f>
        <v>0</v>
      </c>
      <c r="Z316" s="256">
        <f t="shared" ref="Z316" si="402">Z315-SUM(Z305:Z314)</f>
        <v>0</v>
      </c>
      <c r="AA316" s="256">
        <f t="shared" ref="AA316" si="403">AA315-SUM(AA305:AA314)</f>
        <v>0</v>
      </c>
      <c r="AB316" s="256">
        <f t="shared" ref="AB316" si="404">AB315-SUM(AB305:AB314)</f>
        <v>0</v>
      </c>
      <c r="AC316" s="256">
        <f t="shared" ref="AC316" si="405">AC315-SUM(AC305:AC314)</f>
        <v>0</v>
      </c>
      <c r="AD316" s="256">
        <f t="shared" ref="AD316" si="406">AD315-SUM(AD305:AD314)</f>
        <v>0</v>
      </c>
      <c r="AE316" s="256">
        <f t="shared" ref="AE316" si="407">AE315-SUM(AE305:AE314)</f>
        <v>0</v>
      </c>
      <c r="AF316" s="256">
        <f t="shared" ref="AF316" si="408">AF315-SUM(AF305:AF314)</f>
        <v>0</v>
      </c>
      <c r="AG316" s="87"/>
    </row>
    <row r="317" spans="1:38">
      <c r="A317" s="188" t="s">
        <v>828</v>
      </c>
      <c r="B317" s="125" t="str">
        <f>RIGHT(A317,10)</f>
        <v>9040-09927</v>
      </c>
      <c r="C317" s="286" t="str">
        <f>LEFT(B317,4)</f>
        <v>9040</v>
      </c>
      <c r="D317" s="256">
        <f>SUM($F317:K317)</f>
        <v>0</v>
      </c>
      <c r="E317" s="290">
        <f>IF(D318=0,0,D317/$D$318)+1</f>
        <v>1</v>
      </c>
      <c r="F317" s="190">
        <v>0</v>
      </c>
      <c r="G317" s="190">
        <v>0</v>
      </c>
      <c r="H317" s="190">
        <v>0</v>
      </c>
      <c r="I317" s="190">
        <v>0</v>
      </c>
      <c r="J317" s="190">
        <v>0</v>
      </c>
      <c r="K317" s="190">
        <v>0</v>
      </c>
      <c r="L317" s="256">
        <f t="shared" ref="L317:T317" si="409">$E317*L$318</f>
        <v>34584</v>
      </c>
      <c r="M317" s="256">
        <f t="shared" si="409"/>
        <v>29522</v>
      </c>
      <c r="N317" s="256">
        <f t="shared" si="409"/>
        <v>27679</v>
      </c>
      <c r="O317" s="256">
        <f t="shared" si="409"/>
        <v>27994</v>
      </c>
      <c r="P317" s="256">
        <f t="shared" si="409"/>
        <v>28469</v>
      </c>
      <c r="Q317" s="256">
        <f t="shared" si="409"/>
        <v>30223</v>
      </c>
      <c r="R317" s="256">
        <f t="shared" si="409"/>
        <v>0</v>
      </c>
      <c r="S317" s="256">
        <f t="shared" si="409"/>
        <v>0</v>
      </c>
      <c r="T317" s="256">
        <f t="shared" si="409"/>
        <v>0</v>
      </c>
      <c r="U317" s="256">
        <f t="shared" ref="U317:AF317" si="410">$E317*U$318</f>
        <v>0</v>
      </c>
      <c r="V317" s="256">
        <f t="shared" si="410"/>
        <v>0</v>
      </c>
      <c r="W317" s="256">
        <f t="shared" si="410"/>
        <v>0</v>
      </c>
      <c r="X317" s="270">
        <f t="shared" si="410"/>
        <v>34584</v>
      </c>
      <c r="Y317" s="270">
        <f t="shared" si="410"/>
        <v>29522</v>
      </c>
      <c r="Z317" s="270">
        <f t="shared" si="410"/>
        <v>27679</v>
      </c>
      <c r="AA317" s="270">
        <f t="shared" si="410"/>
        <v>27994</v>
      </c>
      <c r="AB317" s="270">
        <f t="shared" si="410"/>
        <v>28469</v>
      </c>
      <c r="AC317" s="270">
        <f t="shared" si="410"/>
        <v>30223</v>
      </c>
      <c r="AD317" s="256">
        <f t="shared" si="410"/>
        <v>0</v>
      </c>
      <c r="AE317" s="256">
        <f t="shared" si="410"/>
        <v>0</v>
      </c>
      <c r="AF317" s="256">
        <f t="shared" si="410"/>
        <v>0</v>
      </c>
      <c r="AG317" s="87"/>
    </row>
    <row r="318" spans="1:38">
      <c r="A318" s="127" t="s">
        <v>31</v>
      </c>
      <c r="B318" s="171"/>
      <c r="C318" s="126"/>
      <c r="D318" s="259">
        <f>SUM(D317)</f>
        <v>0</v>
      </c>
      <c r="E318" s="266">
        <f>SUM(E317)</f>
        <v>1</v>
      </c>
      <c r="F318" s="259">
        <f>SUM(F317)</f>
        <v>0</v>
      </c>
      <c r="G318" s="259">
        <f t="shared" ref="G318:K318" si="411">SUM(G317)</f>
        <v>0</v>
      </c>
      <c r="H318" s="259">
        <f t="shared" si="411"/>
        <v>0</v>
      </c>
      <c r="I318" s="259">
        <f t="shared" si="411"/>
        <v>0</v>
      </c>
      <c r="J318" s="259">
        <f t="shared" si="411"/>
        <v>0</v>
      </c>
      <c r="K318" s="259">
        <f t="shared" si="411"/>
        <v>0</v>
      </c>
      <c r="L318" s="262">
        <f>'FY21 OM Budget'!U154</f>
        <v>34584</v>
      </c>
      <c r="M318" s="262">
        <f>'FY21 OM Budget'!V154</f>
        <v>29522</v>
      </c>
      <c r="N318" s="262">
        <f>'FY21 OM Budget'!W154</f>
        <v>27679</v>
      </c>
      <c r="O318" s="262">
        <f>'FY21 OM Budget'!X154</f>
        <v>27994</v>
      </c>
      <c r="P318" s="262">
        <f>'FY21 OM Budget'!Y154</f>
        <v>28469</v>
      </c>
      <c r="Q318" s="262">
        <f>'FY21 OM Budget'!Z154</f>
        <v>30223</v>
      </c>
      <c r="R318" s="263">
        <f t="shared" ref="R318:W318" si="412">F318*(1+R$4)</f>
        <v>0</v>
      </c>
      <c r="S318" s="263">
        <f t="shared" si="412"/>
        <v>0</v>
      </c>
      <c r="T318" s="263">
        <f t="shared" si="412"/>
        <v>0</v>
      </c>
      <c r="U318" s="263">
        <f t="shared" si="412"/>
        <v>0</v>
      </c>
      <c r="V318" s="263">
        <f t="shared" si="412"/>
        <v>0</v>
      </c>
      <c r="W318" s="263">
        <f t="shared" si="412"/>
        <v>0</v>
      </c>
      <c r="X318" s="263">
        <f t="shared" ref="X318" si="413">L318*(1+X$4)</f>
        <v>34584</v>
      </c>
      <c r="Y318" s="263">
        <f t="shared" ref="Y318" si="414">M318*(1+Y$4)</f>
        <v>29522</v>
      </c>
      <c r="Z318" s="263">
        <f t="shared" ref="Z318" si="415">N318*(1+Z$4)</f>
        <v>27679</v>
      </c>
      <c r="AA318" s="263">
        <f t="shared" ref="AA318" si="416">O318*(1+AA$4)</f>
        <v>27994</v>
      </c>
      <c r="AB318" s="263">
        <f t="shared" ref="AB318" si="417">P318*(1+AB$4)</f>
        <v>28469</v>
      </c>
      <c r="AC318" s="263">
        <f t="shared" ref="AC318" si="418">Q318*(1+AC$4)</f>
        <v>30223</v>
      </c>
      <c r="AD318" s="263">
        <f>R318*(1+AD$4)</f>
        <v>0</v>
      </c>
      <c r="AE318" s="263">
        <f t="shared" ref="AE318" si="419">S318*(1+AE$4)</f>
        <v>0</v>
      </c>
      <c r="AF318" s="263">
        <f t="shared" ref="AF318" si="420">T318*(1+AF$4)</f>
        <v>0</v>
      </c>
      <c r="AG318" s="87"/>
      <c r="AH318" s="264">
        <f>SUM(F318:Q318)</f>
        <v>178471</v>
      </c>
      <c r="AI318" s="264">
        <f>SUM(U318:AF318)</f>
        <v>178471</v>
      </c>
      <c r="AK318" s="264">
        <f>AH318*$AK$7</f>
        <v>89985.07843014189</v>
      </c>
      <c r="AL318" s="264">
        <f>AI318*$AL$7</f>
        <v>89985.078200000018</v>
      </c>
    </row>
    <row r="319" spans="1:38">
      <c r="A319" s="48"/>
      <c r="B319" s="171"/>
      <c r="C319" s="126"/>
      <c r="D319" s="256">
        <f>D318-SUM(F318:K318)</f>
        <v>0</v>
      </c>
      <c r="F319" s="170">
        <v>0</v>
      </c>
      <c r="G319" s="170">
        <v>0</v>
      </c>
      <c r="H319" s="170">
        <v>0</v>
      </c>
      <c r="I319" s="170">
        <v>0</v>
      </c>
      <c r="J319" s="170">
        <v>0</v>
      </c>
      <c r="K319" s="170">
        <v>0</v>
      </c>
      <c r="L319" s="256">
        <f>L318-SUM(L317)</f>
        <v>0</v>
      </c>
      <c r="M319" s="256">
        <f t="shared" ref="M319:Q319" si="421">M318-SUM(M317)</f>
        <v>0</v>
      </c>
      <c r="N319" s="256">
        <f t="shared" si="421"/>
        <v>0</v>
      </c>
      <c r="O319" s="256">
        <f t="shared" si="421"/>
        <v>0</v>
      </c>
      <c r="P319" s="256">
        <f t="shared" si="421"/>
        <v>0</v>
      </c>
      <c r="Q319" s="256">
        <f t="shared" si="421"/>
        <v>0</v>
      </c>
      <c r="R319" s="256">
        <f t="shared" ref="R319:T319" si="422">R318-SUM(R317)</f>
        <v>0</v>
      </c>
      <c r="S319" s="256">
        <f t="shared" si="422"/>
        <v>0</v>
      </c>
      <c r="T319" s="256">
        <f t="shared" si="422"/>
        <v>0</v>
      </c>
      <c r="U319" s="256">
        <f t="shared" ref="U319" si="423">U318-SUM(U317)</f>
        <v>0</v>
      </c>
      <c r="V319" s="256">
        <f t="shared" ref="V319:AF319" si="424">V318-SUM(V317)</f>
        <v>0</v>
      </c>
      <c r="W319" s="256">
        <f t="shared" si="424"/>
        <v>0</v>
      </c>
      <c r="X319" s="256">
        <f t="shared" si="424"/>
        <v>0</v>
      </c>
      <c r="Y319" s="256">
        <f t="shared" si="424"/>
        <v>0</v>
      </c>
      <c r="Z319" s="256">
        <f t="shared" si="424"/>
        <v>0</v>
      </c>
      <c r="AA319" s="256">
        <f t="shared" si="424"/>
        <v>0</v>
      </c>
      <c r="AB319" s="256">
        <f t="shared" si="424"/>
        <v>0</v>
      </c>
      <c r="AC319" s="256">
        <f t="shared" si="424"/>
        <v>0</v>
      </c>
      <c r="AD319" s="256">
        <f t="shared" si="424"/>
        <v>0</v>
      </c>
      <c r="AE319" s="256">
        <f t="shared" si="424"/>
        <v>0</v>
      </c>
      <c r="AF319" s="256">
        <f t="shared" si="424"/>
        <v>0</v>
      </c>
      <c r="AG319" s="87"/>
    </row>
    <row r="320" spans="1:38">
      <c r="A320" s="145" t="s">
        <v>550</v>
      </c>
      <c r="B320" s="125" t="str">
        <f>RIGHT(A320,10)</f>
        <v>9200-04863</v>
      </c>
      <c r="C320" s="286" t="str">
        <f>LEFT(B320,4)</f>
        <v>9200</v>
      </c>
      <c r="D320" s="256">
        <f>SUM($F320:K320)</f>
        <v>-106465.74</v>
      </c>
      <c r="E320" s="257">
        <f>D320/$D$324</f>
        <v>0.88431967952906165</v>
      </c>
      <c r="F320" s="258">
        <f>'Div 91 history'!B314</f>
        <v>-23430.54</v>
      </c>
      <c r="G320" s="258">
        <f>'Div 91 history'!C314</f>
        <v>-6224.37</v>
      </c>
      <c r="H320" s="258">
        <f>'Div 91 history'!D314</f>
        <v>-6352.92</v>
      </c>
      <c r="I320" s="258">
        <f>'Div 91 history'!E314</f>
        <v>-6289.33</v>
      </c>
      <c r="J320" s="258">
        <f>'Div 91 history'!F314</f>
        <v>-37620.61</v>
      </c>
      <c r="K320" s="258">
        <f>'Div 91 history'!G314</f>
        <v>-26547.97</v>
      </c>
      <c r="L320" s="256">
        <f t="shared" ref="L320:AA323" si="425">$E320*L$324</f>
        <v>722.48917817524341</v>
      </c>
      <c r="M320" s="256">
        <f t="shared" si="425"/>
        <v>634.05721022233718</v>
      </c>
      <c r="N320" s="256">
        <f t="shared" si="425"/>
        <v>634.05721022233718</v>
      </c>
      <c r="O320" s="256">
        <f t="shared" si="425"/>
        <v>722.48917817524341</v>
      </c>
      <c r="P320" s="256">
        <f t="shared" si="425"/>
        <v>4171.3359283385835</v>
      </c>
      <c r="Q320" s="256">
        <f t="shared" si="425"/>
        <v>630.51993150422095</v>
      </c>
      <c r="R320" s="256">
        <f t="shared" si="425"/>
        <v>-20687.412011834262</v>
      </c>
      <c r="S320" s="256">
        <f t="shared" si="425"/>
        <v>-5463.256234556181</v>
      </c>
      <c r="T320" s="256">
        <f t="shared" si="425"/>
        <v>-5614.0062103255004</v>
      </c>
      <c r="U320" s="256">
        <f t="shared" si="425"/>
        <v>-5463.5303736568339</v>
      </c>
      <c r="V320" s="256">
        <f t="shared" si="425"/>
        <v>-33268.645778887811</v>
      </c>
      <c r="W320" s="256">
        <f t="shared" si="425"/>
        <v>-35968.889390739416</v>
      </c>
      <c r="X320" s="256">
        <f t="shared" si="425"/>
        <v>722.48917817524341</v>
      </c>
      <c r="Y320" s="256">
        <f t="shared" si="425"/>
        <v>634.05721022233718</v>
      </c>
      <c r="Z320" s="256">
        <f t="shared" si="425"/>
        <v>634.05721022233718</v>
      </c>
      <c r="AA320" s="256">
        <f t="shared" si="425"/>
        <v>722.48917817524341</v>
      </c>
      <c r="AB320" s="256">
        <f t="shared" ref="V320:AF323" si="426">$E320*AB$324</f>
        <v>4171.3359283385835</v>
      </c>
      <c r="AC320" s="256">
        <f t="shared" si="426"/>
        <v>630.51993150422095</v>
      </c>
      <c r="AD320" s="256">
        <f t="shared" si="426"/>
        <v>-20687.412011834262</v>
      </c>
      <c r="AE320" s="256">
        <f t="shared" si="426"/>
        <v>-5463.256234556181</v>
      </c>
      <c r="AF320" s="256">
        <f t="shared" si="426"/>
        <v>-5614.0062103255004</v>
      </c>
      <c r="AG320" s="87"/>
    </row>
    <row r="321" spans="1:38">
      <c r="A321" s="145" t="s">
        <v>551</v>
      </c>
      <c r="B321" s="125" t="str">
        <f>RIGHT(A321,10)</f>
        <v>9110-07590</v>
      </c>
      <c r="C321" s="286" t="str">
        <f>LEFT(B321,4)</f>
        <v>9110</v>
      </c>
      <c r="D321" s="256">
        <f>SUM($F321:K321)</f>
        <v>191.74</v>
      </c>
      <c r="E321" s="257">
        <f t="shared" ref="E321:E323" si="427">D321/$D$324</f>
        <v>-1.59261989211649E-3</v>
      </c>
      <c r="F321" s="258">
        <f>'Div 91 history'!B315</f>
        <v>36.950000000000003</v>
      </c>
      <c r="G321" s="258">
        <f>'Div 91 history'!C315</f>
        <v>0</v>
      </c>
      <c r="H321" s="258">
        <f>'Div 91 history'!D315</f>
        <v>0</v>
      </c>
      <c r="I321" s="258">
        <f>'Div 91 history'!E315</f>
        <v>111.1</v>
      </c>
      <c r="J321" s="258">
        <f>'Div 91 history'!F315</f>
        <v>0</v>
      </c>
      <c r="K321" s="258">
        <f>'Div 91 history'!G315</f>
        <v>43.69</v>
      </c>
      <c r="L321" s="256">
        <f t="shared" si="425"/>
        <v>-1.3011704518591725</v>
      </c>
      <c r="M321" s="256">
        <f t="shared" si="425"/>
        <v>-1.1419084626475233</v>
      </c>
      <c r="N321" s="256">
        <f t="shared" si="425"/>
        <v>-1.1419084626475233</v>
      </c>
      <c r="O321" s="256">
        <f t="shared" si="425"/>
        <v>-1.3011704518591725</v>
      </c>
      <c r="P321" s="256">
        <f t="shared" si="425"/>
        <v>-7.5123880311134839</v>
      </c>
      <c r="Q321" s="256">
        <f t="shared" si="425"/>
        <v>-1.1355379830790573</v>
      </c>
      <c r="R321" s="256">
        <f t="shared" si="425"/>
        <v>37.257096782017399</v>
      </c>
      <c r="S321" s="256">
        <f t="shared" si="425"/>
        <v>9.8390782839043069</v>
      </c>
      <c r="T321" s="256">
        <f t="shared" si="425"/>
        <v>10.110572196913404</v>
      </c>
      <c r="U321" s="256">
        <f t="shared" si="425"/>
        <v>9.8395719960708607</v>
      </c>
      <c r="V321" s="256">
        <f t="shared" si="426"/>
        <v>59.915331839556551</v>
      </c>
      <c r="W321" s="256">
        <f t="shared" si="426"/>
        <v>64.778348901537484</v>
      </c>
      <c r="X321" s="256">
        <f t="shared" si="426"/>
        <v>-1.3011704518591725</v>
      </c>
      <c r="Y321" s="256">
        <f t="shared" si="426"/>
        <v>-1.1419084626475233</v>
      </c>
      <c r="Z321" s="256">
        <f t="shared" si="426"/>
        <v>-1.1419084626475233</v>
      </c>
      <c r="AA321" s="256">
        <f t="shared" si="426"/>
        <v>-1.3011704518591725</v>
      </c>
      <c r="AB321" s="256">
        <f t="shared" si="426"/>
        <v>-7.5123880311134839</v>
      </c>
      <c r="AC321" s="256">
        <f t="shared" si="426"/>
        <v>-1.1355379830790573</v>
      </c>
      <c r="AD321" s="256">
        <f t="shared" si="426"/>
        <v>37.257096782017399</v>
      </c>
      <c r="AE321" s="256">
        <f t="shared" si="426"/>
        <v>9.8390782839043069</v>
      </c>
      <c r="AF321" s="256">
        <f t="shared" si="426"/>
        <v>10.110572196913404</v>
      </c>
      <c r="AG321" s="87"/>
    </row>
    <row r="322" spans="1:38">
      <c r="A322" s="145" t="s">
        <v>552</v>
      </c>
      <c r="B322" s="125" t="str">
        <f>RIGHT(A322,10)</f>
        <v>8700-07590</v>
      </c>
      <c r="C322" s="286" t="str">
        <f>LEFT(B322,4)</f>
        <v>8700</v>
      </c>
      <c r="D322" s="256">
        <f>SUM($F322:K322)</f>
        <v>50.980000000000004</v>
      </c>
      <c r="E322" s="257">
        <f t="shared" si="427"/>
        <v>-4.2344717899290006E-4</v>
      </c>
      <c r="F322" s="258">
        <f>'Div 91 history'!B316</f>
        <v>0</v>
      </c>
      <c r="G322" s="258">
        <f>'Div 91 history'!C316</f>
        <v>46.45</v>
      </c>
      <c r="H322" s="258">
        <f>'Div 91 history'!D316</f>
        <v>4.53</v>
      </c>
      <c r="I322" s="258">
        <f>'Div 91 history'!E316</f>
        <v>0</v>
      </c>
      <c r="J322" s="258">
        <f>'Div 91 history'!F316</f>
        <v>0</v>
      </c>
      <c r="K322" s="258">
        <f>'Div 91 history'!G316</f>
        <v>0</v>
      </c>
      <c r="L322" s="256">
        <f t="shared" si="425"/>
        <v>-0.34595634523719937</v>
      </c>
      <c r="M322" s="256">
        <f t="shared" si="425"/>
        <v>-0.30361162733790936</v>
      </c>
      <c r="N322" s="256">
        <f t="shared" si="425"/>
        <v>-0.30361162733790936</v>
      </c>
      <c r="O322" s="256">
        <f t="shared" si="425"/>
        <v>-0.34595634523719937</v>
      </c>
      <c r="P322" s="256">
        <f t="shared" si="425"/>
        <v>-1.9974003433095096</v>
      </c>
      <c r="Q322" s="256">
        <f t="shared" si="425"/>
        <v>-0.30191783862193777</v>
      </c>
      <c r="R322" s="256">
        <f t="shared" si="425"/>
        <v>9.9059496920165167</v>
      </c>
      <c r="S322" s="256">
        <f t="shared" si="425"/>
        <v>2.6160227960438172</v>
      </c>
      <c r="T322" s="256">
        <f t="shared" si="425"/>
        <v>2.688207836646737</v>
      </c>
      <c r="U322" s="256">
        <f t="shared" si="425"/>
        <v>2.6161540646693049</v>
      </c>
      <c r="V322" s="256">
        <f t="shared" si="426"/>
        <v>15.930341176492087</v>
      </c>
      <c r="W322" s="256">
        <f t="shared" si="426"/>
        <v>17.223324434131538</v>
      </c>
      <c r="X322" s="256">
        <f t="shared" si="426"/>
        <v>-0.34595634523719937</v>
      </c>
      <c r="Y322" s="256">
        <f t="shared" si="426"/>
        <v>-0.30361162733790936</v>
      </c>
      <c r="Z322" s="256">
        <f t="shared" si="426"/>
        <v>-0.30361162733790936</v>
      </c>
      <c r="AA322" s="256">
        <f t="shared" si="426"/>
        <v>-0.34595634523719937</v>
      </c>
      <c r="AB322" s="256">
        <f t="shared" si="426"/>
        <v>-1.9974003433095096</v>
      </c>
      <c r="AC322" s="256">
        <f t="shared" si="426"/>
        <v>-0.30191783862193777</v>
      </c>
      <c r="AD322" s="256">
        <f t="shared" si="426"/>
        <v>9.9059496920165167</v>
      </c>
      <c r="AE322" s="256">
        <f t="shared" si="426"/>
        <v>2.6160227960438172</v>
      </c>
      <c r="AF322" s="256">
        <f t="shared" si="426"/>
        <v>2.688207836646737</v>
      </c>
      <c r="AG322" s="87"/>
    </row>
    <row r="323" spans="1:38">
      <c r="A323" s="145" t="s">
        <v>717</v>
      </c>
      <c r="B323" s="125" t="str">
        <f>RIGHT(A323,10)</f>
        <v>8700-09911</v>
      </c>
      <c r="C323" s="286" t="str">
        <f>LEFT(B323,4)</f>
        <v>8700</v>
      </c>
      <c r="D323" s="256">
        <f>SUM($F323:K323)</f>
        <v>-14169.8</v>
      </c>
      <c r="E323" s="257">
        <f t="shared" si="427"/>
        <v>0.11769638754204777</v>
      </c>
      <c r="F323" s="258">
        <f>'Div 91 history'!B317</f>
        <v>0</v>
      </c>
      <c r="G323" s="258">
        <f>'Div 91 history'!C317</f>
        <v>0</v>
      </c>
      <c r="H323" s="258">
        <f>'Div 91 history'!D317</f>
        <v>0</v>
      </c>
      <c r="I323" s="258">
        <f>'Div 91 history'!E317</f>
        <v>0</v>
      </c>
      <c r="J323" s="258">
        <f>'Div 91 history'!F317</f>
        <v>0</v>
      </c>
      <c r="K323" s="258">
        <f>'Div 91 history'!G317</f>
        <v>-14169.8</v>
      </c>
      <c r="L323" s="256">
        <f t="shared" si="425"/>
        <v>96.157948621853023</v>
      </c>
      <c r="M323" s="256">
        <f t="shared" si="425"/>
        <v>84.388309867648246</v>
      </c>
      <c r="N323" s="256">
        <f t="shared" si="425"/>
        <v>84.388309867648246</v>
      </c>
      <c r="O323" s="256">
        <f t="shared" si="425"/>
        <v>96.157948621853023</v>
      </c>
      <c r="P323" s="256">
        <f t="shared" si="425"/>
        <v>555.17386003583931</v>
      </c>
      <c r="Q323" s="256">
        <f t="shared" si="425"/>
        <v>83.917524317480058</v>
      </c>
      <c r="R323" s="256">
        <f t="shared" si="425"/>
        <v>-2753.3410346397732</v>
      </c>
      <c r="S323" s="256">
        <f t="shared" si="425"/>
        <v>-727.11886652376779</v>
      </c>
      <c r="T323" s="256">
        <f t="shared" si="425"/>
        <v>-747.18256970806067</v>
      </c>
      <c r="U323" s="256">
        <f t="shared" si="425"/>
        <v>-727.15535240390568</v>
      </c>
      <c r="V323" s="256">
        <f t="shared" si="426"/>
        <v>-4427.8098941282378</v>
      </c>
      <c r="W323" s="256">
        <f t="shared" si="426"/>
        <v>-4787.1922825962547</v>
      </c>
      <c r="X323" s="256">
        <f t="shared" si="426"/>
        <v>96.157948621853023</v>
      </c>
      <c r="Y323" s="256">
        <f t="shared" si="426"/>
        <v>84.388309867648246</v>
      </c>
      <c r="Z323" s="256">
        <f t="shared" si="426"/>
        <v>84.388309867648246</v>
      </c>
      <c r="AA323" s="256">
        <f t="shared" si="426"/>
        <v>96.157948621853023</v>
      </c>
      <c r="AB323" s="256">
        <f t="shared" si="426"/>
        <v>555.17386003583931</v>
      </c>
      <c r="AC323" s="256">
        <f t="shared" si="426"/>
        <v>83.917524317480058</v>
      </c>
      <c r="AD323" s="256">
        <f t="shared" si="426"/>
        <v>-2753.3410346397732</v>
      </c>
      <c r="AE323" s="256">
        <f t="shared" si="426"/>
        <v>-727.11886652376779</v>
      </c>
      <c r="AF323" s="256">
        <f t="shared" si="426"/>
        <v>-747.18256970806067</v>
      </c>
      <c r="AG323" s="87"/>
    </row>
    <row r="324" spans="1:38">
      <c r="A324" s="133" t="s">
        <v>32</v>
      </c>
      <c r="B324" s="48"/>
      <c r="C324" s="48"/>
      <c r="D324" s="259">
        <f>SUM(D320:D323)</f>
        <v>-120392.82</v>
      </c>
      <c r="E324" s="266">
        <f>SUM(E320:E323)</f>
        <v>1</v>
      </c>
      <c r="F324" s="259">
        <f>SUM(F320:F323)</f>
        <v>-23393.59</v>
      </c>
      <c r="G324" s="259">
        <f t="shared" ref="G324:K324" si="428">SUM(G320:G323)</f>
        <v>-6177.92</v>
      </c>
      <c r="H324" s="259">
        <f t="shared" si="428"/>
        <v>-6348.39</v>
      </c>
      <c r="I324" s="259">
        <f t="shared" si="428"/>
        <v>-6178.23</v>
      </c>
      <c r="J324" s="259">
        <f t="shared" si="428"/>
        <v>-37620.61</v>
      </c>
      <c r="K324" s="259">
        <f t="shared" si="428"/>
        <v>-40674.080000000002</v>
      </c>
      <c r="L324" s="276">
        <f>'FY21 OM Budget'!U158</f>
        <v>817</v>
      </c>
      <c r="M324" s="276">
        <f>'FY21 OM Budget'!V158</f>
        <v>717</v>
      </c>
      <c r="N324" s="276">
        <f>'FY21 OM Budget'!W158</f>
        <v>717</v>
      </c>
      <c r="O324" s="276">
        <f>'FY21 OM Budget'!X158</f>
        <v>817</v>
      </c>
      <c r="P324" s="276">
        <f>'FY21 OM Budget'!Y158</f>
        <v>4717</v>
      </c>
      <c r="Q324" s="276">
        <f>'FY21 OM Budget'!Z158</f>
        <v>713</v>
      </c>
      <c r="R324" s="263">
        <f t="shared" ref="R324:AD324" si="429">F324*(1+R$4)</f>
        <v>-23393.59</v>
      </c>
      <c r="S324" s="263">
        <f t="shared" si="429"/>
        <v>-6177.92</v>
      </c>
      <c r="T324" s="263">
        <f t="shared" si="429"/>
        <v>-6348.39</v>
      </c>
      <c r="U324" s="263">
        <f t="shared" si="429"/>
        <v>-6178.23</v>
      </c>
      <c r="V324" s="263">
        <f t="shared" si="429"/>
        <v>-37620.61</v>
      </c>
      <c r="W324" s="263">
        <f t="shared" si="429"/>
        <v>-40674.080000000002</v>
      </c>
      <c r="X324" s="263">
        <f t="shared" si="429"/>
        <v>817</v>
      </c>
      <c r="Y324" s="263">
        <f t="shared" si="429"/>
        <v>717</v>
      </c>
      <c r="Z324" s="263">
        <f t="shared" si="429"/>
        <v>717</v>
      </c>
      <c r="AA324" s="263">
        <f t="shared" si="429"/>
        <v>817</v>
      </c>
      <c r="AB324" s="263">
        <f t="shared" si="429"/>
        <v>4717</v>
      </c>
      <c r="AC324" s="263">
        <f t="shared" si="429"/>
        <v>713</v>
      </c>
      <c r="AD324" s="263">
        <f t="shared" si="429"/>
        <v>-23393.59</v>
      </c>
      <c r="AE324" s="263">
        <f t="shared" ref="AE324" si="430">S324*(1+AE$4)</f>
        <v>-6177.92</v>
      </c>
      <c r="AF324" s="263">
        <f t="shared" ref="AF324" si="431">T324*(1+AF$4)</f>
        <v>-6348.39</v>
      </c>
      <c r="AH324" s="264">
        <f>SUM(F324:Q324)</f>
        <v>-111894.82</v>
      </c>
      <c r="AI324" s="264">
        <f>SUM(U324:AF324)</f>
        <v>-111894.81999999999</v>
      </c>
      <c r="AK324" s="264">
        <f>AH324*$AK$7</f>
        <v>-56417.36838829059</v>
      </c>
      <c r="AL324" s="264">
        <f>AI324*$AL$7</f>
        <v>-56417.368244000005</v>
      </c>
    </row>
    <row r="325" spans="1:38">
      <c r="A325" s="133"/>
      <c r="D325" s="256">
        <f>D324-SUM(F324:K324)</f>
        <v>0</v>
      </c>
      <c r="F325" s="256">
        <f>F324-'Div 91 history'!B318</f>
        <v>0</v>
      </c>
      <c r="G325" s="256">
        <f>G324-'Div 91 history'!C318</f>
        <v>0</v>
      </c>
      <c r="H325" s="256">
        <f>H324-'Div 91 history'!D318</f>
        <v>0</v>
      </c>
      <c r="I325" s="256">
        <f>I324-'Div 91 history'!E318</f>
        <v>0</v>
      </c>
      <c r="J325" s="256">
        <f>J324-'Div 91 history'!F318</f>
        <v>0</v>
      </c>
      <c r="K325" s="256">
        <f>K324-'Div 91 history'!G318</f>
        <v>0</v>
      </c>
      <c r="L325" s="256">
        <f t="shared" ref="L325:U325" si="432">L324-SUM(L320:L323)</f>
        <v>0</v>
      </c>
      <c r="M325" s="256">
        <f t="shared" ref="M325" si="433">M324-SUM(M320:M323)</f>
        <v>0</v>
      </c>
      <c r="N325" s="256">
        <f t="shared" ref="N325" si="434">N324-SUM(N320:N323)</f>
        <v>0</v>
      </c>
      <c r="O325" s="256">
        <f t="shared" ref="O325" si="435">O324-SUM(O320:O323)</f>
        <v>0</v>
      </c>
      <c r="P325" s="256">
        <f t="shared" ref="P325" si="436">P324-SUM(P320:P323)</f>
        <v>0</v>
      </c>
      <c r="Q325" s="256">
        <f t="shared" ref="Q325" si="437">Q324-SUM(Q320:Q323)</f>
        <v>0</v>
      </c>
      <c r="R325" s="256">
        <f t="shared" ref="R325" si="438">R324-SUM(R320:R323)</f>
        <v>0</v>
      </c>
      <c r="S325" s="256">
        <f t="shared" ref="S325" si="439">S324-SUM(S320:S323)</f>
        <v>0</v>
      </c>
      <c r="T325" s="256">
        <f t="shared" ref="T325" si="440">T324-SUM(T320:T323)</f>
        <v>0</v>
      </c>
      <c r="U325" s="256">
        <f t="shared" si="432"/>
        <v>0</v>
      </c>
      <c r="V325" s="256">
        <f t="shared" ref="V325" si="441">V324-SUM(V320:V323)</f>
        <v>0</v>
      </c>
      <c r="W325" s="256">
        <f t="shared" ref="W325" si="442">W324-SUM(W320:W323)</f>
        <v>0</v>
      </c>
      <c r="X325" s="256">
        <f t="shared" ref="X325" si="443">X324-SUM(X320:X323)</f>
        <v>0</v>
      </c>
      <c r="Y325" s="256">
        <f t="shared" ref="Y325" si="444">Y324-SUM(Y320:Y323)</f>
        <v>0</v>
      </c>
      <c r="Z325" s="256">
        <f t="shared" ref="Z325" si="445">Z324-SUM(Z320:Z323)</f>
        <v>0</v>
      </c>
      <c r="AA325" s="256">
        <f t="shared" ref="AA325" si="446">AA324-SUM(AA320:AA323)</f>
        <v>0</v>
      </c>
      <c r="AB325" s="256">
        <f t="shared" ref="AB325" si="447">AB324-SUM(AB320:AB323)</f>
        <v>0</v>
      </c>
      <c r="AC325" s="256">
        <f t="shared" ref="AC325" si="448">AC324-SUM(AC320:AC323)</f>
        <v>0</v>
      </c>
      <c r="AD325" s="256">
        <f t="shared" ref="AD325" si="449">AD324-SUM(AD320:AD323)</f>
        <v>0</v>
      </c>
      <c r="AE325" s="256">
        <f t="shared" ref="AE325" si="450">AE324-SUM(AE320:AE323)</f>
        <v>0</v>
      </c>
      <c r="AF325" s="256">
        <f t="shared" ref="AF325" si="451">AF324-SUM(AF320:AF323)</f>
        <v>0</v>
      </c>
    </row>
    <row r="326" spans="1:38" ht="13.5" thickBot="1">
      <c r="A326" s="133" t="s">
        <v>33</v>
      </c>
      <c r="B326" s="48"/>
      <c r="C326" s="48"/>
      <c r="F326" s="278">
        <f t="shared" ref="F326:U326" si="452">F49+F74+F104+F111+F145+F162+F185+F195+F215+F235+F238+F247+F257+F286+F303+F315+F318+F324</f>
        <v>712627.74000000011</v>
      </c>
      <c r="G326" s="278">
        <f t="shared" si="452"/>
        <v>559667.29999999993</v>
      </c>
      <c r="H326" s="278">
        <f t="shared" si="452"/>
        <v>721663.95</v>
      </c>
      <c r="I326" s="278">
        <f t="shared" si="452"/>
        <v>853891.54999999993</v>
      </c>
      <c r="J326" s="278">
        <f t="shared" si="452"/>
        <v>727663.90000000014</v>
      </c>
      <c r="K326" s="278">
        <f t="shared" si="452"/>
        <v>806851.44000000041</v>
      </c>
      <c r="L326" s="279">
        <f t="shared" si="452"/>
        <v>1042061.0000000001</v>
      </c>
      <c r="M326" s="279">
        <f t="shared" si="452"/>
        <v>1045619.6600000001</v>
      </c>
      <c r="N326" s="279">
        <f t="shared" si="452"/>
        <v>936142.69000000018</v>
      </c>
      <c r="O326" s="279">
        <f t="shared" si="452"/>
        <v>1076013.46</v>
      </c>
      <c r="P326" s="279">
        <f t="shared" si="452"/>
        <v>959906.65</v>
      </c>
      <c r="Q326" s="279">
        <f t="shared" si="452"/>
        <v>940048.1399999999</v>
      </c>
      <c r="R326" s="280">
        <f t="shared" si="452"/>
        <v>794822.13338015636</v>
      </c>
      <c r="S326" s="280">
        <f t="shared" si="452"/>
        <v>587772.19377737038</v>
      </c>
      <c r="T326" s="280">
        <f t="shared" si="452"/>
        <v>774827.70934220182</v>
      </c>
      <c r="U326" s="280">
        <f t="shared" si="452"/>
        <v>865488.52558253857</v>
      </c>
      <c r="V326" s="280">
        <f t="shared" ref="V326:AF326" si="453">V49+V74+V104+V111+V145+V162+V185+V195+V215+V235+V238+V247+V257+V286+V303+V315+V318+V324</f>
        <v>786593.50499690592</v>
      </c>
      <c r="W326" s="280">
        <f t="shared" si="453"/>
        <v>881301.68033295788</v>
      </c>
      <c r="X326" s="280">
        <f t="shared" si="453"/>
        <v>1033658.3467302712</v>
      </c>
      <c r="Y326" s="280">
        <f t="shared" si="453"/>
        <v>1037007.2618060117</v>
      </c>
      <c r="Z326" s="280">
        <f t="shared" si="453"/>
        <v>927849.0367302713</v>
      </c>
      <c r="AA326" s="280">
        <f t="shared" si="453"/>
        <v>1068076.8067302713</v>
      </c>
      <c r="AB326" s="280">
        <f t="shared" si="453"/>
        <v>951855.99673027126</v>
      </c>
      <c r="AC326" s="280">
        <f t="shared" si="453"/>
        <v>932334.27537244081</v>
      </c>
      <c r="AD326" s="280">
        <f t="shared" si="453"/>
        <v>807882.4840815611</v>
      </c>
      <c r="AE326" s="280">
        <f t="shared" si="453"/>
        <v>596968.49679069151</v>
      </c>
      <c r="AF326" s="280">
        <f t="shared" si="453"/>
        <v>786910.65872246784</v>
      </c>
      <c r="AH326" s="264">
        <f>SUM(F326:Q326)</f>
        <v>10382157.480000002</v>
      </c>
      <c r="AI326" s="264">
        <f>SUM(U326:AF326)</f>
        <v>10675927.074606659</v>
      </c>
      <c r="AK326" s="264">
        <f>SUM(AK9:AK324)</f>
        <v>5234683.814803998</v>
      </c>
      <c r="AL326" s="264">
        <f>SUM(AL9:AL324)</f>
        <v>5382802.4310166789</v>
      </c>
    </row>
    <row r="327" spans="1:38" ht="13.5" thickTop="1">
      <c r="A327" s="48"/>
      <c r="B327" s="48"/>
      <c r="C327" s="48"/>
      <c r="F327" s="256">
        <f>F326-'Div 91 history'!B320</f>
        <v>0</v>
      </c>
      <c r="G327" s="256">
        <f>G326-'Div 91 history'!C320</f>
        <v>0</v>
      </c>
      <c r="H327" s="256">
        <f>H326-'Div 91 history'!D320</f>
        <v>0</v>
      </c>
      <c r="I327" s="256">
        <f>I326-'Div 91 history'!E320</f>
        <v>0</v>
      </c>
      <c r="J327" s="256">
        <f>J326-'Div 91 history'!F320</f>
        <v>0</v>
      </c>
      <c r="K327" s="256">
        <f>K326-'Div 91 history'!G320</f>
        <v>0</v>
      </c>
      <c r="L327" s="270">
        <f>L326-'FY21 OM Budget'!U160</f>
        <v>0</v>
      </c>
      <c r="M327" s="270">
        <f>M326-'FY21 OM Budget'!V160</f>
        <v>0</v>
      </c>
      <c r="N327" s="270">
        <f>N326-'FY21 OM Budget'!W160</f>
        <v>0</v>
      </c>
      <c r="O327" s="270">
        <f>O326-'FY21 OM Budget'!X160</f>
        <v>0</v>
      </c>
      <c r="P327" s="270">
        <f>P326-'FY21 OM Budget'!Y160</f>
        <v>0</v>
      </c>
      <c r="Q327" s="270">
        <f>Q326-'FY21 OM Budget'!Z160</f>
        <v>0</v>
      </c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H327" s="264">
        <f>SUM(AH9:AH324)</f>
        <v>10382157.479999999</v>
      </c>
      <c r="AI327" s="264">
        <f>SUM(AI9:AI324)</f>
        <v>10675927.074606657</v>
      </c>
      <c r="AJ327" s="183"/>
      <c r="AK327" s="257">
        <f>AK326/AH326</f>
        <v>0.50420000128951969</v>
      </c>
      <c r="AL327" s="257">
        <f>AL326/AI326</f>
        <v>0.50420000000000009</v>
      </c>
    </row>
    <row r="328" spans="1:38">
      <c r="D328" s="190"/>
      <c r="F328" s="264">
        <f t="shared" ref="F328:AF328" si="454">F326-F419</f>
        <v>0</v>
      </c>
      <c r="G328" s="264">
        <f t="shared" si="454"/>
        <v>0</v>
      </c>
      <c r="H328" s="264">
        <f t="shared" si="454"/>
        <v>0</v>
      </c>
      <c r="I328" s="264">
        <f t="shared" si="454"/>
        <v>0</v>
      </c>
      <c r="J328" s="264">
        <f t="shared" si="454"/>
        <v>0</v>
      </c>
      <c r="K328" s="264">
        <f t="shared" si="454"/>
        <v>0</v>
      </c>
      <c r="L328" s="264">
        <f t="shared" si="454"/>
        <v>0</v>
      </c>
      <c r="M328" s="264">
        <f t="shared" si="454"/>
        <v>0</v>
      </c>
      <c r="N328" s="264">
        <f t="shared" si="454"/>
        <v>0</v>
      </c>
      <c r="O328" s="264">
        <f t="shared" si="454"/>
        <v>0</v>
      </c>
      <c r="P328" s="264">
        <f t="shared" si="454"/>
        <v>0</v>
      </c>
      <c r="Q328" s="264">
        <f t="shared" si="454"/>
        <v>0</v>
      </c>
      <c r="R328" s="264">
        <f t="shared" si="454"/>
        <v>0</v>
      </c>
      <c r="S328" s="264">
        <f t="shared" si="454"/>
        <v>0</v>
      </c>
      <c r="T328" s="264">
        <f t="shared" si="454"/>
        <v>0</v>
      </c>
      <c r="U328" s="264">
        <f t="shared" si="454"/>
        <v>0</v>
      </c>
      <c r="V328" s="264">
        <f t="shared" si="454"/>
        <v>0</v>
      </c>
      <c r="W328" s="264">
        <f t="shared" si="454"/>
        <v>0</v>
      </c>
      <c r="X328" s="264">
        <f t="shared" si="454"/>
        <v>0</v>
      </c>
      <c r="Y328" s="264">
        <f t="shared" si="454"/>
        <v>0</v>
      </c>
      <c r="Z328" s="264">
        <f t="shared" si="454"/>
        <v>0</v>
      </c>
      <c r="AA328" s="264">
        <f t="shared" si="454"/>
        <v>0</v>
      </c>
      <c r="AB328" s="264">
        <f t="shared" si="454"/>
        <v>0</v>
      </c>
      <c r="AC328" s="264">
        <f t="shared" si="454"/>
        <v>0</v>
      </c>
      <c r="AD328" s="264">
        <f t="shared" si="454"/>
        <v>0</v>
      </c>
      <c r="AE328" s="264">
        <f t="shared" si="454"/>
        <v>0</v>
      </c>
      <c r="AF328" s="264">
        <f t="shared" si="454"/>
        <v>0</v>
      </c>
      <c r="AH328" s="264">
        <f>AH326-AH327</f>
        <v>0</v>
      </c>
      <c r="AI328" s="264">
        <f>AI326-AI327</f>
        <v>0</v>
      </c>
    </row>
    <row r="329" spans="1:38">
      <c r="F329" s="187"/>
      <c r="G329" s="187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</row>
    <row r="330" spans="1:38">
      <c r="A330" s="125" t="s">
        <v>830</v>
      </c>
      <c r="B330" s="171" t="s">
        <v>883</v>
      </c>
      <c r="C330" s="171"/>
      <c r="D330" s="186"/>
      <c r="E330" s="192"/>
      <c r="F330" s="270">
        <f t="shared" ref="F330" si="455">F90</f>
        <v>3605.42</v>
      </c>
      <c r="G330" s="270">
        <f t="shared" ref="G330:AF330" si="456">G90</f>
        <v>3489.1099999999997</v>
      </c>
      <c r="H330" s="270">
        <f t="shared" si="456"/>
        <v>3605.41</v>
      </c>
      <c r="I330" s="270">
        <f t="shared" si="456"/>
        <v>3605.39</v>
      </c>
      <c r="J330" s="270">
        <f t="shared" si="456"/>
        <v>3256.5</v>
      </c>
      <c r="K330" s="270">
        <f t="shared" si="456"/>
        <v>3605.42</v>
      </c>
      <c r="L330" s="270">
        <f t="shared" si="456"/>
        <v>2605.0912834523137</v>
      </c>
      <c r="M330" s="270">
        <f t="shared" si="456"/>
        <v>4940.0294969129991</v>
      </c>
      <c r="N330" s="270">
        <f t="shared" si="456"/>
        <v>2498.4849730381843</v>
      </c>
      <c r="O330" s="270">
        <f t="shared" si="456"/>
        <v>6106.2715647183222</v>
      </c>
      <c r="P330" s="270">
        <f t="shared" si="456"/>
        <v>606.56624193427024</v>
      </c>
      <c r="Q330" s="270">
        <f t="shared" si="456"/>
        <v>670.02168348523992</v>
      </c>
      <c r="R330" s="270">
        <f t="shared" si="456"/>
        <v>4105.9632266292519</v>
      </c>
      <c r="S330" s="270">
        <f t="shared" si="456"/>
        <v>-25.588728172766338</v>
      </c>
      <c r="T330" s="270">
        <f t="shared" si="456"/>
        <v>3422.6264178948077</v>
      </c>
      <c r="U330" s="270">
        <f t="shared" si="456"/>
        <v>3617.5155495949116</v>
      </c>
      <c r="V330" s="270">
        <f t="shared" si="456"/>
        <v>3143.291883070664</v>
      </c>
      <c r="W330" s="270">
        <f t="shared" si="456"/>
        <v>6903.4416509831335</v>
      </c>
      <c r="X330" s="270">
        <f t="shared" si="456"/>
        <v>2605.0912834523137</v>
      </c>
      <c r="Y330" s="270">
        <f t="shared" si="456"/>
        <v>4940.0294969129991</v>
      </c>
      <c r="Z330" s="270">
        <f t="shared" si="456"/>
        <v>2498.4849730381843</v>
      </c>
      <c r="AA330" s="270">
        <f t="shared" si="456"/>
        <v>6106.2715647183222</v>
      </c>
      <c r="AB330" s="270">
        <f t="shared" si="456"/>
        <v>606.56624193427024</v>
      </c>
      <c r="AC330" s="270">
        <f t="shared" si="456"/>
        <v>670.02168348523992</v>
      </c>
      <c r="AD330" s="270">
        <f t="shared" si="456"/>
        <v>4105.9632266292519</v>
      </c>
      <c r="AE330" s="270">
        <f t="shared" si="456"/>
        <v>-25.588728172766338</v>
      </c>
      <c r="AF330" s="270">
        <f t="shared" si="456"/>
        <v>3422.6264178948077</v>
      </c>
    </row>
    <row r="331" spans="1:38">
      <c r="A331" s="125" t="s">
        <v>831</v>
      </c>
      <c r="B331" s="171" t="s">
        <v>884</v>
      </c>
      <c r="C331" s="171"/>
      <c r="D331" s="186"/>
      <c r="E331" s="192"/>
      <c r="F331" s="270">
        <f>F89+F91</f>
        <v>9754.4000000000015</v>
      </c>
      <c r="G331" s="270">
        <f t="shared" ref="G331:AF331" si="457">G89+G91</f>
        <v>37606.459999999992</v>
      </c>
      <c r="H331" s="270">
        <f t="shared" si="457"/>
        <v>9635.2400000000016</v>
      </c>
      <c r="I331" s="270">
        <f t="shared" si="457"/>
        <v>9635.2900000000009</v>
      </c>
      <c r="J331" s="270">
        <f t="shared" si="457"/>
        <v>8702.7999999999993</v>
      </c>
      <c r="K331" s="270">
        <f t="shared" si="457"/>
        <v>27361.149999999994</v>
      </c>
      <c r="L331" s="270">
        <f t="shared" si="457"/>
        <v>12638.899010744039</v>
      </c>
      <c r="M331" s="270">
        <f t="shared" si="457"/>
        <v>23967.119431929485</v>
      </c>
      <c r="N331" s="270">
        <f t="shared" si="457"/>
        <v>12121.686274364747</v>
      </c>
      <c r="O331" s="270">
        <f t="shared" si="457"/>
        <v>29625.27652250907</v>
      </c>
      <c r="P331" s="270">
        <f t="shared" si="457"/>
        <v>2942.8256598264834</v>
      </c>
      <c r="Q331" s="270">
        <f t="shared" si="457"/>
        <v>3250.6870090771881</v>
      </c>
      <c r="R331" s="270">
        <f t="shared" si="457"/>
        <v>19920.551303839096</v>
      </c>
      <c r="S331" s="270">
        <f t="shared" si="457"/>
        <v>-124.1466482358274</v>
      </c>
      <c r="T331" s="270">
        <f t="shared" si="457"/>
        <v>16605.264438162227</v>
      </c>
      <c r="U331" s="270">
        <f t="shared" si="457"/>
        <v>17550.791402800853</v>
      </c>
      <c r="V331" s="270">
        <f t="shared" si="457"/>
        <v>15250.040919400586</v>
      </c>
      <c r="W331" s="270">
        <f t="shared" si="457"/>
        <v>33492.838584033081</v>
      </c>
      <c r="X331" s="270">
        <f t="shared" si="457"/>
        <v>12638.899010744039</v>
      </c>
      <c r="Y331" s="270">
        <f t="shared" si="457"/>
        <v>23967.119431929485</v>
      </c>
      <c r="Z331" s="270">
        <f t="shared" si="457"/>
        <v>12121.686274364747</v>
      </c>
      <c r="AA331" s="270">
        <f t="shared" si="457"/>
        <v>29625.27652250907</v>
      </c>
      <c r="AB331" s="270">
        <f t="shared" si="457"/>
        <v>2942.8256598264834</v>
      </c>
      <c r="AC331" s="270">
        <f t="shared" si="457"/>
        <v>3250.6870090771881</v>
      </c>
      <c r="AD331" s="270">
        <f t="shared" si="457"/>
        <v>19920.551303839096</v>
      </c>
      <c r="AE331" s="270">
        <f t="shared" si="457"/>
        <v>-124.1466482358274</v>
      </c>
      <c r="AF331" s="270">
        <f t="shared" si="457"/>
        <v>16605.264438162227</v>
      </c>
    </row>
    <row r="332" spans="1:38">
      <c r="A332" s="125" t="s">
        <v>832</v>
      </c>
      <c r="B332" s="171" t="s">
        <v>885</v>
      </c>
      <c r="C332" s="171"/>
      <c r="D332" s="186"/>
      <c r="E332" s="192"/>
      <c r="F332" s="270">
        <f t="shared" ref="F332:AF332" si="458">F86</f>
        <v>-6198.08</v>
      </c>
      <c r="G332" s="270">
        <f t="shared" si="458"/>
        <v>-21271.370000000003</v>
      </c>
      <c r="H332" s="270">
        <f t="shared" si="458"/>
        <v>-6600.87</v>
      </c>
      <c r="I332" s="270">
        <f t="shared" si="458"/>
        <v>-6612.7699999999995</v>
      </c>
      <c r="J332" s="270">
        <f t="shared" si="458"/>
        <v>-5967.93</v>
      </c>
      <c r="K332" s="270">
        <f t="shared" si="458"/>
        <v>-15813.21</v>
      </c>
      <c r="L332" s="270">
        <f t="shared" si="458"/>
        <v>-7687.5844099049482</v>
      </c>
      <c r="M332" s="270">
        <f t="shared" si="458"/>
        <v>-14577.951254979171</v>
      </c>
      <c r="N332" s="270">
        <f t="shared" si="458"/>
        <v>-7372.9908234371942</v>
      </c>
      <c r="O332" s="270">
        <f t="shared" si="458"/>
        <v>-18019.513704473902</v>
      </c>
      <c r="P332" s="270">
        <f t="shared" si="458"/>
        <v>-1789.9676739499887</v>
      </c>
      <c r="Q332" s="270">
        <f t="shared" si="458"/>
        <v>-1977.2237084273693</v>
      </c>
      <c r="R332" s="270">
        <f t="shared" si="458"/>
        <v>-12116.634487697351</v>
      </c>
      <c r="S332" s="270">
        <f t="shared" si="458"/>
        <v>75.511944253087023</v>
      </c>
      <c r="T332" s="270">
        <f t="shared" si="458"/>
        <v>-10100.11804894152</v>
      </c>
      <c r="U332" s="270">
        <f t="shared" si="458"/>
        <v>-10675.232886580588</v>
      </c>
      <c r="V332" s="270">
        <f t="shared" si="458"/>
        <v>-9275.8061222529632</v>
      </c>
      <c r="W332" s="270">
        <f t="shared" si="458"/>
        <v>-20371.950398780671</v>
      </c>
      <c r="X332" s="270">
        <f t="shared" si="458"/>
        <v>-7687.5844099049482</v>
      </c>
      <c r="Y332" s="270">
        <f t="shared" si="458"/>
        <v>-14577.951254979171</v>
      </c>
      <c r="Z332" s="270">
        <f t="shared" si="458"/>
        <v>-7372.9908234371942</v>
      </c>
      <c r="AA332" s="270">
        <f t="shared" si="458"/>
        <v>-18019.513704473902</v>
      </c>
      <c r="AB332" s="270">
        <f t="shared" si="458"/>
        <v>-1789.9676739499887</v>
      </c>
      <c r="AC332" s="270">
        <f t="shared" si="458"/>
        <v>-1977.2237084273693</v>
      </c>
      <c r="AD332" s="270">
        <f t="shared" si="458"/>
        <v>-12116.634487697351</v>
      </c>
      <c r="AE332" s="270">
        <f t="shared" si="458"/>
        <v>75.511944253087023</v>
      </c>
      <c r="AF332" s="270">
        <f t="shared" si="458"/>
        <v>-10100.11804894152</v>
      </c>
    </row>
    <row r="333" spans="1:38">
      <c r="A333" s="125" t="s">
        <v>833</v>
      </c>
      <c r="B333" s="171"/>
      <c r="C333" s="171"/>
      <c r="E333" s="193"/>
      <c r="F333" s="256">
        <f>SUM(F330:F332)</f>
        <v>7161.7400000000016</v>
      </c>
      <c r="G333" s="256">
        <f t="shared" ref="G333:AF333" si="459">SUM(G330:G332)</f>
        <v>19824.19999999999</v>
      </c>
      <c r="H333" s="256">
        <f t="shared" si="459"/>
        <v>6639.7800000000016</v>
      </c>
      <c r="I333" s="256">
        <f t="shared" si="459"/>
        <v>6627.9100000000008</v>
      </c>
      <c r="J333" s="256">
        <f t="shared" si="459"/>
        <v>5991.369999999999</v>
      </c>
      <c r="K333" s="256">
        <f t="shared" si="459"/>
        <v>15153.359999999993</v>
      </c>
      <c r="L333" s="256">
        <f t="shared" si="459"/>
        <v>7556.4058842914037</v>
      </c>
      <c r="M333" s="256">
        <f t="shared" si="459"/>
        <v>14329.197673863315</v>
      </c>
      <c r="N333" s="256">
        <f t="shared" si="459"/>
        <v>7247.1804239657376</v>
      </c>
      <c r="O333" s="256">
        <f t="shared" si="459"/>
        <v>17712.034382753489</v>
      </c>
      <c r="P333" s="256">
        <f t="shared" si="459"/>
        <v>1759.4242278107649</v>
      </c>
      <c r="Q333" s="256">
        <f t="shared" si="459"/>
        <v>1943.4849841350588</v>
      </c>
      <c r="R333" s="256">
        <f t="shared" si="459"/>
        <v>11909.880042770996</v>
      </c>
      <c r="S333" s="256">
        <f t="shared" si="459"/>
        <v>-74.223432155506714</v>
      </c>
      <c r="T333" s="256">
        <f t="shared" si="459"/>
        <v>9927.7728071155143</v>
      </c>
      <c r="U333" s="256">
        <f t="shared" si="459"/>
        <v>10493.074065815175</v>
      </c>
      <c r="V333" s="256">
        <f t="shared" si="459"/>
        <v>9117.5266802182869</v>
      </c>
      <c r="W333" s="256">
        <f t="shared" si="459"/>
        <v>20024.329836235545</v>
      </c>
      <c r="X333" s="256">
        <f t="shared" si="459"/>
        <v>7556.4058842914037</v>
      </c>
      <c r="Y333" s="256">
        <f t="shared" si="459"/>
        <v>14329.197673863315</v>
      </c>
      <c r="Z333" s="256">
        <f t="shared" si="459"/>
        <v>7247.1804239657376</v>
      </c>
      <c r="AA333" s="256">
        <f t="shared" si="459"/>
        <v>17712.034382753489</v>
      </c>
      <c r="AB333" s="256">
        <f t="shared" si="459"/>
        <v>1759.4242278107649</v>
      </c>
      <c r="AC333" s="256">
        <f t="shared" si="459"/>
        <v>1943.4849841350588</v>
      </c>
      <c r="AD333" s="256">
        <f t="shared" si="459"/>
        <v>11909.880042770996</v>
      </c>
      <c r="AE333" s="256">
        <f t="shared" si="459"/>
        <v>-74.223432155506714</v>
      </c>
      <c r="AF333" s="256">
        <f t="shared" si="459"/>
        <v>9927.7728071155143</v>
      </c>
    </row>
    <row r="334" spans="1:38">
      <c r="A334" s="125" t="s">
        <v>834</v>
      </c>
      <c r="B334" s="171"/>
      <c r="C334" s="171"/>
      <c r="E334" s="193"/>
      <c r="F334" s="256">
        <f>F330+F331</f>
        <v>13359.820000000002</v>
      </c>
      <c r="G334" s="256">
        <f t="shared" ref="G334:AF334" si="460">G330+G331</f>
        <v>41095.569999999992</v>
      </c>
      <c r="H334" s="256">
        <f t="shared" si="460"/>
        <v>13240.650000000001</v>
      </c>
      <c r="I334" s="256">
        <f t="shared" si="460"/>
        <v>13240.68</v>
      </c>
      <c r="J334" s="256">
        <f t="shared" si="460"/>
        <v>11959.3</v>
      </c>
      <c r="K334" s="256">
        <f t="shared" si="460"/>
        <v>30966.569999999992</v>
      </c>
      <c r="L334" s="256">
        <f t="shared" si="460"/>
        <v>15243.990294196352</v>
      </c>
      <c r="M334" s="256">
        <f t="shared" si="460"/>
        <v>28907.148928842485</v>
      </c>
      <c r="N334" s="256">
        <f t="shared" si="460"/>
        <v>14620.171247402932</v>
      </c>
      <c r="O334" s="256">
        <f t="shared" si="460"/>
        <v>35731.548087227391</v>
      </c>
      <c r="P334" s="256">
        <f t="shared" si="460"/>
        <v>3549.3919017607536</v>
      </c>
      <c r="Q334" s="256">
        <f t="shared" si="460"/>
        <v>3920.708692562428</v>
      </c>
      <c r="R334" s="256">
        <f t="shared" si="460"/>
        <v>24026.514530468346</v>
      </c>
      <c r="S334" s="256">
        <f t="shared" si="460"/>
        <v>-149.73537640859374</v>
      </c>
      <c r="T334" s="256">
        <f t="shared" si="460"/>
        <v>20027.890856057034</v>
      </c>
      <c r="U334" s="256">
        <f t="shared" si="460"/>
        <v>21168.306952395764</v>
      </c>
      <c r="V334" s="256">
        <f t="shared" si="460"/>
        <v>18393.33280247125</v>
      </c>
      <c r="W334" s="256">
        <f t="shared" si="460"/>
        <v>40396.280235016216</v>
      </c>
      <c r="X334" s="256">
        <f t="shared" si="460"/>
        <v>15243.990294196352</v>
      </c>
      <c r="Y334" s="256">
        <f t="shared" si="460"/>
        <v>28907.148928842485</v>
      </c>
      <c r="Z334" s="256">
        <f t="shared" si="460"/>
        <v>14620.171247402932</v>
      </c>
      <c r="AA334" s="256">
        <f t="shared" si="460"/>
        <v>35731.548087227391</v>
      </c>
      <c r="AB334" s="256">
        <f t="shared" si="460"/>
        <v>3549.3919017607536</v>
      </c>
      <c r="AC334" s="256">
        <f t="shared" si="460"/>
        <v>3920.708692562428</v>
      </c>
      <c r="AD334" s="256">
        <f t="shared" si="460"/>
        <v>24026.514530468346</v>
      </c>
      <c r="AE334" s="256">
        <f t="shared" si="460"/>
        <v>-149.73537640859374</v>
      </c>
      <c r="AF334" s="256">
        <f t="shared" si="460"/>
        <v>20027.890856057034</v>
      </c>
    </row>
    <row r="335" spans="1:38">
      <c r="A335" s="125" t="s">
        <v>835</v>
      </c>
      <c r="B335" s="171"/>
      <c r="C335" s="171"/>
      <c r="E335" s="193"/>
      <c r="F335" s="257">
        <f>-F332/F334</f>
        <v>0.46393439432567202</v>
      </c>
      <c r="G335" s="257">
        <f t="shared" ref="G335:AF335" si="461">-G332/G334</f>
        <v>0.51760737227881271</v>
      </c>
      <c r="H335" s="257">
        <f t="shared" si="461"/>
        <v>0.49853066125907708</v>
      </c>
      <c r="I335" s="257">
        <f t="shared" si="461"/>
        <v>0.49942827709755083</v>
      </c>
      <c r="J335" s="257">
        <f t="shared" si="461"/>
        <v>0.49902000953233056</v>
      </c>
      <c r="K335" s="257">
        <f t="shared" si="461"/>
        <v>0.51065423132106669</v>
      </c>
      <c r="L335" s="257">
        <f t="shared" si="461"/>
        <v>0.50430263084277505</v>
      </c>
      <c r="M335" s="257">
        <f t="shared" si="461"/>
        <v>0.50430263084277505</v>
      </c>
      <c r="N335" s="257">
        <f t="shared" si="461"/>
        <v>0.50430263084277505</v>
      </c>
      <c r="O335" s="257">
        <f t="shared" si="461"/>
        <v>0.50430263084277516</v>
      </c>
      <c r="P335" s="257">
        <f t="shared" si="461"/>
        <v>0.50430263084277505</v>
      </c>
      <c r="Q335" s="257">
        <f t="shared" si="461"/>
        <v>0.50430263084277505</v>
      </c>
      <c r="R335" s="257">
        <f t="shared" si="461"/>
        <v>0.50430263084277516</v>
      </c>
      <c r="S335" s="257">
        <f t="shared" si="461"/>
        <v>0.50430263084277505</v>
      </c>
      <c r="T335" s="257">
        <f t="shared" si="461"/>
        <v>0.50430263084277505</v>
      </c>
      <c r="U335" s="257">
        <f t="shared" si="461"/>
        <v>0.50430263084277505</v>
      </c>
      <c r="V335" s="257">
        <f t="shared" si="461"/>
        <v>0.50430263084277505</v>
      </c>
      <c r="W335" s="257">
        <f t="shared" si="461"/>
        <v>0.50430263084277505</v>
      </c>
      <c r="X335" s="257">
        <f t="shared" si="461"/>
        <v>0.50430263084277505</v>
      </c>
      <c r="Y335" s="257">
        <f t="shared" si="461"/>
        <v>0.50430263084277505</v>
      </c>
      <c r="Z335" s="257">
        <f t="shared" si="461"/>
        <v>0.50430263084277505</v>
      </c>
      <c r="AA335" s="257">
        <f t="shared" si="461"/>
        <v>0.50430263084277516</v>
      </c>
      <c r="AB335" s="257">
        <f t="shared" si="461"/>
        <v>0.50430263084277505</v>
      </c>
      <c r="AC335" s="257">
        <f t="shared" si="461"/>
        <v>0.50430263084277505</v>
      </c>
      <c r="AD335" s="257">
        <f t="shared" si="461"/>
        <v>0.50430263084277516</v>
      </c>
      <c r="AE335" s="257">
        <f t="shared" si="461"/>
        <v>0.50430263084277505</v>
      </c>
      <c r="AF335" s="257">
        <f t="shared" si="461"/>
        <v>0.50430263084277505</v>
      </c>
    </row>
    <row r="336" spans="1:38">
      <c r="V336" s="169"/>
    </row>
    <row r="337" spans="1:32">
      <c r="A337" s="24" t="s">
        <v>836</v>
      </c>
      <c r="C337" s="205" t="s">
        <v>1106</v>
      </c>
      <c r="D337" s="205">
        <v>1</v>
      </c>
      <c r="E337" s="205">
        <v>2</v>
      </c>
      <c r="F337" s="205">
        <v>3</v>
      </c>
      <c r="G337" s="205">
        <v>4</v>
      </c>
      <c r="H337" s="205">
        <v>5</v>
      </c>
      <c r="I337" s="205">
        <v>6</v>
      </c>
      <c r="J337" s="205">
        <v>7</v>
      </c>
      <c r="K337" s="205">
        <v>8</v>
      </c>
      <c r="L337" s="205">
        <v>9</v>
      </c>
      <c r="M337" s="205">
        <v>10</v>
      </c>
      <c r="N337" s="205">
        <v>11</v>
      </c>
      <c r="O337" s="205">
        <v>12</v>
      </c>
      <c r="P337" s="205">
        <v>13</v>
      </c>
      <c r="Q337" s="205">
        <v>14</v>
      </c>
      <c r="R337" s="205">
        <v>15</v>
      </c>
      <c r="S337" s="205">
        <v>16</v>
      </c>
      <c r="T337" s="205">
        <v>17</v>
      </c>
      <c r="U337" s="205">
        <v>18</v>
      </c>
      <c r="V337" s="205">
        <v>19</v>
      </c>
      <c r="W337" s="205">
        <v>20</v>
      </c>
      <c r="X337" s="205">
        <v>21</v>
      </c>
      <c r="Y337" s="205">
        <v>22</v>
      </c>
      <c r="Z337" s="205">
        <v>23</v>
      </c>
      <c r="AA337" s="205">
        <v>24</v>
      </c>
      <c r="AB337" s="205">
        <v>25</v>
      </c>
      <c r="AC337" s="205">
        <v>26</v>
      </c>
      <c r="AD337" s="205">
        <v>27</v>
      </c>
      <c r="AE337" s="205">
        <v>28</v>
      </c>
      <c r="AF337" s="205">
        <v>29</v>
      </c>
    </row>
    <row r="338" spans="1:32">
      <c r="D338" s="194">
        <v>7590</v>
      </c>
      <c r="F338" s="273">
        <f t="shared" ref="F338:O347" si="462">SUMIF($C$10:$C$326,$D338,F$10:F$326)</f>
        <v>0</v>
      </c>
      <c r="G338" s="273">
        <f t="shared" si="462"/>
        <v>0</v>
      </c>
      <c r="H338" s="273">
        <f t="shared" si="462"/>
        <v>0</v>
      </c>
      <c r="I338" s="273">
        <f t="shared" si="462"/>
        <v>0</v>
      </c>
      <c r="J338" s="273">
        <f t="shared" si="462"/>
        <v>0</v>
      </c>
      <c r="K338" s="273">
        <f t="shared" si="462"/>
        <v>0</v>
      </c>
      <c r="L338" s="273">
        <f t="shared" si="462"/>
        <v>0</v>
      </c>
      <c r="M338" s="273">
        <f t="shared" si="462"/>
        <v>0</v>
      </c>
      <c r="N338" s="273">
        <f t="shared" si="462"/>
        <v>0</v>
      </c>
      <c r="O338" s="273">
        <f t="shared" si="462"/>
        <v>0</v>
      </c>
      <c r="P338" s="273">
        <f t="shared" ref="P338:Y347" si="463">SUMIF($C$10:$C$326,$D338,P$10:P$326)</f>
        <v>0</v>
      </c>
      <c r="Q338" s="273">
        <f t="shared" si="463"/>
        <v>0</v>
      </c>
      <c r="R338" s="273">
        <f t="shared" si="463"/>
        <v>0</v>
      </c>
      <c r="S338" s="273">
        <f t="shared" si="463"/>
        <v>0</v>
      </c>
      <c r="T338" s="273">
        <f t="shared" si="463"/>
        <v>0</v>
      </c>
      <c r="U338" s="273">
        <f t="shared" si="463"/>
        <v>0</v>
      </c>
      <c r="V338" s="273">
        <f t="shared" si="463"/>
        <v>0</v>
      </c>
      <c r="W338" s="273">
        <f t="shared" si="463"/>
        <v>0</v>
      </c>
      <c r="X338" s="273">
        <f t="shared" si="463"/>
        <v>0</v>
      </c>
      <c r="Y338" s="273">
        <f t="shared" si="463"/>
        <v>0</v>
      </c>
      <c r="Z338" s="273">
        <f t="shared" ref="Z338:AF347" si="464">SUMIF($C$10:$C$326,$D338,Z$10:Z$326)</f>
        <v>0</v>
      </c>
      <c r="AA338" s="273">
        <f t="shared" si="464"/>
        <v>0</v>
      </c>
      <c r="AB338" s="273">
        <f t="shared" si="464"/>
        <v>0</v>
      </c>
      <c r="AC338" s="273">
        <f t="shared" si="464"/>
        <v>0</v>
      </c>
      <c r="AD338" s="273">
        <f t="shared" si="464"/>
        <v>0</v>
      </c>
      <c r="AE338" s="273">
        <f t="shared" si="464"/>
        <v>0</v>
      </c>
      <c r="AF338" s="273">
        <f t="shared" si="464"/>
        <v>0</v>
      </c>
    </row>
    <row r="339" spans="1:32" ht="15">
      <c r="B339" s="241"/>
      <c r="D339" s="165">
        <v>8140</v>
      </c>
      <c r="F339" s="273">
        <f t="shared" si="462"/>
        <v>0</v>
      </c>
      <c r="G339" s="273">
        <f t="shared" si="462"/>
        <v>0</v>
      </c>
      <c r="H339" s="273">
        <f t="shared" si="462"/>
        <v>0</v>
      </c>
      <c r="I339" s="273">
        <f t="shared" si="462"/>
        <v>0</v>
      </c>
      <c r="J339" s="273">
        <f t="shared" si="462"/>
        <v>0</v>
      </c>
      <c r="K339" s="273">
        <f t="shared" si="462"/>
        <v>0</v>
      </c>
      <c r="L339" s="273">
        <f t="shared" si="462"/>
        <v>0</v>
      </c>
      <c r="M339" s="273">
        <f t="shared" si="462"/>
        <v>0</v>
      </c>
      <c r="N339" s="273">
        <f t="shared" si="462"/>
        <v>0</v>
      </c>
      <c r="O339" s="273">
        <f t="shared" si="462"/>
        <v>0</v>
      </c>
      <c r="P339" s="273">
        <f t="shared" si="463"/>
        <v>0</v>
      </c>
      <c r="Q339" s="273">
        <f t="shared" si="463"/>
        <v>0</v>
      </c>
      <c r="R339" s="273">
        <f t="shared" si="463"/>
        <v>0</v>
      </c>
      <c r="S339" s="273">
        <f t="shared" si="463"/>
        <v>0</v>
      </c>
      <c r="T339" s="273">
        <f t="shared" si="463"/>
        <v>0</v>
      </c>
      <c r="U339" s="273">
        <f t="shared" si="463"/>
        <v>0</v>
      </c>
      <c r="V339" s="273">
        <f t="shared" si="463"/>
        <v>0</v>
      </c>
      <c r="W339" s="273">
        <f t="shared" si="463"/>
        <v>0</v>
      </c>
      <c r="X339" s="273">
        <f t="shared" si="463"/>
        <v>0</v>
      </c>
      <c r="Y339" s="273">
        <f t="shared" si="463"/>
        <v>0</v>
      </c>
      <c r="Z339" s="273">
        <f t="shared" si="464"/>
        <v>0</v>
      </c>
      <c r="AA339" s="273">
        <f t="shared" si="464"/>
        <v>0</v>
      </c>
      <c r="AB339" s="273">
        <f t="shared" si="464"/>
        <v>0</v>
      </c>
      <c r="AC339" s="273">
        <f t="shared" si="464"/>
        <v>0</v>
      </c>
      <c r="AD339" s="273">
        <f t="shared" si="464"/>
        <v>0</v>
      </c>
      <c r="AE339" s="273">
        <f t="shared" si="464"/>
        <v>0</v>
      </c>
      <c r="AF339" s="273">
        <f t="shared" si="464"/>
        <v>0</v>
      </c>
    </row>
    <row r="340" spans="1:32" ht="15">
      <c r="B340" s="241"/>
      <c r="D340" s="165">
        <v>8150</v>
      </c>
      <c r="F340" s="273">
        <f t="shared" si="462"/>
        <v>0</v>
      </c>
      <c r="G340" s="273">
        <f t="shared" si="462"/>
        <v>0</v>
      </c>
      <c r="H340" s="273">
        <f t="shared" si="462"/>
        <v>0</v>
      </c>
      <c r="I340" s="273">
        <f t="shared" si="462"/>
        <v>0</v>
      </c>
      <c r="J340" s="273">
        <f t="shared" si="462"/>
        <v>0</v>
      </c>
      <c r="K340" s="273">
        <f t="shared" si="462"/>
        <v>0</v>
      </c>
      <c r="L340" s="273">
        <f t="shared" si="462"/>
        <v>0</v>
      </c>
      <c r="M340" s="273">
        <f t="shared" si="462"/>
        <v>0</v>
      </c>
      <c r="N340" s="273">
        <f t="shared" si="462"/>
        <v>0</v>
      </c>
      <c r="O340" s="273">
        <f t="shared" si="462"/>
        <v>0</v>
      </c>
      <c r="P340" s="273">
        <f t="shared" si="463"/>
        <v>0</v>
      </c>
      <c r="Q340" s="273">
        <f t="shared" si="463"/>
        <v>0</v>
      </c>
      <c r="R340" s="273">
        <f t="shared" si="463"/>
        <v>0</v>
      </c>
      <c r="S340" s="273">
        <f t="shared" si="463"/>
        <v>0</v>
      </c>
      <c r="T340" s="273">
        <f t="shared" si="463"/>
        <v>0</v>
      </c>
      <c r="U340" s="273">
        <f t="shared" si="463"/>
        <v>0</v>
      </c>
      <c r="V340" s="273">
        <f t="shared" si="463"/>
        <v>0</v>
      </c>
      <c r="W340" s="273">
        <f t="shared" si="463"/>
        <v>0</v>
      </c>
      <c r="X340" s="273">
        <f t="shared" si="463"/>
        <v>0</v>
      </c>
      <c r="Y340" s="273">
        <f t="shared" si="463"/>
        <v>0</v>
      </c>
      <c r="Z340" s="273">
        <f t="shared" si="464"/>
        <v>0</v>
      </c>
      <c r="AA340" s="273">
        <f t="shared" si="464"/>
        <v>0</v>
      </c>
      <c r="AB340" s="273">
        <f t="shared" si="464"/>
        <v>0</v>
      </c>
      <c r="AC340" s="273">
        <f t="shared" si="464"/>
        <v>0</v>
      </c>
      <c r="AD340" s="273">
        <f t="shared" si="464"/>
        <v>0</v>
      </c>
      <c r="AE340" s="273">
        <f t="shared" si="464"/>
        <v>0</v>
      </c>
      <c r="AF340" s="273">
        <f t="shared" si="464"/>
        <v>0</v>
      </c>
    </row>
    <row r="341" spans="1:32" ht="15">
      <c r="B341" s="241"/>
      <c r="D341" s="165">
        <v>8160</v>
      </c>
      <c r="F341" s="273">
        <f t="shared" si="462"/>
        <v>0</v>
      </c>
      <c r="G341" s="273">
        <f t="shared" si="462"/>
        <v>0</v>
      </c>
      <c r="H341" s="273">
        <f t="shared" si="462"/>
        <v>0</v>
      </c>
      <c r="I341" s="273">
        <f t="shared" si="462"/>
        <v>0</v>
      </c>
      <c r="J341" s="273">
        <f t="shared" si="462"/>
        <v>0</v>
      </c>
      <c r="K341" s="273">
        <f t="shared" si="462"/>
        <v>0</v>
      </c>
      <c r="L341" s="273">
        <f t="shared" si="462"/>
        <v>0</v>
      </c>
      <c r="M341" s="273">
        <f t="shared" si="462"/>
        <v>0</v>
      </c>
      <c r="N341" s="273">
        <f t="shared" si="462"/>
        <v>0</v>
      </c>
      <c r="O341" s="273">
        <f t="shared" si="462"/>
        <v>0</v>
      </c>
      <c r="P341" s="273">
        <f t="shared" si="463"/>
        <v>0</v>
      </c>
      <c r="Q341" s="273">
        <f t="shared" si="463"/>
        <v>0</v>
      </c>
      <c r="R341" s="273">
        <f t="shared" si="463"/>
        <v>0</v>
      </c>
      <c r="S341" s="273">
        <f t="shared" si="463"/>
        <v>0</v>
      </c>
      <c r="T341" s="273">
        <f t="shared" si="463"/>
        <v>0</v>
      </c>
      <c r="U341" s="273">
        <f t="shared" si="463"/>
        <v>0</v>
      </c>
      <c r="V341" s="273">
        <f t="shared" si="463"/>
        <v>0</v>
      </c>
      <c r="W341" s="273">
        <f t="shared" si="463"/>
        <v>0</v>
      </c>
      <c r="X341" s="273">
        <f t="shared" si="463"/>
        <v>0</v>
      </c>
      <c r="Y341" s="273">
        <f t="shared" si="463"/>
        <v>0</v>
      </c>
      <c r="Z341" s="273">
        <f t="shared" si="464"/>
        <v>0</v>
      </c>
      <c r="AA341" s="273">
        <f t="shared" si="464"/>
        <v>0</v>
      </c>
      <c r="AB341" s="273">
        <f t="shared" si="464"/>
        <v>0</v>
      </c>
      <c r="AC341" s="273">
        <f t="shared" si="464"/>
        <v>0</v>
      </c>
      <c r="AD341" s="273">
        <f t="shared" si="464"/>
        <v>0</v>
      </c>
      <c r="AE341" s="273">
        <f t="shared" si="464"/>
        <v>0</v>
      </c>
      <c r="AF341" s="273">
        <f t="shared" si="464"/>
        <v>0</v>
      </c>
    </row>
    <row r="342" spans="1:32" ht="15">
      <c r="B342" s="241"/>
      <c r="D342" s="165">
        <v>8170</v>
      </c>
      <c r="F342" s="273">
        <f t="shared" si="462"/>
        <v>42.91</v>
      </c>
      <c r="G342" s="273">
        <f t="shared" si="462"/>
        <v>41.39</v>
      </c>
      <c r="H342" s="273">
        <f t="shared" si="462"/>
        <v>39.950000000000003</v>
      </c>
      <c r="I342" s="273">
        <f t="shared" si="462"/>
        <v>44.34</v>
      </c>
      <c r="J342" s="273">
        <f t="shared" si="462"/>
        <v>90.28</v>
      </c>
      <c r="K342" s="273">
        <f t="shared" si="462"/>
        <v>0.46</v>
      </c>
      <c r="L342" s="273">
        <f t="shared" si="462"/>
        <v>72.859574105338893</v>
      </c>
      <c r="M342" s="273">
        <f t="shared" si="462"/>
        <v>71.826680658907193</v>
      </c>
      <c r="N342" s="273">
        <f t="shared" si="462"/>
        <v>70.184426980033876</v>
      </c>
      <c r="O342" s="273">
        <f t="shared" si="462"/>
        <v>70.121198732735763</v>
      </c>
      <c r="P342" s="273">
        <f t="shared" si="463"/>
        <v>69.992469222667054</v>
      </c>
      <c r="Q342" s="273">
        <f t="shared" si="463"/>
        <v>70.360777764966343</v>
      </c>
      <c r="R342" s="273">
        <f t="shared" si="463"/>
        <v>53.875893122251824</v>
      </c>
      <c r="S342" s="273">
        <f t="shared" si="463"/>
        <v>52.257041898454396</v>
      </c>
      <c r="T342" s="273">
        <f t="shared" si="463"/>
        <v>53.415991660701941</v>
      </c>
      <c r="U342" s="273">
        <f t="shared" si="463"/>
        <v>-2.9994199946126128</v>
      </c>
      <c r="V342" s="273">
        <f t="shared" si="463"/>
        <v>49.740269527267756</v>
      </c>
      <c r="W342" s="273">
        <f t="shared" si="463"/>
        <v>53.040223785936604</v>
      </c>
      <c r="X342" s="273">
        <f t="shared" si="463"/>
        <v>72.859574105338893</v>
      </c>
      <c r="Y342" s="273">
        <f t="shared" si="463"/>
        <v>71.826680658907193</v>
      </c>
      <c r="Z342" s="273">
        <f t="shared" si="464"/>
        <v>70.184426980033876</v>
      </c>
      <c r="AA342" s="273">
        <f t="shared" si="464"/>
        <v>70.121198732735763</v>
      </c>
      <c r="AB342" s="273">
        <f t="shared" si="464"/>
        <v>69.992469222667054</v>
      </c>
      <c r="AC342" s="273">
        <f t="shared" si="464"/>
        <v>70.360777764966343</v>
      </c>
      <c r="AD342" s="273">
        <f t="shared" si="464"/>
        <v>53.875893122251824</v>
      </c>
      <c r="AE342" s="273">
        <f t="shared" si="464"/>
        <v>52.257041898454396</v>
      </c>
      <c r="AF342" s="273">
        <f t="shared" si="464"/>
        <v>53.415991660701941</v>
      </c>
    </row>
    <row r="343" spans="1:32" ht="15">
      <c r="B343" s="241"/>
      <c r="D343" s="165">
        <v>8180</v>
      </c>
      <c r="F343" s="273">
        <f t="shared" si="462"/>
        <v>30.04000000000002</v>
      </c>
      <c r="G343" s="273">
        <f t="shared" si="462"/>
        <v>28.979999999999961</v>
      </c>
      <c r="H343" s="273">
        <f t="shared" si="462"/>
        <v>27.970000000000027</v>
      </c>
      <c r="I343" s="273">
        <f t="shared" si="462"/>
        <v>31.039999999999964</v>
      </c>
      <c r="J343" s="273">
        <f t="shared" si="462"/>
        <v>63.200000000000045</v>
      </c>
      <c r="K343" s="273">
        <f t="shared" si="462"/>
        <v>0.31999999999999984</v>
      </c>
      <c r="L343" s="273">
        <f t="shared" si="462"/>
        <v>51.007039983126845</v>
      </c>
      <c r="M343" s="273">
        <f t="shared" si="462"/>
        <v>50.283938894939297</v>
      </c>
      <c r="N343" s="273">
        <f t="shared" si="462"/>
        <v>49.134240998824509</v>
      </c>
      <c r="O343" s="273">
        <f t="shared" si="462"/>
        <v>49.089976593252572</v>
      </c>
      <c r="P343" s="273">
        <f t="shared" si="463"/>
        <v>48.999856504743832</v>
      </c>
      <c r="Q343" s="273">
        <f t="shared" si="463"/>
        <v>49.257699468745045</v>
      </c>
      <c r="R343" s="273">
        <f t="shared" si="463"/>
        <v>37.717072441849496</v>
      </c>
      <c r="S343" s="273">
        <f t="shared" si="463"/>
        <v>36.583757978885615</v>
      </c>
      <c r="T343" s="273">
        <f t="shared" si="463"/>
        <v>37.39510772375138</v>
      </c>
      <c r="U343" s="273">
        <f t="shared" si="463"/>
        <v>-2.0998137509039445</v>
      </c>
      <c r="V343" s="273">
        <f t="shared" si="463"/>
        <v>34.821832925907017</v>
      </c>
      <c r="W343" s="273">
        <f t="shared" si="463"/>
        <v>37.132042680510494</v>
      </c>
      <c r="X343" s="273">
        <f t="shared" si="463"/>
        <v>51.007039983126845</v>
      </c>
      <c r="Y343" s="273">
        <f t="shared" si="463"/>
        <v>50.283938894939297</v>
      </c>
      <c r="Z343" s="273">
        <f t="shared" si="464"/>
        <v>49.134240998824509</v>
      </c>
      <c r="AA343" s="273">
        <f t="shared" si="464"/>
        <v>49.089976593252572</v>
      </c>
      <c r="AB343" s="273">
        <f t="shared" si="464"/>
        <v>48.999856504743832</v>
      </c>
      <c r="AC343" s="273">
        <f t="shared" si="464"/>
        <v>49.257699468745045</v>
      </c>
      <c r="AD343" s="273">
        <f t="shared" si="464"/>
        <v>37.717072441849496</v>
      </c>
      <c r="AE343" s="273">
        <f t="shared" si="464"/>
        <v>36.583757978885615</v>
      </c>
      <c r="AF343" s="273">
        <f t="shared" si="464"/>
        <v>37.39510772375138</v>
      </c>
    </row>
    <row r="344" spans="1:32" ht="15">
      <c r="B344" s="241"/>
      <c r="D344" s="165">
        <v>8190</v>
      </c>
      <c r="F344" s="273">
        <f t="shared" si="462"/>
        <v>4.58</v>
      </c>
      <c r="G344" s="273">
        <f t="shared" si="462"/>
        <v>31.66</v>
      </c>
      <c r="H344" s="273">
        <f t="shared" si="462"/>
        <v>65.12</v>
      </c>
      <c r="I344" s="273">
        <f t="shared" si="462"/>
        <v>73.81</v>
      </c>
      <c r="J344" s="273">
        <f t="shared" si="462"/>
        <v>33.380000000000003</v>
      </c>
      <c r="K344" s="273">
        <f t="shared" si="462"/>
        <v>16.239999999999998</v>
      </c>
      <c r="L344" s="273">
        <f t="shared" si="462"/>
        <v>63.155453141322376</v>
      </c>
      <c r="M344" s="273">
        <f t="shared" si="462"/>
        <v>62.260130124998078</v>
      </c>
      <c r="N344" s="273">
        <f t="shared" si="462"/>
        <v>60.836607183287001</v>
      </c>
      <c r="O344" s="273">
        <f t="shared" si="462"/>
        <v>60.78180026657801</v>
      </c>
      <c r="P344" s="273">
        <f t="shared" si="463"/>
        <v>60.670216159192265</v>
      </c>
      <c r="Q344" s="273">
        <f t="shared" si="463"/>
        <v>60.989469917814326</v>
      </c>
      <c r="R344" s="273">
        <f t="shared" si="463"/>
        <v>46.70019671827783</v>
      </c>
      <c r="S344" s="273">
        <f t="shared" si="463"/>
        <v>45.296959273333457</v>
      </c>
      <c r="T344" s="273">
        <f t="shared" si="463"/>
        <v>46.301549243856059</v>
      </c>
      <c r="U344" s="273">
        <f t="shared" si="463"/>
        <v>-2.5999291273241405</v>
      </c>
      <c r="V344" s="273">
        <f t="shared" si="463"/>
        <v>43.115394235277527</v>
      </c>
      <c r="W344" s="273">
        <f t="shared" si="463"/>
        <v>45.975829656579229</v>
      </c>
      <c r="X344" s="273">
        <f t="shared" si="463"/>
        <v>63.155453141322376</v>
      </c>
      <c r="Y344" s="273">
        <f t="shared" si="463"/>
        <v>62.260130124998078</v>
      </c>
      <c r="Z344" s="273">
        <f t="shared" si="464"/>
        <v>60.836607183287001</v>
      </c>
      <c r="AA344" s="273">
        <f t="shared" si="464"/>
        <v>60.78180026657801</v>
      </c>
      <c r="AB344" s="273">
        <f t="shared" si="464"/>
        <v>60.670216159192265</v>
      </c>
      <c r="AC344" s="273">
        <f t="shared" si="464"/>
        <v>60.989469917814326</v>
      </c>
      <c r="AD344" s="273">
        <f t="shared" si="464"/>
        <v>46.70019671827783</v>
      </c>
      <c r="AE344" s="273">
        <f t="shared" si="464"/>
        <v>45.296959273333457</v>
      </c>
      <c r="AF344" s="273">
        <f t="shared" si="464"/>
        <v>46.301549243856059</v>
      </c>
    </row>
    <row r="345" spans="1:32" ht="15">
      <c r="B345" s="241"/>
      <c r="D345" s="165">
        <v>8200</v>
      </c>
      <c r="F345" s="273">
        <f t="shared" si="462"/>
        <v>0</v>
      </c>
      <c r="G345" s="273">
        <f t="shared" si="462"/>
        <v>0</v>
      </c>
      <c r="H345" s="273">
        <f t="shared" si="462"/>
        <v>0</v>
      </c>
      <c r="I345" s="273">
        <f t="shared" si="462"/>
        <v>0</v>
      </c>
      <c r="J345" s="273">
        <f t="shared" si="462"/>
        <v>0</v>
      </c>
      <c r="K345" s="273">
        <f t="shared" si="462"/>
        <v>0</v>
      </c>
      <c r="L345" s="273">
        <f t="shared" si="462"/>
        <v>0</v>
      </c>
      <c r="M345" s="273">
        <f t="shared" si="462"/>
        <v>0</v>
      </c>
      <c r="N345" s="273">
        <f t="shared" si="462"/>
        <v>0</v>
      </c>
      <c r="O345" s="273">
        <f t="shared" si="462"/>
        <v>0</v>
      </c>
      <c r="P345" s="273">
        <f t="shared" si="463"/>
        <v>0</v>
      </c>
      <c r="Q345" s="273">
        <f t="shared" si="463"/>
        <v>0</v>
      </c>
      <c r="R345" s="273">
        <f t="shared" si="463"/>
        <v>0</v>
      </c>
      <c r="S345" s="273">
        <f t="shared" si="463"/>
        <v>0</v>
      </c>
      <c r="T345" s="273">
        <f t="shared" si="463"/>
        <v>0</v>
      </c>
      <c r="U345" s="273">
        <f t="shared" si="463"/>
        <v>0</v>
      </c>
      <c r="V345" s="273">
        <f t="shared" si="463"/>
        <v>0</v>
      </c>
      <c r="W345" s="273">
        <f t="shared" si="463"/>
        <v>0</v>
      </c>
      <c r="X345" s="273">
        <f t="shared" si="463"/>
        <v>0</v>
      </c>
      <c r="Y345" s="273">
        <f t="shared" si="463"/>
        <v>0</v>
      </c>
      <c r="Z345" s="273">
        <f t="shared" si="464"/>
        <v>0</v>
      </c>
      <c r="AA345" s="273">
        <f t="shared" si="464"/>
        <v>0</v>
      </c>
      <c r="AB345" s="273">
        <f t="shared" si="464"/>
        <v>0</v>
      </c>
      <c r="AC345" s="273">
        <f t="shared" si="464"/>
        <v>0</v>
      </c>
      <c r="AD345" s="273">
        <f t="shared" si="464"/>
        <v>0</v>
      </c>
      <c r="AE345" s="273">
        <f t="shared" si="464"/>
        <v>0</v>
      </c>
      <c r="AF345" s="273">
        <f t="shared" si="464"/>
        <v>0</v>
      </c>
    </row>
    <row r="346" spans="1:32" ht="15">
      <c r="B346" s="241"/>
      <c r="D346" s="165">
        <v>8210</v>
      </c>
      <c r="F346" s="273">
        <f t="shared" si="462"/>
        <v>98.53</v>
      </c>
      <c r="G346" s="273">
        <f t="shared" si="462"/>
        <v>114.78</v>
      </c>
      <c r="H346" s="273">
        <f t="shared" si="462"/>
        <v>268.01</v>
      </c>
      <c r="I346" s="273">
        <f t="shared" si="462"/>
        <v>299.08</v>
      </c>
      <c r="J346" s="273">
        <f t="shared" si="462"/>
        <v>302.98</v>
      </c>
      <c r="K346" s="273">
        <f t="shared" si="462"/>
        <v>210.46</v>
      </c>
      <c r="L346" s="273">
        <f t="shared" si="462"/>
        <v>363.50839224328723</v>
      </c>
      <c r="M346" s="273">
        <f t="shared" si="462"/>
        <v>358.35511704669921</v>
      </c>
      <c r="N346" s="273">
        <f t="shared" si="462"/>
        <v>350.16164348068884</v>
      </c>
      <c r="O346" s="273">
        <f t="shared" si="462"/>
        <v>349.8461873611339</v>
      </c>
      <c r="P346" s="273">
        <f t="shared" si="463"/>
        <v>349.20393467418177</v>
      </c>
      <c r="Q346" s="273">
        <f t="shared" si="463"/>
        <v>351.04148653616653</v>
      </c>
      <c r="R346" s="273">
        <f t="shared" si="463"/>
        <v>268.79568718348941</v>
      </c>
      <c r="S346" s="273">
        <f t="shared" si="463"/>
        <v>260.71897231286874</v>
      </c>
      <c r="T346" s="273">
        <f t="shared" si="463"/>
        <v>266.50116319084799</v>
      </c>
      <c r="U346" s="273">
        <f t="shared" si="463"/>
        <v>-14.964599413217073</v>
      </c>
      <c r="V346" s="273">
        <f t="shared" si="463"/>
        <v>248.16238123302404</v>
      </c>
      <c r="W346" s="273">
        <f t="shared" si="463"/>
        <v>264.62639549298666</v>
      </c>
      <c r="X346" s="273">
        <f t="shared" si="463"/>
        <v>363.50839224328723</v>
      </c>
      <c r="Y346" s="273">
        <f t="shared" si="463"/>
        <v>358.35511704669921</v>
      </c>
      <c r="Z346" s="273">
        <f t="shared" si="464"/>
        <v>350.16164348068884</v>
      </c>
      <c r="AA346" s="273">
        <f t="shared" si="464"/>
        <v>349.8461873611339</v>
      </c>
      <c r="AB346" s="273">
        <f t="shared" si="464"/>
        <v>349.20393467418177</v>
      </c>
      <c r="AC346" s="273">
        <f t="shared" si="464"/>
        <v>351.04148653616653</v>
      </c>
      <c r="AD346" s="273">
        <f t="shared" si="464"/>
        <v>268.79568718348941</v>
      </c>
      <c r="AE346" s="273">
        <f t="shared" si="464"/>
        <v>260.71897231286874</v>
      </c>
      <c r="AF346" s="273">
        <f t="shared" si="464"/>
        <v>266.50116319084799</v>
      </c>
    </row>
    <row r="347" spans="1:32" ht="15">
      <c r="B347" s="241"/>
      <c r="D347" s="165">
        <v>8240</v>
      </c>
      <c r="F347" s="273">
        <f t="shared" si="462"/>
        <v>0</v>
      </c>
      <c r="G347" s="273">
        <f t="shared" si="462"/>
        <v>0</v>
      </c>
      <c r="H347" s="273">
        <f t="shared" si="462"/>
        <v>0</v>
      </c>
      <c r="I347" s="273">
        <f t="shared" si="462"/>
        <v>0</v>
      </c>
      <c r="J347" s="273">
        <f t="shared" si="462"/>
        <v>0</v>
      </c>
      <c r="K347" s="273">
        <f t="shared" si="462"/>
        <v>0</v>
      </c>
      <c r="L347" s="273">
        <f t="shared" si="462"/>
        <v>0</v>
      </c>
      <c r="M347" s="273">
        <f t="shared" si="462"/>
        <v>0</v>
      </c>
      <c r="N347" s="273">
        <f t="shared" si="462"/>
        <v>0</v>
      </c>
      <c r="O347" s="273">
        <f t="shared" si="462"/>
        <v>0</v>
      </c>
      <c r="P347" s="273">
        <f t="shared" si="463"/>
        <v>0</v>
      </c>
      <c r="Q347" s="273">
        <f t="shared" si="463"/>
        <v>0</v>
      </c>
      <c r="R347" s="273">
        <f t="shared" si="463"/>
        <v>0</v>
      </c>
      <c r="S347" s="273">
        <f t="shared" si="463"/>
        <v>0</v>
      </c>
      <c r="T347" s="273">
        <f t="shared" si="463"/>
        <v>0</v>
      </c>
      <c r="U347" s="273">
        <f t="shared" si="463"/>
        <v>0</v>
      </c>
      <c r="V347" s="273">
        <f t="shared" si="463"/>
        <v>0</v>
      </c>
      <c r="W347" s="273">
        <f t="shared" si="463"/>
        <v>0</v>
      </c>
      <c r="X347" s="273">
        <f t="shared" si="463"/>
        <v>0</v>
      </c>
      <c r="Y347" s="273">
        <f t="shared" si="463"/>
        <v>0</v>
      </c>
      <c r="Z347" s="273">
        <f t="shared" si="464"/>
        <v>0</v>
      </c>
      <c r="AA347" s="273">
        <f t="shared" si="464"/>
        <v>0</v>
      </c>
      <c r="AB347" s="273">
        <f t="shared" si="464"/>
        <v>0</v>
      </c>
      <c r="AC347" s="273">
        <f t="shared" si="464"/>
        <v>0</v>
      </c>
      <c r="AD347" s="273">
        <f t="shared" si="464"/>
        <v>0</v>
      </c>
      <c r="AE347" s="273">
        <f t="shared" si="464"/>
        <v>0</v>
      </c>
      <c r="AF347" s="273">
        <f t="shared" si="464"/>
        <v>0</v>
      </c>
    </row>
    <row r="348" spans="1:32" ht="15">
      <c r="B348" s="241"/>
      <c r="D348" s="165">
        <v>8250</v>
      </c>
      <c r="F348" s="273">
        <f t="shared" ref="F348:O357" si="465">SUMIF($C$10:$C$326,$D348,F$10:F$326)</f>
        <v>882.02</v>
      </c>
      <c r="G348" s="273">
        <f t="shared" si="465"/>
        <v>458.57</v>
      </c>
      <c r="H348" s="273">
        <f t="shared" si="465"/>
        <v>1101.8100000000002</v>
      </c>
      <c r="I348" s="273">
        <f t="shared" si="465"/>
        <v>2270.65</v>
      </c>
      <c r="J348" s="273">
        <f t="shared" si="465"/>
        <v>1407.2199999999998</v>
      </c>
      <c r="K348" s="273">
        <f t="shared" si="465"/>
        <v>933.5</v>
      </c>
      <c r="L348" s="273">
        <f t="shared" si="465"/>
        <v>1981.778729946463</v>
      </c>
      <c r="M348" s="273">
        <f t="shared" si="465"/>
        <v>1953.6840521011059</v>
      </c>
      <c r="N348" s="273">
        <f t="shared" si="465"/>
        <v>1909.0147900318264</v>
      </c>
      <c r="O348" s="273">
        <f t="shared" si="465"/>
        <v>1907.2949831682008</v>
      </c>
      <c r="P348" s="273">
        <f t="shared" ref="P348:Y357" si="466">SUMIF($C$10:$C$326,$D348,P$10:P$326)</f>
        <v>1903.7935434726883</v>
      </c>
      <c r="Q348" s="273">
        <f t="shared" si="466"/>
        <v>1913.811527301842</v>
      </c>
      <c r="R348" s="273">
        <f t="shared" si="466"/>
        <v>1465.4230464232687</v>
      </c>
      <c r="S348" s="273">
        <f t="shared" si="466"/>
        <v>1421.3903305906015</v>
      </c>
      <c r="T348" s="273">
        <f t="shared" si="466"/>
        <v>1452.9137373096423</v>
      </c>
      <c r="U348" s="273">
        <f t="shared" si="466"/>
        <v>-81.584154457249866</v>
      </c>
      <c r="V348" s="273">
        <f t="shared" si="466"/>
        <v>1352.9341803237401</v>
      </c>
      <c r="W348" s="273">
        <f t="shared" si="466"/>
        <v>1442.6928598099953</v>
      </c>
      <c r="X348" s="273">
        <f t="shared" si="466"/>
        <v>1981.778729946463</v>
      </c>
      <c r="Y348" s="273">
        <f t="shared" si="466"/>
        <v>1953.6840521011059</v>
      </c>
      <c r="Z348" s="273">
        <f t="shared" ref="Z348:AF357" si="467">SUMIF($C$10:$C$326,$D348,Z$10:Z$326)</f>
        <v>1909.0147900318264</v>
      </c>
      <c r="AA348" s="273">
        <f t="shared" si="467"/>
        <v>1907.2949831682008</v>
      </c>
      <c r="AB348" s="273">
        <f t="shared" si="467"/>
        <v>1903.7935434726883</v>
      </c>
      <c r="AC348" s="273">
        <f t="shared" si="467"/>
        <v>1913.811527301842</v>
      </c>
      <c r="AD348" s="273">
        <f t="shared" si="467"/>
        <v>1465.4230464232687</v>
      </c>
      <c r="AE348" s="273">
        <f t="shared" si="467"/>
        <v>1421.3903305906015</v>
      </c>
      <c r="AF348" s="273">
        <f t="shared" si="467"/>
        <v>1452.9137373096423</v>
      </c>
    </row>
    <row r="349" spans="1:32" ht="15">
      <c r="B349" s="241"/>
      <c r="D349" s="165">
        <v>8310</v>
      </c>
      <c r="F349" s="273">
        <f t="shared" si="465"/>
        <v>0</v>
      </c>
      <c r="G349" s="273">
        <f t="shared" si="465"/>
        <v>0</v>
      </c>
      <c r="H349" s="273">
        <f t="shared" si="465"/>
        <v>0</v>
      </c>
      <c r="I349" s="273">
        <f t="shared" si="465"/>
        <v>0</v>
      </c>
      <c r="J349" s="273">
        <f t="shared" si="465"/>
        <v>0</v>
      </c>
      <c r="K349" s="273">
        <f t="shared" si="465"/>
        <v>0</v>
      </c>
      <c r="L349" s="273">
        <f t="shared" si="465"/>
        <v>0</v>
      </c>
      <c r="M349" s="273">
        <f t="shared" si="465"/>
        <v>0</v>
      </c>
      <c r="N349" s="273">
        <f t="shared" si="465"/>
        <v>0</v>
      </c>
      <c r="O349" s="273">
        <f t="shared" si="465"/>
        <v>0</v>
      </c>
      <c r="P349" s="273">
        <f t="shared" si="466"/>
        <v>0</v>
      </c>
      <c r="Q349" s="273">
        <f t="shared" si="466"/>
        <v>0</v>
      </c>
      <c r="R349" s="273">
        <f t="shared" si="466"/>
        <v>0</v>
      </c>
      <c r="S349" s="273">
        <f t="shared" si="466"/>
        <v>0</v>
      </c>
      <c r="T349" s="273">
        <f t="shared" si="466"/>
        <v>0</v>
      </c>
      <c r="U349" s="273">
        <f t="shared" si="466"/>
        <v>0</v>
      </c>
      <c r="V349" s="273">
        <f t="shared" si="466"/>
        <v>0</v>
      </c>
      <c r="W349" s="273">
        <f t="shared" si="466"/>
        <v>0</v>
      </c>
      <c r="X349" s="273">
        <f t="shared" si="466"/>
        <v>0</v>
      </c>
      <c r="Y349" s="273">
        <f t="shared" si="466"/>
        <v>0</v>
      </c>
      <c r="Z349" s="273">
        <f t="shared" si="467"/>
        <v>0</v>
      </c>
      <c r="AA349" s="273">
        <f t="shared" si="467"/>
        <v>0</v>
      </c>
      <c r="AB349" s="273">
        <f t="shared" si="467"/>
        <v>0</v>
      </c>
      <c r="AC349" s="273">
        <f t="shared" si="467"/>
        <v>0</v>
      </c>
      <c r="AD349" s="273">
        <f t="shared" si="467"/>
        <v>0</v>
      </c>
      <c r="AE349" s="273">
        <f t="shared" si="467"/>
        <v>0</v>
      </c>
      <c r="AF349" s="273">
        <f t="shared" si="467"/>
        <v>0</v>
      </c>
    </row>
    <row r="350" spans="1:32" ht="15">
      <c r="B350" s="241"/>
      <c r="D350" s="165">
        <v>8320</v>
      </c>
      <c r="F350" s="273">
        <f t="shared" si="465"/>
        <v>0</v>
      </c>
      <c r="G350" s="273">
        <f t="shared" si="465"/>
        <v>0</v>
      </c>
      <c r="H350" s="273">
        <f t="shared" si="465"/>
        <v>0</v>
      </c>
      <c r="I350" s="273">
        <f t="shared" si="465"/>
        <v>0</v>
      </c>
      <c r="J350" s="273">
        <f t="shared" si="465"/>
        <v>0</v>
      </c>
      <c r="K350" s="273">
        <f t="shared" si="465"/>
        <v>0</v>
      </c>
      <c r="L350" s="273">
        <f t="shared" si="465"/>
        <v>0</v>
      </c>
      <c r="M350" s="273">
        <f t="shared" si="465"/>
        <v>0</v>
      </c>
      <c r="N350" s="273">
        <f t="shared" si="465"/>
        <v>0</v>
      </c>
      <c r="O350" s="273">
        <f t="shared" si="465"/>
        <v>0</v>
      </c>
      <c r="P350" s="273">
        <f t="shared" si="466"/>
        <v>0</v>
      </c>
      <c r="Q350" s="273">
        <f t="shared" si="466"/>
        <v>0</v>
      </c>
      <c r="R350" s="273">
        <f t="shared" si="466"/>
        <v>0</v>
      </c>
      <c r="S350" s="273">
        <f t="shared" si="466"/>
        <v>0</v>
      </c>
      <c r="T350" s="273">
        <f t="shared" si="466"/>
        <v>0</v>
      </c>
      <c r="U350" s="273">
        <f t="shared" si="466"/>
        <v>0</v>
      </c>
      <c r="V350" s="273">
        <f t="shared" si="466"/>
        <v>0</v>
      </c>
      <c r="W350" s="273">
        <f t="shared" si="466"/>
        <v>0</v>
      </c>
      <c r="X350" s="273">
        <f t="shared" si="466"/>
        <v>0</v>
      </c>
      <c r="Y350" s="273">
        <f t="shared" si="466"/>
        <v>0</v>
      </c>
      <c r="Z350" s="273">
        <f t="shared" si="467"/>
        <v>0</v>
      </c>
      <c r="AA350" s="273">
        <f t="shared" si="467"/>
        <v>0</v>
      </c>
      <c r="AB350" s="273">
        <f t="shared" si="467"/>
        <v>0</v>
      </c>
      <c r="AC350" s="273">
        <f t="shared" si="467"/>
        <v>0</v>
      </c>
      <c r="AD350" s="273">
        <f t="shared" si="467"/>
        <v>0</v>
      </c>
      <c r="AE350" s="273">
        <f t="shared" si="467"/>
        <v>0</v>
      </c>
      <c r="AF350" s="273">
        <f t="shared" si="467"/>
        <v>0</v>
      </c>
    </row>
    <row r="351" spans="1:32" ht="15">
      <c r="B351" s="241"/>
      <c r="D351" s="165">
        <v>8340</v>
      </c>
      <c r="F351" s="273">
        <f t="shared" si="465"/>
        <v>0</v>
      </c>
      <c r="G351" s="273">
        <f t="shared" si="465"/>
        <v>0</v>
      </c>
      <c r="H351" s="273">
        <f t="shared" si="465"/>
        <v>0</v>
      </c>
      <c r="I351" s="273">
        <f t="shared" si="465"/>
        <v>0</v>
      </c>
      <c r="J351" s="273">
        <f t="shared" si="465"/>
        <v>0</v>
      </c>
      <c r="K351" s="273">
        <f t="shared" si="465"/>
        <v>0</v>
      </c>
      <c r="L351" s="273">
        <f t="shared" si="465"/>
        <v>0</v>
      </c>
      <c r="M351" s="273">
        <f t="shared" si="465"/>
        <v>0</v>
      </c>
      <c r="N351" s="273">
        <f t="shared" si="465"/>
        <v>0</v>
      </c>
      <c r="O351" s="273">
        <f t="shared" si="465"/>
        <v>0</v>
      </c>
      <c r="P351" s="273">
        <f t="shared" si="466"/>
        <v>0</v>
      </c>
      <c r="Q351" s="273">
        <f t="shared" si="466"/>
        <v>0</v>
      </c>
      <c r="R351" s="273">
        <f t="shared" si="466"/>
        <v>0</v>
      </c>
      <c r="S351" s="273">
        <f t="shared" si="466"/>
        <v>0</v>
      </c>
      <c r="T351" s="273">
        <f t="shared" si="466"/>
        <v>0</v>
      </c>
      <c r="U351" s="273">
        <f t="shared" si="466"/>
        <v>0</v>
      </c>
      <c r="V351" s="273">
        <f t="shared" si="466"/>
        <v>0</v>
      </c>
      <c r="W351" s="273">
        <f t="shared" si="466"/>
        <v>0</v>
      </c>
      <c r="X351" s="273">
        <f t="shared" si="466"/>
        <v>0</v>
      </c>
      <c r="Y351" s="273">
        <f t="shared" si="466"/>
        <v>0</v>
      </c>
      <c r="Z351" s="273">
        <f t="shared" si="467"/>
        <v>0</v>
      </c>
      <c r="AA351" s="273">
        <f t="shared" si="467"/>
        <v>0</v>
      </c>
      <c r="AB351" s="273">
        <f t="shared" si="467"/>
        <v>0</v>
      </c>
      <c r="AC351" s="273">
        <f t="shared" si="467"/>
        <v>0</v>
      </c>
      <c r="AD351" s="273">
        <f t="shared" si="467"/>
        <v>0</v>
      </c>
      <c r="AE351" s="273">
        <f t="shared" si="467"/>
        <v>0</v>
      </c>
      <c r="AF351" s="273">
        <f t="shared" si="467"/>
        <v>0</v>
      </c>
    </row>
    <row r="352" spans="1:32" ht="15">
      <c r="B352" s="241"/>
      <c r="D352" s="165">
        <v>8350</v>
      </c>
      <c r="F352" s="273">
        <f t="shared" si="465"/>
        <v>0</v>
      </c>
      <c r="G352" s="273">
        <f t="shared" si="465"/>
        <v>0</v>
      </c>
      <c r="H352" s="273">
        <f t="shared" si="465"/>
        <v>0</v>
      </c>
      <c r="I352" s="273">
        <f t="shared" si="465"/>
        <v>0</v>
      </c>
      <c r="J352" s="273">
        <f t="shared" si="465"/>
        <v>0</v>
      </c>
      <c r="K352" s="273">
        <f t="shared" si="465"/>
        <v>0</v>
      </c>
      <c r="L352" s="273">
        <f t="shared" si="465"/>
        <v>0</v>
      </c>
      <c r="M352" s="273">
        <f t="shared" si="465"/>
        <v>0</v>
      </c>
      <c r="N352" s="273">
        <f t="shared" si="465"/>
        <v>0</v>
      </c>
      <c r="O352" s="273">
        <f t="shared" si="465"/>
        <v>0</v>
      </c>
      <c r="P352" s="273">
        <f t="shared" si="466"/>
        <v>0</v>
      </c>
      <c r="Q352" s="273">
        <f t="shared" si="466"/>
        <v>0</v>
      </c>
      <c r="R352" s="273">
        <f t="shared" si="466"/>
        <v>0</v>
      </c>
      <c r="S352" s="273">
        <f t="shared" si="466"/>
        <v>0</v>
      </c>
      <c r="T352" s="273">
        <f t="shared" si="466"/>
        <v>0</v>
      </c>
      <c r="U352" s="273">
        <f t="shared" si="466"/>
        <v>0</v>
      </c>
      <c r="V352" s="273">
        <f t="shared" si="466"/>
        <v>0</v>
      </c>
      <c r="W352" s="273">
        <f t="shared" si="466"/>
        <v>0</v>
      </c>
      <c r="X352" s="273">
        <f t="shared" si="466"/>
        <v>0</v>
      </c>
      <c r="Y352" s="273">
        <f t="shared" si="466"/>
        <v>0</v>
      </c>
      <c r="Z352" s="273">
        <f t="shared" si="467"/>
        <v>0</v>
      </c>
      <c r="AA352" s="273">
        <f t="shared" si="467"/>
        <v>0</v>
      </c>
      <c r="AB352" s="273">
        <f t="shared" si="467"/>
        <v>0</v>
      </c>
      <c r="AC352" s="273">
        <f t="shared" si="467"/>
        <v>0</v>
      </c>
      <c r="AD352" s="273">
        <f t="shared" si="467"/>
        <v>0</v>
      </c>
      <c r="AE352" s="273">
        <f t="shared" si="467"/>
        <v>0</v>
      </c>
      <c r="AF352" s="273">
        <f t="shared" si="467"/>
        <v>0</v>
      </c>
    </row>
    <row r="353" spans="2:32" ht="15">
      <c r="B353" s="241"/>
      <c r="D353" s="165">
        <v>8360</v>
      </c>
      <c r="F353" s="273">
        <f t="shared" si="465"/>
        <v>0</v>
      </c>
      <c r="G353" s="273">
        <f t="shared" si="465"/>
        <v>0</v>
      </c>
      <c r="H353" s="273">
        <f t="shared" si="465"/>
        <v>0</v>
      </c>
      <c r="I353" s="273">
        <f t="shared" si="465"/>
        <v>0</v>
      </c>
      <c r="J353" s="273">
        <f t="shared" si="465"/>
        <v>0</v>
      </c>
      <c r="K353" s="273">
        <f t="shared" si="465"/>
        <v>0</v>
      </c>
      <c r="L353" s="273">
        <f t="shared" si="465"/>
        <v>0</v>
      </c>
      <c r="M353" s="273">
        <f t="shared" si="465"/>
        <v>0</v>
      </c>
      <c r="N353" s="273">
        <f t="shared" si="465"/>
        <v>0</v>
      </c>
      <c r="O353" s="273">
        <f t="shared" si="465"/>
        <v>0</v>
      </c>
      <c r="P353" s="273">
        <f t="shared" si="466"/>
        <v>0</v>
      </c>
      <c r="Q353" s="273">
        <f t="shared" si="466"/>
        <v>0</v>
      </c>
      <c r="R353" s="273">
        <f t="shared" si="466"/>
        <v>0</v>
      </c>
      <c r="S353" s="273">
        <f t="shared" si="466"/>
        <v>0</v>
      </c>
      <c r="T353" s="273">
        <f t="shared" si="466"/>
        <v>0</v>
      </c>
      <c r="U353" s="273">
        <f t="shared" si="466"/>
        <v>0</v>
      </c>
      <c r="V353" s="273">
        <f t="shared" si="466"/>
        <v>0</v>
      </c>
      <c r="W353" s="273">
        <f t="shared" si="466"/>
        <v>0</v>
      </c>
      <c r="X353" s="273">
        <f t="shared" si="466"/>
        <v>0</v>
      </c>
      <c r="Y353" s="273">
        <f t="shared" si="466"/>
        <v>0</v>
      </c>
      <c r="Z353" s="273">
        <f t="shared" si="467"/>
        <v>0</v>
      </c>
      <c r="AA353" s="273">
        <f t="shared" si="467"/>
        <v>0</v>
      </c>
      <c r="AB353" s="273">
        <f t="shared" si="467"/>
        <v>0</v>
      </c>
      <c r="AC353" s="273">
        <f t="shared" si="467"/>
        <v>0</v>
      </c>
      <c r="AD353" s="273">
        <f t="shared" si="467"/>
        <v>0</v>
      </c>
      <c r="AE353" s="273">
        <f t="shared" si="467"/>
        <v>0</v>
      </c>
      <c r="AF353" s="273">
        <f t="shared" si="467"/>
        <v>0</v>
      </c>
    </row>
    <row r="354" spans="2:32" ht="15">
      <c r="B354" s="241"/>
      <c r="D354" s="194">
        <v>8370</v>
      </c>
      <c r="F354" s="273">
        <f t="shared" si="465"/>
        <v>0</v>
      </c>
      <c r="G354" s="273">
        <f t="shared" si="465"/>
        <v>0</v>
      </c>
      <c r="H354" s="273">
        <f t="shared" si="465"/>
        <v>0</v>
      </c>
      <c r="I354" s="273">
        <f t="shared" si="465"/>
        <v>0</v>
      </c>
      <c r="J354" s="273">
        <f t="shared" si="465"/>
        <v>0</v>
      </c>
      <c r="K354" s="273">
        <f t="shared" si="465"/>
        <v>0</v>
      </c>
      <c r="L354" s="273">
        <f t="shared" si="465"/>
        <v>0</v>
      </c>
      <c r="M354" s="273">
        <f t="shared" si="465"/>
        <v>0</v>
      </c>
      <c r="N354" s="273">
        <f t="shared" si="465"/>
        <v>0</v>
      </c>
      <c r="O354" s="273">
        <f t="shared" si="465"/>
        <v>0</v>
      </c>
      <c r="P354" s="273">
        <f t="shared" si="466"/>
        <v>0</v>
      </c>
      <c r="Q354" s="273">
        <f t="shared" si="466"/>
        <v>0</v>
      </c>
      <c r="R354" s="273">
        <f t="shared" si="466"/>
        <v>0</v>
      </c>
      <c r="S354" s="273">
        <f t="shared" si="466"/>
        <v>0</v>
      </c>
      <c r="T354" s="273">
        <f t="shared" si="466"/>
        <v>0</v>
      </c>
      <c r="U354" s="273">
        <f t="shared" si="466"/>
        <v>0</v>
      </c>
      <c r="V354" s="273">
        <f t="shared" si="466"/>
        <v>0</v>
      </c>
      <c r="W354" s="273">
        <f t="shared" si="466"/>
        <v>0</v>
      </c>
      <c r="X354" s="273">
        <f t="shared" si="466"/>
        <v>0</v>
      </c>
      <c r="Y354" s="273">
        <f t="shared" si="466"/>
        <v>0</v>
      </c>
      <c r="Z354" s="273">
        <f t="shared" si="467"/>
        <v>0</v>
      </c>
      <c r="AA354" s="273">
        <f t="shared" si="467"/>
        <v>0</v>
      </c>
      <c r="AB354" s="273">
        <f t="shared" si="467"/>
        <v>0</v>
      </c>
      <c r="AC354" s="273">
        <f t="shared" si="467"/>
        <v>0</v>
      </c>
      <c r="AD354" s="273">
        <f t="shared" si="467"/>
        <v>0</v>
      </c>
      <c r="AE354" s="273">
        <f t="shared" si="467"/>
        <v>0</v>
      </c>
      <c r="AF354" s="273">
        <f t="shared" si="467"/>
        <v>0</v>
      </c>
    </row>
    <row r="355" spans="2:32" ht="15">
      <c r="B355" s="241"/>
      <c r="D355" s="165">
        <v>8400</v>
      </c>
      <c r="F355" s="273">
        <f t="shared" si="465"/>
        <v>0</v>
      </c>
      <c r="G355" s="273">
        <f t="shared" si="465"/>
        <v>0</v>
      </c>
      <c r="H355" s="273">
        <f t="shared" si="465"/>
        <v>0</v>
      </c>
      <c r="I355" s="273">
        <f t="shared" si="465"/>
        <v>0</v>
      </c>
      <c r="J355" s="273">
        <f t="shared" si="465"/>
        <v>0</v>
      </c>
      <c r="K355" s="273">
        <f t="shared" si="465"/>
        <v>0</v>
      </c>
      <c r="L355" s="273">
        <f t="shared" si="465"/>
        <v>0</v>
      </c>
      <c r="M355" s="273">
        <f t="shared" si="465"/>
        <v>0</v>
      </c>
      <c r="N355" s="273">
        <f t="shared" si="465"/>
        <v>0</v>
      </c>
      <c r="O355" s="273">
        <f t="shared" si="465"/>
        <v>0</v>
      </c>
      <c r="P355" s="273">
        <f t="shared" si="466"/>
        <v>0</v>
      </c>
      <c r="Q355" s="273">
        <f t="shared" si="466"/>
        <v>0</v>
      </c>
      <c r="R355" s="273">
        <f t="shared" si="466"/>
        <v>0</v>
      </c>
      <c r="S355" s="273">
        <f t="shared" si="466"/>
        <v>0</v>
      </c>
      <c r="T355" s="273">
        <f t="shared" si="466"/>
        <v>0</v>
      </c>
      <c r="U355" s="273">
        <f t="shared" si="466"/>
        <v>0</v>
      </c>
      <c r="V355" s="273">
        <f t="shared" si="466"/>
        <v>0</v>
      </c>
      <c r="W355" s="273">
        <f t="shared" si="466"/>
        <v>0</v>
      </c>
      <c r="X355" s="273">
        <f t="shared" si="466"/>
        <v>0</v>
      </c>
      <c r="Y355" s="273">
        <f t="shared" si="466"/>
        <v>0</v>
      </c>
      <c r="Z355" s="273">
        <f t="shared" si="467"/>
        <v>0</v>
      </c>
      <c r="AA355" s="273">
        <f t="shared" si="467"/>
        <v>0</v>
      </c>
      <c r="AB355" s="273">
        <f t="shared" si="467"/>
        <v>0</v>
      </c>
      <c r="AC355" s="273">
        <f t="shared" si="467"/>
        <v>0</v>
      </c>
      <c r="AD355" s="273">
        <f t="shared" si="467"/>
        <v>0</v>
      </c>
      <c r="AE355" s="273">
        <f t="shared" si="467"/>
        <v>0</v>
      </c>
      <c r="AF355" s="273">
        <f t="shared" si="467"/>
        <v>0</v>
      </c>
    </row>
    <row r="356" spans="2:32" ht="15">
      <c r="B356" s="241"/>
      <c r="D356" s="165">
        <v>8410</v>
      </c>
      <c r="F356" s="273">
        <f t="shared" si="465"/>
        <v>0</v>
      </c>
      <c r="G356" s="273">
        <f t="shared" si="465"/>
        <v>0</v>
      </c>
      <c r="H356" s="273">
        <f t="shared" si="465"/>
        <v>0</v>
      </c>
      <c r="I356" s="273">
        <f t="shared" si="465"/>
        <v>0</v>
      </c>
      <c r="J356" s="273">
        <f t="shared" si="465"/>
        <v>0</v>
      </c>
      <c r="K356" s="273">
        <f t="shared" si="465"/>
        <v>0</v>
      </c>
      <c r="L356" s="273">
        <f t="shared" si="465"/>
        <v>0</v>
      </c>
      <c r="M356" s="273">
        <f t="shared" si="465"/>
        <v>0</v>
      </c>
      <c r="N356" s="273">
        <f t="shared" si="465"/>
        <v>0</v>
      </c>
      <c r="O356" s="273">
        <f t="shared" si="465"/>
        <v>0</v>
      </c>
      <c r="P356" s="273">
        <f t="shared" si="466"/>
        <v>0</v>
      </c>
      <c r="Q356" s="273">
        <f t="shared" si="466"/>
        <v>0</v>
      </c>
      <c r="R356" s="273">
        <f t="shared" si="466"/>
        <v>0</v>
      </c>
      <c r="S356" s="273">
        <f t="shared" si="466"/>
        <v>0</v>
      </c>
      <c r="T356" s="273">
        <f t="shared" si="466"/>
        <v>0</v>
      </c>
      <c r="U356" s="273">
        <f t="shared" si="466"/>
        <v>0</v>
      </c>
      <c r="V356" s="273">
        <f t="shared" si="466"/>
        <v>0</v>
      </c>
      <c r="W356" s="273">
        <f t="shared" si="466"/>
        <v>0</v>
      </c>
      <c r="X356" s="273">
        <f t="shared" si="466"/>
        <v>0</v>
      </c>
      <c r="Y356" s="273">
        <f t="shared" si="466"/>
        <v>0</v>
      </c>
      <c r="Z356" s="273">
        <f t="shared" si="467"/>
        <v>0</v>
      </c>
      <c r="AA356" s="273">
        <f t="shared" si="467"/>
        <v>0</v>
      </c>
      <c r="AB356" s="273">
        <f t="shared" si="467"/>
        <v>0</v>
      </c>
      <c r="AC356" s="273">
        <f t="shared" si="467"/>
        <v>0</v>
      </c>
      <c r="AD356" s="273">
        <f t="shared" si="467"/>
        <v>0</v>
      </c>
      <c r="AE356" s="273">
        <f t="shared" si="467"/>
        <v>0</v>
      </c>
      <c r="AF356" s="273">
        <f t="shared" si="467"/>
        <v>0</v>
      </c>
    </row>
    <row r="357" spans="2:32" ht="15">
      <c r="B357" s="241"/>
      <c r="D357" s="165">
        <v>8470</v>
      </c>
      <c r="F357" s="273">
        <f t="shared" si="465"/>
        <v>0</v>
      </c>
      <c r="G357" s="273">
        <f t="shared" si="465"/>
        <v>0</v>
      </c>
      <c r="H357" s="273">
        <f t="shared" si="465"/>
        <v>0</v>
      </c>
      <c r="I357" s="273">
        <f t="shared" si="465"/>
        <v>0</v>
      </c>
      <c r="J357" s="273">
        <f t="shared" si="465"/>
        <v>0</v>
      </c>
      <c r="K357" s="273">
        <f t="shared" si="465"/>
        <v>0</v>
      </c>
      <c r="L357" s="273">
        <f t="shared" si="465"/>
        <v>0</v>
      </c>
      <c r="M357" s="273">
        <f t="shared" si="465"/>
        <v>0</v>
      </c>
      <c r="N357" s="273">
        <f t="shared" si="465"/>
        <v>0</v>
      </c>
      <c r="O357" s="273">
        <f t="shared" si="465"/>
        <v>0</v>
      </c>
      <c r="P357" s="273">
        <f t="shared" si="466"/>
        <v>0</v>
      </c>
      <c r="Q357" s="273">
        <f t="shared" si="466"/>
        <v>0</v>
      </c>
      <c r="R357" s="273">
        <f t="shared" si="466"/>
        <v>0</v>
      </c>
      <c r="S357" s="273">
        <f t="shared" si="466"/>
        <v>0</v>
      </c>
      <c r="T357" s="273">
        <f t="shared" si="466"/>
        <v>0</v>
      </c>
      <c r="U357" s="273">
        <f t="shared" si="466"/>
        <v>0</v>
      </c>
      <c r="V357" s="273">
        <f t="shared" si="466"/>
        <v>0</v>
      </c>
      <c r="W357" s="273">
        <f t="shared" si="466"/>
        <v>0</v>
      </c>
      <c r="X357" s="273">
        <f t="shared" si="466"/>
        <v>0</v>
      </c>
      <c r="Y357" s="273">
        <f t="shared" si="466"/>
        <v>0</v>
      </c>
      <c r="Z357" s="273">
        <f t="shared" si="467"/>
        <v>0</v>
      </c>
      <c r="AA357" s="273">
        <f t="shared" si="467"/>
        <v>0</v>
      </c>
      <c r="AB357" s="273">
        <f t="shared" si="467"/>
        <v>0</v>
      </c>
      <c r="AC357" s="273">
        <f t="shared" si="467"/>
        <v>0</v>
      </c>
      <c r="AD357" s="273">
        <f t="shared" si="467"/>
        <v>0</v>
      </c>
      <c r="AE357" s="273">
        <f t="shared" si="467"/>
        <v>0</v>
      </c>
      <c r="AF357" s="273">
        <f t="shared" si="467"/>
        <v>0</v>
      </c>
    </row>
    <row r="358" spans="2:32" ht="15">
      <c r="B358" s="241"/>
      <c r="D358" s="165">
        <v>8500</v>
      </c>
      <c r="F358" s="273">
        <f t="shared" ref="F358:O367" si="468">SUMIF($C$10:$C$326,$D358,F$10:F$326)</f>
        <v>0</v>
      </c>
      <c r="G358" s="273">
        <f t="shared" si="468"/>
        <v>24916.09</v>
      </c>
      <c r="H358" s="273">
        <f t="shared" si="468"/>
        <v>1796.84</v>
      </c>
      <c r="I358" s="273">
        <f t="shared" si="468"/>
        <v>1555.5</v>
      </c>
      <c r="J358" s="273">
        <f t="shared" si="468"/>
        <v>867.9</v>
      </c>
      <c r="K358" s="273">
        <f t="shared" si="468"/>
        <v>71.599999999999994</v>
      </c>
      <c r="L358" s="273">
        <f t="shared" si="468"/>
        <v>9661.1592707280524</v>
      </c>
      <c r="M358" s="273">
        <f t="shared" si="468"/>
        <v>9675.2435950747567</v>
      </c>
      <c r="N358" s="273">
        <f t="shared" si="468"/>
        <v>8763.7329262834428</v>
      </c>
      <c r="O358" s="273">
        <f t="shared" si="468"/>
        <v>9238.8839485337739</v>
      </c>
      <c r="P358" s="273">
        <f t="shared" ref="P358:Y367" si="469">SUMIF($C$10:$C$326,$D358,P$10:P$326)</f>
        <v>8650.715595867794</v>
      </c>
      <c r="Q358" s="273">
        <f t="shared" si="469"/>
        <v>11644.979037982863</v>
      </c>
      <c r="R358" s="273">
        <f t="shared" si="469"/>
        <v>4458.0795713997013</v>
      </c>
      <c r="S358" s="273">
        <f t="shared" si="469"/>
        <v>5070.7081987428328</v>
      </c>
      <c r="T358" s="273">
        <f t="shared" si="469"/>
        <v>5121.6427417511704</v>
      </c>
      <c r="U358" s="273">
        <f t="shared" si="469"/>
        <v>4671.5487365951985</v>
      </c>
      <c r="V358" s="273">
        <f t="shared" si="469"/>
        <v>5194.3492363827645</v>
      </c>
      <c r="W358" s="273">
        <f t="shared" si="469"/>
        <v>4691.6015151283354</v>
      </c>
      <c r="X358" s="273">
        <f t="shared" si="469"/>
        <v>9661.1592707280524</v>
      </c>
      <c r="Y358" s="273">
        <f t="shared" si="469"/>
        <v>9675.2435950747567</v>
      </c>
      <c r="Z358" s="273">
        <f t="shared" ref="Z358:AF367" si="470">SUMIF($C$10:$C$326,$D358,Z$10:Z$326)</f>
        <v>8763.7329262834428</v>
      </c>
      <c r="AA358" s="273">
        <f t="shared" si="470"/>
        <v>9238.8839485337739</v>
      </c>
      <c r="AB358" s="273">
        <f t="shared" si="470"/>
        <v>8650.715595867794</v>
      </c>
      <c r="AC358" s="273">
        <f t="shared" si="470"/>
        <v>11644.979037982863</v>
      </c>
      <c r="AD358" s="273">
        <f t="shared" si="470"/>
        <v>4458.0795713997013</v>
      </c>
      <c r="AE358" s="273">
        <f t="shared" si="470"/>
        <v>5070.7081987428328</v>
      </c>
      <c r="AF358" s="273">
        <f t="shared" si="470"/>
        <v>5121.6427417511704</v>
      </c>
    </row>
    <row r="359" spans="2:32" ht="15">
      <c r="B359" s="241"/>
      <c r="D359" s="194">
        <v>8520</v>
      </c>
      <c r="F359" s="273">
        <f t="shared" si="468"/>
        <v>0</v>
      </c>
      <c r="G359" s="273">
        <f t="shared" si="468"/>
        <v>0</v>
      </c>
      <c r="H359" s="273">
        <f t="shared" si="468"/>
        <v>0</v>
      </c>
      <c r="I359" s="273">
        <f t="shared" si="468"/>
        <v>0</v>
      </c>
      <c r="J359" s="273">
        <f t="shared" si="468"/>
        <v>0</v>
      </c>
      <c r="K359" s="273">
        <f t="shared" si="468"/>
        <v>0</v>
      </c>
      <c r="L359" s="273">
        <f t="shared" si="468"/>
        <v>0</v>
      </c>
      <c r="M359" s="273">
        <f t="shared" si="468"/>
        <v>0</v>
      </c>
      <c r="N359" s="273">
        <f t="shared" si="468"/>
        <v>0</v>
      </c>
      <c r="O359" s="273">
        <f t="shared" si="468"/>
        <v>0</v>
      </c>
      <c r="P359" s="273">
        <f t="shared" si="469"/>
        <v>0</v>
      </c>
      <c r="Q359" s="273">
        <f t="shared" si="469"/>
        <v>0</v>
      </c>
      <c r="R359" s="273">
        <f t="shared" si="469"/>
        <v>0</v>
      </c>
      <c r="S359" s="273">
        <f t="shared" si="469"/>
        <v>0</v>
      </c>
      <c r="T359" s="273">
        <f t="shared" si="469"/>
        <v>0</v>
      </c>
      <c r="U359" s="273">
        <f t="shared" si="469"/>
        <v>0</v>
      </c>
      <c r="V359" s="273">
        <f t="shared" si="469"/>
        <v>0</v>
      </c>
      <c r="W359" s="273">
        <f t="shared" si="469"/>
        <v>0</v>
      </c>
      <c r="X359" s="273">
        <f t="shared" si="469"/>
        <v>0</v>
      </c>
      <c r="Y359" s="273">
        <f t="shared" si="469"/>
        <v>0</v>
      </c>
      <c r="Z359" s="273">
        <f t="shared" si="470"/>
        <v>0</v>
      </c>
      <c r="AA359" s="273">
        <f t="shared" si="470"/>
        <v>0</v>
      </c>
      <c r="AB359" s="273">
        <f t="shared" si="470"/>
        <v>0</v>
      </c>
      <c r="AC359" s="273">
        <f t="shared" si="470"/>
        <v>0</v>
      </c>
      <c r="AD359" s="273">
        <f t="shared" si="470"/>
        <v>0</v>
      </c>
      <c r="AE359" s="273">
        <f t="shared" si="470"/>
        <v>0</v>
      </c>
      <c r="AF359" s="273">
        <f t="shared" si="470"/>
        <v>0</v>
      </c>
    </row>
    <row r="360" spans="2:32" ht="15">
      <c r="B360" s="241"/>
      <c r="D360" s="165">
        <v>8560</v>
      </c>
      <c r="F360" s="273">
        <f t="shared" si="468"/>
        <v>38.620000000000005</v>
      </c>
      <c r="G360" s="273">
        <f t="shared" si="468"/>
        <v>37.259999999999991</v>
      </c>
      <c r="H360" s="273">
        <f t="shared" si="468"/>
        <v>35.95999999999998</v>
      </c>
      <c r="I360" s="273">
        <f t="shared" si="468"/>
        <v>39.910000000000025</v>
      </c>
      <c r="J360" s="273">
        <f t="shared" si="468"/>
        <v>81.259999999999991</v>
      </c>
      <c r="K360" s="273">
        <f t="shared" si="468"/>
        <v>0.41999999999999993</v>
      </c>
      <c r="L360" s="273">
        <f t="shared" si="468"/>
        <v>65.582888147955146</v>
      </c>
      <c r="M360" s="273">
        <f t="shared" si="468"/>
        <v>64.65315260944999</v>
      </c>
      <c r="N360" s="273">
        <f t="shared" si="468"/>
        <v>63.174915320052719</v>
      </c>
      <c r="O360" s="273">
        <f t="shared" si="468"/>
        <v>63.118001851627128</v>
      </c>
      <c r="P360" s="273">
        <f t="shared" si="469"/>
        <v>63.002128911607429</v>
      </c>
      <c r="Q360" s="273">
        <f t="shared" si="469"/>
        <v>63.33365346730443</v>
      </c>
      <c r="R360" s="273">
        <f t="shared" si="469"/>
        <v>48.495159570922056</v>
      </c>
      <c r="S360" s="273">
        <f t="shared" si="469"/>
        <v>47.037987469078701</v>
      </c>
      <c r="T360" s="273">
        <f t="shared" si="469"/>
        <v>48.081189732609516</v>
      </c>
      <c r="U360" s="273">
        <f t="shared" si="469"/>
        <v>-2.699859674323914</v>
      </c>
      <c r="V360" s="273">
        <f t="shared" si="469"/>
        <v>44.772572073227536</v>
      </c>
      <c r="W360" s="273">
        <f t="shared" si="469"/>
        <v>47.742950828485561</v>
      </c>
      <c r="X360" s="273">
        <f t="shared" si="469"/>
        <v>65.582888147955146</v>
      </c>
      <c r="Y360" s="273">
        <f t="shared" si="469"/>
        <v>64.65315260944999</v>
      </c>
      <c r="Z360" s="273">
        <f t="shared" si="470"/>
        <v>63.174915320052719</v>
      </c>
      <c r="AA360" s="273">
        <f t="shared" si="470"/>
        <v>63.118001851627128</v>
      </c>
      <c r="AB360" s="273">
        <f t="shared" si="470"/>
        <v>63.002128911607429</v>
      </c>
      <c r="AC360" s="273">
        <f t="shared" si="470"/>
        <v>63.33365346730443</v>
      </c>
      <c r="AD360" s="273">
        <f t="shared" si="470"/>
        <v>48.495159570922056</v>
      </c>
      <c r="AE360" s="273">
        <f t="shared" si="470"/>
        <v>47.037987469078701</v>
      </c>
      <c r="AF360" s="273">
        <f t="shared" si="470"/>
        <v>48.081189732609516</v>
      </c>
    </row>
    <row r="361" spans="2:32" ht="15">
      <c r="B361" s="241"/>
      <c r="D361" s="165">
        <v>8570</v>
      </c>
      <c r="F361" s="273">
        <f t="shared" si="468"/>
        <v>64.349999999999994</v>
      </c>
      <c r="G361" s="273">
        <f t="shared" si="468"/>
        <v>168.13</v>
      </c>
      <c r="H361" s="273">
        <f t="shared" si="468"/>
        <v>49.629999999999995</v>
      </c>
      <c r="I361" s="273">
        <f t="shared" si="468"/>
        <v>88.69</v>
      </c>
      <c r="J361" s="273">
        <f t="shared" si="468"/>
        <v>180.58</v>
      </c>
      <c r="K361" s="273">
        <f t="shared" si="468"/>
        <v>0.93</v>
      </c>
      <c r="L361" s="273">
        <f t="shared" si="468"/>
        <v>149.41340367620606</v>
      </c>
      <c r="M361" s="273">
        <f t="shared" si="468"/>
        <v>147.18130475624466</v>
      </c>
      <c r="N361" s="273">
        <f t="shared" si="468"/>
        <v>144.06238733290036</v>
      </c>
      <c r="O361" s="273">
        <f t="shared" si="468"/>
        <v>143.93591377133421</v>
      </c>
      <c r="P361" s="273">
        <f t="shared" si="469"/>
        <v>143.67842000371019</v>
      </c>
      <c r="Q361" s="273">
        <f t="shared" si="469"/>
        <v>144.4203299305689</v>
      </c>
      <c r="R361" s="273">
        <f t="shared" si="469"/>
        <v>113.8748943543083</v>
      </c>
      <c r="S361" s="273">
        <f t="shared" si="469"/>
        <v>108.82946895487042</v>
      </c>
      <c r="T361" s="273">
        <f t="shared" si="469"/>
        <v>112.49781876549443</v>
      </c>
      <c r="U361" s="273">
        <f t="shared" si="469"/>
        <v>0.95708126624975609</v>
      </c>
      <c r="V361" s="273">
        <f t="shared" si="469"/>
        <v>105.16892439846806</v>
      </c>
      <c r="W361" s="273">
        <f t="shared" si="469"/>
        <v>111.98921226060892</v>
      </c>
      <c r="X361" s="273">
        <f t="shared" si="469"/>
        <v>149.5236413386078</v>
      </c>
      <c r="Y361" s="273">
        <f t="shared" si="469"/>
        <v>147.28656142198815</v>
      </c>
      <c r="Z361" s="273">
        <f t="shared" si="470"/>
        <v>144.1726249953021</v>
      </c>
      <c r="AA361" s="273">
        <f t="shared" si="470"/>
        <v>144.04615143373596</v>
      </c>
      <c r="AB361" s="273">
        <f t="shared" si="470"/>
        <v>143.78865766611193</v>
      </c>
      <c r="AC361" s="273">
        <f t="shared" si="470"/>
        <v>144.53072339575303</v>
      </c>
      <c r="AD361" s="273">
        <f t="shared" si="470"/>
        <v>114.05815132190908</v>
      </c>
      <c r="AE361" s="273">
        <f t="shared" si="470"/>
        <v>108.95850734303392</v>
      </c>
      <c r="AF361" s="273">
        <f t="shared" si="470"/>
        <v>112.66736127730947</v>
      </c>
    </row>
    <row r="362" spans="2:32" ht="15">
      <c r="B362" s="241"/>
      <c r="D362" s="165">
        <v>8580</v>
      </c>
      <c r="F362" s="273">
        <f t="shared" si="468"/>
        <v>0</v>
      </c>
      <c r="G362" s="273">
        <f t="shared" si="468"/>
        <v>0</v>
      </c>
      <c r="H362" s="273">
        <f t="shared" si="468"/>
        <v>0</v>
      </c>
      <c r="I362" s="273">
        <f t="shared" si="468"/>
        <v>0</v>
      </c>
      <c r="J362" s="273">
        <f t="shared" si="468"/>
        <v>0</v>
      </c>
      <c r="K362" s="273">
        <f t="shared" si="468"/>
        <v>0</v>
      </c>
      <c r="L362" s="273">
        <f t="shared" si="468"/>
        <v>0</v>
      </c>
      <c r="M362" s="273">
        <f t="shared" si="468"/>
        <v>0</v>
      </c>
      <c r="N362" s="273">
        <f t="shared" si="468"/>
        <v>0</v>
      </c>
      <c r="O362" s="273">
        <f t="shared" si="468"/>
        <v>0</v>
      </c>
      <c r="P362" s="273">
        <f t="shared" si="469"/>
        <v>0</v>
      </c>
      <c r="Q362" s="273">
        <f t="shared" si="469"/>
        <v>0</v>
      </c>
      <c r="R362" s="273">
        <f t="shared" si="469"/>
        <v>0</v>
      </c>
      <c r="S362" s="273">
        <f t="shared" si="469"/>
        <v>0</v>
      </c>
      <c r="T362" s="273">
        <f t="shared" si="469"/>
        <v>0</v>
      </c>
      <c r="U362" s="273">
        <f t="shared" si="469"/>
        <v>0</v>
      </c>
      <c r="V362" s="273">
        <f t="shared" si="469"/>
        <v>0</v>
      </c>
      <c r="W362" s="273">
        <f t="shared" si="469"/>
        <v>0</v>
      </c>
      <c r="X362" s="273">
        <f t="shared" si="469"/>
        <v>0</v>
      </c>
      <c r="Y362" s="273">
        <f t="shared" si="469"/>
        <v>0</v>
      </c>
      <c r="Z362" s="273">
        <f t="shared" si="470"/>
        <v>0</v>
      </c>
      <c r="AA362" s="273">
        <f t="shared" si="470"/>
        <v>0</v>
      </c>
      <c r="AB362" s="273">
        <f t="shared" si="470"/>
        <v>0</v>
      </c>
      <c r="AC362" s="273">
        <f t="shared" si="470"/>
        <v>0</v>
      </c>
      <c r="AD362" s="273">
        <f t="shared" si="470"/>
        <v>0</v>
      </c>
      <c r="AE362" s="273">
        <f t="shared" si="470"/>
        <v>0</v>
      </c>
      <c r="AF362" s="273">
        <f t="shared" si="470"/>
        <v>0</v>
      </c>
    </row>
    <row r="363" spans="2:32" ht="15">
      <c r="B363" s="241"/>
      <c r="D363" s="165">
        <v>8590</v>
      </c>
      <c r="F363" s="273">
        <f t="shared" si="468"/>
        <v>0</v>
      </c>
      <c r="G363" s="273">
        <f t="shared" si="468"/>
        <v>0</v>
      </c>
      <c r="H363" s="273">
        <f t="shared" si="468"/>
        <v>0</v>
      </c>
      <c r="I363" s="273">
        <f t="shared" si="468"/>
        <v>0</v>
      </c>
      <c r="J363" s="273">
        <f t="shared" si="468"/>
        <v>0</v>
      </c>
      <c r="K363" s="273">
        <f t="shared" si="468"/>
        <v>0</v>
      </c>
      <c r="L363" s="273">
        <f t="shared" si="468"/>
        <v>0</v>
      </c>
      <c r="M363" s="273">
        <f t="shared" si="468"/>
        <v>0</v>
      </c>
      <c r="N363" s="273">
        <f t="shared" si="468"/>
        <v>0</v>
      </c>
      <c r="O363" s="273">
        <f t="shared" si="468"/>
        <v>0</v>
      </c>
      <c r="P363" s="273">
        <f t="shared" si="469"/>
        <v>0</v>
      </c>
      <c r="Q363" s="273">
        <f t="shared" si="469"/>
        <v>0</v>
      </c>
      <c r="R363" s="273">
        <f t="shared" si="469"/>
        <v>0</v>
      </c>
      <c r="S363" s="273">
        <f t="shared" si="469"/>
        <v>0</v>
      </c>
      <c r="T363" s="273">
        <f t="shared" si="469"/>
        <v>0</v>
      </c>
      <c r="U363" s="273">
        <f t="shared" si="469"/>
        <v>0</v>
      </c>
      <c r="V363" s="273">
        <f t="shared" si="469"/>
        <v>0</v>
      </c>
      <c r="W363" s="273">
        <f t="shared" si="469"/>
        <v>0</v>
      </c>
      <c r="X363" s="273">
        <f t="shared" si="469"/>
        <v>0</v>
      </c>
      <c r="Y363" s="273">
        <f t="shared" si="469"/>
        <v>0</v>
      </c>
      <c r="Z363" s="273">
        <f t="shared" si="470"/>
        <v>0</v>
      </c>
      <c r="AA363" s="273">
        <f t="shared" si="470"/>
        <v>0</v>
      </c>
      <c r="AB363" s="273">
        <f t="shared" si="470"/>
        <v>0</v>
      </c>
      <c r="AC363" s="273">
        <f t="shared" si="470"/>
        <v>0</v>
      </c>
      <c r="AD363" s="273">
        <f t="shared" si="470"/>
        <v>0</v>
      </c>
      <c r="AE363" s="273">
        <f t="shared" si="470"/>
        <v>0</v>
      </c>
      <c r="AF363" s="273">
        <f t="shared" si="470"/>
        <v>0</v>
      </c>
    </row>
    <row r="364" spans="2:32" ht="15">
      <c r="B364" s="241"/>
      <c r="D364" s="246">
        <v>8600</v>
      </c>
      <c r="F364" s="273">
        <f t="shared" si="468"/>
        <v>165</v>
      </c>
      <c r="G364" s="273">
        <f t="shared" si="468"/>
        <v>0</v>
      </c>
      <c r="H364" s="273">
        <f t="shared" si="468"/>
        <v>0</v>
      </c>
      <c r="I364" s="273">
        <f t="shared" si="468"/>
        <v>0</v>
      </c>
      <c r="J364" s="273">
        <f t="shared" si="468"/>
        <v>0</v>
      </c>
      <c r="K364" s="273">
        <f t="shared" si="468"/>
        <v>0</v>
      </c>
      <c r="L364" s="273">
        <f t="shared" si="468"/>
        <v>3691.0276025401877</v>
      </c>
      <c r="M364" s="273">
        <f t="shared" si="468"/>
        <v>3751.0846100643425</v>
      </c>
      <c r="N364" s="273">
        <f t="shared" si="468"/>
        <v>3854.5993754322717</v>
      </c>
      <c r="O364" s="273">
        <f t="shared" si="468"/>
        <v>4969.0545553622696</v>
      </c>
      <c r="P364" s="273">
        <f t="shared" si="469"/>
        <v>4325.1419948441717</v>
      </c>
      <c r="Q364" s="273">
        <f t="shared" si="469"/>
        <v>4313.8452832561352</v>
      </c>
      <c r="R364" s="273">
        <f t="shared" si="469"/>
        <v>42.656613501561409</v>
      </c>
      <c r="S364" s="273">
        <f t="shared" si="469"/>
        <v>22.743277513465923</v>
      </c>
      <c r="T364" s="273">
        <f t="shared" si="469"/>
        <v>23.647014440508872</v>
      </c>
      <c r="U364" s="273">
        <f t="shared" si="469"/>
        <v>30.58411753610126</v>
      </c>
      <c r="V364" s="273">
        <f t="shared" si="469"/>
        <v>24.705216607633137</v>
      </c>
      <c r="W364" s="273">
        <f t="shared" si="469"/>
        <v>20.663760400729352</v>
      </c>
      <c r="X364" s="273">
        <f t="shared" si="469"/>
        <v>3691.0276025401877</v>
      </c>
      <c r="Y364" s="273">
        <f t="shared" si="469"/>
        <v>3751.0846100643425</v>
      </c>
      <c r="Z364" s="273">
        <f t="shared" si="470"/>
        <v>3854.5993754322717</v>
      </c>
      <c r="AA364" s="273">
        <f t="shared" si="470"/>
        <v>4969.0545553622696</v>
      </c>
      <c r="AB364" s="273">
        <f t="shared" si="470"/>
        <v>4325.1419948441717</v>
      </c>
      <c r="AC364" s="273">
        <f t="shared" si="470"/>
        <v>4313.8452832561352</v>
      </c>
      <c r="AD364" s="273">
        <f t="shared" si="470"/>
        <v>42.656613501561409</v>
      </c>
      <c r="AE364" s="273">
        <f t="shared" si="470"/>
        <v>22.743277513465923</v>
      </c>
      <c r="AF364" s="273">
        <f t="shared" si="470"/>
        <v>23.647014440508872</v>
      </c>
    </row>
    <row r="365" spans="2:32" ht="15">
      <c r="B365" s="241"/>
      <c r="D365" s="165">
        <v>8620</v>
      </c>
      <c r="F365" s="273">
        <f t="shared" si="468"/>
        <v>0</v>
      </c>
      <c r="G365" s="273">
        <f t="shared" si="468"/>
        <v>0</v>
      </c>
      <c r="H365" s="273">
        <f t="shared" si="468"/>
        <v>0</v>
      </c>
      <c r="I365" s="273">
        <f t="shared" si="468"/>
        <v>0</v>
      </c>
      <c r="J365" s="273">
        <f t="shared" si="468"/>
        <v>0</v>
      </c>
      <c r="K365" s="273">
        <f t="shared" si="468"/>
        <v>0</v>
      </c>
      <c r="L365" s="273">
        <f t="shared" si="468"/>
        <v>0</v>
      </c>
      <c r="M365" s="273">
        <f t="shared" si="468"/>
        <v>0</v>
      </c>
      <c r="N365" s="273">
        <f t="shared" si="468"/>
        <v>0</v>
      </c>
      <c r="O365" s="273">
        <f t="shared" si="468"/>
        <v>0</v>
      </c>
      <c r="P365" s="273">
        <f t="shared" si="469"/>
        <v>0</v>
      </c>
      <c r="Q365" s="273">
        <f t="shared" si="469"/>
        <v>0</v>
      </c>
      <c r="R365" s="273">
        <f t="shared" si="469"/>
        <v>0</v>
      </c>
      <c r="S365" s="273">
        <f t="shared" si="469"/>
        <v>0</v>
      </c>
      <c r="T365" s="273">
        <f t="shared" si="469"/>
        <v>0</v>
      </c>
      <c r="U365" s="273">
        <f t="shared" si="469"/>
        <v>0</v>
      </c>
      <c r="V365" s="273">
        <f t="shared" si="469"/>
        <v>0</v>
      </c>
      <c r="W365" s="273">
        <f t="shared" si="469"/>
        <v>0</v>
      </c>
      <c r="X365" s="273">
        <f t="shared" si="469"/>
        <v>0</v>
      </c>
      <c r="Y365" s="273">
        <f t="shared" si="469"/>
        <v>0</v>
      </c>
      <c r="Z365" s="273">
        <f t="shared" si="470"/>
        <v>0</v>
      </c>
      <c r="AA365" s="273">
        <f t="shared" si="470"/>
        <v>0</v>
      </c>
      <c r="AB365" s="273">
        <f t="shared" si="470"/>
        <v>0</v>
      </c>
      <c r="AC365" s="273">
        <f t="shared" si="470"/>
        <v>0</v>
      </c>
      <c r="AD365" s="273">
        <f t="shared" si="470"/>
        <v>0</v>
      </c>
      <c r="AE365" s="273">
        <f t="shared" si="470"/>
        <v>0</v>
      </c>
      <c r="AF365" s="273">
        <f t="shared" si="470"/>
        <v>0</v>
      </c>
    </row>
    <row r="366" spans="2:32" ht="15">
      <c r="B366" s="241"/>
      <c r="D366" s="165">
        <v>8630</v>
      </c>
      <c r="F366" s="273">
        <f t="shared" si="468"/>
        <v>0</v>
      </c>
      <c r="G366" s="273">
        <f t="shared" si="468"/>
        <v>0</v>
      </c>
      <c r="H366" s="273">
        <f t="shared" si="468"/>
        <v>0</v>
      </c>
      <c r="I366" s="273">
        <f t="shared" si="468"/>
        <v>0</v>
      </c>
      <c r="J366" s="273">
        <f t="shared" si="468"/>
        <v>0</v>
      </c>
      <c r="K366" s="273">
        <f t="shared" si="468"/>
        <v>0</v>
      </c>
      <c r="L366" s="273">
        <f t="shared" si="468"/>
        <v>0</v>
      </c>
      <c r="M366" s="273">
        <f t="shared" si="468"/>
        <v>0</v>
      </c>
      <c r="N366" s="273">
        <f t="shared" si="468"/>
        <v>0</v>
      </c>
      <c r="O366" s="273">
        <f t="shared" si="468"/>
        <v>0</v>
      </c>
      <c r="P366" s="273">
        <f t="shared" si="469"/>
        <v>0</v>
      </c>
      <c r="Q366" s="273">
        <f t="shared" si="469"/>
        <v>0</v>
      </c>
      <c r="R366" s="273">
        <f t="shared" si="469"/>
        <v>0</v>
      </c>
      <c r="S366" s="273">
        <f t="shared" si="469"/>
        <v>0</v>
      </c>
      <c r="T366" s="273">
        <f t="shared" si="469"/>
        <v>0</v>
      </c>
      <c r="U366" s="273">
        <f t="shared" si="469"/>
        <v>0</v>
      </c>
      <c r="V366" s="273">
        <f t="shared" si="469"/>
        <v>0</v>
      </c>
      <c r="W366" s="273">
        <f t="shared" si="469"/>
        <v>0</v>
      </c>
      <c r="X366" s="273">
        <f t="shared" si="469"/>
        <v>0</v>
      </c>
      <c r="Y366" s="273">
        <f t="shared" si="469"/>
        <v>0</v>
      </c>
      <c r="Z366" s="273">
        <f t="shared" si="470"/>
        <v>0</v>
      </c>
      <c r="AA366" s="273">
        <f t="shared" si="470"/>
        <v>0</v>
      </c>
      <c r="AB366" s="273">
        <f t="shared" si="470"/>
        <v>0</v>
      </c>
      <c r="AC366" s="273">
        <f t="shared" si="470"/>
        <v>0</v>
      </c>
      <c r="AD366" s="273">
        <f t="shared" si="470"/>
        <v>0</v>
      </c>
      <c r="AE366" s="273">
        <f t="shared" si="470"/>
        <v>0</v>
      </c>
      <c r="AF366" s="273">
        <f t="shared" si="470"/>
        <v>0</v>
      </c>
    </row>
    <row r="367" spans="2:32" ht="15">
      <c r="B367" s="241"/>
      <c r="D367" s="165">
        <v>8640</v>
      </c>
      <c r="F367" s="273">
        <f t="shared" si="468"/>
        <v>0</v>
      </c>
      <c r="G367" s="273">
        <f t="shared" si="468"/>
        <v>0</v>
      </c>
      <c r="H367" s="273">
        <f t="shared" si="468"/>
        <v>0</v>
      </c>
      <c r="I367" s="273">
        <f t="shared" si="468"/>
        <v>0</v>
      </c>
      <c r="J367" s="273">
        <f t="shared" si="468"/>
        <v>0</v>
      </c>
      <c r="K367" s="273">
        <f t="shared" si="468"/>
        <v>0</v>
      </c>
      <c r="L367" s="273">
        <f t="shared" si="468"/>
        <v>0</v>
      </c>
      <c r="M367" s="273">
        <f t="shared" si="468"/>
        <v>0</v>
      </c>
      <c r="N367" s="273">
        <f t="shared" si="468"/>
        <v>0</v>
      </c>
      <c r="O367" s="273">
        <f t="shared" si="468"/>
        <v>0</v>
      </c>
      <c r="P367" s="273">
        <f t="shared" si="469"/>
        <v>0</v>
      </c>
      <c r="Q367" s="273">
        <f t="shared" si="469"/>
        <v>0</v>
      </c>
      <c r="R367" s="273">
        <f t="shared" si="469"/>
        <v>0</v>
      </c>
      <c r="S367" s="273">
        <f t="shared" si="469"/>
        <v>0</v>
      </c>
      <c r="T367" s="273">
        <f t="shared" si="469"/>
        <v>0</v>
      </c>
      <c r="U367" s="273">
        <f t="shared" si="469"/>
        <v>0</v>
      </c>
      <c r="V367" s="273">
        <f t="shared" si="469"/>
        <v>0</v>
      </c>
      <c r="W367" s="273">
        <f t="shared" si="469"/>
        <v>0</v>
      </c>
      <c r="X367" s="273">
        <f t="shared" si="469"/>
        <v>0</v>
      </c>
      <c r="Y367" s="273">
        <f t="shared" si="469"/>
        <v>0</v>
      </c>
      <c r="Z367" s="273">
        <f t="shared" si="470"/>
        <v>0</v>
      </c>
      <c r="AA367" s="273">
        <f t="shared" si="470"/>
        <v>0</v>
      </c>
      <c r="AB367" s="273">
        <f t="shared" si="470"/>
        <v>0</v>
      </c>
      <c r="AC367" s="273">
        <f t="shared" si="470"/>
        <v>0</v>
      </c>
      <c r="AD367" s="273">
        <f t="shared" si="470"/>
        <v>0</v>
      </c>
      <c r="AE367" s="273">
        <f t="shared" si="470"/>
        <v>0</v>
      </c>
      <c r="AF367" s="273">
        <f t="shared" si="470"/>
        <v>0</v>
      </c>
    </row>
    <row r="368" spans="2:32" ht="15">
      <c r="B368" s="241"/>
      <c r="D368" s="165">
        <v>8650</v>
      </c>
      <c r="F368" s="273">
        <f t="shared" ref="F368:O377" si="471">SUMIF($C$10:$C$326,$D368,F$10:F$326)</f>
        <v>0</v>
      </c>
      <c r="G368" s="273">
        <f t="shared" si="471"/>
        <v>0</v>
      </c>
      <c r="H368" s="273">
        <f t="shared" si="471"/>
        <v>0</v>
      </c>
      <c r="I368" s="273">
        <f t="shared" si="471"/>
        <v>0</v>
      </c>
      <c r="J368" s="273">
        <f t="shared" si="471"/>
        <v>0</v>
      </c>
      <c r="K368" s="273">
        <f t="shared" si="471"/>
        <v>0</v>
      </c>
      <c r="L368" s="273">
        <f t="shared" si="471"/>
        <v>0</v>
      </c>
      <c r="M368" s="273">
        <f t="shared" si="471"/>
        <v>0</v>
      </c>
      <c r="N368" s="273">
        <f t="shared" si="471"/>
        <v>0</v>
      </c>
      <c r="O368" s="273">
        <f t="shared" si="471"/>
        <v>0</v>
      </c>
      <c r="P368" s="273">
        <f t="shared" ref="P368:Y377" si="472">SUMIF($C$10:$C$326,$D368,P$10:P$326)</f>
        <v>0</v>
      </c>
      <c r="Q368" s="273">
        <f t="shared" si="472"/>
        <v>0</v>
      </c>
      <c r="R368" s="273">
        <f t="shared" si="472"/>
        <v>0</v>
      </c>
      <c r="S368" s="273">
        <f t="shared" si="472"/>
        <v>0</v>
      </c>
      <c r="T368" s="273">
        <f t="shared" si="472"/>
        <v>0</v>
      </c>
      <c r="U368" s="273">
        <f t="shared" si="472"/>
        <v>0</v>
      </c>
      <c r="V368" s="273">
        <f t="shared" si="472"/>
        <v>0</v>
      </c>
      <c r="W368" s="273">
        <f t="shared" si="472"/>
        <v>0</v>
      </c>
      <c r="X368" s="273">
        <f t="shared" si="472"/>
        <v>0</v>
      </c>
      <c r="Y368" s="273">
        <f t="shared" si="472"/>
        <v>0</v>
      </c>
      <c r="Z368" s="273">
        <f t="shared" ref="Z368:AF377" si="473">SUMIF($C$10:$C$326,$D368,Z$10:Z$326)</f>
        <v>0</v>
      </c>
      <c r="AA368" s="273">
        <f t="shared" si="473"/>
        <v>0</v>
      </c>
      <c r="AB368" s="273">
        <f t="shared" si="473"/>
        <v>0</v>
      </c>
      <c r="AC368" s="273">
        <f t="shared" si="473"/>
        <v>0</v>
      </c>
      <c r="AD368" s="273">
        <f t="shared" si="473"/>
        <v>0</v>
      </c>
      <c r="AE368" s="273">
        <f t="shared" si="473"/>
        <v>0</v>
      </c>
      <c r="AF368" s="273">
        <f t="shared" si="473"/>
        <v>0</v>
      </c>
    </row>
    <row r="369" spans="2:32" ht="15">
      <c r="B369" s="241"/>
      <c r="D369" s="165">
        <v>8670</v>
      </c>
      <c r="F369" s="273">
        <f t="shared" si="471"/>
        <v>0</v>
      </c>
      <c r="G369" s="273">
        <f t="shared" si="471"/>
        <v>0</v>
      </c>
      <c r="H369" s="273">
        <f t="shared" si="471"/>
        <v>0</v>
      </c>
      <c r="I369" s="273">
        <f t="shared" si="471"/>
        <v>0</v>
      </c>
      <c r="J369" s="273">
        <f t="shared" si="471"/>
        <v>0</v>
      </c>
      <c r="K369" s="273">
        <f t="shared" si="471"/>
        <v>0</v>
      </c>
      <c r="L369" s="273">
        <f t="shared" si="471"/>
        <v>0</v>
      </c>
      <c r="M369" s="273">
        <f t="shared" si="471"/>
        <v>0</v>
      </c>
      <c r="N369" s="273">
        <f t="shared" si="471"/>
        <v>0</v>
      </c>
      <c r="O369" s="273">
        <f t="shared" si="471"/>
        <v>0</v>
      </c>
      <c r="P369" s="273">
        <f t="shared" si="472"/>
        <v>0</v>
      </c>
      <c r="Q369" s="273">
        <f t="shared" si="472"/>
        <v>0</v>
      </c>
      <c r="R369" s="273">
        <f t="shared" si="472"/>
        <v>0</v>
      </c>
      <c r="S369" s="273">
        <f t="shared" si="472"/>
        <v>0</v>
      </c>
      <c r="T369" s="273">
        <f t="shared" si="472"/>
        <v>0</v>
      </c>
      <c r="U369" s="273">
        <f t="shared" si="472"/>
        <v>0</v>
      </c>
      <c r="V369" s="273">
        <f t="shared" si="472"/>
        <v>0</v>
      </c>
      <c r="W369" s="273">
        <f t="shared" si="472"/>
        <v>0</v>
      </c>
      <c r="X369" s="273">
        <f t="shared" si="472"/>
        <v>0</v>
      </c>
      <c r="Y369" s="273">
        <f t="shared" si="472"/>
        <v>0</v>
      </c>
      <c r="Z369" s="273">
        <f t="shared" si="473"/>
        <v>0</v>
      </c>
      <c r="AA369" s="273">
        <f t="shared" si="473"/>
        <v>0</v>
      </c>
      <c r="AB369" s="273">
        <f t="shared" si="473"/>
        <v>0</v>
      </c>
      <c r="AC369" s="273">
        <f t="shared" si="473"/>
        <v>0</v>
      </c>
      <c r="AD369" s="273">
        <f t="shared" si="473"/>
        <v>0</v>
      </c>
      <c r="AE369" s="273">
        <f t="shared" si="473"/>
        <v>0</v>
      </c>
      <c r="AF369" s="273">
        <f t="shared" si="473"/>
        <v>0</v>
      </c>
    </row>
    <row r="370" spans="2:32" ht="15">
      <c r="B370" s="241"/>
      <c r="D370" s="165">
        <v>8700</v>
      </c>
      <c r="F370" s="273">
        <f t="shared" si="471"/>
        <v>139345.72</v>
      </c>
      <c r="G370" s="273">
        <f t="shared" si="471"/>
        <v>157717.82000000009</v>
      </c>
      <c r="H370" s="273">
        <f t="shared" si="471"/>
        <v>164992.21999999997</v>
      </c>
      <c r="I370" s="273">
        <f t="shared" si="471"/>
        <v>296232.21999999997</v>
      </c>
      <c r="J370" s="273">
        <f t="shared" si="471"/>
        <v>195538.03</v>
      </c>
      <c r="K370" s="273">
        <f t="shared" si="471"/>
        <v>158320.26000000013</v>
      </c>
      <c r="L370" s="273">
        <f t="shared" si="471"/>
        <v>283249.14645465108</v>
      </c>
      <c r="M370" s="273">
        <f t="shared" si="471"/>
        <v>249293.38043922393</v>
      </c>
      <c r="N370" s="273">
        <f t="shared" si="471"/>
        <v>231059.85065718828</v>
      </c>
      <c r="O370" s="273">
        <f t="shared" si="471"/>
        <v>243123.65238771925</v>
      </c>
      <c r="P370" s="273">
        <f t="shared" si="472"/>
        <v>305307.61985556647</v>
      </c>
      <c r="Q370" s="273">
        <f t="shared" si="472"/>
        <v>217199.23360835653</v>
      </c>
      <c r="R370" s="273">
        <f t="shared" si="472"/>
        <v>176545.68700829585</v>
      </c>
      <c r="S370" s="273">
        <f t="shared" si="472"/>
        <v>146324.89445651174</v>
      </c>
      <c r="T370" s="273">
        <f t="shared" si="472"/>
        <v>170317.04510053783</v>
      </c>
      <c r="U370" s="273">
        <f t="shared" si="472"/>
        <v>257910.95091241688</v>
      </c>
      <c r="V370" s="273">
        <f t="shared" si="472"/>
        <v>209571.70048834904</v>
      </c>
      <c r="W370" s="273">
        <f t="shared" si="472"/>
        <v>174849.38143388851</v>
      </c>
      <c r="X370" s="273">
        <f t="shared" si="472"/>
        <v>285806.84727841674</v>
      </c>
      <c r="Y370" s="273">
        <f t="shared" si="472"/>
        <v>251735.51368854716</v>
      </c>
      <c r="Z370" s="273">
        <f t="shared" si="473"/>
        <v>233617.55148095393</v>
      </c>
      <c r="AA370" s="273">
        <f t="shared" si="473"/>
        <v>245681.35321148491</v>
      </c>
      <c r="AB370" s="273">
        <f t="shared" si="473"/>
        <v>307865.32067933213</v>
      </c>
      <c r="AC370" s="273">
        <f t="shared" si="473"/>
        <v>219760.54932104688</v>
      </c>
      <c r="AD370" s="273">
        <f t="shared" si="473"/>
        <v>180797.5596150026</v>
      </c>
      <c r="AE370" s="273">
        <f t="shared" si="473"/>
        <v>149318.80401983683</v>
      </c>
      <c r="AF370" s="273">
        <f t="shared" si="473"/>
        <v>174250.71906173188</v>
      </c>
    </row>
    <row r="371" spans="2:32" ht="15">
      <c r="B371" s="241"/>
      <c r="D371" s="165">
        <v>8710</v>
      </c>
      <c r="F371" s="273">
        <f t="shared" si="471"/>
        <v>0</v>
      </c>
      <c r="G371" s="273">
        <f t="shared" si="471"/>
        <v>0</v>
      </c>
      <c r="H371" s="273">
        <f t="shared" si="471"/>
        <v>0</v>
      </c>
      <c r="I371" s="273">
        <f t="shared" si="471"/>
        <v>0</v>
      </c>
      <c r="J371" s="273">
        <f t="shared" si="471"/>
        <v>0</v>
      </c>
      <c r="K371" s="273">
        <f t="shared" si="471"/>
        <v>0</v>
      </c>
      <c r="L371" s="273">
        <f t="shared" si="471"/>
        <v>0</v>
      </c>
      <c r="M371" s="273">
        <f t="shared" si="471"/>
        <v>0</v>
      </c>
      <c r="N371" s="273">
        <f t="shared" si="471"/>
        <v>0</v>
      </c>
      <c r="O371" s="273">
        <f t="shared" si="471"/>
        <v>0</v>
      </c>
      <c r="P371" s="273">
        <f t="shared" si="472"/>
        <v>0</v>
      </c>
      <c r="Q371" s="273">
        <f t="shared" si="472"/>
        <v>0</v>
      </c>
      <c r="R371" s="273">
        <f t="shared" si="472"/>
        <v>0</v>
      </c>
      <c r="S371" s="273">
        <f t="shared" si="472"/>
        <v>0</v>
      </c>
      <c r="T371" s="273">
        <f t="shared" si="472"/>
        <v>0</v>
      </c>
      <c r="U371" s="273">
        <f t="shared" si="472"/>
        <v>0</v>
      </c>
      <c r="V371" s="273">
        <f t="shared" si="472"/>
        <v>0</v>
      </c>
      <c r="W371" s="273">
        <f t="shared" si="472"/>
        <v>0</v>
      </c>
      <c r="X371" s="273">
        <f t="shared" si="472"/>
        <v>0</v>
      </c>
      <c r="Y371" s="273">
        <f t="shared" si="472"/>
        <v>0</v>
      </c>
      <c r="Z371" s="273">
        <f t="shared" si="473"/>
        <v>0</v>
      </c>
      <c r="AA371" s="273">
        <f t="shared" si="473"/>
        <v>0</v>
      </c>
      <c r="AB371" s="273">
        <f t="shared" si="473"/>
        <v>0</v>
      </c>
      <c r="AC371" s="273">
        <f t="shared" si="473"/>
        <v>0</v>
      </c>
      <c r="AD371" s="273">
        <f t="shared" si="473"/>
        <v>0</v>
      </c>
      <c r="AE371" s="273">
        <f t="shared" si="473"/>
        <v>0</v>
      </c>
      <c r="AF371" s="273">
        <f t="shared" si="473"/>
        <v>0</v>
      </c>
    </row>
    <row r="372" spans="2:32" ht="15">
      <c r="B372" s="241"/>
      <c r="D372" s="165">
        <v>8711</v>
      </c>
      <c r="F372" s="273">
        <f t="shared" si="471"/>
        <v>0</v>
      </c>
      <c r="G372" s="273">
        <f t="shared" si="471"/>
        <v>0</v>
      </c>
      <c r="H372" s="273">
        <f t="shared" si="471"/>
        <v>0</v>
      </c>
      <c r="I372" s="273">
        <f t="shared" si="471"/>
        <v>0</v>
      </c>
      <c r="J372" s="273">
        <f t="shared" si="471"/>
        <v>0</v>
      </c>
      <c r="K372" s="273">
        <f t="shared" si="471"/>
        <v>0</v>
      </c>
      <c r="L372" s="273">
        <f t="shared" si="471"/>
        <v>0</v>
      </c>
      <c r="M372" s="273">
        <f t="shared" si="471"/>
        <v>0</v>
      </c>
      <c r="N372" s="273">
        <f t="shared" si="471"/>
        <v>0</v>
      </c>
      <c r="O372" s="273">
        <f t="shared" si="471"/>
        <v>0</v>
      </c>
      <c r="P372" s="273">
        <f t="shared" si="472"/>
        <v>0</v>
      </c>
      <c r="Q372" s="273">
        <f t="shared" si="472"/>
        <v>0</v>
      </c>
      <c r="R372" s="273">
        <f t="shared" si="472"/>
        <v>0</v>
      </c>
      <c r="S372" s="273">
        <f t="shared" si="472"/>
        <v>0</v>
      </c>
      <c r="T372" s="273">
        <f t="shared" si="472"/>
        <v>0</v>
      </c>
      <c r="U372" s="273">
        <f t="shared" si="472"/>
        <v>0</v>
      </c>
      <c r="V372" s="273">
        <f t="shared" si="472"/>
        <v>0</v>
      </c>
      <c r="W372" s="273">
        <f t="shared" si="472"/>
        <v>0</v>
      </c>
      <c r="X372" s="273">
        <f t="shared" si="472"/>
        <v>0</v>
      </c>
      <c r="Y372" s="273">
        <f t="shared" si="472"/>
        <v>0</v>
      </c>
      <c r="Z372" s="273">
        <f t="shared" si="473"/>
        <v>0</v>
      </c>
      <c r="AA372" s="273">
        <f t="shared" si="473"/>
        <v>0</v>
      </c>
      <c r="AB372" s="273">
        <f t="shared" si="473"/>
        <v>0</v>
      </c>
      <c r="AC372" s="273">
        <f t="shared" si="473"/>
        <v>0</v>
      </c>
      <c r="AD372" s="273">
        <f t="shared" si="473"/>
        <v>0</v>
      </c>
      <c r="AE372" s="273">
        <f t="shared" si="473"/>
        <v>0</v>
      </c>
      <c r="AF372" s="273">
        <f t="shared" si="473"/>
        <v>0</v>
      </c>
    </row>
    <row r="373" spans="2:32" ht="15">
      <c r="B373" s="242"/>
      <c r="D373" s="165">
        <v>8720</v>
      </c>
      <c r="F373" s="273">
        <f t="shared" si="471"/>
        <v>0</v>
      </c>
      <c r="G373" s="273">
        <f t="shared" si="471"/>
        <v>0</v>
      </c>
      <c r="H373" s="273">
        <f t="shared" si="471"/>
        <v>0</v>
      </c>
      <c r="I373" s="273">
        <f t="shared" si="471"/>
        <v>0</v>
      </c>
      <c r="J373" s="273">
        <f t="shared" si="471"/>
        <v>0</v>
      </c>
      <c r="K373" s="273">
        <f t="shared" si="471"/>
        <v>0</v>
      </c>
      <c r="L373" s="273">
        <f t="shared" si="471"/>
        <v>0</v>
      </c>
      <c r="M373" s="273">
        <f t="shared" si="471"/>
        <v>0</v>
      </c>
      <c r="N373" s="273">
        <f t="shared" si="471"/>
        <v>0</v>
      </c>
      <c r="O373" s="273">
        <f t="shared" si="471"/>
        <v>0</v>
      </c>
      <c r="P373" s="273">
        <f t="shared" si="472"/>
        <v>0</v>
      </c>
      <c r="Q373" s="273">
        <f t="shared" si="472"/>
        <v>0</v>
      </c>
      <c r="R373" s="273">
        <f t="shared" si="472"/>
        <v>0</v>
      </c>
      <c r="S373" s="273">
        <f t="shared" si="472"/>
        <v>0</v>
      </c>
      <c r="T373" s="273">
        <f t="shared" si="472"/>
        <v>0</v>
      </c>
      <c r="U373" s="273">
        <f t="shared" si="472"/>
        <v>0</v>
      </c>
      <c r="V373" s="273">
        <f t="shared" si="472"/>
        <v>0</v>
      </c>
      <c r="W373" s="273">
        <f t="shared" si="472"/>
        <v>0</v>
      </c>
      <c r="X373" s="273">
        <f t="shared" si="472"/>
        <v>0</v>
      </c>
      <c r="Y373" s="273">
        <f t="shared" si="472"/>
        <v>0</v>
      </c>
      <c r="Z373" s="273">
        <f t="shared" si="473"/>
        <v>0</v>
      </c>
      <c r="AA373" s="273">
        <f t="shared" si="473"/>
        <v>0</v>
      </c>
      <c r="AB373" s="273">
        <f t="shared" si="473"/>
        <v>0</v>
      </c>
      <c r="AC373" s="273">
        <f t="shared" si="473"/>
        <v>0</v>
      </c>
      <c r="AD373" s="273">
        <f t="shared" si="473"/>
        <v>0</v>
      </c>
      <c r="AE373" s="273">
        <f t="shared" si="473"/>
        <v>0</v>
      </c>
      <c r="AF373" s="273">
        <f t="shared" si="473"/>
        <v>0</v>
      </c>
    </row>
    <row r="374" spans="2:32" ht="15">
      <c r="B374" s="242"/>
      <c r="D374" s="165">
        <v>8740</v>
      </c>
      <c r="F374" s="273">
        <f t="shared" si="471"/>
        <v>7499.6600000000035</v>
      </c>
      <c r="G374" s="273">
        <f t="shared" si="471"/>
        <v>14106.130000000003</v>
      </c>
      <c r="H374" s="273">
        <f t="shared" si="471"/>
        <v>8495.92</v>
      </c>
      <c r="I374" s="273">
        <f t="shared" si="471"/>
        <v>15885.04</v>
      </c>
      <c r="J374" s="273">
        <f t="shared" si="471"/>
        <v>10443.090000000002</v>
      </c>
      <c r="K374" s="273">
        <f t="shared" si="471"/>
        <v>5713.2800000000016</v>
      </c>
      <c r="L374" s="273">
        <f t="shared" si="471"/>
        <v>4729.4956909398716</v>
      </c>
      <c r="M374" s="273">
        <f t="shared" si="471"/>
        <v>6902.0479677439189</v>
      </c>
      <c r="N374" s="273">
        <f t="shared" si="471"/>
        <v>6824.343338875542</v>
      </c>
      <c r="O374" s="273">
        <f t="shared" si="471"/>
        <v>7093.1690755857653</v>
      </c>
      <c r="P374" s="273">
        <f t="shared" si="472"/>
        <v>5694.8036200340321</v>
      </c>
      <c r="Q374" s="273">
        <f t="shared" si="472"/>
        <v>9046.0009470493969</v>
      </c>
      <c r="R374" s="273">
        <f t="shared" si="472"/>
        <v>3254.7275592415695</v>
      </c>
      <c r="S374" s="273">
        <f t="shared" si="472"/>
        <v>6648.5334090269571</v>
      </c>
      <c r="T374" s="273">
        <f t="shared" si="472"/>
        <v>7128.0582487754218</v>
      </c>
      <c r="U374" s="273">
        <f t="shared" si="472"/>
        <v>29939.143524323066</v>
      </c>
      <c r="V374" s="273">
        <f t="shared" si="472"/>
        <v>9327.2517222790448</v>
      </c>
      <c r="W374" s="273">
        <f t="shared" si="472"/>
        <v>6609.6555363539346</v>
      </c>
      <c r="X374" s="273">
        <f t="shared" si="472"/>
        <v>4813.1259604361258</v>
      </c>
      <c r="Y374" s="273">
        <f t="shared" si="472"/>
        <v>6981.8994733965537</v>
      </c>
      <c r="Z374" s="273">
        <f t="shared" si="473"/>
        <v>6907.9736083717962</v>
      </c>
      <c r="AA374" s="273">
        <f t="shared" si="473"/>
        <v>7176.7993450820186</v>
      </c>
      <c r="AB374" s="273">
        <f t="shared" si="473"/>
        <v>5778.4338895302863</v>
      </c>
      <c r="AC374" s="273">
        <f t="shared" si="473"/>
        <v>9129.7494141597581</v>
      </c>
      <c r="AD374" s="273">
        <f t="shared" si="473"/>
        <v>3393.7529091412139</v>
      </c>
      <c r="AE374" s="273">
        <f t="shared" si="473"/>
        <v>6746.4265876590289</v>
      </c>
      <c r="AF374" s="273">
        <f t="shared" si="473"/>
        <v>7256.6793175213406</v>
      </c>
    </row>
    <row r="375" spans="2:32" ht="15">
      <c r="B375" s="241"/>
      <c r="D375" s="165">
        <v>8750</v>
      </c>
      <c r="F375" s="273">
        <f t="shared" si="471"/>
        <v>40385.420000000006</v>
      </c>
      <c r="G375" s="273">
        <f t="shared" si="471"/>
        <v>33529.849999999991</v>
      </c>
      <c r="H375" s="273">
        <f t="shared" si="471"/>
        <v>33354.81</v>
      </c>
      <c r="I375" s="273">
        <f t="shared" si="471"/>
        <v>39895.360000000001</v>
      </c>
      <c r="J375" s="273">
        <f t="shared" si="471"/>
        <v>47737.26</v>
      </c>
      <c r="K375" s="273">
        <f t="shared" si="471"/>
        <v>42150.710000000006</v>
      </c>
      <c r="L375" s="273">
        <f t="shared" si="471"/>
        <v>26946.090837597414</v>
      </c>
      <c r="M375" s="273">
        <f t="shared" si="471"/>
        <v>25608.292416956025</v>
      </c>
      <c r="N375" s="273">
        <f t="shared" si="471"/>
        <v>28609.550372804424</v>
      </c>
      <c r="O375" s="273">
        <f t="shared" si="471"/>
        <v>28043.547717282891</v>
      </c>
      <c r="P375" s="273">
        <f t="shared" si="472"/>
        <v>26476.238883800383</v>
      </c>
      <c r="Q375" s="273">
        <f t="shared" si="472"/>
        <v>29672.216532054452</v>
      </c>
      <c r="R375" s="273">
        <f t="shared" si="472"/>
        <v>42832.466842607311</v>
      </c>
      <c r="S375" s="273">
        <f t="shared" si="472"/>
        <v>30058.50795804564</v>
      </c>
      <c r="T375" s="273">
        <f t="shared" si="472"/>
        <v>39488.41826747352</v>
      </c>
      <c r="U375" s="273">
        <f t="shared" si="472"/>
        <v>50238.769403762773</v>
      </c>
      <c r="V375" s="273">
        <f t="shared" si="472"/>
        <v>39780.82001063029</v>
      </c>
      <c r="W375" s="273">
        <f t="shared" si="472"/>
        <v>41587.923117480452</v>
      </c>
      <c r="X375" s="273">
        <f t="shared" si="472"/>
        <v>27704.808672833395</v>
      </c>
      <c r="Y375" s="273">
        <f t="shared" si="472"/>
        <v>26332.728220810674</v>
      </c>
      <c r="Z375" s="273">
        <f t="shared" si="473"/>
        <v>29368.268208040405</v>
      </c>
      <c r="AA375" s="273">
        <f t="shared" si="473"/>
        <v>28802.265552518871</v>
      </c>
      <c r="AB375" s="273">
        <f t="shared" si="473"/>
        <v>27234.956719036363</v>
      </c>
      <c r="AC375" s="273">
        <f t="shared" si="473"/>
        <v>30432.006690008577</v>
      </c>
      <c r="AD375" s="273">
        <f t="shared" si="473"/>
        <v>44093.744764514602</v>
      </c>
      <c r="AE375" s="273">
        <f t="shared" si="473"/>
        <v>30946.623003273631</v>
      </c>
      <c r="AF375" s="273">
        <f t="shared" si="473"/>
        <v>40655.305561182548</v>
      </c>
    </row>
    <row r="376" spans="2:32" ht="15">
      <c r="B376" s="241"/>
      <c r="D376" s="165">
        <v>8760</v>
      </c>
      <c r="F376" s="273">
        <f t="shared" si="471"/>
        <v>14954.65</v>
      </c>
      <c r="G376" s="273">
        <f t="shared" si="471"/>
        <v>3501.5099999999998</v>
      </c>
      <c r="H376" s="273">
        <f t="shared" si="471"/>
        <v>6920.9599999999991</v>
      </c>
      <c r="I376" s="273">
        <f t="shared" si="471"/>
        <v>10664.21</v>
      </c>
      <c r="J376" s="273">
        <f t="shared" si="471"/>
        <v>17114.39</v>
      </c>
      <c r="K376" s="273">
        <f t="shared" si="471"/>
        <v>17495.79</v>
      </c>
      <c r="L376" s="273">
        <f t="shared" si="471"/>
        <v>7731.2460865126932</v>
      </c>
      <c r="M376" s="273">
        <f t="shared" si="471"/>
        <v>7381.9161925183762</v>
      </c>
      <c r="N376" s="273">
        <f t="shared" si="471"/>
        <v>7731.2460865126932</v>
      </c>
      <c r="O376" s="273">
        <f t="shared" si="471"/>
        <v>7731.2460865126932</v>
      </c>
      <c r="P376" s="273">
        <f t="shared" si="472"/>
        <v>7731.2460865126932</v>
      </c>
      <c r="Q376" s="273">
        <f t="shared" si="472"/>
        <v>7742.1729297120237</v>
      </c>
      <c r="R376" s="273">
        <f t="shared" si="472"/>
        <v>12852.274646631666</v>
      </c>
      <c r="S376" s="273">
        <f t="shared" si="472"/>
        <v>9049.7885365465118</v>
      </c>
      <c r="T376" s="273">
        <f t="shared" si="472"/>
        <v>11890.44517463263</v>
      </c>
      <c r="U376" s="273">
        <f t="shared" si="472"/>
        <v>14636.793960442485</v>
      </c>
      <c r="V376" s="273">
        <f t="shared" si="472"/>
        <v>11939.977130660867</v>
      </c>
      <c r="W376" s="273">
        <f t="shared" si="472"/>
        <v>12401.775851085848</v>
      </c>
      <c r="X376" s="273">
        <f t="shared" si="472"/>
        <v>7963.183469108074</v>
      </c>
      <c r="Y376" s="273">
        <f t="shared" si="472"/>
        <v>7603.3736782939286</v>
      </c>
      <c r="Z376" s="273">
        <f t="shared" si="473"/>
        <v>7963.183469108074</v>
      </c>
      <c r="AA376" s="273">
        <f t="shared" si="473"/>
        <v>7963.183469108074</v>
      </c>
      <c r="AB376" s="273">
        <f t="shared" si="473"/>
        <v>7963.183469108074</v>
      </c>
      <c r="AC376" s="273">
        <f t="shared" si="473"/>
        <v>7974.4381176033849</v>
      </c>
      <c r="AD376" s="273">
        <f t="shared" si="473"/>
        <v>13237.842886030616</v>
      </c>
      <c r="AE376" s="273">
        <f t="shared" si="473"/>
        <v>9321.2821926429078</v>
      </c>
      <c r="AF376" s="273">
        <f t="shared" si="473"/>
        <v>12247.158529871609</v>
      </c>
    </row>
    <row r="377" spans="2:32">
      <c r="D377" s="165">
        <v>8770</v>
      </c>
      <c r="F377" s="273">
        <f t="shared" si="471"/>
        <v>0</v>
      </c>
      <c r="G377" s="273">
        <f t="shared" si="471"/>
        <v>0</v>
      </c>
      <c r="H377" s="273">
        <f t="shared" si="471"/>
        <v>0</v>
      </c>
      <c r="I377" s="273">
        <f t="shared" si="471"/>
        <v>0</v>
      </c>
      <c r="J377" s="273">
        <f t="shared" si="471"/>
        <v>-594.27</v>
      </c>
      <c r="K377" s="273">
        <f t="shared" si="471"/>
        <v>0</v>
      </c>
      <c r="L377" s="273">
        <f t="shared" si="471"/>
        <v>-348.59733882030184</v>
      </c>
      <c r="M377" s="273">
        <f t="shared" si="471"/>
        <v>-269.80818106995889</v>
      </c>
      <c r="N377" s="273">
        <f t="shared" si="471"/>
        <v>-768.80970256058538</v>
      </c>
      <c r="O377" s="273">
        <f t="shared" si="471"/>
        <v>-560.85143301326025</v>
      </c>
      <c r="P377" s="273">
        <f t="shared" si="472"/>
        <v>-267.42854481024239</v>
      </c>
      <c r="Q377" s="273">
        <f t="shared" si="472"/>
        <v>-1065.9517473708277</v>
      </c>
      <c r="R377" s="273">
        <f t="shared" si="472"/>
        <v>-136.69800114311843</v>
      </c>
      <c r="S377" s="273">
        <f t="shared" si="472"/>
        <v>-57.899282578875173</v>
      </c>
      <c r="T377" s="273">
        <f t="shared" si="472"/>
        <v>-69.766265432098763</v>
      </c>
      <c r="U377" s="273">
        <f t="shared" si="472"/>
        <v>-166.85129858253316</v>
      </c>
      <c r="V377" s="273">
        <f t="shared" si="472"/>
        <v>-65.972635116598084</v>
      </c>
      <c r="W377" s="273">
        <f t="shared" si="472"/>
        <v>-97.082517146776425</v>
      </c>
      <c r="X377" s="273">
        <f t="shared" si="472"/>
        <v>-348.59733882030184</v>
      </c>
      <c r="Y377" s="273">
        <f t="shared" si="472"/>
        <v>-269.80818106995889</v>
      </c>
      <c r="Z377" s="273">
        <f t="shared" si="473"/>
        <v>-768.80970256058538</v>
      </c>
      <c r="AA377" s="273">
        <f t="shared" si="473"/>
        <v>-560.85143301326025</v>
      </c>
      <c r="AB377" s="273">
        <f t="shared" si="473"/>
        <v>-267.42854481024239</v>
      </c>
      <c r="AC377" s="273">
        <f t="shared" si="473"/>
        <v>-1065.9517473708277</v>
      </c>
      <c r="AD377" s="273">
        <f t="shared" si="473"/>
        <v>-136.69800114311843</v>
      </c>
      <c r="AE377" s="273">
        <f t="shared" si="473"/>
        <v>-57.899282578875173</v>
      </c>
      <c r="AF377" s="273">
        <f t="shared" si="473"/>
        <v>-69.766265432098763</v>
      </c>
    </row>
    <row r="378" spans="2:32">
      <c r="D378" s="246">
        <v>8780</v>
      </c>
      <c r="F378" s="273">
        <f t="shared" ref="F378:O387" si="474">SUMIF($C$10:$C$326,$D378,F$10:F$326)</f>
        <v>-32.22</v>
      </c>
      <c r="G378" s="273">
        <f t="shared" si="474"/>
        <v>703.87</v>
      </c>
      <c r="H378" s="273">
        <f t="shared" si="474"/>
        <v>-31.360000000000014</v>
      </c>
      <c r="I378" s="273">
        <f t="shared" si="474"/>
        <v>-25.69</v>
      </c>
      <c r="J378" s="273">
        <f t="shared" si="474"/>
        <v>0</v>
      </c>
      <c r="K378" s="273">
        <f t="shared" si="474"/>
        <v>86.52</v>
      </c>
      <c r="L378" s="273">
        <f t="shared" si="474"/>
        <v>76.722086423570829</v>
      </c>
      <c r="M378" s="273">
        <f t="shared" si="474"/>
        <v>73.25546305943756</v>
      </c>
      <c r="N378" s="273">
        <f t="shared" si="474"/>
        <v>76.722086423570829</v>
      </c>
      <c r="O378" s="273">
        <f t="shared" si="474"/>
        <v>76.722086423570829</v>
      </c>
      <c r="P378" s="273">
        <f t="shared" ref="P378:Y387" si="475">SUMIF($C$10:$C$326,$D378,P$10:P$326)</f>
        <v>76.722086423570829</v>
      </c>
      <c r="Q378" s="273">
        <f t="shared" si="475"/>
        <v>76.830520458510989</v>
      </c>
      <c r="R378" s="273">
        <f t="shared" si="475"/>
        <v>127.54131936099303</v>
      </c>
      <c r="S378" s="273">
        <f t="shared" si="475"/>
        <v>89.806824210034421</v>
      </c>
      <c r="T378" s="273">
        <f t="shared" si="475"/>
        <v>117.99647199102226</v>
      </c>
      <c r="U378" s="273">
        <f t="shared" si="475"/>
        <v>145.25024279800155</v>
      </c>
      <c r="V378" s="273">
        <f t="shared" si="475"/>
        <v>118.48800918549294</v>
      </c>
      <c r="W378" s="273">
        <f t="shared" si="475"/>
        <v>123.07073245445579</v>
      </c>
      <c r="X378" s="273">
        <f t="shared" si="475"/>
        <v>79.023749016277961</v>
      </c>
      <c r="Y378" s="273">
        <f t="shared" si="475"/>
        <v>75.453126951220696</v>
      </c>
      <c r="Z378" s="273">
        <f t="shared" ref="Z378:AF387" si="476">SUMIF($C$10:$C$326,$D378,Z$10:Z$326)</f>
        <v>79.023749016277961</v>
      </c>
      <c r="AA378" s="273">
        <f t="shared" si="476"/>
        <v>79.023749016277961</v>
      </c>
      <c r="AB378" s="273">
        <f t="shared" si="476"/>
        <v>79.023749016277961</v>
      </c>
      <c r="AC378" s="273">
        <f t="shared" si="476"/>
        <v>79.135436072266316</v>
      </c>
      <c r="AD378" s="273">
        <f t="shared" si="476"/>
        <v>131.36755894182284</v>
      </c>
      <c r="AE378" s="273">
        <f t="shared" si="476"/>
        <v>92.501028936335473</v>
      </c>
      <c r="AF378" s="273">
        <f t="shared" si="476"/>
        <v>121.53636615075293</v>
      </c>
    </row>
    <row r="379" spans="2:32">
      <c r="D379" s="165">
        <v>8790</v>
      </c>
      <c r="F379" s="273">
        <f t="shared" si="474"/>
        <v>0</v>
      </c>
      <c r="G379" s="273">
        <f t="shared" si="474"/>
        <v>0</v>
      </c>
      <c r="H379" s="273">
        <f t="shared" si="474"/>
        <v>0</v>
      </c>
      <c r="I379" s="273">
        <f t="shared" si="474"/>
        <v>0</v>
      </c>
      <c r="J379" s="273">
        <f t="shared" si="474"/>
        <v>0</v>
      </c>
      <c r="K379" s="273">
        <f t="shared" si="474"/>
        <v>0</v>
      </c>
      <c r="L379" s="273">
        <f t="shared" si="474"/>
        <v>0</v>
      </c>
      <c r="M379" s="273">
        <f t="shared" si="474"/>
        <v>0</v>
      </c>
      <c r="N379" s="273">
        <f t="shared" si="474"/>
        <v>0</v>
      </c>
      <c r="O379" s="273">
        <f t="shared" si="474"/>
        <v>0</v>
      </c>
      <c r="P379" s="273">
        <f t="shared" si="475"/>
        <v>0</v>
      </c>
      <c r="Q379" s="273">
        <f t="shared" si="475"/>
        <v>0</v>
      </c>
      <c r="R379" s="273">
        <f t="shared" si="475"/>
        <v>0</v>
      </c>
      <c r="S379" s="273">
        <f t="shared" si="475"/>
        <v>0</v>
      </c>
      <c r="T379" s="273">
        <f t="shared" si="475"/>
        <v>0</v>
      </c>
      <c r="U379" s="273">
        <f t="shared" si="475"/>
        <v>0</v>
      </c>
      <c r="V379" s="273">
        <f t="shared" si="475"/>
        <v>0</v>
      </c>
      <c r="W379" s="273">
        <f t="shared" si="475"/>
        <v>0</v>
      </c>
      <c r="X379" s="273">
        <f t="shared" si="475"/>
        <v>0</v>
      </c>
      <c r="Y379" s="273">
        <f t="shared" si="475"/>
        <v>0</v>
      </c>
      <c r="Z379" s="273">
        <f t="shared" si="476"/>
        <v>0</v>
      </c>
      <c r="AA379" s="273">
        <f t="shared" si="476"/>
        <v>0</v>
      </c>
      <c r="AB379" s="273">
        <f t="shared" si="476"/>
        <v>0</v>
      </c>
      <c r="AC379" s="273">
        <f t="shared" si="476"/>
        <v>0</v>
      </c>
      <c r="AD379" s="273">
        <f t="shared" si="476"/>
        <v>0</v>
      </c>
      <c r="AE379" s="273">
        <f t="shared" si="476"/>
        <v>0</v>
      </c>
      <c r="AF379" s="273">
        <f t="shared" si="476"/>
        <v>0</v>
      </c>
    </row>
    <row r="380" spans="2:32">
      <c r="D380" s="165">
        <v>8800</v>
      </c>
      <c r="F380" s="273">
        <f t="shared" si="474"/>
        <v>62949.62</v>
      </c>
      <c r="G380" s="273">
        <f t="shared" si="474"/>
        <v>73531.02</v>
      </c>
      <c r="H380" s="273">
        <f t="shared" si="474"/>
        <v>65229.94</v>
      </c>
      <c r="I380" s="273">
        <f t="shared" si="474"/>
        <v>63613.43</v>
      </c>
      <c r="J380" s="273">
        <f t="shared" si="474"/>
        <v>54706.84</v>
      </c>
      <c r="K380" s="273">
        <f t="shared" si="474"/>
        <v>75256.34</v>
      </c>
      <c r="L380" s="273">
        <f t="shared" si="474"/>
        <v>131929.79735325681</v>
      </c>
      <c r="M380" s="273">
        <f t="shared" si="474"/>
        <v>119963.70068846201</v>
      </c>
      <c r="N380" s="273">
        <f t="shared" si="474"/>
        <v>113657.60018490374</v>
      </c>
      <c r="O380" s="273">
        <f t="shared" si="474"/>
        <v>113013.40400661723</v>
      </c>
      <c r="P380" s="273">
        <f t="shared" si="475"/>
        <v>111792.94228969763</v>
      </c>
      <c r="Q380" s="273">
        <f t="shared" si="475"/>
        <v>141655.22858337953</v>
      </c>
      <c r="R380" s="273">
        <f t="shared" si="475"/>
        <v>66560.131365771464</v>
      </c>
      <c r="S380" s="273">
        <f t="shared" si="475"/>
        <v>77043.893697782682</v>
      </c>
      <c r="T380" s="273">
        <f t="shared" si="475"/>
        <v>70247.73850670208</v>
      </c>
      <c r="U380" s="273">
        <f t="shared" si="475"/>
        <v>38631.334260373718</v>
      </c>
      <c r="V380" s="273">
        <f t="shared" si="475"/>
        <v>71647.285234654089</v>
      </c>
      <c r="W380" s="273">
        <f t="shared" si="475"/>
        <v>71156.806934715933</v>
      </c>
      <c r="X380" s="273">
        <f t="shared" si="475"/>
        <v>131929.79735325681</v>
      </c>
      <c r="Y380" s="273">
        <f t="shared" si="475"/>
        <v>119963.70068846201</v>
      </c>
      <c r="Z380" s="273">
        <f t="shared" si="476"/>
        <v>113657.60018490374</v>
      </c>
      <c r="AA380" s="273">
        <f t="shared" si="476"/>
        <v>113013.40400661723</v>
      </c>
      <c r="AB380" s="273">
        <f t="shared" si="476"/>
        <v>111792.94228969763</v>
      </c>
      <c r="AC380" s="273">
        <f t="shared" si="476"/>
        <v>141655.22858337953</v>
      </c>
      <c r="AD380" s="273">
        <f t="shared" si="476"/>
        <v>66560.131365771464</v>
      </c>
      <c r="AE380" s="273">
        <f t="shared" si="476"/>
        <v>77043.893697782682</v>
      </c>
      <c r="AF380" s="273">
        <f t="shared" si="476"/>
        <v>70247.73850670208</v>
      </c>
    </row>
    <row r="381" spans="2:32">
      <c r="D381" s="165">
        <v>8810</v>
      </c>
      <c r="F381" s="273">
        <f t="shared" si="474"/>
        <v>27085.84</v>
      </c>
      <c r="G381" s="273">
        <f t="shared" si="474"/>
        <v>26509.170000000006</v>
      </c>
      <c r="H381" s="273">
        <f t="shared" si="474"/>
        <v>26412.43</v>
      </c>
      <c r="I381" s="273">
        <f t="shared" si="474"/>
        <v>29001.720000000016</v>
      </c>
      <c r="J381" s="273">
        <f t="shared" si="474"/>
        <v>27550.120000000003</v>
      </c>
      <c r="K381" s="273">
        <f t="shared" si="474"/>
        <v>27016.200000000012</v>
      </c>
      <c r="L381" s="273">
        <f t="shared" si="474"/>
        <v>38554.645345558391</v>
      </c>
      <c r="M381" s="273">
        <f t="shared" si="474"/>
        <v>37953.715925397577</v>
      </c>
      <c r="N381" s="273">
        <f t="shared" si="474"/>
        <v>37796.861590941022</v>
      </c>
      <c r="O381" s="273">
        <f t="shared" si="474"/>
        <v>37174.944811939502</v>
      </c>
      <c r="P381" s="273">
        <f t="shared" si="475"/>
        <v>36963.131214123467</v>
      </c>
      <c r="Q381" s="273">
        <f t="shared" si="475"/>
        <v>37574.710972986977</v>
      </c>
      <c r="R381" s="273">
        <f t="shared" si="475"/>
        <v>26986.901965249104</v>
      </c>
      <c r="S381" s="273">
        <f t="shared" si="475"/>
        <v>30505.529056178373</v>
      </c>
      <c r="T381" s="273">
        <f t="shared" si="475"/>
        <v>29642.302454875684</v>
      </c>
      <c r="U381" s="273">
        <f t="shared" si="475"/>
        <v>16552.554944092393</v>
      </c>
      <c r="V381" s="273">
        <f t="shared" si="475"/>
        <v>30121.653882091752</v>
      </c>
      <c r="W381" s="273">
        <f t="shared" si="475"/>
        <v>29766.537697512686</v>
      </c>
      <c r="X381" s="273">
        <f t="shared" si="475"/>
        <v>38554.645345558391</v>
      </c>
      <c r="Y381" s="273">
        <f t="shared" si="475"/>
        <v>37953.715925397577</v>
      </c>
      <c r="Z381" s="273">
        <f t="shared" si="476"/>
        <v>37796.861590941022</v>
      </c>
      <c r="AA381" s="273">
        <f t="shared" si="476"/>
        <v>37174.944811939502</v>
      </c>
      <c r="AB381" s="273">
        <f t="shared" si="476"/>
        <v>36963.131214123467</v>
      </c>
      <c r="AC381" s="273">
        <f t="shared" si="476"/>
        <v>37574.710972986977</v>
      </c>
      <c r="AD381" s="273">
        <f t="shared" si="476"/>
        <v>26986.901965249104</v>
      </c>
      <c r="AE381" s="273">
        <f t="shared" si="476"/>
        <v>30505.529056178373</v>
      </c>
      <c r="AF381" s="273">
        <f t="shared" si="476"/>
        <v>29642.302454875684</v>
      </c>
    </row>
    <row r="382" spans="2:32">
      <c r="D382" s="165">
        <v>8850</v>
      </c>
      <c r="F382" s="273">
        <f t="shared" si="474"/>
        <v>0</v>
      </c>
      <c r="G382" s="273">
        <f t="shared" si="474"/>
        <v>0</v>
      </c>
      <c r="H382" s="273">
        <f t="shared" si="474"/>
        <v>0</v>
      </c>
      <c r="I382" s="273">
        <f t="shared" si="474"/>
        <v>0</v>
      </c>
      <c r="J382" s="273">
        <f t="shared" si="474"/>
        <v>0</v>
      </c>
      <c r="K382" s="273">
        <f t="shared" si="474"/>
        <v>0</v>
      </c>
      <c r="L382" s="273">
        <f t="shared" si="474"/>
        <v>0</v>
      </c>
      <c r="M382" s="273">
        <f t="shared" si="474"/>
        <v>0</v>
      </c>
      <c r="N382" s="273">
        <f t="shared" si="474"/>
        <v>0</v>
      </c>
      <c r="O382" s="273">
        <f t="shared" si="474"/>
        <v>0</v>
      </c>
      <c r="P382" s="273">
        <f t="shared" si="475"/>
        <v>0</v>
      </c>
      <c r="Q382" s="273">
        <f t="shared" si="475"/>
        <v>0</v>
      </c>
      <c r="R382" s="273">
        <f t="shared" si="475"/>
        <v>0</v>
      </c>
      <c r="S382" s="273">
        <f t="shared" si="475"/>
        <v>0</v>
      </c>
      <c r="T382" s="273">
        <f t="shared" si="475"/>
        <v>0</v>
      </c>
      <c r="U382" s="273">
        <f t="shared" si="475"/>
        <v>0</v>
      </c>
      <c r="V382" s="273">
        <f t="shared" si="475"/>
        <v>0</v>
      </c>
      <c r="W382" s="273">
        <f t="shared" si="475"/>
        <v>0</v>
      </c>
      <c r="X382" s="273">
        <f t="shared" si="475"/>
        <v>0</v>
      </c>
      <c r="Y382" s="273">
        <f t="shared" si="475"/>
        <v>0</v>
      </c>
      <c r="Z382" s="273">
        <f t="shared" si="476"/>
        <v>0</v>
      </c>
      <c r="AA382" s="273">
        <f t="shared" si="476"/>
        <v>0</v>
      </c>
      <c r="AB382" s="273">
        <f t="shared" si="476"/>
        <v>0</v>
      </c>
      <c r="AC382" s="273">
        <f t="shared" si="476"/>
        <v>0</v>
      </c>
      <c r="AD382" s="273">
        <f t="shared" si="476"/>
        <v>0</v>
      </c>
      <c r="AE382" s="273">
        <f t="shared" si="476"/>
        <v>0</v>
      </c>
      <c r="AF382" s="273">
        <f t="shared" si="476"/>
        <v>0</v>
      </c>
    </row>
    <row r="383" spans="2:32">
      <c r="D383" s="165">
        <v>8860</v>
      </c>
      <c r="F383" s="273">
        <f t="shared" si="474"/>
        <v>0</v>
      </c>
      <c r="G383" s="273">
        <f t="shared" si="474"/>
        <v>0</v>
      </c>
      <c r="H383" s="273">
        <f t="shared" si="474"/>
        <v>0</v>
      </c>
      <c r="I383" s="273">
        <f t="shared" si="474"/>
        <v>0</v>
      </c>
      <c r="J383" s="273">
        <f t="shared" si="474"/>
        <v>0</v>
      </c>
      <c r="K383" s="273">
        <f t="shared" si="474"/>
        <v>0</v>
      </c>
      <c r="L383" s="273">
        <f t="shared" si="474"/>
        <v>0</v>
      </c>
      <c r="M383" s="273">
        <f t="shared" si="474"/>
        <v>0</v>
      </c>
      <c r="N383" s="273">
        <f t="shared" si="474"/>
        <v>0</v>
      </c>
      <c r="O383" s="273">
        <f t="shared" si="474"/>
        <v>0</v>
      </c>
      <c r="P383" s="273">
        <f t="shared" si="475"/>
        <v>0</v>
      </c>
      <c r="Q383" s="273">
        <f t="shared" si="475"/>
        <v>0</v>
      </c>
      <c r="R383" s="273">
        <f t="shared" si="475"/>
        <v>0</v>
      </c>
      <c r="S383" s="273">
        <f t="shared" si="475"/>
        <v>0</v>
      </c>
      <c r="T383" s="273">
        <f t="shared" si="475"/>
        <v>0</v>
      </c>
      <c r="U383" s="273">
        <f t="shared" si="475"/>
        <v>0</v>
      </c>
      <c r="V383" s="273">
        <f t="shared" si="475"/>
        <v>0</v>
      </c>
      <c r="W383" s="273">
        <f t="shared" si="475"/>
        <v>0</v>
      </c>
      <c r="X383" s="273">
        <f t="shared" si="475"/>
        <v>0</v>
      </c>
      <c r="Y383" s="273">
        <f t="shared" si="475"/>
        <v>0</v>
      </c>
      <c r="Z383" s="273">
        <f t="shared" si="476"/>
        <v>0</v>
      </c>
      <c r="AA383" s="273">
        <f t="shared" si="476"/>
        <v>0</v>
      </c>
      <c r="AB383" s="273">
        <f t="shared" si="476"/>
        <v>0</v>
      </c>
      <c r="AC383" s="273">
        <f t="shared" si="476"/>
        <v>0</v>
      </c>
      <c r="AD383" s="273">
        <f t="shared" si="476"/>
        <v>0</v>
      </c>
      <c r="AE383" s="273">
        <f t="shared" si="476"/>
        <v>0</v>
      </c>
      <c r="AF383" s="273">
        <f t="shared" si="476"/>
        <v>0</v>
      </c>
    </row>
    <row r="384" spans="2:32">
      <c r="D384" s="246">
        <v>8870</v>
      </c>
      <c r="F384" s="273">
        <f t="shared" si="474"/>
        <v>-73</v>
      </c>
      <c r="G384" s="273">
        <f t="shared" si="474"/>
        <v>0</v>
      </c>
      <c r="H384" s="273">
        <f t="shared" si="474"/>
        <v>0</v>
      </c>
      <c r="I384" s="273">
        <f t="shared" si="474"/>
        <v>0</v>
      </c>
      <c r="J384" s="273">
        <f t="shared" si="474"/>
        <v>0</v>
      </c>
      <c r="K384" s="273">
        <f t="shared" si="474"/>
        <v>0</v>
      </c>
      <c r="L384" s="273">
        <f t="shared" si="474"/>
        <v>-7.988236405922911</v>
      </c>
      <c r="M384" s="273">
        <f t="shared" si="474"/>
        <v>-7.6272946190936528</v>
      </c>
      <c r="N384" s="273">
        <f t="shared" si="474"/>
        <v>-7.988236405922911</v>
      </c>
      <c r="O384" s="273">
        <f t="shared" si="474"/>
        <v>-7.988236405922911</v>
      </c>
      <c r="P384" s="273">
        <f t="shared" si="475"/>
        <v>-7.988236405922911</v>
      </c>
      <c r="Q384" s="273">
        <f t="shared" si="475"/>
        <v>-7.9995264626188129</v>
      </c>
      <c r="R384" s="273">
        <f t="shared" si="475"/>
        <v>-13.279490405854192</v>
      </c>
      <c r="S384" s="273">
        <f t="shared" si="475"/>
        <v>-9.3506078379343247</v>
      </c>
      <c r="T384" s="273">
        <f t="shared" si="475"/>
        <v>-12.2856892619589</v>
      </c>
      <c r="U384" s="273">
        <f t="shared" si="475"/>
        <v>-15.123327995570106</v>
      </c>
      <c r="V384" s="273">
        <f t="shared" si="475"/>
        <v>-12.336867683907156</v>
      </c>
      <c r="W384" s="273">
        <f t="shared" si="475"/>
        <v>-12.81401681477532</v>
      </c>
      <c r="X384" s="273">
        <f t="shared" si="475"/>
        <v>-8.2278834981005975</v>
      </c>
      <c r="Y384" s="273">
        <f t="shared" si="475"/>
        <v>-7.8561134576664626</v>
      </c>
      <c r="Z384" s="273">
        <f t="shared" si="476"/>
        <v>-8.2278834981005975</v>
      </c>
      <c r="AA384" s="273">
        <f t="shared" si="476"/>
        <v>-8.2278834981005975</v>
      </c>
      <c r="AB384" s="273">
        <f t="shared" si="476"/>
        <v>-8.2278834981005975</v>
      </c>
      <c r="AC384" s="273">
        <f t="shared" si="476"/>
        <v>-8.2395122564973775</v>
      </c>
      <c r="AD384" s="273">
        <f t="shared" si="476"/>
        <v>-13.677875118029817</v>
      </c>
      <c r="AE384" s="273">
        <f t="shared" si="476"/>
        <v>-9.6311260730723536</v>
      </c>
      <c r="AF384" s="273">
        <f t="shared" si="476"/>
        <v>-12.654259939817667</v>
      </c>
    </row>
    <row r="385" spans="4:32">
      <c r="D385" s="246">
        <v>8890</v>
      </c>
      <c r="F385" s="273">
        <f t="shared" si="474"/>
        <v>5895.3899999999994</v>
      </c>
      <c r="G385" s="273">
        <f t="shared" si="474"/>
        <v>9768.17</v>
      </c>
      <c r="H385" s="273">
        <f t="shared" si="474"/>
        <v>4719.97</v>
      </c>
      <c r="I385" s="273">
        <f t="shared" si="474"/>
        <v>5505.8</v>
      </c>
      <c r="J385" s="273">
        <f t="shared" si="474"/>
        <v>12013.62</v>
      </c>
      <c r="K385" s="273">
        <f t="shared" si="474"/>
        <v>16059.380000000001</v>
      </c>
      <c r="L385" s="273">
        <f t="shared" si="474"/>
        <v>5904.9842336222755</v>
      </c>
      <c r="M385" s="273">
        <f t="shared" si="474"/>
        <v>5638.1724553802196</v>
      </c>
      <c r="N385" s="273">
        <f t="shared" si="474"/>
        <v>5904.9842336222755</v>
      </c>
      <c r="O385" s="273">
        <f t="shared" si="474"/>
        <v>5904.9842336222755</v>
      </c>
      <c r="P385" s="273">
        <f t="shared" si="475"/>
        <v>5904.9842336222755</v>
      </c>
      <c r="Q385" s="273">
        <f t="shared" si="475"/>
        <v>5913.3299564324534</v>
      </c>
      <c r="R385" s="273">
        <f t="shared" si="475"/>
        <v>9816.3321029114777</v>
      </c>
      <c r="S385" s="273">
        <f t="shared" si="475"/>
        <v>6912.0628198794311</v>
      </c>
      <c r="T385" s="273">
        <f t="shared" si="475"/>
        <v>9081.7043593326398</v>
      </c>
      <c r="U385" s="273">
        <f t="shared" si="475"/>
        <v>11179.315287605379</v>
      </c>
      <c r="V385" s="273">
        <f t="shared" si="475"/>
        <v>9119.5359606210095</v>
      </c>
      <c r="W385" s="273">
        <f t="shared" si="475"/>
        <v>9472.2493696500642</v>
      </c>
      <c r="X385" s="273">
        <f t="shared" si="475"/>
        <v>6082.1337606309435</v>
      </c>
      <c r="Y385" s="273">
        <f t="shared" si="475"/>
        <v>5807.3176290416268</v>
      </c>
      <c r="Z385" s="273">
        <f t="shared" si="476"/>
        <v>6082.1337606309435</v>
      </c>
      <c r="AA385" s="273">
        <f t="shared" si="476"/>
        <v>6082.1337606309435</v>
      </c>
      <c r="AB385" s="273">
        <f t="shared" si="476"/>
        <v>6082.1337606309435</v>
      </c>
      <c r="AC385" s="273">
        <f t="shared" si="476"/>
        <v>6090.7298551254262</v>
      </c>
      <c r="AD385" s="273">
        <f t="shared" si="476"/>
        <v>10110.822065998822</v>
      </c>
      <c r="AE385" s="273">
        <f t="shared" si="476"/>
        <v>7119.4247044758158</v>
      </c>
      <c r="AF385" s="273">
        <f t="shared" si="476"/>
        <v>9354.1554901126183</v>
      </c>
    </row>
    <row r="386" spans="4:32">
      <c r="D386" s="246">
        <v>8900</v>
      </c>
      <c r="F386" s="273">
        <f t="shared" si="474"/>
        <v>-147</v>
      </c>
      <c r="G386" s="273">
        <f t="shared" si="474"/>
        <v>0</v>
      </c>
      <c r="H386" s="273">
        <f t="shared" si="474"/>
        <v>0</v>
      </c>
      <c r="I386" s="273">
        <f t="shared" si="474"/>
        <v>0</v>
      </c>
      <c r="J386" s="273">
        <f t="shared" si="474"/>
        <v>0</v>
      </c>
      <c r="K386" s="273">
        <f t="shared" si="474"/>
        <v>0</v>
      </c>
      <c r="L386" s="273">
        <f t="shared" si="474"/>
        <v>-16.08590070781737</v>
      </c>
      <c r="M386" s="273">
        <f t="shared" si="474"/>
        <v>-15.359072726120099</v>
      </c>
      <c r="N386" s="273">
        <f t="shared" si="474"/>
        <v>-16.08590070781737</v>
      </c>
      <c r="O386" s="273">
        <f t="shared" si="474"/>
        <v>-16.08590070781737</v>
      </c>
      <c r="P386" s="273">
        <f t="shared" si="475"/>
        <v>-16.08590070781737</v>
      </c>
      <c r="Q386" s="273">
        <f t="shared" si="475"/>
        <v>-16.108635479520078</v>
      </c>
      <c r="R386" s="273">
        <f t="shared" si="475"/>
        <v>-26.740891639185843</v>
      </c>
      <c r="S386" s="273">
        <f t="shared" si="475"/>
        <v>-18.829306194196516</v>
      </c>
      <c r="T386" s="273">
        <f t="shared" si="475"/>
        <v>-24.739675637095324</v>
      </c>
      <c r="U386" s="273">
        <f t="shared" si="475"/>
        <v>-30.453824867791859</v>
      </c>
      <c r="V386" s="273">
        <f t="shared" si="475"/>
        <v>-24.842733555265099</v>
      </c>
      <c r="W386" s="273">
        <f t="shared" si="475"/>
        <v>-25.803568106465374</v>
      </c>
      <c r="X386" s="273">
        <f t="shared" si="475"/>
        <v>-16.568477729051892</v>
      </c>
      <c r="Y386" s="273">
        <f t="shared" si="475"/>
        <v>-15.819844907903702</v>
      </c>
      <c r="Z386" s="273">
        <f t="shared" si="476"/>
        <v>-16.568477729051892</v>
      </c>
      <c r="AA386" s="273">
        <f t="shared" si="476"/>
        <v>-16.568477729051892</v>
      </c>
      <c r="AB386" s="273">
        <f t="shared" si="476"/>
        <v>-16.568477729051892</v>
      </c>
      <c r="AC386" s="273">
        <f t="shared" si="476"/>
        <v>-16.591894543905678</v>
      </c>
      <c r="AD386" s="273">
        <f t="shared" si="476"/>
        <v>-27.543118388361417</v>
      </c>
      <c r="AE386" s="273">
        <f t="shared" si="476"/>
        <v>-19.394185380022414</v>
      </c>
      <c r="AF386" s="273">
        <f t="shared" si="476"/>
        <v>-25.481865906208181</v>
      </c>
    </row>
    <row r="387" spans="4:32">
      <c r="D387" s="246">
        <v>8910</v>
      </c>
      <c r="F387" s="273">
        <f t="shared" si="474"/>
        <v>952.80000000000007</v>
      </c>
      <c r="G387" s="273">
        <f t="shared" si="474"/>
        <v>708.08999999999992</v>
      </c>
      <c r="H387" s="273">
        <f t="shared" si="474"/>
        <v>-373.89</v>
      </c>
      <c r="I387" s="273">
        <f t="shared" si="474"/>
        <v>347.63</v>
      </c>
      <c r="J387" s="273">
        <f t="shared" si="474"/>
        <v>1784.47</v>
      </c>
      <c r="K387" s="273">
        <f t="shared" si="474"/>
        <v>-370.8</v>
      </c>
      <c r="L387" s="273">
        <f t="shared" si="474"/>
        <v>333.56905529006588</v>
      </c>
      <c r="M387" s="273">
        <f t="shared" si="474"/>
        <v>318.49701626552309</v>
      </c>
      <c r="N387" s="273">
        <f t="shared" si="474"/>
        <v>333.56905529006588</v>
      </c>
      <c r="O387" s="273">
        <f t="shared" si="474"/>
        <v>333.56905529006588</v>
      </c>
      <c r="P387" s="273">
        <f t="shared" si="475"/>
        <v>333.56905529006588</v>
      </c>
      <c r="Q387" s="273">
        <f t="shared" si="475"/>
        <v>334.04050021919079</v>
      </c>
      <c r="R387" s="273">
        <f t="shared" si="475"/>
        <v>554.51877539952511</v>
      </c>
      <c r="S387" s="273">
        <f t="shared" si="475"/>
        <v>390.45832701883836</v>
      </c>
      <c r="T387" s="273">
        <f t="shared" si="475"/>
        <v>513.02009009903179</v>
      </c>
      <c r="U387" s="273">
        <f t="shared" si="475"/>
        <v>631.51288669721043</v>
      </c>
      <c r="V387" s="273">
        <f t="shared" si="475"/>
        <v>515.15717480622175</v>
      </c>
      <c r="W387" s="273">
        <f t="shared" si="475"/>
        <v>535.08174597917275</v>
      </c>
      <c r="X387" s="273">
        <f t="shared" si="475"/>
        <v>343.57612694876792</v>
      </c>
      <c r="Y387" s="273">
        <f t="shared" si="475"/>
        <v>328.05192675348883</v>
      </c>
      <c r="Z387" s="273">
        <f t="shared" si="476"/>
        <v>343.57612694876792</v>
      </c>
      <c r="AA387" s="273">
        <f t="shared" si="476"/>
        <v>343.57612694876792</v>
      </c>
      <c r="AB387" s="273">
        <f t="shared" si="476"/>
        <v>343.57612694876792</v>
      </c>
      <c r="AC387" s="273">
        <f t="shared" si="476"/>
        <v>344.06171522576653</v>
      </c>
      <c r="AD387" s="273">
        <f t="shared" si="476"/>
        <v>571.15433866151091</v>
      </c>
      <c r="AE387" s="273">
        <f t="shared" si="476"/>
        <v>402.17207682940352</v>
      </c>
      <c r="AF387" s="273">
        <f t="shared" si="476"/>
        <v>528.4106928020027</v>
      </c>
    </row>
    <row r="388" spans="4:32">
      <c r="D388" s="246">
        <v>8920</v>
      </c>
      <c r="F388" s="273">
        <f t="shared" ref="F388:O397" si="477">SUMIF($C$10:$C$326,$D388,F$10:F$326)</f>
        <v>0</v>
      </c>
      <c r="G388" s="273">
        <f t="shared" si="477"/>
        <v>0</v>
      </c>
      <c r="H388" s="273">
        <f t="shared" si="477"/>
        <v>0</v>
      </c>
      <c r="I388" s="273">
        <f t="shared" si="477"/>
        <v>0</v>
      </c>
      <c r="J388" s="273">
        <f t="shared" si="477"/>
        <v>0</v>
      </c>
      <c r="K388" s="273">
        <f t="shared" si="477"/>
        <v>0</v>
      </c>
      <c r="L388" s="273">
        <f t="shared" si="477"/>
        <v>0</v>
      </c>
      <c r="M388" s="273">
        <f t="shared" si="477"/>
        <v>0</v>
      </c>
      <c r="N388" s="273">
        <f t="shared" si="477"/>
        <v>0</v>
      </c>
      <c r="O388" s="273">
        <f t="shared" si="477"/>
        <v>0</v>
      </c>
      <c r="P388" s="273">
        <f t="shared" ref="P388:Y397" si="478">SUMIF($C$10:$C$326,$D388,P$10:P$326)</f>
        <v>0</v>
      </c>
      <c r="Q388" s="273">
        <f t="shared" si="478"/>
        <v>0</v>
      </c>
      <c r="R388" s="273">
        <f t="shared" si="478"/>
        <v>0</v>
      </c>
      <c r="S388" s="273">
        <f t="shared" si="478"/>
        <v>0</v>
      </c>
      <c r="T388" s="273">
        <f t="shared" si="478"/>
        <v>0</v>
      </c>
      <c r="U388" s="273">
        <f t="shared" si="478"/>
        <v>0</v>
      </c>
      <c r="V388" s="273">
        <f t="shared" si="478"/>
        <v>0</v>
      </c>
      <c r="W388" s="273">
        <f t="shared" si="478"/>
        <v>0</v>
      </c>
      <c r="X388" s="273">
        <f t="shared" si="478"/>
        <v>0</v>
      </c>
      <c r="Y388" s="273">
        <f t="shared" si="478"/>
        <v>0</v>
      </c>
      <c r="Z388" s="273">
        <f t="shared" ref="Z388:AF397" si="479">SUMIF($C$10:$C$326,$D388,Z$10:Z$326)</f>
        <v>0</v>
      </c>
      <c r="AA388" s="273">
        <f t="shared" si="479"/>
        <v>0</v>
      </c>
      <c r="AB388" s="273">
        <f t="shared" si="479"/>
        <v>0</v>
      </c>
      <c r="AC388" s="273">
        <f t="shared" si="479"/>
        <v>0</v>
      </c>
      <c r="AD388" s="273">
        <f t="shared" si="479"/>
        <v>0</v>
      </c>
      <c r="AE388" s="273">
        <f t="shared" si="479"/>
        <v>0</v>
      </c>
      <c r="AF388" s="273">
        <f t="shared" si="479"/>
        <v>0</v>
      </c>
    </row>
    <row r="389" spans="4:32">
      <c r="D389" s="246">
        <v>8930</v>
      </c>
      <c r="F389" s="273">
        <f t="shared" si="477"/>
        <v>0</v>
      </c>
      <c r="G389" s="273">
        <f t="shared" si="477"/>
        <v>0</v>
      </c>
      <c r="H389" s="273">
        <f t="shared" si="477"/>
        <v>0</v>
      </c>
      <c r="I389" s="273">
        <f t="shared" si="477"/>
        <v>0</v>
      </c>
      <c r="J389" s="273">
        <f t="shared" si="477"/>
        <v>0</v>
      </c>
      <c r="K389" s="273">
        <f t="shared" si="477"/>
        <v>0</v>
      </c>
      <c r="L389" s="273">
        <f t="shared" si="477"/>
        <v>0</v>
      </c>
      <c r="M389" s="273">
        <f t="shared" si="477"/>
        <v>0</v>
      </c>
      <c r="N389" s="273">
        <f t="shared" si="477"/>
        <v>0</v>
      </c>
      <c r="O389" s="273">
        <f t="shared" si="477"/>
        <v>0</v>
      </c>
      <c r="P389" s="273">
        <f t="shared" si="478"/>
        <v>0</v>
      </c>
      <c r="Q389" s="273">
        <f t="shared" si="478"/>
        <v>0</v>
      </c>
      <c r="R389" s="273">
        <f t="shared" si="478"/>
        <v>0</v>
      </c>
      <c r="S389" s="273">
        <f t="shared" si="478"/>
        <v>0</v>
      </c>
      <c r="T389" s="273">
        <f t="shared" si="478"/>
        <v>0</v>
      </c>
      <c r="U389" s="273">
        <f t="shared" si="478"/>
        <v>0</v>
      </c>
      <c r="V389" s="273">
        <f t="shared" si="478"/>
        <v>0</v>
      </c>
      <c r="W389" s="273">
        <f t="shared" si="478"/>
        <v>0</v>
      </c>
      <c r="X389" s="273">
        <f t="shared" si="478"/>
        <v>0</v>
      </c>
      <c r="Y389" s="273">
        <f t="shared" si="478"/>
        <v>0</v>
      </c>
      <c r="Z389" s="273">
        <f t="shared" si="479"/>
        <v>0</v>
      </c>
      <c r="AA389" s="273">
        <f t="shared" si="479"/>
        <v>0</v>
      </c>
      <c r="AB389" s="273">
        <f t="shared" si="479"/>
        <v>0</v>
      </c>
      <c r="AC389" s="273">
        <f t="shared" si="479"/>
        <v>0</v>
      </c>
      <c r="AD389" s="273">
        <f t="shared" si="479"/>
        <v>0</v>
      </c>
      <c r="AE389" s="273">
        <f t="shared" si="479"/>
        <v>0</v>
      </c>
      <c r="AF389" s="273">
        <f t="shared" si="479"/>
        <v>0</v>
      </c>
    </row>
    <row r="390" spans="4:32">
      <c r="D390" s="246">
        <v>8940</v>
      </c>
      <c r="F390" s="273">
        <f t="shared" si="477"/>
        <v>0</v>
      </c>
      <c r="G390" s="273">
        <f t="shared" si="477"/>
        <v>0</v>
      </c>
      <c r="H390" s="273">
        <f t="shared" si="477"/>
        <v>0</v>
      </c>
      <c r="I390" s="273">
        <f t="shared" si="477"/>
        <v>0</v>
      </c>
      <c r="J390" s="273">
        <f t="shared" si="477"/>
        <v>0</v>
      </c>
      <c r="K390" s="273">
        <f t="shared" si="477"/>
        <v>0</v>
      </c>
      <c r="L390" s="273">
        <f t="shared" si="477"/>
        <v>0</v>
      </c>
      <c r="M390" s="273">
        <f t="shared" si="477"/>
        <v>0</v>
      </c>
      <c r="N390" s="273">
        <f t="shared" si="477"/>
        <v>0</v>
      </c>
      <c r="O390" s="273">
        <f t="shared" si="477"/>
        <v>0</v>
      </c>
      <c r="P390" s="273">
        <f t="shared" si="478"/>
        <v>0</v>
      </c>
      <c r="Q390" s="273">
        <f t="shared" si="478"/>
        <v>0</v>
      </c>
      <c r="R390" s="273">
        <f t="shared" si="478"/>
        <v>0</v>
      </c>
      <c r="S390" s="273">
        <f t="shared" si="478"/>
        <v>0</v>
      </c>
      <c r="T390" s="273">
        <f t="shared" si="478"/>
        <v>0</v>
      </c>
      <c r="U390" s="273">
        <f t="shared" si="478"/>
        <v>0</v>
      </c>
      <c r="V390" s="273">
        <f t="shared" si="478"/>
        <v>0</v>
      </c>
      <c r="W390" s="273">
        <f t="shared" si="478"/>
        <v>0</v>
      </c>
      <c r="X390" s="273">
        <f t="shared" si="478"/>
        <v>0</v>
      </c>
      <c r="Y390" s="273">
        <f t="shared" si="478"/>
        <v>0</v>
      </c>
      <c r="Z390" s="273">
        <f t="shared" si="479"/>
        <v>0</v>
      </c>
      <c r="AA390" s="273">
        <f t="shared" si="479"/>
        <v>0</v>
      </c>
      <c r="AB390" s="273">
        <f t="shared" si="479"/>
        <v>0</v>
      </c>
      <c r="AC390" s="273">
        <f t="shared" si="479"/>
        <v>0</v>
      </c>
      <c r="AD390" s="273">
        <f t="shared" si="479"/>
        <v>0</v>
      </c>
      <c r="AE390" s="273">
        <f t="shared" si="479"/>
        <v>0</v>
      </c>
      <c r="AF390" s="273">
        <f t="shared" si="479"/>
        <v>0</v>
      </c>
    </row>
    <row r="391" spans="4:32">
      <c r="D391" s="246">
        <v>8950</v>
      </c>
      <c r="F391" s="273">
        <f t="shared" si="477"/>
        <v>0</v>
      </c>
      <c r="G391" s="273">
        <f t="shared" si="477"/>
        <v>0</v>
      </c>
      <c r="H391" s="273">
        <f t="shared" si="477"/>
        <v>0</v>
      </c>
      <c r="I391" s="273">
        <f t="shared" si="477"/>
        <v>0</v>
      </c>
      <c r="J391" s="273">
        <f t="shared" si="477"/>
        <v>0</v>
      </c>
      <c r="K391" s="273">
        <f t="shared" si="477"/>
        <v>0</v>
      </c>
      <c r="L391" s="273">
        <f t="shared" si="477"/>
        <v>0</v>
      </c>
      <c r="M391" s="273">
        <f t="shared" si="477"/>
        <v>0</v>
      </c>
      <c r="N391" s="273">
        <f t="shared" si="477"/>
        <v>0</v>
      </c>
      <c r="O391" s="273">
        <f t="shared" si="477"/>
        <v>0</v>
      </c>
      <c r="P391" s="273">
        <f t="shared" si="478"/>
        <v>0</v>
      </c>
      <c r="Q391" s="273">
        <f t="shared" si="478"/>
        <v>0</v>
      </c>
      <c r="R391" s="273">
        <f t="shared" si="478"/>
        <v>0</v>
      </c>
      <c r="S391" s="273">
        <f t="shared" si="478"/>
        <v>0</v>
      </c>
      <c r="T391" s="273">
        <f t="shared" si="478"/>
        <v>0</v>
      </c>
      <c r="U391" s="273">
        <f t="shared" si="478"/>
        <v>0</v>
      </c>
      <c r="V391" s="273">
        <f t="shared" si="478"/>
        <v>0</v>
      </c>
      <c r="W391" s="273">
        <f t="shared" si="478"/>
        <v>0</v>
      </c>
      <c r="X391" s="273">
        <f t="shared" si="478"/>
        <v>0</v>
      </c>
      <c r="Y391" s="273">
        <f t="shared" si="478"/>
        <v>0</v>
      </c>
      <c r="Z391" s="273">
        <f t="shared" si="479"/>
        <v>0</v>
      </c>
      <c r="AA391" s="273">
        <f t="shared" si="479"/>
        <v>0</v>
      </c>
      <c r="AB391" s="273">
        <f t="shared" si="479"/>
        <v>0</v>
      </c>
      <c r="AC391" s="273">
        <f t="shared" si="479"/>
        <v>0</v>
      </c>
      <c r="AD391" s="273">
        <f t="shared" si="479"/>
        <v>0</v>
      </c>
      <c r="AE391" s="273">
        <f t="shared" si="479"/>
        <v>0</v>
      </c>
      <c r="AF391" s="273">
        <f t="shared" si="479"/>
        <v>0</v>
      </c>
    </row>
    <row r="392" spans="4:32">
      <c r="D392" s="246">
        <v>9010</v>
      </c>
      <c r="F392" s="273">
        <f t="shared" si="477"/>
        <v>11142.44</v>
      </c>
      <c r="G392" s="273">
        <f t="shared" si="477"/>
        <v>10759.199999999999</v>
      </c>
      <c r="H392" s="273">
        <f t="shared" si="477"/>
        <v>11714.829999999998</v>
      </c>
      <c r="I392" s="273">
        <f t="shared" si="477"/>
        <v>10696.17</v>
      </c>
      <c r="J392" s="273">
        <f t="shared" si="477"/>
        <v>10190.27</v>
      </c>
      <c r="K392" s="273">
        <f t="shared" si="477"/>
        <v>10278.519999999999</v>
      </c>
      <c r="L392" s="273">
        <f t="shared" si="477"/>
        <v>7093.3621090385723</v>
      </c>
      <c r="M392" s="273">
        <f t="shared" si="477"/>
        <v>6774.0912593608537</v>
      </c>
      <c r="N392" s="273">
        <f t="shared" si="477"/>
        <v>7094.7120255324462</v>
      </c>
      <c r="O392" s="273">
        <f t="shared" si="477"/>
        <v>7093.2038242518083</v>
      </c>
      <c r="P392" s="273">
        <f t="shared" si="478"/>
        <v>7100.1400029373071</v>
      </c>
      <c r="Q392" s="273">
        <f t="shared" si="478"/>
        <v>7103.0424465872338</v>
      </c>
      <c r="R392" s="273">
        <f t="shared" si="478"/>
        <v>11784.049814345759</v>
      </c>
      <c r="S392" s="273">
        <f t="shared" si="478"/>
        <v>8297.922976722959</v>
      </c>
      <c r="T392" s="273">
        <f t="shared" si="478"/>
        <v>10902.247902174759</v>
      </c>
      <c r="U392" s="273">
        <f t="shared" si="478"/>
        <v>13421.648239457751</v>
      </c>
      <c r="V392" s="273">
        <f t="shared" si="478"/>
        <v>10947.729810192595</v>
      </c>
      <c r="W392" s="273">
        <f t="shared" si="478"/>
        <v>11371.170657106179</v>
      </c>
      <c r="X392" s="273">
        <f t="shared" si="478"/>
        <v>7306.0176507391798</v>
      </c>
      <c r="Y392" s="273">
        <f t="shared" si="478"/>
        <v>6977.1381381100691</v>
      </c>
      <c r="Z392" s="273">
        <f t="shared" si="479"/>
        <v>7307.3675672330537</v>
      </c>
      <c r="AA392" s="273">
        <f t="shared" si="479"/>
        <v>7305.8593659524158</v>
      </c>
      <c r="AB392" s="273">
        <f t="shared" si="479"/>
        <v>7312.7955446379146</v>
      </c>
      <c r="AC392" s="273">
        <f t="shared" si="479"/>
        <v>7315.9985418769566</v>
      </c>
      <c r="AD392" s="273">
        <f t="shared" si="479"/>
        <v>12137.564292669298</v>
      </c>
      <c r="AE392" s="273">
        <f t="shared" si="479"/>
        <v>8546.8463277559276</v>
      </c>
      <c r="AF392" s="273">
        <f t="shared" si="479"/>
        <v>11229.30631311889</v>
      </c>
    </row>
    <row r="393" spans="4:32">
      <c r="D393" s="246">
        <v>9020</v>
      </c>
      <c r="F393" s="273">
        <f t="shared" si="477"/>
        <v>46.349999999999994</v>
      </c>
      <c r="G393" s="273">
        <f t="shared" si="477"/>
        <v>32.449999999999996</v>
      </c>
      <c r="H393" s="273">
        <f t="shared" si="477"/>
        <v>18.019999999999996</v>
      </c>
      <c r="I393" s="273">
        <f t="shared" si="477"/>
        <v>-4.12</v>
      </c>
      <c r="J393" s="273">
        <f t="shared" si="477"/>
        <v>193.13</v>
      </c>
      <c r="K393" s="273">
        <f t="shared" si="477"/>
        <v>-38.630000000000003</v>
      </c>
      <c r="L393" s="273">
        <f t="shared" si="477"/>
        <v>27.050575884166349</v>
      </c>
      <c r="M393" s="273">
        <f t="shared" si="477"/>
        <v>25.828318216985632</v>
      </c>
      <c r="N393" s="273">
        <f t="shared" si="477"/>
        <v>27.050575884166349</v>
      </c>
      <c r="O393" s="273">
        <f t="shared" si="477"/>
        <v>27.050575884166349</v>
      </c>
      <c r="P393" s="273">
        <f t="shared" si="478"/>
        <v>27.050575884166349</v>
      </c>
      <c r="Q393" s="273">
        <f t="shared" si="478"/>
        <v>27.088807418621514</v>
      </c>
      <c r="R393" s="273">
        <f t="shared" si="478"/>
        <v>44.968356552426805</v>
      </c>
      <c r="S393" s="273">
        <f t="shared" si="478"/>
        <v>31.663976130648834</v>
      </c>
      <c r="T393" s="273">
        <f t="shared" si="478"/>
        <v>41.603046377482748</v>
      </c>
      <c r="U393" s="273">
        <f t="shared" si="478"/>
        <v>51.212146308286712</v>
      </c>
      <c r="V393" s="273">
        <f t="shared" si="478"/>
        <v>41.776351937833546</v>
      </c>
      <c r="W393" s="273">
        <f t="shared" si="478"/>
        <v>43.392122693321362</v>
      </c>
      <c r="X393" s="273">
        <f t="shared" si="478"/>
        <v>27.862093160691341</v>
      </c>
      <c r="Y393" s="273">
        <f t="shared" si="478"/>
        <v>26.6031677634952</v>
      </c>
      <c r="Z393" s="273">
        <f t="shared" si="479"/>
        <v>27.862093160691341</v>
      </c>
      <c r="AA393" s="273">
        <f t="shared" si="479"/>
        <v>27.862093160691341</v>
      </c>
      <c r="AB393" s="273">
        <f t="shared" si="479"/>
        <v>27.862093160691341</v>
      </c>
      <c r="AC393" s="273">
        <f t="shared" si="479"/>
        <v>27.901471641180159</v>
      </c>
      <c r="AD393" s="273">
        <f t="shared" si="479"/>
        <v>46.317407248999601</v>
      </c>
      <c r="AE393" s="273">
        <f t="shared" si="479"/>
        <v>32.613895414568304</v>
      </c>
      <c r="AF393" s="273">
        <f t="shared" si="479"/>
        <v>42.851137768807227</v>
      </c>
    </row>
    <row r="394" spans="4:32">
      <c r="D394" s="246">
        <v>9030</v>
      </c>
      <c r="F394" s="273">
        <f t="shared" si="477"/>
        <v>178386.68</v>
      </c>
      <c r="G394" s="273">
        <f t="shared" si="477"/>
        <v>137704.55000000002</v>
      </c>
      <c r="H394" s="273">
        <f t="shared" si="477"/>
        <v>172860.59</v>
      </c>
      <c r="I394" s="273">
        <f t="shared" si="477"/>
        <v>176651.31999999998</v>
      </c>
      <c r="J394" s="273">
        <f t="shared" si="477"/>
        <v>198238.99000000002</v>
      </c>
      <c r="K394" s="273">
        <f t="shared" si="477"/>
        <v>186086.76</v>
      </c>
      <c r="L394" s="273">
        <f t="shared" si="477"/>
        <v>258521.12144462971</v>
      </c>
      <c r="M394" s="273">
        <f t="shared" si="477"/>
        <v>237577.27647655143</v>
      </c>
      <c r="N394" s="273">
        <f t="shared" si="477"/>
        <v>229755.61778642883</v>
      </c>
      <c r="O394" s="273">
        <f t="shared" si="477"/>
        <v>228256.79780761179</v>
      </c>
      <c r="P394" s="273">
        <f t="shared" si="478"/>
        <v>228296.10088012979</v>
      </c>
      <c r="Q394" s="273">
        <f t="shared" si="478"/>
        <v>274215.23985273071</v>
      </c>
      <c r="R394" s="273">
        <f t="shared" si="478"/>
        <v>182364.76543422084</v>
      </c>
      <c r="S394" s="273">
        <f t="shared" si="478"/>
        <v>176824.57646981502</v>
      </c>
      <c r="T394" s="273">
        <f t="shared" si="478"/>
        <v>182558.33618423718</v>
      </c>
      <c r="U394" s="273">
        <f t="shared" si="478"/>
        <v>148423.74036227984</v>
      </c>
      <c r="V394" s="273">
        <f t="shared" si="478"/>
        <v>185090.87709636954</v>
      </c>
      <c r="W394" s="273">
        <f t="shared" si="478"/>
        <v>187107.18645307753</v>
      </c>
      <c r="X394" s="273">
        <f t="shared" si="478"/>
        <v>259882.46925183016</v>
      </c>
      <c r="Y394" s="273">
        <f t="shared" si="478"/>
        <v>238877.11292066018</v>
      </c>
      <c r="Z394" s="273">
        <f t="shared" si="479"/>
        <v>231116.96559362931</v>
      </c>
      <c r="AA394" s="273">
        <f t="shared" si="479"/>
        <v>229618.14561481224</v>
      </c>
      <c r="AB394" s="273">
        <f t="shared" si="479"/>
        <v>229657.44868733024</v>
      </c>
      <c r="AC394" s="273">
        <f t="shared" si="479"/>
        <v>275578.51170087652</v>
      </c>
      <c r="AD394" s="273">
        <f t="shared" si="479"/>
        <v>184627.84381925027</v>
      </c>
      <c r="AE394" s="273">
        <f t="shared" si="479"/>
        <v>178418.09834740055</v>
      </c>
      <c r="AF394" s="273">
        <f t="shared" si="479"/>
        <v>184652.05190405654</v>
      </c>
    </row>
    <row r="395" spans="4:32">
      <c r="D395" s="246">
        <v>9040</v>
      </c>
      <c r="F395" s="273">
        <f t="shared" si="477"/>
        <v>0</v>
      </c>
      <c r="G395" s="273">
        <f t="shared" si="477"/>
        <v>0</v>
      </c>
      <c r="H395" s="273">
        <f t="shared" si="477"/>
        <v>0</v>
      </c>
      <c r="I395" s="273">
        <f t="shared" si="477"/>
        <v>0</v>
      </c>
      <c r="J395" s="273">
        <f t="shared" si="477"/>
        <v>0</v>
      </c>
      <c r="K395" s="273">
        <f t="shared" si="477"/>
        <v>0</v>
      </c>
      <c r="L395" s="273">
        <f t="shared" si="477"/>
        <v>34584</v>
      </c>
      <c r="M395" s="273">
        <f t="shared" si="477"/>
        <v>29522</v>
      </c>
      <c r="N395" s="273">
        <f t="shared" si="477"/>
        <v>27679</v>
      </c>
      <c r="O395" s="273">
        <f t="shared" si="477"/>
        <v>27994</v>
      </c>
      <c r="P395" s="273">
        <f t="shared" si="478"/>
        <v>28469</v>
      </c>
      <c r="Q395" s="273">
        <f t="shared" si="478"/>
        <v>30223</v>
      </c>
      <c r="R395" s="273">
        <f t="shared" si="478"/>
        <v>0</v>
      </c>
      <c r="S395" s="273">
        <f t="shared" si="478"/>
        <v>0</v>
      </c>
      <c r="T395" s="273">
        <f t="shared" si="478"/>
        <v>0</v>
      </c>
      <c r="U395" s="273">
        <f t="shared" si="478"/>
        <v>0</v>
      </c>
      <c r="V395" s="273">
        <f t="shared" si="478"/>
        <v>0</v>
      </c>
      <c r="W395" s="273">
        <f t="shared" si="478"/>
        <v>0</v>
      </c>
      <c r="X395" s="273">
        <f t="shared" si="478"/>
        <v>34584</v>
      </c>
      <c r="Y395" s="273">
        <f t="shared" si="478"/>
        <v>29522</v>
      </c>
      <c r="Z395" s="273">
        <f t="shared" si="479"/>
        <v>27679</v>
      </c>
      <c r="AA395" s="273">
        <f t="shared" si="479"/>
        <v>27994</v>
      </c>
      <c r="AB395" s="273">
        <f t="shared" si="479"/>
        <v>28469</v>
      </c>
      <c r="AC395" s="273">
        <f t="shared" si="479"/>
        <v>30223</v>
      </c>
      <c r="AD395" s="273">
        <f t="shared" si="479"/>
        <v>0</v>
      </c>
      <c r="AE395" s="273">
        <f t="shared" si="479"/>
        <v>0</v>
      </c>
      <c r="AF395" s="273">
        <f t="shared" si="479"/>
        <v>0</v>
      </c>
    </row>
    <row r="396" spans="4:32">
      <c r="D396" s="246">
        <v>9070</v>
      </c>
      <c r="F396" s="273">
        <f t="shared" si="477"/>
        <v>0</v>
      </c>
      <c r="G396" s="273">
        <f t="shared" si="477"/>
        <v>0</v>
      </c>
      <c r="H396" s="273">
        <f t="shared" si="477"/>
        <v>0</v>
      </c>
      <c r="I396" s="273">
        <f t="shared" si="477"/>
        <v>0</v>
      </c>
      <c r="J396" s="273">
        <f t="shared" si="477"/>
        <v>0</v>
      </c>
      <c r="K396" s="273">
        <f t="shared" si="477"/>
        <v>0</v>
      </c>
      <c r="L396" s="273">
        <f t="shared" si="477"/>
        <v>0</v>
      </c>
      <c r="M396" s="273">
        <f t="shared" si="477"/>
        <v>0</v>
      </c>
      <c r="N396" s="273">
        <f t="shared" si="477"/>
        <v>0</v>
      </c>
      <c r="O396" s="273">
        <f t="shared" si="477"/>
        <v>0</v>
      </c>
      <c r="P396" s="273">
        <f t="shared" si="478"/>
        <v>0</v>
      </c>
      <c r="Q396" s="273">
        <f t="shared" si="478"/>
        <v>0</v>
      </c>
      <c r="R396" s="273">
        <f t="shared" si="478"/>
        <v>0</v>
      </c>
      <c r="S396" s="273">
        <f t="shared" si="478"/>
        <v>0</v>
      </c>
      <c r="T396" s="273">
        <f t="shared" si="478"/>
        <v>0</v>
      </c>
      <c r="U396" s="273">
        <f t="shared" si="478"/>
        <v>0</v>
      </c>
      <c r="V396" s="273">
        <f t="shared" si="478"/>
        <v>0</v>
      </c>
      <c r="W396" s="273">
        <f t="shared" si="478"/>
        <v>0</v>
      </c>
      <c r="X396" s="273">
        <f t="shared" si="478"/>
        <v>0</v>
      </c>
      <c r="Y396" s="273">
        <f t="shared" si="478"/>
        <v>0</v>
      </c>
      <c r="Z396" s="273">
        <f t="shared" si="479"/>
        <v>0</v>
      </c>
      <c r="AA396" s="273">
        <f t="shared" si="479"/>
        <v>0</v>
      </c>
      <c r="AB396" s="273">
        <f t="shared" si="479"/>
        <v>0</v>
      </c>
      <c r="AC396" s="273">
        <f t="shared" si="479"/>
        <v>0</v>
      </c>
      <c r="AD396" s="273">
        <f t="shared" si="479"/>
        <v>0</v>
      </c>
      <c r="AE396" s="273">
        <f t="shared" si="479"/>
        <v>0</v>
      </c>
      <c r="AF396" s="273">
        <f t="shared" si="479"/>
        <v>0</v>
      </c>
    </row>
    <row r="397" spans="4:32">
      <c r="D397" s="246">
        <v>9080</v>
      </c>
      <c r="F397" s="273">
        <f t="shared" si="477"/>
        <v>0</v>
      </c>
      <c r="G397" s="273">
        <f t="shared" si="477"/>
        <v>0</v>
      </c>
      <c r="H397" s="273">
        <f t="shared" si="477"/>
        <v>0</v>
      </c>
      <c r="I397" s="273">
        <f t="shared" si="477"/>
        <v>0</v>
      </c>
      <c r="J397" s="273">
        <f t="shared" si="477"/>
        <v>0</v>
      </c>
      <c r="K397" s="273">
        <f t="shared" si="477"/>
        <v>0</v>
      </c>
      <c r="L397" s="273">
        <f t="shared" si="477"/>
        <v>0</v>
      </c>
      <c r="M397" s="273">
        <f t="shared" si="477"/>
        <v>0</v>
      </c>
      <c r="N397" s="273">
        <f t="shared" si="477"/>
        <v>0</v>
      </c>
      <c r="O397" s="273">
        <f t="shared" si="477"/>
        <v>0</v>
      </c>
      <c r="P397" s="273">
        <f t="shared" si="478"/>
        <v>0</v>
      </c>
      <c r="Q397" s="273">
        <f t="shared" si="478"/>
        <v>0</v>
      </c>
      <c r="R397" s="273">
        <f t="shared" si="478"/>
        <v>0</v>
      </c>
      <c r="S397" s="273">
        <f t="shared" si="478"/>
        <v>0</v>
      </c>
      <c r="T397" s="273">
        <f t="shared" si="478"/>
        <v>0</v>
      </c>
      <c r="U397" s="273">
        <f t="shared" si="478"/>
        <v>0</v>
      </c>
      <c r="V397" s="273">
        <f t="shared" si="478"/>
        <v>0</v>
      </c>
      <c r="W397" s="273">
        <f t="shared" si="478"/>
        <v>0</v>
      </c>
      <c r="X397" s="273">
        <f t="shared" si="478"/>
        <v>0</v>
      </c>
      <c r="Y397" s="273">
        <f t="shared" si="478"/>
        <v>0</v>
      </c>
      <c r="Z397" s="273">
        <f t="shared" si="479"/>
        <v>0</v>
      </c>
      <c r="AA397" s="273">
        <f t="shared" si="479"/>
        <v>0</v>
      </c>
      <c r="AB397" s="273">
        <f t="shared" si="479"/>
        <v>0</v>
      </c>
      <c r="AC397" s="273">
        <f t="shared" si="479"/>
        <v>0</v>
      </c>
      <c r="AD397" s="273">
        <f t="shared" si="479"/>
        <v>0</v>
      </c>
      <c r="AE397" s="273">
        <f t="shared" si="479"/>
        <v>0</v>
      </c>
      <c r="AF397" s="273">
        <f t="shared" si="479"/>
        <v>0</v>
      </c>
    </row>
    <row r="398" spans="4:32">
      <c r="D398" s="246">
        <v>9090</v>
      </c>
      <c r="F398" s="273">
        <f t="shared" ref="F398:O407" si="480">SUMIF($C$10:$C$326,$D398,F$10:F$326)</f>
        <v>36687.96</v>
      </c>
      <c r="G398" s="273">
        <f t="shared" si="480"/>
        <v>-14057.980000000001</v>
      </c>
      <c r="H398" s="273">
        <f t="shared" si="480"/>
        <v>22866.559999999998</v>
      </c>
      <c r="I398" s="273">
        <f t="shared" si="480"/>
        <v>13091.859999999999</v>
      </c>
      <c r="J398" s="273">
        <f t="shared" si="480"/>
        <v>13695.550000000001</v>
      </c>
      <c r="K398" s="273">
        <f t="shared" si="480"/>
        <v>15666.960000000001</v>
      </c>
      <c r="L398" s="273">
        <f t="shared" si="480"/>
        <v>16376.870615001135</v>
      </c>
      <c r="M398" s="273">
        <f t="shared" si="480"/>
        <v>17366.25855018212</v>
      </c>
      <c r="N398" s="273">
        <f t="shared" si="480"/>
        <v>18012.793989560563</v>
      </c>
      <c r="O398" s="273">
        <f t="shared" si="480"/>
        <v>16162.313437126752</v>
      </c>
      <c r="P398" s="273">
        <f t="shared" ref="P398:Y407" si="481">SUMIF($C$10:$C$326,$D398,P$10:P$326)</f>
        <v>25629.077936648489</v>
      </c>
      <c r="Q398" s="273">
        <f t="shared" si="481"/>
        <v>16044.357190870076</v>
      </c>
      <c r="R398" s="273">
        <f t="shared" si="481"/>
        <v>15220.61173649961</v>
      </c>
      <c r="S398" s="273">
        <f t="shared" si="481"/>
        <v>11195.727782973452</v>
      </c>
      <c r="T398" s="273">
        <f t="shared" si="481"/>
        <v>14334.634421497762</v>
      </c>
      <c r="U398" s="273">
        <f t="shared" si="481"/>
        <v>20059.082429499864</v>
      </c>
      <c r="V398" s="273">
        <f t="shared" si="481"/>
        <v>14665.017511999087</v>
      </c>
      <c r="W398" s="273">
        <f t="shared" si="481"/>
        <v>14911.073517530229</v>
      </c>
      <c r="X398" s="273">
        <f t="shared" si="481"/>
        <v>16643.353519874356</v>
      </c>
      <c r="Y398" s="273">
        <f t="shared" si="481"/>
        <v>17620.700647678495</v>
      </c>
      <c r="Z398" s="273">
        <f t="shared" ref="Z398:AF407" si="482">SUMIF($C$10:$C$326,$D398,Z$10:Z$326)</f>
        <v>18279.276894433784</v>
      </c>
      <c r="AA398" s="273">
        <f t="shared" si="482"/>
        <v>16428.796341999972</v>
      </c>
      <c r="AB398" s="273">
        <f t="shared" si="482"/>
        <v>25895.56084152171</v>
      </c>
      <c r="AC398" s="273">
        <f t="shared" si="482"/>
        <v>16311.216725446227</v>
      </c>
      <c r="AD398" s="273">
        <f t="shared" si="482"/>
        <v>15663.607787037654</v>
      </c>
      <c r="AE398" s="273">
        <f t="shared" si="482"/>
        <v>11507.65860379086</v>
      </c>
      <c r="AF398" s="273">
        <f t="shared" si="482"/>
        <v>14744.477845819687</v>
      </c>
    </row>
    <row r="399" spans="4:32">
      <c r="D399" s="165">
        <v>9100</v>
      </c>
      <c r="F399" s="273">
        <f t="shared" si="480"/>
        <v>60.36</v>
      </c>
      <c r="G399" s="273">
        <f t="shared" si="480"/>
        <v>25.3</v>
      </c>
      <c r="H399" s="273">
        <f t="shared" si="480"/>
        <v>2.4699999999999998</v>
      </c>
      <c r="I399" s="273">
        <f t="shared" si="480"/>
        <v>53.07</v>
      </c>
      <c r="J399" s="273">
        <f t="shared" si="480"/>
        <v>27.77</v>
      </c>
      <c r="K399" s="273">
        <f t="shared" si="480"/>
        <v>30.24</v>
      </c>
      <c r="L399" s="273">
        <f t="shared" si="480"/>
        <v>129.02696619298069</v>
      </c>
      <c r="M399" s="273">
        <f t="shared" si="480"/>
        <v>38.257488121778209</v>
      </c>
      <c r="N399" s="273">
        <f t="shared" si="480"/>
        <v>17.385083530633022</v>
      </c>
      <c r="O399" s="273">
        <f t="shared" si="480"/>
        <v>45.996623483081038</v>
      </c>
      <c r="P399" s="273">
        <f t="shared" si="481"/>
        <v>65.885041940601383</v>
      </c>
      <c r="Q399" s="273">
        <f t="shared" si="481"/>
        <v>16.416459725628012</v>
      </c>
      <c r="R399" s="273">
        <f t="shared" si="481"/>
        <v>7.0604211611361363</v>
      </c>
      <c r="S399" s="273">
        <f t="shared" si="481"/>
        <v>13.304301947412718</v>
      </c>
      <c r="T399" s="273">
        <f t="shared" si="481"/>
        <v>5.1676844490257476</v>
      </c>
      <c r="U399" s="273">
        <f t="shared" si="481"/>
        <v>94.944426381033409</v>
      </c>
      <c r="V399" s="273">
        <f t="shared" si="481"/>
        <v>75.114631149236757</v>
      </c>
      <c r="W399" s="273">
        <f t="shared" si="481"/>
        <v>3.6185349121552215</v>
      </c>
      <c r="X399" s="273">
        <f t="shared" si="481"/>
        <v>129.02696619298069</v>
      </c>
      <c r="Y399" s="273">
        <f t="shared" si="481"/>
        <v>38.257488121778209</v>
      </c>
      <c r="Z399" s="273">
        <f t="shared" si="482"/>
        <v>17.385083530633022</v>
      </c>
      <c r="AA399" s="273">
        <f t="shared" si="482"/>
        <v>45.996623483081038</v>
      </c>
      <c r="AB399" s="273">
        <f t="shared" si="482"/>
        <v>65.885041940601383</v>
      </c>
      <c r="AC399" s="273">
        <f t="shared" si="482"/>
        <v>16.416459725628012</v>
      </c>
      <c r="AD399" s="273">
        <f t="shared" si="482"/>
        <v>7.0604211611361363</v>
      </c>
      <c r="AE399" s="273">
        <f t="shared" si="482"/>
        <v>13.304301947412718</v>
      </c>
      <c r="AF399" s="273">
        <f t="shared" si="482"/>
        <v>5.1676844490257476</v>
      </c>
    </row>
    <row r="400" spans="4:32">
      <c r="D400" s="165">
        <v>9110</v>
      </c>
      <c r="F400" s="273">
        <f t="shared" si="480"/>
        <v>10915.160000000003</v>
      </c>
      <c r="G400" s="273">
        <f t="shared" si="480"/>
        <v>14058</v>
      </c>
      <c r="H400" s="273">
        <f t="shared" si="480"/>
        <v>11574.8</v>
      </c>
      <c r="I400" s="273">
        <f t="shared" si="480"/>
        <v>10256.560000000001</v>
      </c>
      <c r="J400" s="273">
        <f t="shared" si="480"/>
        <v>11003.880000000003</v>
      </c>
      <c r="K400" s="273">
        <f t="shared" si="480"/>
        <v>12875.319999999998</v>
      </c>
      <c r="L400" s="273">
        <f t="shared" si="480"/>
        <v>13423.578331425388</v>
      </c>
      <c r="M400" s="273">
        <f t="shared" si="480"/>
        <v>11063.929708844513</v>
      </c>
      <c r="N400" s="273">
        <f t="shared" si="480"/>
        <v>11759.546718464173</v>
      </c>
      <c r="O400" s="273">
        <f t="shared" si="480"/>
        <v>11663.550948535498</v>
      </c>
      <c r="P400" s="273">
        <f t="shared" si="481"/>
        <v>14428.360526127435</v>
      </c>
      <c r="Q400" s="273">
        <f t="shared" si="481"/>
        <v>11587.751799166768</v>
      </c>
      <c r="R400" s="273">
        <f t="shared" si="481"/>
        <v>12192.003268943216</v>
      </c>
      <c r="S400" s="273">
        <f t="shared" si="481"/>
        <v>8935.4032652231108</v>
      </c>
      <c r="T400" s="273">
        <f t="shared" si="481"/>
        <v>10983.151804555988</v>
      </c>
      <c r="U400" s="273">
        <f t="shared" si="481"/>
        <v>15943.327004173972</v>
      </c>
      <c r="V400" s="273">
        <f t="shared" si="481"/>
        <v>12757.348884085986</v>
      </c>
      <c r="W400" s="273">
        <f t="shared" si="481"/>
        <v>11651.317773017739</v>
      </c>
      <c r="X400" s="273">
        <f t="shared" si="481"/>
        <v>13618.232174472249</v>
      </c>
      <c r="Y400" s="273">
        <f t="shared" si="481"/>
        <v>11249.788280650973</v>
      </c>
      <c r="Z400" s="273">
        <f t="shared" si="482"/>
        <v>11954.20056151103</v>
      </c>
      <c r="AA400" s="273">
        <f t="shared" si="482"/>
        <v>11858.204791582355</v>
      </c>
      <c r="AB400" s="273">
        <f t="shared" si="482"/>
        <v>14623.014369174292</v>
      </c>
      <c r="AC400" s="273">
        <f t="shared" si="482"/>
        <v>11782.680753366127</v>
      </c>
      <c r="AD400" s="273">
        <f t="shared" si="482"/>
        <v>12515.592070006591</v>
      </c>
      <c r="AE400" s="273">
        <f t="shared" si="482"/>
        <v>9163.2547781213088</v>
      </c>
      <c r="AF400" s="273">
        <f t="shared" si="482"/>
        <v>11282.524094983779</v>
      </c>
    </row>
    <row r="401" spans="4:32">
      <c r="D401" s="165">
        <v>9120</v>
      </c>
      <c r="F401" s="273">
        <f t="shared" si="480"/>
        <v>0</v>
      </c>
      <c r="G401" s="273">
        <f t="shared" si="480"/>
        <v>0</v>
      </c>
      <c r="H401" s="273">
        <f t="shared" si="480"/>
        <v>0</v>
      </c>
      <c r="I401" s="273">
        <f t="shared" si="480"/>
        <v>0</v>
      </c>
      <c r="J401" s="273">
        <f t="shared" si="480"/>
        <v>0</v>
      </c>
      <c r="K401" s="273">
        <f t="shared" si="480"/>
        <v>0</v>
      </c>
      <c r="L401" s="273">
        <f t="shared" si="480"/>
        <v>0</v>
      </c>
      <c r="M401" s="273">
        <f t="shared" si="480"/>
        <v>0</v>
      </c>
      <c r="N401" s="273">
        <f t="shared" si="480"/>
        <v>0</v>
      </c>
      <c r="O401" s="273">
        <f t="shared" si="480"/>
        <v>0</v>
      </c>
      <c r="P401" s="273">
        <f t="shared" si="481"/>
        <v>0</v>
      </c>
      <c r="Q401" s="273">
        <f t="shared" si="481"/>
        <v>0</v>
      </c>
      <c r="R401" s="273">
        <f t="shared" si="481"/>
        <v>0</v>
      </c>
      <c r="S401" s="273">
        <f t="shared" si="481"/>
        <v>0</v>
      </c>
      <c r="T401" s="273">
        <f t="shared" si="481"/>
        <v>0</v>
      </c>
      <c r="U401" s="273">
        <f t="shared" si="481"/>
        <v>0</v>
      </c>
      <c r="V401" s="273">
        <f t="shared" si="481"/>
        <v>0</v>
      </c>
      <c r="W401" s="273">
        <f t="shared" si="481"/>
        <v>0</v>
      </c>
      <c r="X401" s="273">
        <f t="shared" si="481"/>
        <v>0</v>
      </c>
      <c r="Y401" s="273">
        <f t="shared" si="481"/>
        <v>0</v>
      </c>
      <c r="Z401" s="273">
        <f t="shared" si="482"/>
        <v>0</v>
      </c>
      <c r="AA401" s="273">
        <f t="shared" si="482"/>
        <v>0</v>
      </c>
      <c r="AB401" s="273">
        <f t="shared" si="482"/>
        <v>0</v>
      </c>
      <c r="AC401" s="273">
        <f t="shared" si="482"/>
        <v>0</v>
      </c>
      <c r="AD401" s="273">
        <f t="shared" si="482"/>
        <v>0</v>
      </c>
      <c r="AE401" s="273">
        <f t="shared" si="482"/>
        <v>0</v>
      </c>
      <c r="AF401" s="273">
        <f t="shared" si="482"/>
        <v>0</v>
      </c>
    </row>
    <row r="402" spans="4:32">
      <c r="D402" s="165">
        <v>9130</v>
      </c>
      <c r="F402" s="273">
        <f t="shared" si="480"/>
        <v>0</v>
      </c>
      <c r="G402" s="273">
        <f t="shared" si="480"/>
        <v>0</v>
      </c>
      <c r="H402" s="273">
        <f t="shared" si="480"/>
        <v>0</v>
      </c>
      <c r="I402" s="273">
        <f t="shared" si="480"/>
        <v>0</v>
      </c>
      <c r="J402" s="273">
        <f t="shared" si="480"/>
        <v>381.56</v>
      </c>
      <c r="K402" s="273">
        <f t="shared" si="480"/>
        <v>0</v>
      </c>
      <c r="L402" s="273">
        <f t="shared" si="480"/>
        <v>247.13382471057531</v>
      </c>
      <c r="M402" s="273">
        <f t="shared" si="480"/>
        <v>73.277080305936906</v>
      </c>
      <c r="N402" s="273">
        <f t="shared" si="480"/>
        <v>33.298792590474051</v>
      </c>
      <c r="O402" s="273">
        <f t="shared" si="480"/>
        <v>88.100354682015961</v>
      </c>
      <c r="P402" s="273">
        <f t="shared" si="481"/>
        <v>126.19394911327676</v>
      </c>
      <c r="Q402" s="273">
        <f t="shared" si="481"/>
        <v>31.443523783497938</v>
      </c>
      <c r="R402" s="273">
        <f t="shared" si="481"/>
        <v>13.523288480714342</v>
      </c>
      <c r="S402" s="273">
        <f t="shared" si="481"/>
        <v>25.482603539254036</v>
      </c>
      <c r="T402" s="273">
        <f t="shared" si="481"/>
        <v>9.8980055136301601</v>
      </c>
      <c r="U402" s="273">
        <f t="shared" si="481"/>
        <v>181.85329717357112</v>
      </c>
      <c r="V402" s="273">
        <f t="shared" si="481"/>
        <v>143.87198765776205</v>
      </c>
      <c r="W402" s="273">
        <f t="shared" si="481"/>
        <v>6.9308176350682507</v>
      </c>
      <c r="X402" s="273">
        <f t="shared" si="481"/>
        <v>247.13382471057531</v>
      </c>
      <c r="Y402" s="273">
        <f t="shared" si="481"/>
        <v>73.277080305936906</v>
      </c>
      <c r="Z402" s="273">
        <f t="shared" si="482"/>
        <v>33.298792590474051</v>
      </c>
      <c r="AA402" s="273">
        <f t="shared" si="482"/>
        <v>88.100354682015961</v>
      </c>
      <c r="AB402" s="273">
        <f t="shared" si="482"/>
        <v>126.19394911327676</v>
      </c>
      <c r="AC402" s="273">
        <f t="shared" si="482"/>
        <v>31.443523783497938</v>
      </c>
      <c r="AD402" s="273">
        <f t="shared" si="482"/>
        <v>13.523288480714342</v>
      </c>
      <c r="AE402" s="273">
        <f t="shared" si="482"/>
        <v>25.482603539254036</v>
      </c>
      <c r="AF402" s="273">
        <f t="shared" si="482"/>
        <v>9.8980055136301601</v>
      </c>
    </row>
    <row r="403" spans="4:32">
      <c r="D403" s="165">
        <v>9160</v>
      </c>
      <c r="F403" s="273">
        <f t="shared" si="480"/>
        <v>0</v>
      </c>
      <c r="G403" s="273">
        <f t="shared" si="480"/>
        <v>0</v>
      </c>
      <c r="H403" s="273">
        <f t="shared" si="480"/>
        <v>0</v>
      </c>
      <c r="I403" s="273">
        <f t="shared" si="480"/>
        <v>0</v>
      </c>
      <c r="J403" s="273">
        <f t="shared" si="480"/>
        <v>0</v>
      </c>
      <c r="K403" s="273">
        <f t="shared" si="480"/>
        <v>0</v>
      </c>
      <c r="L403" s="273">
        <f t="shared" si="480"/>
        <v>0</v>
      </c>
      <c r="M403" s="273">
        <f t="shared" si="480"/>
        <v>0</v>
      </c>
      <c r="N403" s="273">
        <f t="shared" si="480"/>
        <v>0</v>
      </c>
      <c r="O403" s="273">
        <f t="shared" si="480"/>
        <v>0</v>
      </c>
      <c r="P403" s="273">
        <f t="shared" si="481"/>
        <v>0</v>
      </c>
      <c r="Q403" s="273">
        <f t="shared" si="481"/>
        <v>0</v>
      </c>
      <c r="R403" s="273">
        <f t="shared" si="481"/>
        <v>0</v>
      </c>
      <c r="S403" s="273">
        <f t="shared" si="481"/>
        <v>0</v>
      </c>
      <c r="T403" s="273">
        <f t="shared" si="481"/>
        <v>0</v>
      </c>
      <c r="U403" s="273">
        <f t="shared" si="481"/>
        <v>0</v>
      </c>
      <c r="V403" s="273">
        <f t="shared" si="481"/>
        <v>0</v>
      </c>
      <c r="W403" s="273">
        <f t="shared" si="481"/>
        <v>0</v>
      </c>
      <c r="X403" s="273">
        <f t="shared" si="481"/>
        <v>0</v>
      </c>
      <c r="Y403" s="273">
        <f t="shared" si="481"/>
        <v>0</v>
      </c>
      <c r="Z403" s="273">
        <f t="shared" si="482"/>
        <v>0</v>
      </c>
      <c r="AA403" s="273">
        <f t="shared" si="482"/>
        <v>0</v>
      </c>
      <c r="AB403" s="273">
        <f t="shared" si="482"/>
        <v>0</v>
      </c>
      <c r="AC403" s="273">
        <f t="shared" si="482"/>
        <v>0</v>
      </c>
      <c r="AD403" s="273">
        <f t="shared" si="482"/>
        <v>0</v>
      </c>
      <c r="AE403" s="273">
        <f t="shared" si="482"/>
        <v>0</v>
      </c>
      <c r="AF403" s="273">
        <f t="shared" si="482"/>
        <v>0</v>
      </c>
    </row>
    <row r="404" spans="4:32">
      <c r="D404" s="165">
        <v>9200</v>
      </c>
      <c r="F404" s="273">
        <f t="shared" si="480"/>
        <v>-23430.54</v>
      </c>
      <c r="G404" s="273">
        <f t="shared" si="480"/>
        <v>-6224.37</v>
      </c>
      <c r="H404" s="273">
        <f t="shared" si="480"/>
        <v>-6352.92</v>
      </c>
      <c r="I404" s="273">
        <f t="shared" si="480"/>
        <v>-6289.33</v>
      </c>
      <c r="J404" s="273">
        <f t="shared" si="480"/>
        <v>-37620.61</v>
      </c>
      <c r="K404" s="273">
        <f t="shared" si="480"/>
        <v>-26547.97</v>
      </c>
      <c r="L404" s="273">
        <f t="shared" si="480"/>
        <v>722.48917817524341</v>
      </c>
      <c r="M404" s="273">
        <f t="shared" si="480"/>
        <v>634.05721022233718</v>
      </c>
      <c r="N404" s="273">
        <f t="shared" si="480"/>
        <v>634.05721022233718</v>
      </c>
      <c r="O404" s="273">
        <f t="shared" si="480"/>
        <v>722.48917817524341</v>
      </c>
      <c r="P404" s="273">
        <f t="shared" si="481"/>
        <v>4171.3359283385835</v>
      </c>
      <c r="Q404" s="273">
        <f t="shared" si="481"/>
        <v>630.51993150422095</v>
      </c>
      <c r="R404" s="273">
        <f t="shared" si="481"/>
        <v>-20687.412011834262</v>
      </c>
      <c r="S404" s="273">
        <f t="shared" si="481"/>
        <v>-5463.256234556181</v>
      </c>
      <c r="T404" s="273">
        <f t="shared" si="481"/>
        <v>-5614.0062103255004</v>
      </c>
      <c r="U404" s="273">
        <f t="shared" si="481"/>
        <v>-5463.5303736568339</v>
      </c>
      <c r="V404" s="273">
        <f t="shared" si="481"/>
        <v>-33268.645778887811</v>
      </c>
      <c r="W404" s="273">
        <f t="shared" si="481"/>
        <v>-35968.889390739416</v>
      </c>
      <c r="X404" s="273">
        <f t="shared" si="481"/>
        <v>722.48917817524341</v>
      </c>
      <c r="Y404" s="273">
        <f t="shared" si="481"/>
        <v>634.05721022233718</v>
      </c>
      <c r="Z404" s="273">
        <f t="shared" si="482"/>
        <v>634.05721022233718</v>
      </c>
      <c r="AA404" s="273">
        <f t="shared" si="482"/>
        <v>722.48917817524341</v>
      </c>
      <c r="AB404" s="273">
        <f t="shared" si="482"/>
        <v>4171.3359283385835</v>
      </c>
      <c r="AC404" s="273">
        <f t="shared" si="482"/>
        <v>630.51993150422095</v>
      </c>
      <c r="AD404" s="273">
        <f t="shared" si="482"/>
        <v>-20687.412011834262</v>
      </c>
      <c r="AE404" s="273">
        <f t="shared" si="482"/>
        <v>-5463.256234556181</v>
      </c>
      <c r="AF404" s="273">
        <f t="shared" si="482"/>
        <v>-5614.0062103255004</v>
      </c>
    </row>
    <row r="405" spans="4:32">
      <c r="D405" s="165">
        <v>9210</v>
      </c>
      <c r="F405" s="273">
        <f t="shared" si="480"/>
        <v>0</v>
      </c>
      <c r="G405" s="273">
        <f t="shared" si="480"/>
        <v>0</v>
      </c>
      <c r="H405" s="273">
        <f t="shared" si="480"/>
        <v>0</v>
      </c>
      <c r="I405" s="273">
        <f t="shared" si="480"/>
        <v>-70000</v>
      </c>
      <c r="J405" s="273">
        <f t="shared" si="480"/>
        <v>20.420000000000002</v>
      </c>
      <c r="K405" s="273">
        <f t="shared" si="480"/>
        <v>0</v>
      </c>
      <c r="L405" s="273">
        <f t="shared" si="480"/>
        <v>-23355.209229556684</v>
      </c>
      <c r="M405" s="273">
        <f t="shared" si="480"/>
        <v>-21238.322788437697</v>
      </c>
      <c r="N405" s="273">
        <f t="shared" si="480"/>
        <v>-20121.863699611444</v>
      </c>
      <c r="O405" s="273">
        <f t="shared" si="480"/>
        <v>-20005.453417163812</v>
      </c>
      <c r="P405" s="273">
        <f t="shared" si="481"/>
        <v>-19639.345451173482</v>
      </c>
      <c r="Q405" s="273">
        <f t="shared" si="481"/>
        <v>-25079.828733861097</v>
      </c>
      <c r="R405" s="273">
        <f t="shared" si="481"/>
        <v>-11780.907055372603</v>
      </c>
      <c r="S405" s="273">
        <f t="shared" si="481"/>
        <v>-13639.877001587996</v>
      </c>
      <c r="T405" s="273">
        <f t="shared" si="481"/>
        <v>-12438.623102954973</v>
      </c>
      <c r="U405" s="273">
        <f t="shared" si="481"/>
        <v>-6835.6932983562938</v>
      </c>
      <c r="V405" s="273">
        <f t="shared" si="481"/>
        <v>-12687.225295074923</v>
      </c>
      <c r="W405" s="273">
        <f t="shared" si="481"/>
        <v>-12597.254246653203</v>
      </c>
      <c r="X405" s="273">
        <f t="shared" si="481"/>
        <v>-23355.209229556684</v>
      </c>
      <c r="Y405" s="273">
        <f t="shared" si="481"/>
        <v>-21238.322788437697</v>
      </c>
      <c r="Z405" s="273">
        <f t="shared" si="482"/>
        <v>-20121.863699611444</v>
      </c>
      <c r="AA405" s="273">
        <f t="shared" si="482"/>
        <v>-20005.453417163812</v>
      </c>
      <c r="AB405" s="273">
        <f t="shared" si="482"/>
        <v>-19639.345451173482</v>
      </c>
      <c r="AC405" s="273">
        <f t="shared" si="482"/>
        <v>-25079.828733861097</v>
      </c>
      <c r="AD405" s="273">
        <f t="shared" si="482"/>
        <v>-11780.907055372603</v>
      </c>
      <c r="AE405" s="273">
        <f t="shared" si="482"/>
        <v>-13639.877001587996</v>
      </c>
      <c r="AF405" s="273">
        <f t="shared" si="482"/>
        <v>-12438.623102954973</v>
      </c>
    </row>
    <row r="406" spans="4:32">
      <c r="D406" s="165">
        <v>9220</v>
      </c>
      <c r="F406" s="273">
        <f t="shared" si="480"/>
        <v>0</v>
      </c>
      <c r="G406" s="273">
        <f t="shared" si="480"/>
        <v>0</v>
      </c>
      <c r="H406" s="273">
        <f t="shared" si="480"/>
        <v>0</v>
      </c>
      <c r="I406" s="273">
        <f t="shared" si="480"/>
        <v>0</v>
      </c>
      <c r="J406" s="273">
        <f t="shared" si="480"/>
        <v>0</v>
      </c>
      <c r="K406" s="273">
        <f t="shared" si="480"/>
        <v>0</v>
      </c>
      <c r="L406" s="273">
        <f t="shared" si="480"/>
        <v>0</v>
      </c>
      <c r="M406" s="273">
        <f t="shared" si="480"/>
        <v>0</v>
      </c>
      <c r="N406" s="273">
        <f t="shared" si="480"/>
        <v>0</v>
      </c>
      <c r="O406" s="273">
        <f t="shared" si="480"/>
        <v>0</v>
      </c>
      <c r="P406" s="273">
        <f t="shared" si="481"/>
        <v>0</v>
      </c>
      <c r="Q406" s="273">
        <f t="shared" si="481"/>
        <v>0</v>
      </c>
      <c r="R406" s="273">
        <f t="shared" si="481"/>
        <v>0</v>
      </c>
      <c r="S406" s="273">
        <f t="shared" si="481"/>
        <v>0</v>
      </c>
      <c r="T406" s="273">
        <f t="shared" si="481"/>
        <v>0</v>
      </c>
      <c r="U406" s="273">
        <f t="shared" si="481"/>
        <v>0</v>
      </c>
      <c r="V406" s="273">
        <f t="shared" si="481"/>
        <v>0</v>
      </c>
      <c r="W406" s="273">
        <f t="shared" si="481"/>
        <v>0</v>
      </c>
      <c r="X406" s="273">
        <f t="shared" si="481"/>
        <v>0</v>
      </c>
      <c r="Y406" s="273">
        <f t="shared" si="481"/>
        <v>0</v>
      </c>
      <c r="Z406" s="273">
        <f t="shared" si="482"/>
        <v>0</v>
      </c>
      <c r="AA406" s="273">
        <f t="shared" si="482"/>
        <v>0</v>
      </c>
      <c r="AB406" s="273">
        <f t="shared" si="482"/>
        <v>0</v>
      </c>
      <c r="AC406" s="273">
        <f t="shared" si="482"/>
        <v>0</v>
      </c>
      <c r="AD406" s="273">
        <f t="shared" si="482"/>
        <v>0</v>
      </c>
      <c r="AE406" s="273">
        <f t="shared" si="482"/>
        <v>0</v>
      </c>
      <c r="AF406" s="273">
        <f t="shared" si="482"/>
        <v>0</v>
      </c>
    </row>
    <row r="407" spans="4:32">
      <c r="D407" s="165">
        <v>9230</v>
      </c>
      <c r="F407" s="273">
        <f t="shared" si="480"/>
        <v>20248.73</v>
      </c>
      <c r="G407" s="273">
        <f t="shared" si="480"/>
        <v>16646.03</v>
      </c>
      <c r="H407" s="273">
        <f t="shared" si="480"/>
        <v>20939.349999999999</v>
      </c>
      <c r="I407" s="273">
        <f t="shared" si="480"/>
        <v>4528.18</v>
      </c>
      <c r="J407" s="273">
        <f t="shared" si="480"/>
        <v>1752.05</v>
      </c>
      <c r="K407" s="273">
        <f t="shared" si="480"/>
        <v>-12642.050000000001</v>
      </c>
      <c r="L407" s="273">
        <f t="shared" si="480"/>
        <v>17179.228067087293</v>
      </c>
      <c r="M407" s="273">
        <f t="shared" si="480"/>
        <v>15621.063741806853</v>
      </c>
      <c r="N407" s="273">
        <f t="shared" si="480"/>
        <v>14799.915366398338</v>
      </c>
      <c r="O407" s="273">
        <f t="shared" si="480"/>
        <v>14716.031412289794</v>
      </c>
      <c r="P407" s="273">
        <f t="shared" si="481"/>
        <v>14557.109086911167</v>
      </c>
      <c r="Q407" s="273">
        <f t="shared" si="481"/>
        <v>18445.624321041116</v>
      </c>
      <c r="R407" s="273">
        <f t="shared" si="481"/>
        <v>8667.122210808513</v>
      </c>
      <c r="S407" s="273">
        <f t="shared" si="481"/>
        <v>10032.264488868062</v>
      </c>
      <c r="T407" s="273">
        <f t="shared" si="481"/>
        <v>9147.303681308611</v>
      </c>
      <c r="U407" s="273">
        <f t="shared" si="481"/>
        <v>5030.3761175182317</v>
      </c>
      <c r="V407" s="273">
        <f t="shared" si="481"/>
        <v>9329.545547152271</v>
      </c>
      <c r="W407" s="273">
        <f t="shared" si="481"/>
        <v>9265.6779543443063</v>
      </c>
      <c r="X407" s="273">
        <f t="shared" si="481"/>
        <v>17179.228067087293</v>
      </c>
      <c r="Y407" s="273">
        <f t="shared" si="481"/>
        <v>15621.063741806853</v>
      </c>
      <c r="Z407" s="273">
        <f t="shared" si="482"/>
        <v>14799.915366398338</v>
      </c>
      <c r="AA407" s="273">
        <f t="shared" si="482"/>
        <v>14716.031412289794</v>
      </c>
      <c r="AB407" s="273">
        <f t="shared" si="482"/>
        <v>14557.109086911167</v>
      </c>
      <c r="AC407" s="273">
        <f t="shared" si="482"/>
        <v>18445.624321041116</v>
      </c>
      <c r="AD407" s="273">
        <f t="shared" si="482"/>
        <v>8667.122210808513</v>
      </c>
      <c r="AE407" s="273">
        <f t="shared" si="482"/>
        <v>10032.264488868062</v>
      </c>
      <c r="AF407" s="273">
        <f t="shared" si="482"/>
        <v>9147.303681308611</v>
      </c>
    </row>
    <row r="408" spans="4:32">
      <c r="D408" s="165">
        <v>9240</v>
      </c>
      <c r="F408" s="273">
        <f t="shared" ref="F408:O417" si="483">SUMIF($C$10:$C$326,$D408,F$10:F$326)</f>
        <v>42.389999999999986</v>
      </c>
      <c r="G408" s="273">
        <f t="shared" si="483"/>
        <v>34.639999999999986</v>
      </c>
      <c r="H408" s="273">
        <f t="shared" si="483"/>
        <v>42.480000000000018</v>
      </c>
      <c r="I408" s="273">
        <f t="shared" si="483"/>
        <v>-44.129999999999995</v>
      </c>
      <c r="J408" s="273">
        <f t="shared" si="483"/>
        <v>51.660000000000025</v>
      </c>
      <c r="K408" s="273">
        <f t="shared" si="483"/>
        <v>16.599999999999966</v>
      </c>
      <c r="L408" s="273">
        <f t="shared" si="483"/>
        <v>3213.2073019931631</v>
      </c>
      <c r="M408" s="273">
        <f t="shared" si="483"/>
        <v>3265.4896569069097</v>
      </c>
      <c r="N408" s="273">
        <f t="shared" si="483"/>
        <v>3355.6039653763</v>
      </c>
      <c r="O408" s="273">
        <f t="shared" si="483"/>
        <v>4325.7878565589926</v>
      </c>
      <c r="P408" s="273">
        <f t="shared" ref="P408:Y417" si="484">SUMIF($C$10:$C$326,$D408,P$10:P$326)</f>
        <v>3765.232703875241</v>
      </c>
      <c r="Q408" s="273">
        <f t="shared" si="484"/>
        <v>3755.3984029509666</v>
      </c>
      <c r="R408" s="273">
        <f t="shared" si="484"/>
        <v>37.134520990086457</v>
      </c>
      <c r="S408" s="273">
        <f t="shared" si="484"/>
        <v>19.799056860813579</v>
      </c>
      <c r="T408" s="273">
        <f t="shared" si="484"/>
        <v>20.585800934755667</v>
      </c>
      <c r="U408" s="273">
        <f t="shared" si="484"/>
        <v>26.624864502336777</v>
      </c>
      <c r="V408" s="273">
        <f t="shared" si="484"/>
        <v>21.507014021335863</v>
      </c>
      <c r="W408" s="273">
        <f t="shared" si="484"/>
        <v>17.988742690671245</v>
      </c>
      <c r="X408" s="273">
        <f t="shared" si="484"/>
        <v>3213.2073019931631</v>
      </c>
      <c r="Y408" s="273">
        <f t="shared" si="484"/>
        <v>3265.4896569069097</v>
      </c>
      <c r="Z408" s="273">
        <f t="shared" ref="Z408:AF417" si="485">SUMIF($C$10:$C$326,$D408,Z$10:Z$326)</f>
        <v>3355.6039653763</v>
      </c>
      <c r="AA408" s="273">
        <f t="shared" si="485"/>
        <v>4325.7878565589926</v>
      </c>
      <c r="AB408" s="273">
        <f t="shared" si="485"/>
        <v>3765.232703875241</v>
      </c>
      <c r="AC408" s="273">
        <f t="shared" si="485"/>
        <v>3755.3984029509666</v>
      </c>
      <c r="AD408" s="273">
        <f t="shared" si="485"/>
        <v>37.134520990086457</v>
      </c>
      <c r="AE408" s="273">
        <f t="shared" si="485"/>
        <v>19.799056860813579</v>
      </c>
      <c r="AF408" s="273">
        <f t="shared" si="485"/>
        <v>20.585800934755667</v>
      </c>
    </row>
    <row r="409" spans="4:32">
      <c r="D409" s="165">
        <v>9250</v>
      </c>
      <c r="F409" s="273">
        <f t="shared" si="483"/>
        <v>5206.2899999999991</v>
      </c>
      <c r="G409" s="273">
        <f t="shared" si="483"/>
        <v>12893.57</v>
      </c>
      <c r="H409" s="273">
        <f t="shared" si="483"/>
        <v>-27443.61</v>
      </c>
      <c r="I409" s="273">
        <f t="shared" si="483"/>
        <v>11921.480000000001</v>
      </c>
      <c r="J409" s="273">
        <f t="shared" si="483"/>
        <v>9251.3599999999988</v>
      </c>
      <c r="K409" s="273">
        <f t="shared" si="483"/>
        <v>2300.2699999999986</v>
      </c>
      <c r="L409" s="273">
        <f t="shared" si="483"/>
        <v>28011.077205683534</v>
      </c>
      <c r="M409" s="273">
        <f t="shared" si="483"/>
        <v>28309.497680325352</v>
      </c>
      <c r="N409" s="273">
        <f t="shared" si="483"/>
        <v>29120.302519801618</v>
      </c>
      <c r="O409" s="273">
        <f t="shared" si="483"/>
        <v>36691.197108234017</v>
      </c>
      <c r="P409" s="273">
        <f t="shared" si="484"/>
        <v>32313.645669648362</v>
      </c>
      <c r="Q409" s="273">
        <f t="shared" si="484"/>
        <v>32228.693465106044</v>
      </c>
      <c r="R409" s="273">
        <f t="shared" si="484"/>
        <v>4159.5332219854927</v>
      </c>
      <c r="S409" s="273">
        <f t="shared" si="484"/>
        <v>2879.2648582242891</v>
      </c>
      <c r="T409" s="273">
        <f t="shared" si="484"/>
        <v>3740.6155137928363</v>
      </c>
      <c r="U409" s="273">
        <f t="shared" si="484"/>
        <v>4614.6283924577701</v>
      </c>
      <c r="V409" s="273">
        <f t="shared" si="484"/>
        <v>3762.7280680196823</v>
      </c>
      <c r="W409" s="273">
        <f t="shared" si="484"/>
        <v>3874.2557883384807</v>
      </c>
      <c r="X409" s="273">
        <f t="shared" si="484"/>
        <v>27513.141625310542</v>
      </c>
      <c r="Y409" s="273">
        <f t="shared" si="484"/>
        <v>27813.478807680098</v>
      </c>
      <c r="Z409" s="273">
        <f t="shared" si="485"/>
        <v>28626.173189035311</v>
      </c>
      <c r="AA409" s="273">
        <f t="shared" si="485"/>
        <v>36209.534117922623</v>
      </c>
      <c r="AB409" s="273">
        <f t="shared" si="485"/>
        <v>31828.001831124471</v>
      </c>
      <c r="AC409" s="273">
        <f t="shared" si="485"/>
        <v>31754.521140573426</v>
      </c>
      <c r="AD409" s="273">
        <f t="shared" si="485"/>
        <v>4275.6114526798074</v>
      </c>
      <c r="AE409" s="273">
        <f t="shared" si="485"/>
        <v>2961.0000740022479</v>
      </c>
      <c r="AF409" s="273">
        <f t="shared" si="485"/>
        <v>3848.0067636678777</v>
      </c>
    </row>
    <row r="410" spans="4:32">
      <c r="D410" s="165">
        <v>9260</v>
      </c>
      <c r="F410" s="273">
        <f t="shared" si="483"/>
        <v>173178.99</v>
      </c>
      <c r="G410" s="273">
        <f t="shared" si="483"/>
        <v>41923.419999999991</v>
      </c>
      <c r="H410" s="273">
        <f t="shared" si="483"/>
        <v>202335.09000000003</v>
      </c>
      <c r="I410" s="273">
        <f t="shared" si="483"/>
        <v>237507.75000000006</v>
      </c>
      <c r="J410" s="273">
        <f t="shared" si="483"/>
        <v>151157.52000000005</v>
      </c>
      <c r="K410" s="273">
        <f t="shared" si="483"/>
        <v>275863.80999999994</v>
      </c>
      <c r="L410" s="273">
        <f t="shared" si="483"/>
        <v>170705.54558730475</v>
      </c>
      <c r="M410" s="273">
        <f t="shared" si="483"/>
        <v>247612.19901966926</v>
      </c>
      <c r="N410" s="273">
        <f t="shared" si="483"/>
        <v>167508.5245858909</v>
      </c>
      <c r="O410" s="273">
        <f t="shared" si="483"/>
        <v>289469.95383382338</v>
      </c>
      <c r="P410" s="273">
        <f t="shared" si="484"/>
        <v>104991.91034681172</v>
      </c>
      <c r="Q410" s="273">
        <f t="shared" si="484"/>
        <v>104083.6486260135</v>
      </c>
      <c r="R410" s="273">
        <f t="shared" si="484"/>
        <v>246910.1988363789</v>
      </c>
      <c r="S410" s="273">
        <f t="shared" si="484"/>
        <v>74616.955349885975</v>
      </c>
      <c r="T410" s="273">
        <f t="shared" si="484"/>
        <v>215654.46125273308</v>
      </c>
      <c r="U410" s="273">
        <f t="shared" si="484"/>
        <v>245690.97284475298</v>
      </c>
      <c r="V410" s="273">
        <f t="shared" si="484"/>
        <v>206577.37178365377</v>
      </c>
      <c r="W410" s="273">
        <f t="shared" si="484"/>
        <v>338532.96450190735</v>
      </c>
      <c r="X410" s="273">
        <f t="shared" si="484"/>
        <v>156944.04369794892</v>
      </c>
      <c r="Y410" s="273">
        <f t="shared" si="484"/>
        <v>233903.66939832619</v>
      </c>
      <c r="Z410" s="273">
        <f t="shared" si="485"/>
        <v>153852.21644692842</v>
      </c>
      <c r="AA410" s="273">
        <f t="shared" si="485"/>
        <v>276158.1793544059</v>
      </c>
      <c r="AB410" s="273">
        <f t="shared" si="485"/>
        <v>91570.116715606753</v>
      </c>
      <c r="AC410" s="273">
        <f t="shared" si="485"/>
        <v>90978.894522986942</v>
      </c>
      <c r="AD410" s="273">
        <f t="shared" si="485"/>
        <v>250118.2660120893</v>
      </c>
      <c r="AE410" s="273">
        <f t="shared" si="485"/>
        <v>76875.880742429101</v>
      </c>
      <c r="AF410" s="273">
        <f t="shared" si="485"/>
        <v>218622.4453581241</v>
      </c>
    </row>
    <row r="411" spans="4:32">
      <c r="D411" s="165">
        <v>9270</v>
      </c>
      <c r="F411" s="273">
        <f t="shared" si="483"/>
        <v>0</v>
      </c>
      <c r="G411" s="273">
        <f t="shared" si="483"/>
        <v>0</v>
      </c>
      <c r="H411" s="273">
        <f t="shared" si="483"/>
        <v>0</v>
      </c>
      <c r="I411" s="273">
        <f t="shared" si="483"/>
        <v>0</v>
      </c>
      <c r="J411" s="273">
        <f t="shared" si="483"/>
        <v>0</v>
      </c>
      <c r="K411" s="273">
        <f t="shared" si="483"/>
        <v>0</v>
      </c>
      <c r="L411" s="273">
        <f t="shared" si="483"/>
        <v>0</v>
      </c>
      <c r="M411" s="273">
        <f t="shared" si="483"/>
        <v>0</v>
      </c>
      <c r="N411" s="273">
        <f t="shared" si="483"/>
        <v>0</v>
      </c>
      <c r="O411" s="273">
        <f t="shared" si="483"/>
        <v>0</v>
      </c>
      <c r="P411" s="273">
        <f t="shared" si="484"/>
        <v>0</v>
      </c>
      <c r="Q411" s="273">
        <f t="shared" si="484"/>
        <v>0</v>
      </c>
      <c r="R411" s="273">
        <f t="shared" si="484"/>
        <v>0</v>
      </c>
      <c r="S411" s="273">
        <f t="shared" si="484"/>
        <v>0</v>
      </c>
      <c r="T411" s="273">
        <f t="shared" si="484"/>
        <v>0</v>
      </c>
      <c r="U411" s="273">
        <f t="shared" si="484"/>
        <v>0</v>
      </c>
      <c r="V411" s="273">
        <f t="shared" si="484"/>
        <v>0</v>
      </c>
      <c r="W411" s="273">
        <f t="shared" si="484"/>
        <v>0</v>
      </c>
      <c r="X411" s="273">
        <f t="shared" si="484"/>
        <v>0</v>
      </c>
      <c r="Y411" s="273">
        <f t="shared" si="484"/>
        <v>0</v>
      </c>
      <c r="Z411" s="273">
        <f t="shared" si="485"/>
        <v>0</v>
      </c>
      <c r="AA411" s="273">
        <f t="shared" si="485"/>
        <v>0</v>
      </c>
      <c r="AB411" s="273">
        <f t="shared" si="485"/>
        <v>0</v>
      </c>
      <c r="AC411" s="273">
        <f t="shared" si="485"/>
        <v>0</v>
      </c>
      <c r="AD411" s="273">
        <f t="shared" si="485"/>
        <v>0</v>
      </c>
      <c r="AE411" s="273">
        <f t="shared" si="485"/>
        <v>0</v>
      </c>
      <c r="AF411" s="273">
        <f t="shared" si="485"/>
        <v>0</v>
      </c>
    </row>
    <row r="412" spans="4:32">
      <c r="D412" s="165">
        <v>9280</v>
      </c>
      <c r="F412" s="273">
        <f t="shared" si="483"/>
        <v>0</v>
      </c>
      <c r="G412" s="273">
        <f t="shared" si="483"/>
        <v>0</v>
      </c>
      <c r="H412" s="273">
        <f t="shared" si="483"/>
        <v>0</v>
      </c>
      <c r="I412" s="273">
        <f t="shared" si="483"/>
        <v>0</v>
      </c>
      <c r="J412" s="273">
        <f t="shared" si="483"/>
        <v>0</v>
      </c>
      <c r="K412" s="273">
        <f t="shared" si="483"/>
        <v>0</v>
      </c>
      <c r="L412" s="273">
        <f t="shared" si="483"/>
        <v>0</v>
      </c>
      <c r="M412" s="273">
        <f t="shared" si="483"/>
        <v>0</v>
      </c>
      <c r="N412" s="273">
        <f t="shared" si="483"/>
        <v>0</v>
      </c>
      <c r="O412" s="273">
        <f t="shared" si="483"/>
        <v>0</v>
      </c>
      <c r="P412" s="273">
        <f t="shared" si="484"/>
        <v>0</v>
      </c>
      <c r="Q412" s="273">
        <f t="shared" si="484"/>
        <v>0</v>
      </c>
      <c r="R412" s="273">
        <f t="shared" si="484"/>
        <v>0</v>
      </c>
      <c r="S412" s="273">
        <f t="shared" si="484"/>
        <v>0</v>
      </c>
      <c r="T412" s="273">
        <f t="shared" si="484"/>
        <v>0</v>
      </c>
      <c r="U412" s="273">
        <f t="shared" si="484"/>
        <v>0</v>
      </c>
      <c r="V412" s="273">
        <f t="shared" si="484"/>
        <v>0</v>
      </c>
      <c r="W412" s="273">
        <f t="shared" si="484"/>
        <v>0</v>
      </c>
      <c r="X412" s="273">
        <f t="shared" si="484"/>
        <v>0</v>
      </c>
      <c r="Y412" s="273">
        <f t="shared" si="484"/>
        <v>0</v>
      </c>
      <c r="Z412" s="273">
        <f t="shared" si="485"/>
        <v>0</v>
      </c>
      <c r="AA412" s="273">
        <f t="shared" si="485"/>
        <v>0</v>
      </c>
      <c r="AB412" s="273">
        <f t="shared" si="485"/>
        <v>0</v>
      </c>
      <c r="AC412" s="273">
        <f t="shared" si="485"/>
        <v>0</v>
      </c>
      <c r="AD412" s="273">
        <f t="shared" si="485"/>
        <v>0</v>
      </c>
      <c r="AE412" s="273">
        <f t="shared" si="485"/>
        <v>0</v>
      </c>
      <c r="AF412" s="273">
        <f t="shared" si="485"/>
        <v>0</v>
      </c>
    </row>
    <row r="413" spans="4:32">
      <c r="D413" s="165">
        <v>9290</v>
      </c>
      <c r="F413" s="273">
        <f t="shared" si="483"/>
        <v>0</v>
      </c>
      <c r="G413" s="273">
        <f t="shared" si="483"/>
        <v>0</v>
      </c>
      <c r="H413" s="273">
        <f t="shared" si="483"/>
        <v>0</v>
      </c>
      <c r="I413" s="273">
        <f t="shared" si="483"/>
        <v>0</v>
      </c>
      <c r="J413" s="273">
        <f t="shared" si="483"/>
        <v>0</v>
      </c>
      <c r="K413" s="273">
        <f t="shared" si="483"/>
        <v>0</v>
      </c>
      <c r="L413" s="273">
        <f t="shared" si="483"/>
        <v>0</v>
      </c>
      <c r="M413" s="273">
        <f t="shared" si="483"/>
        <v>0</v>
      </c>
      <c r="N413" s="273">
        <f t="shared" si="483"/>
        <v>0</v>
      </c>
      <c r="O413" s="273">
        <f t="shared" si="483"/>
        <v>0</v>
      </c>
      <c r="P413" s="273">
        <f t="shared" si="484"/>
        <v>0</v>
      </c>
      <c r="Q413" s="273">
        <f t="shared" si="484"/>
        <v>0</v>
      </c>
      <c r="R413" s="273">
        <f t="shared" si="484"/>
        <v>0</v>
      </c>
      <c r="S413" s="273">
        <f t="shared" si="484"/>
        <v>0</v>
      </c>
      <c r="T413" s="273">
        <f t="shared" si="484"/>
        <v>0</v>
      </c>
      <c r="U413" s="273">
        <f t="shared" si="484"/>
        <v>0</v>
      </c>
      <c r="V413" s="273">
        <f t="shared" si="484"/>
        <v>0</v>
      </c>
      <c r="W413" s="273">
        <f t="shared" si="484"/>
        <v>0</v>
      </c>
      <c r="X413" s="273">
        <f t="shared" si="484"/>
        <v>0</v>
      </c>
      <c r="Y413" s="273">
        <f t="shared" si="484"/>
        <v>0</v>
      </c>
      <c r="Z413" s="273">
        <f t="shared" si="485"/>
        <v>0</v>
      </c>
      <c r="AA413" s="273">
        <f t="shared" si="485"/>
        <v>0</v>
      </c>
      <c r="AB413" s="273">
        <f t="shared" si="485"/>
        <v>0</v>
      </c>
      <c r="AC413" s="273">
        <f t="shared" si="485"/>
        <v>0</v>
      </c>
      <c r="AD413" s="273">
        <f t="shared" si="485"/>
        <v>0</v>
      </c>
      <c r="AE413" s="273">
        <f t="shared" si="485"/>
        <v>0</v>
      </c>
      <c r="AF413" s="273">
        <f t="shared" si="485"/>
        <v>0</v>
      </c>
    </row>
    <row r="414" spans="4:32">
      <c r="D414" s="165">
        <v>9301</v>
      </c>
      <c r="F414" s="273">
        <f t="shared" si="483"/>
        <v>0</v>
      </c>
      <c r="G414" s="273">
        <f t="shared" si="483"/>
        <v>0</v>
      </c>
      <c r="H414" s="273">
        <f t="shared" si="483"/>
        <v>0</v>
      </c>
      <c r="I414" s="273">
        <f t="shared" si="483"/>
        <v>0</v>
      </c>
      <c r="J414" s="273">
        <f t="shared" si="483"/>
        <v>0</v>
      </c>
      <c r="K414" s="273">
        <f t="shared" si="483"/>
        <v>0</v>
      </c>
      <c r="L414" s="273">
        <f t="shared" si="483"/>
        <v>0</v>
      </c>
      <c r="M414" s="273">
        <f t="shared" si="483"/>
        <v>0</v>
      </c>
      <c r="N414" s="273">
        <f t="shared" si="483"/>
        <v>0</v>
      </c>
      <c r="O414" s="273">
        <f t="shared" si="483"/>
        <v>0</v>
      </c>
      <c r="P414" s="273">
        <f t="shared" si="484"/>
        <v>0</v>
      </c>
      <c r="Q414" s="273">
        <f t="shared" si="484"/>
        <v>0</v>
      </c>
      <c r="R414" s="273">
        <f t="shared" si="484"/>
        <v>0</v>
      </c>
      <c r="S414" s="273">
        <f t="shared" si="484"/>
        <v>0</v>
      </c>
      <c r="T414" s="273">
        <f t="shared" si="484"/>
        <v>0</v>
      </c>
      <c r="U414" s="273">
        <f t="shared" si="484"/>
        <v>0</v>
      </c>
      <c r="V414" s="273">
        <f t="shared" si="484"/>
        <v>0</v>
      </c>
      <c r="W414" s="273">
        <f t="shared" si="484"/>
        <v>0</v>
      </c>
      <c r="X414" s="273">
        <f t="shared" si="484"/>
        <v>0</v>
      </c>
      <c r="Y414" s="273">
        <f t="shared" si="484"/>
        <v>0</v>
      </c>
      <c r="Z414" s="273">
        <f t="shared" si="485"/>
        <v>0</v>
      </c>
      <c r="AA414" s="273">
        <f t="shared" si="485"/>
        <v>0</v>
      </c>
      <c r="AB414" s="273">
        <f t="shared" si="485"/>
        <v>0</v>
      </c>
      <c r="AC414" s="273">
        <f t="shared" si="485"/>
        <v>0</v>
      </c>
      <c r="AD414" s="273">
        <f t="shared" si="485"/>
        <v>0</v>
      </c>
      <c r="AE414" s="273">
        <f t="shared" si="485"/>
        <v>0</v>
      </c>
      <c r="AF414" s="273">
        <f t="shared" si="485"/>
        <v>0</v>
      </c>
    </row>
    <row r="415" spans="4:32">
      <c r="D415" s="165">
        <v>9302</v>
      </c>
      <c r="F415" s="273">
        <f t="shared" si="483"/>
        <v>0</v>
      </c>
      <c r="G415" s="273">
        <f t="shared" si="483"/>
        <v>0</v>
      </c>
      <c r="H415" s="273">
        <f t="shared" si="483"/>
        <v>0</v>
      </c>
      <c r="I415" s="273">
        <f t="shared" si="483"/>
        <v>0</v>
      </c>
      <c r="J415" s="273">
        <f t="shared" si="483"/>
        <v>0</v>
      </c>
      <c r="K415" s="273">
        <f t="shared" si="483"/>
        <v>0</v>
      </c>
      <c r="L415" s="273">
        <f t="shared" si="483"/>
        <v>0</v>
      </c>
      <c r="M415" s="273">
        <f t="shared" si="483"/>
        <v>0</v>
      </c>
      <c r="N415" s="273">
        <f t="shared" si="483"/>
        <v>0</v>
      </c>
      <c r="O415" s="273">
        <f t="shared" si="483"/>
        <v>0</v>
      </c>
      <c r="P415" s="273">
        <f t="shared" si="484"/>
        <v>0</v>
      </c>
      <c r="Q415" s="273">
        <f t="shared" si="484"/>
        <v>0</v>
      </c>
      <c r="R415" s="273">
        <f t="shared" si="484"/>
        <v>0</v>
      </c>
      <c r="S415" s="273">
        <f t="shared" si="484"/>
        <v>0</v>
      </c>
      <c r="T415" s="273">
        <f t="shared" si="484"/>
        <v>0</v>
      </c>
      <c r="U415" s="273">
        <f t="shared" si="484"/>
        <v>0</v>
      </c>
      <c r="V415" s="273">
        <f t="shared" si="484"/>
        <v>0</v>
      </c>
      <c r="W415" s="273">
        <f t="shared" si="484"/>
        <v>0</v>
      </c>
      <c r="X415" s="273">
        <f t="shared" si="484"/>
        <v>0</v>
      </c>
      <c r="Y415" s="273">
        <f t="shared" si="484"/>
        <v>0</v>
      </c>
      <c r="Z415" s="273">
        <f t="shared" si="485"/>
        <v>0</v>
      </c>
      <c r="AA415" s="273">
        <f t="shared" si="485"/>
        <v>0</v>
      </c>
      <c r="AB415" s="273">
        <f t="shared" si="485"/>
        <v>0</v>
      </c>
      <c r="AC415" s="273">
        <f t="shared" si="485"/>
        <v>0</v>
      </c>
      <c r="AD415" s="273">
        <f t="shared" si="485"/>
        <v>0</v>
      </c>
      <c r="AE415" s="273">
        <f t="shared" si="485"/>
        <v>0</v>
      </c>
      <c r="AF415" s="273">
        <f t="shared" si="485"/>
        <v>0</v>
      </c>
    </row>
    <row r="416" spans="4:32">
      <c r="D416" s="165">
        <v>9310</v>
      </c>
      <c r="F416" s="273">
        <f t="shared" si="483"/>
        <v>0</v>
      </c>
      <c r="G416" s="273">
        <f t="shared" si="483"/>
        <v>0</v>
      </c>
      <c r="H416" s="273">
        <f t="shared" si="483"/>
        <v>0</v>
      </c>
      <c r="I416" s="273">
        <f t="shared" si="483"/>
        <v>0</v>
      </c>
      <c r="J416" s="273">
        <f t="shared" si="483"/>
        <v>0</v>
      </c>
      <c r="K416" s="273">
        <f t="shared" si="483"/>
        <v>0</v>
      </c>
      <c r="L416" s="273">
        <f t="shared" si="483"/>
        <v>0</v>
      </c>
      <c r="M416" s="273">
        <f t="shared" si="483"/>
        <v>0</v>
      </c>
      <c r="N416" s="273">
        <f t="shared" si="483"/>
        <v>0</v>
      </c>
      <c r="O416" s="273">
        <f t="shared" si="483"/>
        <v>0</v>
      </c>
      <c r="P416" s="273">
        <f t="shared" si="484"/>
        <v>0</v>
      </c>
      <c r="Q416" s="273">
        <f t="shared" si="484"/>
        <v>0</v>
      </c>
      <c r="R416" s="273">
        <f t="shared" si="484"/>
        <v>0</v>
      </c>
      <c r="S416" s="273">
        <f t="shared" si="484"/>
        <v>0</v>
      </c>
      <c r="T416" s="273">
        <f t="shared" si="484"/>
        <v>0</v>
      </c>
      <c r="U416" s="273">
        <f t="shared" si="484"/>
        <v>0</v>
      </c>
      <c r="V416" s="273">
        <f t="shared" si="484"/>
        <v>0</v>
      </c>
      <c r="W416" s="273">
        <f t="shared" si="484"/>
        <v>0</v>
      </c>
      <c r="X416" s="273">
        <f t="shared" si="484"/>
        <v>0</v>
      </c>
      <c r="Y416" s="273">
        <f t="shared" si="484"/>
        <v>0</v>
      </c>
      <c r="Z416" s="273">
        <f t="shared" si="485"/>
        <v>0</v>
      </c>
      <c r="AA416" s="273">
        <f t="shared" si="485"/>
        <v>0</v>
      </c>
      <c r="AB416" s="273">
        <f t="shared" si="485"/>
        <v>0</v>
      </c>
      <c r="AC416" s="273">
        <f t="shared" si="485"/>
        <v>0</v>
      </c>
      <c r="AD416" s="273">
        <f t="shared" si="485"/>
        <v>0</v>
      </c>
      <c r="AE416" s="273">
        <f t="shared" si="485"/>
        <v>0</v>
      </c>
      <c r="AF416" s="273">
        <f t="shared" si="485"/>
        <v>0</v>
      </c>
    </row>
    <row r="417" spans="2:37">
      <c r="D417" s="165">
        <v>9320</v>
      </c>
      <c r="F417" s="273">
        <f t="shared" si="483"/>
        <v>0</v>
      </c>
      <c r="G417" s="273">
        <f t="shared" si="483"/>
        <v>0</v>
      </c>
      <c r="H417" s="273">
        <f t="shared" si="483"/>
        <v>0</v>
      </c>
      <c r="I417" s="273">
        <f t="shared" si="483"/>
        <v>0</v>
      </c>
      <c r="J417" s="273">
        <f t="shared" si="483"/>
        <v>0</v>
      </c>
      <c r="K417" s="273">
        <f t="shared" si="483"/>
        <v>0</v>
      </c>
      <c r="L417" s="273">
        <f t="shared" si="483"/>
        <v>0</v>
      </c>
      <c r="M417" s="273">
        <f t="shared" si="483"/>
        <v>0</v>
      </c>
      <c r="N417" s="273">
        <f t="shared" si="483"/>
        <v>0</v>
      </c>
      <c r="O417" s="273">
        <f t="shared" si="483"/>
        <v>0</v>
      </c>
      <c r="P417" s="273">
        <f t="shared" si="484"/>
        <v>0</v>
      </c>
      <c r="Q417" s="273">
        <f t="shared" si="484"/>
        <v>0</v>
      </c>
      <c r="R417" s="273">
        <f t="shared" si="484"/>
        <v>0</v>
      </c>
      <c r="S417" s="273">
        <f t="shared" si="484"/>
        <v>0</v>
      </c>
      <c r="T417" s="273">
        <f t="shared" si="484"/>
        <v>0</v>
      </c>
      <c r="U417" s="273">
        <f t="shared" si="484"/>
        <v>0</v>
      </c>
      <c r="V417" s="273">
        <f t="shared" si="484"/>
        <v>0</v>
      </c>
      <c r="W417" s="273">
        <f t="shared" si="484"/>
        <v>0</v>
      </c>
      <c r="X417" s="273">
        <f t="shared" si="484"/>
        <v>0</v>
      </c>
      <c r="Y417" s="273">
        <f t="shared" si="484"/>
        <v>0</v>
      </c>
      <c r="Z417" s="273">
        <f t="shared" si="485"/>
        <v>0</v>
      </c>
      <c r="AA417" s="273">
        <f t="shared" si="485"/>
        <v>0</v>
      </c>
      <c r="AB417" s="273">
        <f t="shared" si="485"/>
        <v>0</v>
      </c>
      <c r="AC417" s="273">
        <f t="shared" si="485"/>
        <v>0</v>
      </c>
      <c r="AD417" s="273">
        <f t="shared" si="485"/>
        <v>0</v>
      </c>
      <c r="AE417" s="273">
        <f t="shared" si="485"/>
        <v>0</v>
      </c>
      <c r="AF417" s="273">
        <f t="shared" si="485"/>
        <v>0</v>
      </c>
    </row>
    <row r="418" spans="2:37" ht="15">
      <c r="B418"/>
      <c r="E418" s="193"/>
      <c r="V418" s="169"/>
    </row>
    <row r="419" spans="2:37" ht="15">
      <c r="B419"/>
      <c r="E419" s="193"/>
      <c r="F419" s="273">
        <f>SUM(F338:F417)</f>
        <v>712627.74000000011</v>
      </c>
      <c r="G419" s="273">
        <f t="shared" ref="G419:AF419" si="486">SUM(G338:G417)</f>
        <v>559667.30000000016</v>
      </c>
      <c r="H419" s="273">
        <f t="shared" si="486"/>
        <v>721663.95</v>
      </c>
      <c r="I419" s="273">
        <f t="shared" si="486"/>
        <v>853891.55</v>
      </c>
      <c r="J419" s="273">
        <f t="shared" si="486"/>
        <v>727663.90000000026</v>
      </c>
      <c r="K419" s="273">
        <f t="shared" si="486"/>
        <v>806851.44</v>
      </c>
      <c r="L419" s="273">
        <f t="shared" si="486"/>
        <v>1042061</v>
      </c>
      <c r="M419" s="273">
        <f t="shared" si="486"/>
        <v>1045619.6599999999</v>
      </c>
      <c r="N419" s="273">
        <f t="shared" si="486"/>
        <v>936142.69</v>
      </c>
      <c r="O419" s="273">
        <f t="shared" si="486"/>
        <v>1076013.46</v>
      </c>
      <c r="P419" s="273">
        <f t="shared" si="486"/>
        <v>959906.65</v>
      </c>
      <c r="Q419" s="273">
        <f t="shared" si="486"/>
        <v>940048.1399999999</v>
      </c>
      <c r="R419" s="273">
        <f t="shared" si="486"/>
        <v>794822.13338015613</v>
      </c>
      <c r="S419" s="273">
        <f t="shared" si="486"/>
        <v>587772.19377737027</v>
      </c>
      <c r="T419" s="273">
        <f t="shared" si="486"/>
        <v>774827.70934220194</v>
      </c>
      <c r="U419" s="273">
        <f t="shared" si="486"/>
        <v>865488.52558253845</v>
      </c>
      <c r="V419" s="273">
        <f t="shared" si="486"/>
        <v>786593.50499690592</v>
      </c>
      <c r="W419" s="273">
        <f t="shared" si="486"/>
        <v>881301.68033295753</v>
      </c>
      <c r="X419" s="273">
        <f t="shared" si="486"/>
        <v>1033658.3467302711</v>
      </c>
      <c r="Y419" s="273">
        <f t="shared" si="486"/>
        <v>1037007.2618060115</v>
      </c>
      <c r="Z419" s="273">
        <f t="shared" si="486"/>
        <v>927849.03673027118</v>
      </c>
      <c r="AA419" s="273">
        <f t="shared" si="486"/>
        <v>1068076.8067302713</v>
      </c>
      <c r="AB419" s="273">
        <f t="shared" si="486"/>
        <v>951855.99673027126</v>
      </c>
      <c r="AC419" s="273">
        <f t="shared" si="486"/>
        <v>932334.27537244069</v>
      </c>
      <c r="AD419" s="273">
        <f t="shared" si="486"/>
        <v>807882.4840815611</v>
      </c>
      <c r="AE419" s="273">
        <f t="shared" si="486"/>
        <v>596968.4967906914</v>
      </c>
      <c r="AF419" s="273">
        <f t="shared" si="486"/>
        <v>786910.65872246795</v>
      </c>
    </row>
    <row r="420" spans="2:37" ht="15">
      <c r="B420"/>
      <c r="F420" s="187"/>
      <c r="G420" s="187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</row>
    <row r="421" spans="2:37" ht="15">
      <c r="B421"/>
    </row>
    <row r="422" spans="2:37" ht="15">
      <c r="B422"/>
    </row>
    <row r="423" spans="2:37" ht="15">
      <c r="B423"/>
    </row>
    <row r="424" spans="2:37" ht="15">
      <c r="B424"/>
      <c r="D424" s="72" t="s">
        <v>837</v>
      </c>
    </row>
    <row r="425" spans="2:37" ht="15">
      <c r="B425"/>
    </row>
    <row r="426" spans="2:37" ht="15">
      <c r="B426"/>
      <c r="AH426" s="166"/>
      <c r="AI426" s="166"/>
      <c r="AK426" s="167"/>
    </row>
    <row r="427" spans="2:37" ht="15">
      <c r="B427"/>
      <c r="AH427" s="166"/>
      <c r="AI427" s="166"/>
      <c r="AK427" s="167"/>
    </row>
    <row r="428" spans="2:37" ht="15">
      <c r="B428"/>
      <c r="AH428" s="166"/>
      <c r="AI428" s="166"/>
      <c r="AK428" s="167"/>
    </row>
    <row r="429" spans="2:37" ht="15">
      <c r="B429"/>
      <c r="AH429" s="167"/>
      <c r="AI429" s="92"/>
      <c r="AK429" s="167"/>
    </row>
    <row r="430" spans="2:37" ht="15">
      <c r="B430"/>
    </row>
    <row r="431" spans="2:37" ht="15">
      <c r="B431"/>
    </row>
    <row r="432" spans="2:37" ht="15">
      <c r="B432"/>
    </row>
    <row r="433" spans="2:2" ht="15">
      <c r="B433"/>
    </row>
    <row r="434" spans="2:2" ht="15">
      <c r="B434"/>
    </row>
    <row r="435" spans="2:2" ht="15">
      <c r="B435"/>
    </row>
    <row r="436" spans="2:2" ht="15">
      <c r="B436"/>
    </row>
    <row r="437" spans="2:2" ht="15">
      <c r="B437"/>
    </row>
    <row r="438" spans="2:2" ht="15">
      <c r="B438"/>
    </row>
    <row r="439" spans="2:2" ht="15">
      <c r="B439"/>
    </row>
    <row r="440" spans="2:2" ht="15">
      <c r="B440"/>
    </row>
    <row r="441" spans="2:2" ht="15">
      <c r="B441"/>
    </row>
    <row r="442" spans="2:2" ht="15">
      <c r="B442"/>
    </row>
    <row r="443" spans="2:2" ht="15">
      <c r="B443"/>
    </row>
    <row r="444" spans="2:2" ht="15">
      <c r="B444"/>
    </row>
    <row r="445" spans="2:2" ht="15">
      <c r="B445"/>
    </row>
    <row r="446" spans="2:2" ht="15">
      <c r="B446"/>
    </row>
    <row r="447" spans="2:2" ht="15">
      <c r="B447"/>
    </row>
    <row r="448" spans="2:2" ht="15">
      <c r="B448"/>
    </row>
    <row r="449" spans="2:2" ht="15">
      <c r="B449"/>
    </row>
    <row r="450" spans="2:2" ht="15">
      <c r="B450"/>
    </row>
    <row r="451" spans="2:2" ht="15">
      <c r="B451"/>
    </row>
    <row r="452" spans="2:2" ht="15">
      <c r="B452"/>
    </row>
    <row r="453" spans="2:2" ht="15">
      <c r="B453"/>
    </row>
    <row r="454" spans="2:2" ht="15">
      <c r="B454"/>
    </row>
    <row r="455" spans="2:2" ht="15">
      <c r="B455"/>
    </row>
    <row r="456" spans="2:2" ht="15">
      <c r="B456"/>
    </row>
    <row r="457" spans="2:2" ht="15">
      <c r="B457"/>
    </row>
    <row r="458" spans="2:2" ht="15">
      <c r="B458"/>
    </row>
    <row r="459" spans="2:2" ht="15">
      <c r="B459"/>
    </row>
    <row r="460" spans="2:2" ht="15">
      <c r="B460"/>
    </row>
    <row r="461" spans="2:2" ht="15">
      <c r="B461"/>
    </row>
    <row r="462" spans="2:2" ht="15">
      <c r="B462"/>
    </row>
    <row r="463" spans="2:2" ht="15">
      <c r="B463"/>
    </row>
    <row r="464" spans="2:2" ht="15">
      <c r="B464"/>
    </row>
    <row r="465" spans="2:2" ht="15">
      <c r="B465"/>
    </row>
    <row r="466" spans="2:2" ht="15">
      <c r="B466"/>
    </row>
    <row r="467" spans="2:2" ht="15">
      <c r="B467"/>
    </row>
    <row r="468" spans="2:2" ht="15">
      <c r="B468"/>
    </row>
    <row r="469" spans="2:2" ht="15">
      <c r="B469"/>
    </row>
    <row r="470" spans="2:2" ht="15">
      <c r="B470"/>
    </row>
    <row r="471" spans="2:2" ht="15">
      <c r="B471"/>
    </row>
    <row r="472" spans="2:2" ht="15">
      <c r="B472"/>
    </row>
    <row r="473" spans="2:2" ht="15">
      <c r="B473"/>
    </row>
    <row r="474" spans="2:2" ht="15">
      <c r="B474"/>
    </row>
    <row r="475" spans="2:2" ht="15">
      <c r="B475"/>
    </row>
    <row r="476" spans="2:2" ht="15">
      <c r="B476"/>
    </row>
    <row r="477" spans="2:2" ht="15">
      <c r="B477"/>
    </row>
    <row r="478" spans="2:2" ht="15">
      <c r="B478"/>
    </row>
    <row r="479" spans="2:2" ht="15">
      <c r="B479"/>
    </row>
    <row r="480" spans="2:2" ht="15">
      <c r="B480"/>
    </row>
    <row r="481" spans="2:2" ht="15">
      <c r="B481"/>
    </row>
    <row r="482" spans="2:2" ht="15">
      <c r="B482"/>
    </row>
    <row r="483" spans="2:2" ht="15">
      <c r="B483"/>
    </row>
    <row r="484" spans="2:2" ht="15">
      <c r="B484"/>
    </row>
    <row r="485" spans="2:2" ht="15">
      <c r="B485"/>
    </row>
    <row r="486" spans="2:2" ht="15">
      <c r="B486"/>
    </row>
    <row r="487" spans="2:2" ht="15">
      <c r="B487"/>
    </row>
    <row r="488" spans="2:2" ht="15">
      <c r="B488"/>
    </row>
    <row r="489" spans="2:2" ht="15">
      <c r="B489"/>
    </row>
    <row r="490" spans="2:2" ht="15">
      <c r="B490"/>
    </row>
    <row r="491" spans="2:2" ht="15">
      <c r="B491"/>
    </row>
    <row r="492" spans="2:2" ht="15">
      <c r="B492"/>
    </row>
    <row r="493" spans="2:2" ht="15">
      <c r="B493"/>
    </row>
    <row r="494" spans="2:2" ht="15">
      <c r="B494"/>
    </row>
    <row r="495" spans="2:2" ht="15">
      <c r="B495"/>
    </row>
    <row r="496" spans="2:2" ht="15">
      <c r="B496"/>
    </row>
    <row r="497" spans="2:2" ht="15">
      <c r="B497"/>
    </row>
    <row r="498" spans="2:2" ht="15">
      <c r="B498"/>
    </row>
    <row r="499" spans="2:2" ht="15">
      <c r="B499"/>
    </row>
    <row r="500" spans="2:2" ht="15">
      <c r="B500"/>
    </row>
    <row r="501" spans="2:2" ht="15">
      <c r="B501"/>
    </row>
    <row r="502" spans="2:2" ht="15">
      <c r="B502"/>
    </row>
    <row r="503" spans="2:2" ht="15">
      <c r="B503"/>
    </row>
    <row r="504" spans="2:2" ht="15">
      <c r="B504"/>
    </row>
    <row r="505" spans="2:2" ht="15">
      <c r="B505"/>
    </row>
    <row r="506" spans="2:2" ht="15">
      <c r="B506"/>
    </row>
    <row r="507" spans="2:2" ht="15">
      <c r="B507"/>
    </row>
    <row r="508" spans="2:2" ht="15">
      <c r="B508"/>
    </row>
    <row r="509" spans="2:2" ht="15">
      <c r="B509"/>
    </row>
    <row r="510" spans="2:2" ht="15">
      <c r="B510"/>
    </row>
    <row r="511" spans="2:2" ht="15">
      <c r="B511"/>
    </row>
    <row r="512" spans="2:2" ht="15">
      <c r="B512"/>
    </row>
    <row r="513" spans="2:2" ht="15">
      <c r="B513"/>
    </row>
    <row r="514" spans="2:2" ht="15">
      <c r="B514"/>
    </row>
    <row r="515" spans="2:2" ht="15">
      <c r="B515"/>
    </row>
    <row r="516" spans="2:2" ht="15">
      <c r="B516"/>
    </row>
    <row r="517" spans="2:2" ht="15">
      <c r="B517"/>
    </row>
    <row r="518" spans="2:2" ht="15">
      <c r="B518"/>
    </row>
    <row r="519" spans="2:2" ht="15">
      <c r="B519"/>
    </row>
    <row r="520" spans="2:2" ht="15">
      <c r="B520"/>
    </row>
    <row r="521" spans="2:2" ht="15">
      <c r="B521"/>
    </row>
    <row r="522" spans="2:2" ht="15">
      <c r="B522"/>
    </row>
    <row r="523" spans="2:2" ht="15">
      <c r="B523"/>
    </row>
    <row r="524" spans="2:2" ht="15">
      <c r="B524"/>
    </row>
    <row r="525" spans="2:2" ht="15">
      <c r="B525"/>
    </row>
    <row r="526" spans="2:2" ht="15">
      <c r="B526"/>
    </row>
    <row r="527" spans="2:2" ht="15">
      <c r="B527"/>
    </row>
    <row r="528" spans="2:2" ht="15">
      <c r="B528"/>
    </row>
    <row r="529" spans="2:2" ht="15">
      <c r="B529"/>
    </row>
    <row r="530" spans="2:2" ht="15">
      <c r="B530"/>
    </row>
    <row r="531" spans="2:2" ht="15">
      <c r="B531"/>
    </row>
    <row r="532" spans="2:2" ht="15">
      <c r="B532"/>
    </row>
    <row r="533" spans="2:2" ht="15">
      <c r="B533"/>
    </row>
    <row r="534" spans="2:2" ht="15">
      <c r="B534"/>
    </row>
    <row r="535" spans="2:2" ht="15">
      <c r="B535"/>
    </row>
    <row r="536" spans="2:2" ht="15">
      <c r="B536"/>
    </row>
    <row r="537" spans="2:2" ht="15">
      <c r="B537"/>
    </row>
    <row r="538" spans="2:2" ht="15">
      <c r="B538"/>
    </row>
    <row r="539" spans="2:2" ht="15">
      <c r="B539"/>
    </row>
    <row r="540" spans="2:2" ht="15">
      <c r="B540"/>
    </row>
    <row r="541" spans="2:2" ht="15">
      <c r="B541"/>
    </row>
    <row r="542" spans="2:2" ht="15">
      <c r="B542"/>
    </row>
    <row r="543" spans="2:2" ht="15">
      <c r="B543"/>
    </row>
    <row r="544" spans="2:2" ht="15">
      <c r="B544"/>
    </row>
    <row r="545" spans="2:2" ht="15">
      <c r="B545"/>
    </row>
    <row r="546" spans="2:2" ht="15">
      <c r="B546"/>
    </row>
    <row r="547" spans="2:2" ht="15">
      <c r="B547"/>
    </row>
    <row r="548" spans="2:2" ht="15">
      <c r="B548"/>
    </row>
    <row r="549" spans="2:2" ht="15">
      <c r="B549"/>
    </row>
    <row r="550" spans="2:2" ht="15">
      <c r="B550"/>
    </row>
    <row r="551" spans="2:2" ht="15">
      <c r="B551"/>
    </row>
    <row r="552" spans="2:2" ht="15">
      <c r="B552"/>
    </row>
    <row r="553" spans="2:2" ht="15">
      <c r="B553"/>
    </row>
    <row r="554" spans="2:2" ht="15">
      <c r="B554"/>
    </row>
    <row r="555" spans="2:2" ht="15">
      <c r="B555"/>
    </row>
    <row r="556" spans="2:2" ht="15">
      <c r="B556"/>
    </row>
    <row r="557" spans="2:2" ht="15">
      <c r="B557"/>
    </row>
    <row r="558" spans="2:2" ht="15">
      <c r="B558"/>
    </row>
    <row r="559" spans="2:2" ht="15">
      <c r="B559"/>
    </row>
    <row r="560" spans="2:2" ht="15">
      <c r="B560"/>
    </row>
    <row r="561" spans="2:2" ht="15">
      <c r="B561"/>
    </row>
    <row r="562" spans="2:2" ht="15">
      <c r="B562"/>
    </row>
    <row r="563" spans="2:2" ht="15">
      <c r="B563"/>
    </row>
    <row r="564" spans="2:2" ht="15">
      <c r="B564"/>
    </row>
    <row r="565" spans="2:2" ht="15">
      <c r="B565"/>
    </row>
    <row r="566" spans="2:2" ht="15">
      <c r="B566"/>
    </row>
    <row r="567" spans="2:2" ht="15">
      <c r="B567"/>
    </row>
    <row r="568" spans="2:2" ht="15">
      <c r="B568"/>
    </row>
    <row r="569" spans="2:2" ht="15">
      <c r="B569"/>
    </row>
    <row r="570" spans="2:2" ht="15">
      <c r="B570"/>
    </row>
    <row r="571" spans="2:2" ht="15">
      <c r="B571"/>
    </row>
    <row r="572" spans="2:2" ht="15">
      <c r="B572"/>
    </row>
    <row r="573" spans="2:2" ht="15">
      <c r="B573"/>
    </row>
    <row r="574" spans="2:2" ht="15">
      <c r="B574"/>
    </row>
    <row r="575" spans="2:2" ht="15">
      <c r="B575"/>
    </row>
    <row r="576" spans="2:2" ht="15">
      <c r="B576"/>
    </row>
    <row r="577" spans="2:2" ht="15">
      <c r="B577"/>
    </row>
    <row r="578" spans="2:2" ht="15">
      <c r="B578"/>
    </row>
    <row r="579" spans="2:2" ht="15">
      <c r="B579"/>
    </row>
    <row r="580" spans="2:2" ht="15">
      <c r="B580"/>
    </row>
    <row r="581" spans="2:2" ht="15">
      <c r="B581"/>
    </row>
    <row r="582" spans="2:2" ht="15">
      <c r="B582"/>
    </row>
    <row r="583" spans="2:2" ht="15">
      <c r="B583"/>
    </row>
    <row r="584" spans="2:2" ht="15">
      <c r="B584"/>
    </row>
    <row r="585" spans="2:2" ht="15">
      <c r="B585"/>
    </row>
    <row r="586" spans="2:2" ht="15">
      <c r="B586"/>
    </row>
    <row r="587" spans="2:2" ht="15">
      <c r="B587"/>
    </row>
    <row r="588" spans="2:2" ht="15">
      <c r="B588"/>
    </row>
    <row r="589" spans="2:2" ht="15">
      <c r="B589"/>
    </row>
    <row r="590" spans="2:2" ht="15">
      <c r="B590"/>
    </row>
    <row r="591" spans="2:2" ht="15">
      <c r="B591"/>
    </row>
    <row r="592" spans="2:2" ht="15">
      <c r="B592"/>
    </row>
    <row r="593" spans="2:2" ht="15">
      <c r="B593"/>
    </row>
    <row r="594" spans="2:2" ht="15">
      <c r="B594"/>
    </row>
    <row r="595" spans="2:2" ht="15">
      <c r="B595"/>
    </row>
    <row r="596" spans="2:2" ht="15">
      <c r="B596"/>
    </row>
    <row r="597" spans="2:2" ht="15">
      <c r="B597"/>
    </row>
    <row r="598" spans="2:2" ht="15">
      <c r="B598"/>
    </row>
    <row r="599" spans="2:2" ht="15">
      <c r="B599"/>
    </row>
    <row r="600" spans="2:2" ht="15">
      <c r="B600"/>
    </row>
    <row r="601" spans="2:2" ht="15">
      <c r="B601"/>
    </row>
    <row r="602" spans="2:2" ht="15">
      <c r="B602"/>
    </row>
    <row r="603" spans="2:2" ht="15">
      <c r="B603"/>
    </row>
    <row r="604" spans="2:2" ht="15">
      <c r="B604"/>
    </row>
    <row r="605" spans="2:2" ht="15">
      <c r="B605"/>
    </row>
    <row r="606" spans="2:2" ht="15">
      <c r="B606"/>
    </row>
    <row r="607" spans="2:2" ht="15">
      <c r="B607"/>
    </row>
    <row r="608" spans="2:2" ht="15">
      <c r="B608"/>
    </row>
    <row r="609" spans="2:2" ht="15">
      <c r="B609"/>
    </row>
    <row r="610" spans="2:2" ht="15">
      <c r="B610"/>
    </row>
    <row r="611" spans="2:2" ht="15">
      <c r="B611"/>
    </row>
    <row r="612" spans="2:2" ht="15">
      <c r="B612"/>
    </row>
    <row r="613" spans="2:2" ht="15">
      <c r="B613"/>
    </row>
    <row r="614" spans="2:2" ht="15">
      <c r="B614"/>
    </row>
    <row r="615" spans="2:2" ht="15">
      <c r="B615"/>
    </row>
    <row r="616" spans="2:2" ht="15">
      <c r="B616"/>
    </row>
    <row r="617" spans="2:2" ht="15">
      <c r="B617"/>
    </row>
    <row r="618" spans="2:2" ht="15">
      <c r="B618"/>
    </row>
    <row r="619" spans="2:2" ht="15">
      <c r="B619"/>
    </row>
    <row r="620" spans="2:2" ht="15">
      <c r="B620"/>
    </row>
    <row r="621" spans="2:2" ht="15">
      <c r="B621"/>
    </row>
    <row r="622" spans="2:2" ht="15">
      <c r="B622"/>
    </row>
    <row r="623" spans="2:2" ht="15">
      <c r="B623"/>
    </row>
    <row r="624" spans="2:2" ht="15">
      <c r="B624"/>
    </row>
    <row r="625" spans="2:2" ht="15">
      <c r="B625"/>
    </row>
    <row r="626" spans="2:2" ht="15">
      <c r="B626"/>
    </row>
    <row r="627" spans="2:2" ht="15">
      <c r="B627"/>
    </row>
    <row r="628" spans="2:2" ht="15">
      <c r="B628"/>
    </row>
    <row r="629" spans="2:2" ht="15">
      <c r="B629"/>
    </row>
    <row r="630" spans="2:2" ht="15">
      <c r="B630"/>
    </row>
    <row r="631" spans="2:2" ht="15">
      <c r="B631"/>
    </row>
    <row r="632" spans="2:2" ht="15">
      <c r="B632"/>
    </row>
    <row r="633" spans="2:2" ht="15">
      <c r="B633"/>
    </row>
    <row r="634" spans="2:2" ht="15">
      <c r="B634"/>
    </row>
    <row r="635" spans="2:2" ht="15">
      <c r="B635"/>
    </row>
    <row r="636" spans="2:2" ht="15">
      <c r="B636"/>
    </row>
    <row r="637" spans="2:2" ht="15">
      <c r="B637"/>
    </row>
    <row r="638" spans="2:2" ht="15">
      <c r="B638"/>
    </row>
    <row r="639" spans="2:2" ht="15">
      <c r="B639"/>
    </row>
    <row r="640" spans="2:2" ht="15">
      <c r="B640"/>
    </row>
    <row r="641" spans="2:2" ht="15">
      <c r="B641"/>
    </row>
    <row r="642" spans="2:2" ht="15">
      <c r="B642"/>
    </row>
    <row r="643" spans="2:2" ht="15">
      <c r="B643"/>
    </row>
    <row r="644" spans="2:2" ht="15">
      <c r="B644"/>
    </row>
    <row r="645" spans="2:2" ht="15">
      <c r="B645"/>
    </row>
    <row r="646" spans="2:2" ht="15">
      <c r="B646"/>
    </row>
    <row r="647" spans="2:2" ht="15">
      <c r="B647"/>
    </row>
    <row r="648" spans="2:2" ht="15">
      <c r="B648"/>
    </row>
    <row r="649" spans="2:2" ht="15">
      <c r="B649"/>
    </row>
    <row r="650" spans="2:2" ht="15">
      <c r="B650"/>
    </row>
    <row r="651" spans="2:2" ht="15">
      <c r="B651"/>
    </row>
    <row r="652" spans="2:2" ht="15">
      <c r="B652"/>
    </row>
    <row r="653" spans="2:2" ht="15">
      <c r="B653"/>
    </row>
    <row r="654" spans="2:2" ht="15">
      <c r="B654"/>
    </row>
    <row r="655" spans="2:2" ht="15">
      <c r="B655"/>
    </row>
    <row r="656" spans="2:2" ht="15">
      <c r="B656"/>
    </row>
    <row r="657" spans="2:2" ht="15">
      <c r="B657"/>
    </row>
    <row r="658" spans="2:2" ht="15">
      <c r="B658"/>
    </row>
    <row r="659" spans="2:2" ht="15">
      <c r="B659"/>
    </row>
    <row r="660" spans="2:2" ht="15">
      <c r="B660"/>
    </row>
    <row r="661" spans="2:2" ht="15">
      <c r="B661"/>
    </row>
    <row r="662" spans="2:2" ht="15">
      <c r="B662"/>
    </row>
    <row r="663" spans="2:2" ht="15">
      <c r="B663"/>
    </row>
    <row r="664" spans="2:2" ht="15">
      <c r="B664"/>
    </row>
    <row r="665" spans="2:2" ht="15">
      <c r="B665"/>
    </row>
    <row r="666" spans="2:2" ht="15">
      <c r="B666"/>
    </row>
    <row r="667" spans="2:2" ht="15">
      <c r="B667"/>
    </row>
    <row r="668" spans="2:2" ht="15">
      <c r="B668"/>
    </row>
    <row r="669" spans="2:2" ht="15">
      <c r="B669"/>
    </row>
    <row r="670" spans="2:2" ht="15">
      <c r="B670"/>
    </row>
    <row r="671" spans="2:2" ht="15">
      <c r="B671"/>
    </row>
    <row r="672" spans="2:2" ht="15">
      <c r="B672"/>
    </row>
    <row r="673" spans="2:2" ht="15">
      <c r="B673"/>
    </row>
    <row r="674" spans="2:2" ht="15">
      <c r="B674"/>
    </row>
    <row r="675" spans="2:2" ht="15">
      <c r="B675"/>
    </row>
    <row r="676" spans="2:2" ht="15">
      <c r="B676"/>
    </row>
    <row r="677" spans="2:2" ht="15">
      <c r="B677"/>
    </row>
    <row r="678" spans="2:2" ht="15">
      <c r="B678"/>
    </row>
    <row r="679" spans="2:2" ht="15">
      <c r="B679"/>
    </row>
    <row r="680" spans="2:2" ht="15">
      <c r="B680"/>
    </row>
    <row r="681" spans="2:2" ht="15">
      <c r="B681"/>
    </row>
    <row r="682" spans="2:2" ht="15">
      <c r="B682"/>
    </row>
    <row r="683" spans="2:2" ht="15">
      <c r="B683"/>
    </row>
    <row r="684" spans="2:2" ht="15">
      <c r="B684"/>
    </row>
    <row r="685" spans="2:2" ht="15">
      <c r="B685"/>
    </row>
    <row r="686" spans="2:2" ht="15">
      <c r="B686"/>
    </row>
    <row r="687" spans="2:2" ht="15">
      <c r="B687"/>
    </row>
    <row r="688" spans="2:2" ht="15">
      <c r="B688"/>
    </row>
    <row r="689" spans="2:2" ht="15">
      <c r="B689"/>
    </row>
    <row r="690" spans="2:2" ht="15">
      <c r="B690"/>
    </row>
    <row r="691" spans="2:2" ht="15">
      <c r="B691"/>
    </row>
  </sheetData>
  <mergeCells count="5">
    <mergeCell ref="F5:Q5"/>
    <mergeCell ref="U5:AF5"/>
    <mergeCell ref="AK2:AL2"/>
    <mergeCell ref="AK3:AL3"/>
    <mergeCell ref="AK4:AL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297A8-36AE-4F52-B07D-E08180F2D1F0}">
  <sheetPr>
    <tabColor rgb="FF92D050"/>
  </sheetPr>
  <dimension ref="A1:J395"/>
  <sheetViews>
    <sheetView topLeftCell="A247" workbookViewId="0">
      <selection activeCell="J395" sqref="J395"/>
    </sheetView>
  </sheetViews>
  <sheetFormatPr defaultRowHeight="12.75"/>
  <cols>
    <col min="1" max="1" width="78.7109375" style="146" bestFit="1" customWidth="1"/>
    <col min="2" max="7" width="12.28515625" style="146" bestFit="1" customWidth="1"/>
    <col min="8" max="8" width="12" style="146" bestFit="1" customWidth="1"/>
    <col min="9" max="16384" width="9.140625" style="146"/>
  </cols>
  <sheetData>
    <row r="1" spans="1:7">
      <c r="A1" s="145" t="s">
        <v>0</v>
      </c>
    </row>
    <row r="2" spans="1:7">
      <c r="A2" s="147" t="s">
        <v>309</v>
      </c>
      <c r="B2" s="148"/>
      <c r="C2" s="148"/>
      <c r="D2" s="148"/>
      <c r="E2" s="148"/>
    </row>
    <row r="3" spans="1:7">
      <c r="A3" s="145" t="s">
        <v>4</v>
      </c>
      <c r="B3" s="148"/>
      <c r="C3" s="148"/>
      <c r="D3" s="148"/>
      <c r="E3" s="148"/>
    </row>
    <row r="4" spans="1:7">
      <c r="A4" s="145" t="s">
        <v>153</v>
      </c>
      <c r="B4" s="148"/>
      <c r="C4" s="148"/>
      <c r="D4" s="148"/>
      <c r="E4" s="148"/>
    </row>
    <row r="5" spans="1:7">
      <c r="A5" s="145" t="s">
        <v>156</v>
      </c>
      <c r="B5" s="149"/>
      <c r="C5" s="149"/>
      <c r="D5" s="149"/>
      <c r="E5" s="149"/>
    </row>
    <row r="6" spans="1:7">
      <c r="B6" s="149"/>
      <c r="C6" s="149"/>
      <c r="D6" s="149"/>
      <c r="E6" s="149"/>
    </row>
    <row r="7" spans="1:7">
      <c r="B7" s="132" t="s">
        <v>311</v>
      </c>
      <c r="C7" s="132" t="s">
        <v>311</v>
      </c>
      <c r="D7" s="132" t="s">
        <v>311</v>
      </c>
      <c r="E7" s="132" t="s">
        <v>311</v>
      </c>
      <c r="F7" s="132" t="s">
        <v>311</v>
      </c>
      <c r="G7" s="132" t="s">
        <v>311</v>
      </c>
    </row>
    <row r="8" spans="1:7">
      <c r="B8" s="132" t="s">
        <v>112</v>
      </c>
      <c r="C8" s="132" t="s">
        <v>113</v>
      </c>
      <c r="D8" s="132" t="s">
        <v>114</v>
      </c>
      <c r="E8" s="132" t="s">
        <v>9</v>
      </c>
      <c r="F8" s="132" t="s">
        <v>10</v>
      </c>
      <c r="G8" s="132" t="s">
        <v>11</v>
      </c>
    </row>
    <row r="9" spans="1:7">
      <c r="B9" s="149"/>
      <c r="C9" s="149"/>
      <c r="D9" s="149"/>
      <c r="E9" s="149"/>
    </row>
    <row r="10" spans="1:7">
      <c r="A10" s="145" t="s">
        <v>312</v>
      </c>
      <c r="B10" s="150">
        <v>8451.15</v>
      </c>
      <c r="C10" s="150">
        <v>8724.93</v>
      </c>
      <c r="D10" s="150">
        <v>12822.09</v>
      </c>
      <c r="E10" s="150">
        <v>8658.630000000001</v>
      </c>
      <c r="F10" s="150">
        <v>7086.87</v>
      </c>
      <c r="G10" s="150">
        <v>5633.04</v>
      </c>
    </row>
    <row r="11" spans="1:7">
      <c r="A11" s="145" t="s">
        <v>559</v>
      </c>
      <c r="B11" s="150">
        <v>3954576.2</v>
      </c>
      <c r="C11" s="150">
        <v>3929499.6799999992</v>
      </c>
      <c r="D11" s="150">
        <v>6187679.6799999997</v>
      </c>
      <c r="E11" s="150">
        <v>3845495.4500000007</v>
      </c>
      <c r="F11" s="150">
        <v>3800454.2300000004</v>
      </c>
      <c r="G11" s="150">
        <v>3809724.4699999993</v>
      </c>
    </row>
    <row r="12" spans="1:7">
      <c r="A12" s="145" t="s">
        <v>317</v>
      </c>
      <c r="B12" s="150">
        <v>0</v>
      </c>
      <c r="C12" s="150">
        <v>0</v>
      </c>
      <c r="D12" s="150">
        <v>1274.54</v>
      </c>
      <c r="E12" s="150">
        <v>0</v>
      </c>
      <c r="F12" s="150">
        <v>0</v>
      </c>
      <c r="G12" s="150">
        <v>0</v>
      </c>
    </row>
    <row r="13" spans="1:7">
      <c r="A13" s="145" t="s">
        <v>719</v>
      </c>
      <c r="B13" s="150">
        <v>112276.99</v>
      </c>
      <c r="C13" s="150">
        <v>72300.56</v>
      </c>
      <c r="D13" s="150">
        <v>100341.66</v>
      </c>
      <c r="E13" s="150">
        <v>45481.520000000004</v>
      </c>
      <c r="F13" s="150">
        <v>81405.98</v>
      </c>
      <c r="G13" s="150">
        <v>84774.3</v>
      </c>
    </row>
    <row r="14" spans="1:7">
      <c r="A14" s="145" t="s">
        <v>323</v>
      </c>
      <c r="B14" s="150">
        <v>0</v>
      </c>
      <c r="C14" s="150">
        <v>0</v>
      </c>
      <c r="D14" s="150">
        <v>0</v>
      </c>
      <c r="E14" s="150">
        <v>0</v>
      </c>
      <c r="F14" s="150">
        <v>-78.89</v>
      </c>
      <c r="G14" s="150">
        <v>-103.49</v>
      </c>
    </row>
    <row r="15" spans="1:7">
      <c r="A15" s="145" t="s">
        <v>720</v>
      </c>
      <c r="B15" s="150">
        <v>-103622.76000000001</v>
      </c>
      <c r="C15" s="150">
        <v>-65360.45</v>
      </c>
      <c r="D15" s="150">
        <v>-101955.73</v>
      </c>
      <c r="E15" s="150">
        <v>-42340.83</v>
      </c>
      <c r="F15" s="150">
        <v>-76447.040000000008</v>
      </c>
      <c r="G15" s="150">
        <v>-84387.55</v>
      </c>
    </row>
    <row r="16" spans="1:7">
      <c r="A16" s="145" t="s">
        <v>767</v>
      </c>
      <c r="B16" s="150">
        <v>0</v>
      </c>
      <c r="C16" s="150">
        <v>0</v>
      </c>
      <c r="D16" s="150">
        <v>0</v>
      </c>
      <c r="E16" s="150">
        <v>0</v>
      </c>
      <c r="F16" s="150">
        <v>0</v>
      </c>
      <c r="G16" s="150">
        <v>0</v>
      </c>
    </row>
    <row r="17" spans="1:10">
      <c r="A17" s="145" t="s">
        <v>324</v>
      </c>
      <c r="B17" s="150">
        <v>0</v>
      </c>
      <c r="C17" s="150">
        <v>0</v>
      </c>
      <c r="D17" s="150">
        <v>350.75</v>
      </c>
      <c r="E17" s="150">
        <v>0</v>
      </c>
      <c r="F17" s="150">
        <v>0</v>
      </c>
      <c r="G17" s="150">
        <v>0</v>
      </c>
    </row>
    <row r="18" spans="1:10">
      <c r="A18" s="145" t="s">
        <v>330</v>
      </c>
      <c r="B18" s="150">
        <v>898.82999999999993</v>
      </c>
      <c r="C18" s="150">
        <v>573.13</v>
      </c>
      <c r="D18" s="150">
        <v>-3089.1</v>
      </c>
      <c r="E18" s="150">
        <v>455.04999999999995</v>
      </c>
      <c r="F18" s="150">
        <v>-392.94</v>
      </c>
      <c r="G18" s="150">
        <v>481.50000000000006</v>
      </c>
    </row>
    <row r="19" spans="1:10">
      <c r="A19" s="145" t="s">
        <v>578</v>
      </c>
      <c r="B19" s="150">
        <v>476413.65</v>
      </c>
      <c r="C19" s="150">
        <v>167436.62</v>
      </c>
      <c r="D19" s="150">
        <v>-1343034.1900000002</v>
      </c>
      <c r="E19" s="150">
        <v>159683.29999999996</v>
      </c>
      <c r="F19" s="150">
        <v>-11260.289999999999</v>
      </c>
      <c r="G19" s="150">
        <v>573776.14</v>
      </c>
    </row>
    <row r="20" spans="1:10">
      <c r="A20" s="145" t="s">
        <v>575</v>
      </c>
      <c r="B20" s="150">
        <v>0</v>
      </c>
      <c r="C20" s="150">
        <v>0</v>
      </c>
      <c r="D20" s="150">
        <v>0</v>
      </c>
      <c r="E20" s="150">
        <v>0</v>
      </c>
      <c r="F20" s="150">
        <v>0</v>
      </c>
      <c r="G20" s="150">
        <v>0</v>
      </c>
    </row>
    <row r="21" spans="1:10">
      <c r="A21" s="145" t="s">
        <v>333</v>
      </c>
      <c r="B21" s="150">
        <v>0</v>
      </c>
      <c r="C21" s="150">
        <v>0</v>
      </c>
      <c r="D21" s="150">
        <v>169.95</v>
      </c>
      <c r="E21" s="150">
        <v>-169.95</v>
      </c>
      <c r="F21" s="150">
        <v>0</v>
      </c>
      <c r="G21" s="150">
        <v>0</v>
      </c>
    </row>
    <row r="22" spans="1:10">
      <c r="A22" s="145" t="s">
        <v>919</v>
      </c>
      <c r="B22" s="150">
        <v>0</v>
      </c>
      <c r="C22" s="150">
        <v>0</v>
      </c>
      <c r="D22" s="150">
        <v>0</v>
      </c>
      <c r="E22" s="150">
        <v>143972.32</v>
      </c>
      <c r="F22" s="150">
        <v>0</v>
      </c>
      <c r="G22" s="150">
        <v>0</v>
      </c>
    </row>
    <row r="23" spans="1:10">
      <c r="A23" s="145" t="s">
        <v>721</v>
      </c>
      <c r="B23" s="150">
        <v>72534.98000000001</v>
      </c>
      <c r="C23" s="150">
        <v>28937.309999999998</v>
      </c>
      <c r="D23" s="150">
        <v>50926.53</v>
      </c>
      <c r="E23" s="150">
        <v>15257.99</v>
      </c>
      <c r="F23" s="150">
        <v>26743.559999999998</v>
      </c>
      <c r="G23" s="150">
        <v>31954.84</v>
      </c>
    </row>
    <row r="24" spans="1:10">
      <c r="A24" s="145" t="s">
        <v>334</v>
      </c>
      <c r="B24" s="150">
        <v>0</v>
      </c>
      <c r="C24" s="150">
        <v>0</v>
      </c>
      <c r="D24" s="150">
        <v>0</v>
      </c>
      <c r="E24" s="150">
        <v>0</v>
      </c>
      <c r="F24" s="150">
        <v>78.89</v>
      </c>
      <c r="G24" s="150">
        <v>103.49</v>
      </c>
    </row>
    <row r="25" spans="1:10">
      <c r="A25" s="145" t="s">
        <v>722</v>
      </c>
      <c r="B25" s="150">
        <v>-81189.210000000006</v>
      </c>
      <c r="C25" s="150">
        <v>-35877.42</v>
      </c>
      <c r="D25" s="150">
        <v>-49312.460000000006</v>
      </c>
      <c r="E25" s="150">
        <v>-18398.68</v>
      </c>
      <c r="F25" s="150">
        <v>-31702.5</v>
      </c>
      <c r="G25" s="150">
        <v>-32341.59</v>
      </c>
    </row>
    <row r="26" spans="1:10">
      <c r="A26" s="145" t="s">
        <v>768</v>
      </c>
      <c r="B26" s="150">
        <v>0</v>
      </c>
      <c r="C26" s="150">
        <v>0</v>
      </c>
      <c r="D26" s="150">
        <v>0</v>
      </c>
      <c r="E26" s="150">
        <v>0</v>
      </c>
      <c r="F26" s="150">
        <v>0</v>
      </c>
      <c r="G26" s="150">
        <v>0</v>
      </c>
    </row>
    <row r="27" spans="1:10">
      <c r="A27" s="145" t="s">
        <v>341</v>
      </c>
      <c r="B27" s="151">
        <v>0</v>
      </c>
      <c r="C27" s="151">
        <v>0</v>
      </c>
      <c r="D27" s="151">
        <v>-350.75</v>
      </c>
      <c r="E27" s="151">
        <v>0</v>
      </c>
      <c r="F27" s="151">
        <v>0</v>
      </c>
      <c r="G27" s="151">
        <v>0</v>
      </c>
    </row>
    <row r="28" spans="1:10" s="8" customFormat="1">
      <c r="A28" s="133" t="s">
        <v>15</v>
      </c>
      <c r="B28" s="152">
        <v>4440339.830000001</v>
      </c>
      <c r="C28" s="152">
        <v>4106234.3599999994</v>
      </c>
      <c r="D28" s="152">
        <v>4855822.97</v>
      </c>
      <c r="E28" s="152">
        <v>4158094.8000000003</v>
      </c>
      <c r="F28" s="152">
        <v>3795887.8700000006</v>
      </c>
      <c r="G28" s="152">
        <v>4389615.1499999994</v>
      </c>
      <c r="H28" s="291">
        <f>SUM(B28:G28)-SUM(B10:G27)</f>
        <v>0</v>
      </c>
      <c r="I28" s="135"/>
      <c r="J28" s="135"/>
    </row>
    <row r="29" spans="1:10">
      <c r="A29" s="145"/>
      <c r="B29" s="153"/>
      <c r="C29" s="153"/>
      <c r="D29" s="153"/>
      <c r="E29" s="153"/>
      <c r="F29" s="153"/>
      <c r="G29" s="153"/>
    </row>
    <row r="30" spans="1:10">
      <c r="A30" s="145" t="s">
        <v>345</v>
      </c>
      <c r="B30" s="148">
        <v>176281.46999999994</v>
      </c>
      <c r="C30" s="148">
        <v>161826.47999999998</v>
      </c>
      <c r="D30" s="148">
        <v>185828.68</v>
      </c>
      <c r="E30" s="148">
        <v>159360.66</v>
      </c>
      <c r="F30" s="148">
        <v>150696.74</v>
      </c>
      <c r="G30" s="148">
        <v>174267.73000000004</v>
      </c>
    </row>
    <row r="31" spans="1:10">
      <c r="A31" s="145" t="s">
        <v>347</v>
      </c>
      <c r="B31" s="148">
        <v>194930.97</v>
      </c>
      <c r="C31" s="148">
        <v>178946.71</v>
      </c>
      <c r="D31" s="148">
        <v>205488.12000000002</v>
      </c>
      <c r="E31" s="148">
        <v>176219.97999999998</v>
      </c>
      <c r="F31" s="148">
        <v>166639.44</v>
      </c>
      <c r="G31" s="148">
        <v>192704.08999999997</v>
      </c>
    </row>
    <row r="32" spans="1:10">
      <c r="A32" s="209" t="s">
        <v>349</v>
      </c>
      <c r="B32" s="148">
        <v>-28911.98</v>
      </c>
      <c r="C32" s="148">
        <v>12053.41</v>
      </c>
      <c r="D32" s="148">
        <v>-25043.24</v>
      </c>
      <c r="E32" s="148">
        <v>11119.11</v>
      </c>
      <c r="F32" s="148">
        <v>23528.83</v>
      </c>
      <c r="G32" s="148">
        <v>-13367.65</v>
      </c>
    </row>
    <row r="33" spans="1:7">
      <c r="A33" s="209" t="s">
        <v>351</v>
      </c>
      <c r="B33" s="148">
        <v>-7237.54</v>
      </c>
      <c r="C33" s="148">
        <v>39424.11</v>
      </c>
      <c r="D33" s="148">
        <v>-1439.27</v>
      </c>
      <c r="E33" s="148">
        <v>38648.720000000001</v>
      </c>
      <c r="F33" s="148">
        <v>52127.38</v>
      </c>
      <c r="G33" s="148">
        <v>11433.18</v>
      </c>
    </row>
    <row r="34" spans="1:7">
      <c r="A34" s="209" t="s">
        <v>353</v>
      </c>
      <c r="B34" s="148">
        <v>-3456.4</v>
      </c>
      <c r="C34" s="148">
        <v>6929.59</v>
      </c>
      <c r="D34" s="148">
        <v>-19064.919999999998</v>
      </c>
      <c r="E34" s="148">
        <v>5330.75</v>
      </c>
      <c r="F34" s="148">
        <v>1839.95</v>
      </c>
      <c r="G34" s="148">
        <v>-8671.06</v>
      </c>
    </row>
    <row r="35" spans="1:7">
      <c r="A35" s="145" t="s">
        <v>354</v>
      </c>
      <c r="B35" s="148">
        <v>9031.2999999999993</v>
      </c>
      <c r="C35" s="148">
        <v>8403.98</v>
      </c>
      <c r="D35" s="148">
        <v>9544.67</v>
      </c>
      <c r="E35" s="148">
        <v>8430.8700000000008</v>
      </c>
      <c r="F35" s="148">
        <v>7986.27</v>
      </c>
      <c r="G35" s="148">
        <v>9184.9599999999991</v>
      </c>
    </row>
    <row r="36" spans="1:7">
      <c r="A36" s="145" t="s">
        <v>356</v>
      </c>
      <c r="B36" s="148">
        <v>865866.28000000014</v>
      </c>
      <c r="C36" s="148">
        <v>794865.64999999991</v>
      </c>
      <c r="D36" s="148">
        <v>912760.54</v>
      </c>
      <c r="E36" s="148">
        <v>782753.89999999991</v>
      </c>
      <c r="F36" s="148">
        <v>740198.12999999989</v>
      </c>
      <c r="G36" s="148">
        <v>855974.95999999973</v>
      </c>
    </row>
    <row r="37" spans="1:7">
      <c r="A37" s="209" t="s">
        <v>357</v>
      </c>
      <c r="B37" s="148">
        <v>-270361.74</v>
      </c>
      <c r="C37" s="148">
        <v>-227973.51</v>
      </c>
      <c r="D37" s="148">
        <v>-137723.88</v>
      </c>
      <c r="E37" s="148">
        <v>70458.429999999993</v>
      </c>
      <c r="F37" s="148">
        <v>-450549.58</v>
      </c>
      <c r="G37" s="148">
        <v>-484193.69000000006</v>
      </c>
    </row>
    <row r="38" spans="1:7">
      <c r="A38" s="145" t="s">
        <v>358</v>
      </c>
      <c r="B38" s="148">
        <v>159852.19999999998</v>
      </c>
      <c r="C38" s="148">
        <v>146744.43999999997</v>
      </c>
      <c r="D38" s="148">
        <v>168509.66999999995</v>
      </c>
      <c r="E38" s="148">
        <v>144508.43000000002</v>
      </c>
      <c r="F38" s="148">
        <v>136651.93999999997</v>
      </c>
      <c r="G38" s="148">
        <v>158026.12</v>
      </c>
    </row>
    <row r="39" spans="1:7">
      <c r="A39" s="209" t="s">
        <v>359</v>
      </c>
      <c r="B39" s="148">
        <v>-10576.13</v>
      </c>
      <c r="C39" s="148">
        <v>-5429.91</v>
      </c>
      <c r="D39" s="148">
        <v>-4281.1000000000004</v>
      </c>
      <c r="E39" s="148">
        <v>37255.629999999997</v>
      </c>
      <c r="F39" s="148">
        <v>-3351.2</v>
      </c>
      <c r="G39" s="148">
        <v>13521.51</v>
      </c>
    </row>
    <row r="40" spans="1:7">
      <c r="A40" s="209" t="s">
        <v>366</v>
      </c>
      <c r="B40" s="148">
        <v>4249.6499999999996</v>
      </c>
      <c r="C40" s="148">
        <v>4475.3</v>
      </c>
      <c r="D40" s="148">
        <v>19565.23</v>
      </c>
      <c r="E40" s="148">
        <v>4522.8900000000003</v>
      </c>
      <c r="F40" s="148">
        <v>3465.82</v>
      </c>
      <c r="G40" s="148">
        <v>3412.84</v>
      </c>
    </row>
    <row r="41" spans="1:7">
      <c r="A41" s="145" t="s">
        <v>360</v>
      </c>
      <c r="B41" s="148">
        <v>62164.73000000001</v>
      </c>
      <c r="C41" s="148">
        <v>57067.259999999995</v>
      </c>
      <c r="D41" s="148">
        <v>65531.509999999995</v>
      </c>
      <c r="E41" s="148">
        <v>56197.679999999993</v>
      </c>
      <c r="F41" s="148">
        <v>53142.459999999992</v>
      </c>
      <c r="G41" s="148">
        <v>61454.62</v>
      </c>
    </row>
    <row r="42" spans="1:7">
      <c r="A42" s="209" t="s">
        <v>361</v>
      </c>
      <c r="B42" s="148">
        <v>331.65</v>
      </c>
      <c r="C42" s="148">
        <v>15123.23</v>
      </c>
      <c r="D42" s="148">
        <v>60825.33</v>
      </c>
      <c r="E42" s="148">
        <v>25042.37</v>
      </c>
      <c r="F42" s="148">
        <v>24888.38</v>
      </c>
      <c r="G42" s="148">
        <v>10578.4</v>
      </c>
    </row>
    <row r="43" spans="1:7">
      <c r="A43" s="145" t="s">
        <v>362</v>
      </c>
      <c r="B43" s="148">
        <v>8880.6899999999987</v>
      </c>
      <c r="C43" s="148">
        <v>8152.4500000000016</v>
      </c>
      <c r="D43" s="148">
        <v>9361.66</v>
      </c>
      <c r="E43" s="148">
        <v>8028.2300000000005</v>
      </c>
      <c r="F43" s="148">
        <v>7591.77</v>
      </c>
      <c r="G43" s="148">
        <v>8779.260000000002</v>
      </c>
    </row>
    <row r="44" spans="1:7">
      <c r="A44" s="209" t="s">
        <v>363</v>
      </c>
      <c r="B44" s="148">
        <v>-1002.08</v>
      </c>
      <c r="C44" s="148">
        <v>1086.78</v>
      </c>
      <c r="D44" s="148">
        <v>21385.54</v>
      </c>
      <c r="E44" s="148">
        <v>1186.6199999999999</v>
      </c>
      <c r="F44" s="148">
        <v>1708.37</v>
      </c>
      <c r="G44" s="148">
        <v>24901.5</v>
      </c>
    </row>
    <row r="45" spans="1:7">
      <c r="A45" s="145" t="s">
        <v>364</v>
      </c>
      <c r="B45" s="148">
        <v>31082.380000000005</v>
      </c>
      <c r="C45" s="148">
        <v>28533.660000000003</v>
      </c>
      <c r="D45" s="148">
        <v>32765.769999999997</v>
      </c>
      <c r="E45" s="148">
        <v>28098.890000000007</v>
      </c>
      <c r="F45" s="148">
        <v>26571.239999999998</v>
      </c>
      <c r="G45" s="148">
        <v>30727.309999999998</v>
      </c>
    </row>
    <row r="46" spans="1:7">
      <c r="A46" s="209" t="s">
        <v>365</v>
      </c>
      <c r="B46" s="148">
        <v>-6379.98</v>
      </c>
      <c r="C46" s="148">
        <v>772.49</v>
      </c>
      <c r="D46" s="148">
        <v>-34175.86</v>
      </c>
      <c r="E46" s="148">
        <v>412.18</v>
      </c>
      <c r="F46" s="148">
        <v>2739.76</v>
      </c>
      <c r="G46" s="148">
        <v>-20691.95</v>
      </c>
    </row>
    <row r="47" spans="1:7">
      <c r="A47" s="145" t="s">
        <v>368</v>
      </c>
      <c r="B47" s="148">
        <v>38630.99</v>
      </c>
      <c r="C47" s="148">
        <v>35463.229999999996</v>
      </c>
      <c r="D47" s="148">
        <v>40723.18</v>
      </c>
      <c r="E47" s="148">
        <v>34922.82</v>
      </c>
      <c r="F47" s="148">
        <v>33024.19</v>
      </c>
      <c r="G47" s="148">
        <v>38189.610000000008</v>
      </c>
    </row>
    <row r="48" spans="1:7">
      <c r="A48" s="209" t="s">
        <v>370</v>
      </c>
      <c r="B48" s="148">
        <v>-1521.82</v>
      </c>
      <c r="C48" s="148">
        <v>7720.7</v>
      </c>
      <c r="D48" s="148">
        <v>-381.16</v>
      </c>
      <c r="E48" s="148">
        <v>7566.13</v>
      </c>
      <c r="F48" s="148">
        <v>10238.129999999999</v>
      </c>
      <c r="G48" s="148">
        <v>2173.12</v>
      </c>
    </row>
    <row r="49" spans="1:10">
      <c r="A49" s="145" t="s">
        <v>372</v>
      </c>
      <c r="B49" s="148">
        <v>0</v>
      </c>
      <c r="C49" s="148">
        <v>0</v>
      </c>
      <c r="D49" s="148">
        <v>3.05</v>
      </c>
      <c r="E49" s="148">
        <v>0</v>
      </c>
      <c r="F49" s="148">
        <v>0</v>
      </c>
      <c r="G49" s="148">
        <v>0</v>
      </c>
    </row>
    <row r="50" spans="1:10">
      <c r="A50" s="145" t="s">
        <v>374</v>
      </c>
      <c r="B50" s="148">
        <v>-8436.630000000001</v>
      </c>
      <c r="C50" s="148">
        <v>-7744.85</v>
      </c>
      <c r="D50" s="148">
        <v>-8893.5599999999977</v>
      </c>
      <c r="E50" s="148">
        <v>-7626.8</v>
      </c>
      <c r="F50" s="148">
        <v>-7212.18</v>
      </c>
      <c r="G50" s="148">
        <v>-8340.239999999998</v>
      </c>
    </row>
    <row r="51" spans="1:10">
      <c r="A51" s="209" t="s">
        <v>375</v>
      </c>
      <c r="B51" s="148">
        <v>-26120.93</v>
      </c>
      <c r="C51" s="148">
        <v>-29596.54</v>
      </c>
      <c r="D51" s="148">
        <v>-27995.98</v>
      </c>
      <c r="E51" s="148">
        <v>-29838.52</v>
      </c>
      <c r="F51" s="148">
        <v>-30161.040000000001</v>
      </c>
      <c r="G51" s="148">
        <v>-28512.82</v>
      </c>
    </row>
    <row r="52" spans="1:10">
      <c r="A52" s="145" t="s">
        <v>376</v>
      </c>
      <c r="B52" s="148">
        <v>0</v>
      </c>
      <c r="C52" s="148">
        <v>0</v>
      </c>
      <c r="D52" s="148">
        <v>-0.67</v>
      </c>
      <c r="E52" s="148">
        <v>0</v>
      </c>
      <c r="F52" s="148">
        <v>0</v>
      </c>
      <c r="G52" s="148">
        <v>0</v>
      </c>
    </row>
    <row r="53" spans="1:10">
      <c r="A53" s="145" t="s">
        <v>769</v>
      </c>
      <c r="B53" s="148">
        <v>12048.619999999999</v>
      </c>
      <c r="C53" s="148">
        <v>23231.34</v>
      </c>
      <c r="D53" s="148">
        <v>8244.94</v>
      </c>
      <c r="E53" s="148">
        <v>6290.93</v>
      </c>
      <c r="F53" s="148">
        <v>13279.06</v>
      </c>
      <c r="G53" s="148">
        <v>8951.51</v>
      </c>
    </row>
    <row r="54" spans="1:10" s="8" customFormat="1">
      <c r="A54" s="133" t="s">
        <v>16</v>
      </c>
      <c r="B54" s="154">
        <v>1199345.7</v>
      </c>
      <c r="C54" s="154">
        <v>1260075.9999999995</v>
      </c>
      <c r="D54" s="154">
        <v>1481538.25</v>
      </c>
      <c r="E54" s="154">
        <v>1568889.8999999994</v>
      </c>
      <c r="F54" s="154">
        <v>965043.85999999964</v>
      </c>
      <c r="G54" s="154">
        <v>1040503.3099999999</v>
      </c>
      <c r="H54" s="291">
        <f>SUM(B54:G54)-SUM(B30:G53)</f>
        <v>0</v>
      </c>
      <c r="I54" s="135"/>
      <c r="J54" s="135"/>
    </row>
    <row r="55" spans="1:10">
      <c r="A55" s="145"/>
      <c r="B55" s="153"/>
      <c r="C55" s="153"/>
      <c r="D55" s="153"/>
      <c r="E55" s="153"/>
      <c r="F55" s="153"/>
      <c r="G55" s="153"/>
    </row>
    <row r="56" spans="1:10">
      <c r="A56" s="199" t="s">
        <v>723</v>
      </c>
      <c r="B56" s="148">
        <v>0</v>
      </c>
      <c r="C56" s="148">
        <v>0</v>
      </c>
      <c r="D56" s="148">
        <v>0</v>
      </c>
      <c r="E56" s="148">
        <v>0</v>
      </c>
      <c r="F56" s="148">
        <v>0</v>
      </c>
      <c r="G56" s="148">
        <v>0</v>
      </c>
    </row>
    <row r="57" spans="1:10">
      <c r="A57" s="145" t="s">
        <v>367</v>
      </c>
      <c r="B57" s="148">
        <v>5203.08</v>
      </c>
      <c r="C57" s="148">
        <v>3489.09</v>
      </c>
      <c r="D57" s="148">
        <v>1363.63</v>
      </c>
      <c r="E57" s="148">
        <v>7254.45</v>
      </c>
      <c r="F57" s="148">
        <v>4542.18</v>
      </c>
      <c r="G57" s="148">
        <v>1704.44</v>
      </c>
    </row>
    <row r="58" spans="1:10">
      <c r="A58" s="145" t="s">
        <v>770</v>
      </c>
      <c r="B58" s="148">
        <v>0</v>
      </c>
      <c r="C58" s="148">
        <v>155.19999999999999</v>
      </c>
      <c r="D58" s="148">
        <v>0</v>
      </c>
      <c r="E58" s="148">
        <v>0</v>
      </c>
      <c r="F58" s="148">
        <v>0</v>
      </c>
      <c r="G58" s="148">
        <v>0</v>
      </c>
    </row>
    <row r="59" spans="1:10">
      <c r="A59" s="145" t="s">
        <v>771</v>
      </c>
      <c r="B59" s="148">
        <v>17163.11</v>
      </c>
      <c r="C59" s="148">
        <v>17235.91</v>
      </c>
      <c r="D59" s="148">
        <v>109315.12</v>
      </c>
      <c r="E59" s="148">
        <v>13114.05</v>
      </c>
      <c r="F59" s="148">
        <v>5073</v>
      </c>
      <c r="G59" s="148">
        <v>31493.48</v>
      </c>
    </row>
    <row r="60" spans="1:10">
      <c r="A60" s="145" t="s">
        <v>772</v>
      </c>
      <c r="B60" s="148">
        <v>86.02</v>
      </c>
      <c r="C60" s="148">
        <v>3.17</v>
      </c>
      <c r="D60" s="148">
        <v>0</v>
      </c>
      <c r="E60" s="148">
        <v>44.5</v>
      </c>
      <c r="F60" s="148">
        <v>0</v>
      </c>
      <c r="G60" s="148">
        <v>0</v>
      </c>
    </row>
    <row r="61" spans="1:10">
      <c r="A61" s="210" t="s">
        <v>116</v>
      </c>
      <c r="B61" s="148">
        <v>463528.12000000011</v>
      </c>
      <c r="C61" s="148">
        <v>-521341.46</v>
      </c>
      <c r="D61" s="148">
        <v>1374000</v>
      </c>
      <c r="E61" s="148">
        <v>1419000</v>
      </c>
      <c r="F61" s="148">
        <v>1282000</v>
      </c>
      <c r="G61" s="148">
        <v>3147696.17</v>
      </c>
    </row>
    <row r="62" spans="1:10">
      <c r="A62" s="145" t="s">
        <v>920</v>
      </c>
      <c r="B62" s="148">
        <v>0</v>
      </c>
      <c r="C62" s="148">
        <v>0</v>
      </c>
      <c r="D62" s="148">
        <v>0</v>
      </c>
      <c r="E62" s="148">
        <v>0</v>
      </c>
      <c r="F62" s="148">
        <v>0</v>
      </c>
      <c r="G62" s="148">
        <v>0</v>
      </c>
    </row>
    <row r="63" spans="1:10">
      <c r="A63" s="210" t="s">
        <v>122</v>
      </c>
      <c r="B63" s="148">
        <v>180846.13999999998</v>
      </c>
      <c r="C63" s="148">
        <v>1008206.5099999998</v>
      </c>
      <c r="D63" s="148">
        <v>-109123.95999999996</v>
      </c>
      <c r="E63" s="148">
        <v>253950.34999999998</v>
      </c>
      <c r="F63" s="148">
        <v>230053.47999999998</v>
      </c>
      <c r="G63" s="148">
        <v>579326.99</v>
      </c>
    </row>
    <row r="64" spans="1:10">
      <c r="A64" s="210" t="s">
        <v>119</v>
      </c>
      <c r="B64" s="148">
        <v>160967.44</v>
      </c>
      <c r="C64" s="148">
        <v>155878.57</v>
      </c>
      <c r="D64" s="148">
        <v>129765.40999999999</v>
      </c>
      <c r="E64" s="148">
        <v>157304.5</v>
      </c>
      <c r="F64" s="148">
        <v>142900.68</v>
      </c>
      <c r="G64" s="148">
        <v>25107.099999999984</v>
      </c>
    </row>
    <row r="65" spans="1:7">
      <c r="A65" s="210" t="s">
        <v>123</v>
      </c>
      <c r="B65" s="148">
        <v>5872.1299999999992</v>
      </c>
      <c r="C65" s="148">
        <v>171733.20000000004</v>
      </c>
      <c r="D65" s="148">
        <v>5819.869999999999</v>
      </c>
      <c r="E65" s="148">
        <v>5819.83</v>
      </c>
      <c r="F65" s="148">
        <v>5256.67</v>
      </c>
      <c r="G65" s="148">
        <v>5819.83</v>
      </c>
    </row>
    <row r="66" spans="1:7">
      <c r="A66" s="145" t="s">
        <v>773</v>
      </c>
      <c r="B66" s="148">
        <v>-2660.46</v>
      </c>
      <c r="C66" s="148">
        <v>-2656.88</v>
      </c>
      <c r="D66" s="148">
        <v>-792400.56</v>
      </c>
      <c r="E66" s="148">
        <v>-499.96</v>
      </c>
      <c r="F66" s="148">
        <v>-18000.75</v>
      </c>
      <c r="G66" s="148">
        <v>-135203.79999999999</v>
      </c>
    </row>
    <row r="67" spans="1:7">
      <c r="A67" s="145" t="s">
        <v>382</v>
      </c>
      <c r="B67" s="148">
        <v>-31594.26</v>
      </c>
      <c r="C67" s="148">
        <v>-4847.8</v>
      </c>
      <c r="D67" s="148">
        <v>-4934.46</v>
      </c>
      <c r="E67" s="148">
        <v>-5021.4399999999996</v>
      </c>
      <c r="F67" s="148">
        <v>-5108.59</v>
      </c>
      <c r="G67" s="148">
        <v>-5196.18</v>
      </c>
    </row>
    <row r="68" spans="1:7">
      <c r="A68" s="145" t="s">
        <v>774</v>
      </c>
      <c r="B68" s="148">
        <v>73701.259999999995</v>
      </c>
      <c r="C68" s="148">
        <v>73701.259999999995</v>
      </c>
      <c r="D68" s="148">
        <v>73701.259999999995</v>
      </c>
      <c r="E68" s="148">
        <v>73701.259999999995</v>
      </c>
      <c r="F68" s="148">
        <v>73701.259999999995</v>
      </c>
      <c r="G68" s="148">
        <v>73701.240000000005</v>
      </c>
    </row>
    <row r="69" spans="1:7">
      <c r="A69" s="145" t="s">
        <v>384</v>
      </c>
      <c r="B69" s="148">
        <v>81920.58</v>
      </c>
      <c r="C69" s="148">
        <v>81920.58</v>
      </c>
      <c r="D69" s="148">
        <v>81920.58</v>
      </c>
      <c r="E69" s="148">
        <v>81920.58</v>
      </c>
      <c r="F69" s="148">
        <v>81920.58</v>
      </c>
      <c r="G69" s="148">
        <v>81920.58</v>
      </c>
    </row>
    <row r="70" spans="1:7">
      <c r="A70" s="145" t="s">
        <v>921</v>
      </c>
      <c r="B70" s="148">
        <v>0</v>
      </c>
      <c r="C70" s="148">
        <v>0</v>
      </c>
      <c r="D70" s="148">
        <v>0</v>
      </c>
      <c r="E70" s="148">
        <v>0</v>
      </c>
      <c r="F70" s="148">
        <v>0</v>
      </c>
      <c r="G70" s="148">
        <v>0</v>
      </c>
    </row>
    <row r="71" spans="1:7">
      <c r="A71" s="145" t="s">
        <v>391</v>
      </c>
      <c r="B71" s="148">
        <v>535606.42000000004</v>
      </c>
      <c r="C71" s="148">
        <v>535606.42000000004</v>
      </c>
      <c r="D71" s="148">
        <v>535606.42000000004</v>
      </c>
      <c r="E71" s="148">
        <v>535606.42000000004</v>
      </c>
      <c r="F71" s="148">
        <v>535606.42000000004</v>
      </c>
      <c r="G71" s="148">
        <v>535606.42000000004</v>
      </c>
    </row>
    <row r="72" spans="1:7">
      <c r="A72" s="145" t="s">
        <v>775</v>
      </c>
      <c r="B72" s="148">
        <v>6559.45</v>
      </c>
      <c r="C72" s="148">
        <v>6941.3</v>
      </c>
      <c r="D72" s="148">
        <v>5995.51</v>
      </c>
      <c r="E72" s="148">
        <v>7219.29</v>
      </c>
      <c r="F72" s="148">
        <v>6812.02</v>
      </c>
      <c r="G72" s="148">
        <v>1636.89</v>
      </c>
    </row>
    <row r="73" spans="1:7">
      <c r="A73" s="145" t="s">
        <v>776</v>
      </c>
      <c r="B73" s="148">
        <v>5533.51</v>
      </c>
      <c r="C73" s="148">
        <v>13674.64</v>
      </c>
      <c r="D73" s="148">
        <v>272.5</v>
      </c>
      <c r="E73" s="148">
        <v>45496.95</v>
      </c>
      <c r="F73" s="148">
        <v>75489.279999999999</v>
      </c>
      <c r="G73" s="148">
        <v>5319.44</v>
      </c>
    </row>
    <row r="74" spans="1:7">
      <c r="A74" s="145" t="s">
        <v>726</v>
      </c>
      <c r="B74" s="148">
        <v>0</v>
      </c>
      <c r="C74" s="148">
        <v>0</v>
      </c>
      <c r="D74" s="148">
        <v>0</v>
      </c>
      <c r="E74" s="148">
        <v>0</v>
      </c>
      <c r="F74" s="148">
        <v>0</v>
      </c>
      <c r="G74" s="148">
        <v>0</v>
      </c>
    </row>
    <row r="75" spans="1:7">
      <c r="A75" s="145" t="s">
        <v>393</v>
      </c>
      <c r="B75" s="148">
        <v>0</v>
      </c>
      <c r="C75" s="148">
        <v>0</v>
      </c>
      <c r="D75" s="148">
        <v>0</v>
      </c>
      <c r="E75" s="148">
        <v>0</v>
      </c>
      <c r="F75" s="148">
        <v>0</v>
      </c>
      <c r="G75" s="148">
        <v>0</v>
      </c>
    </row>
    <row r="76" spans="1:7">
      <c r="A76" s="145" t="s">
        <v>725</v>
      </c>
      <c r="B76" s="148">
        <v>10562.59</v>
      </c>
      <c r="C76" s="148">
        <v>2520.6299999999997</v>
      </c>
      <c r="D76" s="148">
        <v>12657.47</v>
      </c>
      <c r="E76" s="148">
        <v>4046.4399999999996</v>
      </c>
      <c r="F76" s="148">
        <v>2882.21</v>
      </c>
      <c r="G76" s="148">
        <v>4184.22</v>
      </c>
    </row>
    <row r="77" spans="1:7">
      <c r="A77" s="145" t="s">
        <v>388</v>
      </c>
      <c r="B77" s="148">
        <v>0</v>
      </c>
      <c r="C77" s="148">
        <v>4539</v>
      </c>
      <c r="D77" s="148">
        <v>0</v>
      </c>
      <c r="E77" s="148">
        <v>0</v>
      </c>
      <c r="F77" s="148">
        <v>0</v>
      </c>
      <c r="G77" s="148">
        <v>0</v>
      </c>
    </row>
    <row r="78" spans="1:7">
      <c r="A78" s="145" t="s">
        <v>922</v>
      </c>
      <c r="B78" s="148">
        <v>0</v>
      </c>
      <c r="C78" s="148">
        <v>0</v>
      </c>
      <c r="D78" s="148">
        <v>0</v>
      </c>
      <c r="E78" s="148">
        <v>0</v>
      </c>
      <c r="F78" s="148">
        <v>0</v>
      </c>
      <c r="G78" s="148">
        <v>0</v>
      </c>
    </row>
    <row r="79" spans="1:7">
      <c r="A79" s="145" t="s">
        <v>777</v>
      </c>
      <c r="B79" s="148">
        <v>0</v>
      </c>
      <c r="C79" s="148">
        <v>0</v>
      </c>
      <c r="D79" s="148">
        <v>39.159999999999997</v>
      </c>
      <c r="E79" s="148">
        <v>0</v>
      </c>
      <c r="F79" s="148">
        <v>28.57</v>
      </c>
      <c r="G79" s="148">
        <v>-13.15</v>
      </c>
    </row>
    <row r="80" spans="1:7">
      <c r="A80" s="145" t="s">
        <v>389</v>
      </c>
      <c r="B80" s="148">
        <v>0</v>
      </c>
      <c r="C80" s="148">
        <v>0</v>
      </c>
      <c r="D80" s="148">
        <v>0</v>
      </c>
      <c r="E80" s="148">
        <v>0</v>
      </c>
      <c r="F80" s="148">
        <v>0</v>
      </c>
      <c r="G80" s="148">
        <v>0</v>
      </c>
    </row>
    <row r="81" spans="1:10">
      <c r="A81" s="145" t="s">
        <v>390</v>
      </c>
      <c r="B81" s="148">
        <v>720</v>
      </c>
      <c r="C81" s="148">
        <v>0</v>
      </c>
      <c r="D81" s="148">
        <v>0</v>
      </c>
      <c r="E81" s="148">
        <v>0</v>
      </c>
      <c r="F81" s="148">
        <v>0</v>
      </c>
      <c r="G81" s="148">
        <v>0</v>
      </c>
    </row>
    <row r="82" spans="1:10" s="8" customFormat="1">
      <c r="A82" s="133" t="s">
        <v>17</v>
      </c>
      <c r="B82" s="154">
        <v>1514015.1300000004</v>
      </c>
      <c r="C82" s="154">
        <v>1546759.3399999996</v>
      </c>
      <c r="D82" s="154">
        <v>1423997.95</v>
      </c>
      <c r="E82" s="154">
        <v>2598957.2200000002</v>
      </c>
      <c r="F82" s="154">
        <v>2423157.0099999998</v>
      </c>
      <c r="G82" s="154">
        <v>4353103.67</v>
      </c>
      <c r="H82" s="291">
        <f>SUM(B82:G82)-SUM(B56:G81)</f>
        <v>0</v>
      </c>
      <c r="I82" s="135"/>
      <c r="J82" s="135"/>
    </row>
    <row r="83" spans="1:10">
      <c r="A83" s="145"/>
      <c r="B83" s="153"/>
      <c r="C83" s="153"/>
      <c r="D83" s="153"/>
      <c r="E83" s="153"/>
      <c r="F83" s="153"/>
      <c r="G83" s="153"/>
    </row>
    <row r="84" spans="1:10">
      <c r="A84" s="145" t="s">
        <v>394</v>
      </c>
      <c r="B84" s="150">
        <v>9023.86</v>
      </c>
      <c r="C84" s="150">
        <v>9023.86</v>
      </c>
      <c r="D84" s="150">
        <v>9032.4599999999991</v>
      </c>
      <c r="E84" s="150">
        <v>9023.86</v>
      </c>
      <c r="F84" s="150">
        <v>9023.86</v>
      </c>
      <c r="G84" s="150">
        <v>9717.19</v>
      </c>
    </row>
    <row r="85" spans="1:10">
      <c r="A85" s="145" t="s">
        <v>591</v>
      </c>
      <c r="B85" s="150">
        <v>-51.47</v>
      </c>
      <c r="C85" s="150">
        <v>0</v>
      </c>
      <c r="D85" s="150">
        <v>0</v>
      </c>
      <c r="E85" s="150">
        <v>0</v>
      </c>
      <c r="F85" s="150">
        <v>0</v>
      </c>
      <c r="G85" s="150">
        <v>0</v>
      </c>
    </row>
    <row r="86" spans="1:10">
      <c r="A86" s="145" t="s">
        <v>395</v>
      </c>
      <c r="B86" s="150">
        <v>8432.17</v>
      </c>
      <c r="C86" s="150">
        <v>26806.17</v>
      </c>
      <c r="D86" s="150">
        <v>8432.17</v>
      </c>
      <c r="E86" s="150">
        <v>8505.56</v>
      </c>
      <c r="F86" s="150">
        <v>8432.17</v>
      </c>
      <c r="G86" s="150">
        <v>8432.17</v>
      </c>
    </row>
    <row r="87" spans="1:10">
      <c r="A87" s="145" t="s">
        <v>778</v>
      </c>
      <c r="B87" s="150">
        <v>0</v>
      </c>
      <c r="C87" s="150">
        <v>-500000</v>
      </c>
      <c r="D87" s="150">
        <v>0</v>
      </c>
      <c r="E87" s="150">
        <v>0</v>
      </c>
      <c r="F87" s="150">
        <v>0</v>
      </c>
      <c r="G87" s="150">
        <v>-2400000</v>
      </c>
    </row>
    <row r="88" spans="1:10">
      <c r="A88" s="145" t="s">
        <v>779</v>
      </c>
      <c r="B88" s="150">
        <v>216234.14</v>
      </c>
      <c r="C88" s="150">
        <v>216234.14</v>
      </c>
      <c r="D88" s="150">
        <v>216234.14</v>
      </c>
      <c r="E88" s="150">
        <v>216234.14</v>
      </c>
      <c r="F88" s="150">
        <v>216234.14</v>
      </c>
      <c r="G88" s="150">
        <v>216234.14</v>
      </c>
    </row>
    <row r="89" spans="1:10">
      <c r="A89" s="145" t="s">
        <v>886</v>
      </c>
      <c r="B89" s="150">
        <v>0</v>
      </c>
      <c r="C89" s="150">
        <v>0</v>
      </c>
      <c r="D89" s="150">
        <v>0</v>
      </c>
      <c r="E89" s="150">
        <v>0</v>
      </c>
      <c r="F89" s="150">
        <v>0</v>
      </c>
      <c r="G89" s="150">
        <v>0</v>
      </c>
    </row>
    <row r="90" spans="1:10">
      <c r="A90" s="145" t="s">
        <v>780</v>
      </c>
      <c r="B90" s="151">
        <v>2526357.0099999998</v>
      </c>
      <c r="C90" s="151">
        <v>2535817.0299999998</v>
      </c>
      <c r="D90" s="151">
        <v>2532496.9500000002</v>
      </c>
      <c r="E90" s="151">
        <v>2532496.9500000002</v>
      </c>
      <c r="F90" s="151">
        <v>2532496.9500000002</v>
      </c>
      <c r="G90" s="151">
        <v>2277956.9500000002</v>
      </c>
    </row>
    <row r="91" spans="1:10" s="8" customFormat="1">
      <c r="A91" s="133" t="s">
        <v>18</v>
      </c>
      <c r="B91" s="152">
        <v>2759995.71</v>
      </c>
      <c r="C91" s="152">
        <v>2287881.1999999997</v>
      </c>
      <c r="D91" s="152">
        <v>2766195.72</v>
      </c>
      <c r="E91" s="152">
        <v>2766260.5100000002</v>
      </c>
      <c r="F91" s="152">
        <v>2766187.12</v>
      </c>
      <c r="G91" s="152">
        <v>112340.45000000019</v>
      </c>
      <c r="H91" s="291">
        <f>SUM(B91:G91)-SUM(B84:G90)</f>
        <v>0</v>
      </c>
    </row>
    <row r="92" spans="1:10">
      <c r="A92" s="145"/>
      <c r="B92" s="153"/>
      <c r="C92" s="153"/>
      <c r="D92" s="153"/>
      <c r="E92" s="153"/>
      <c r="F92" s="153"/>
      <c r="G92" s="153"/>
    </row>
    <row r="93" spans="1:10">
      <c r="A93" s="145" t="s">
        <v>401</v>
      </c>
      <c r="B93" s="150">
        <v>1681.68</v>
      </c>
      <c r="C93" s="150">
        <v>1681.66</v>
      </c>
      <c r="D93" s="150">
        <v>1681.66</v>
      </c>
      <c r="E93" s="150">
        <v>-15966.66</v>
      </c>
      <c r="F93" s="150">
        <v>0</v>
      </c>
      <c r="G93" s="150">
        <v>0</v>
      </c>
    </row>
    <row r="94" spans="1:10">
      <c r="A94" s="145" t="s">
        <v>402</v>
      </c>
      <c r="B94" s="150">
        <v>-843.27</v>
      </c>
      <c r="C94" s="150">
        <v>0</v>
      </c>
      <c r="D94" s="150">
        <v>-1480.52</v>
      </c>
      <c r="E94" s="150">
        <v>-384.25</v>
      </c>
      <c r="F94" s="150">
        <v>-592.26</v>
      </c>
      <c r="G94" s="150">
        <v>-362.24</v>
      </c>
    </row>
    <row r="95" spans="1:10">
      <c r="A95" s="145" t="s">
        <v>727</v>
      </c>
      <c r="B95" s="150">
        <v>50135.14</v>
      </c>
      <c r="C95" s="150">
        <v>44793.93</v>
      </c>
      <c r="D95" s="150">
        <v>51369.02</v>
      </c>
      <c r="E95" s="150">
        <v>46667.25</v>
      </c>
      <c r="F95" s="150">
        <v>50841.48</v>
      </c>
      <c r="G95" s="150">
        <v>3682.97</v>
      </c>
    </row>
    <row r="96" spans="1:10">
      <c r="A96" s="145" t="s">
        <v>923</v>
      </c>
      <c r="B96" s="150">
        <v>0</v>
      </c>
      <c r="C96" s="150">
        <v>0</v>
      </c>
      <c r="D96" s="150">
        <v>0</v>
      </c>
      <c r="E96" s="150">
        <v>0</v>
      </c>
      <c r="F96" s="150">
        <v>0</v>
      </c>
      <c r="G96" s="150">
        <v>0</v>
      </c>
    </row>
    <row r="97" spans="1:10">
      <c r="A97" s="145" t="s">
        <v>905</v>
      </c>
      <c r="B97" s="150">
        <v>0</v>
      </c>
      <c r="C97" s="150">
        <v>0</v>
      </c>
      <c r="D97" s="150">
        <v>0</v>
      </c>
      <c r="E97" s="150">
        <v>0</v>
      </c>
      <c r="F97" s="150">
        <v>0</v>
      </c>
      <c r="G97" s="150">
        <v>0</v>
      </c>
    </row>
    <row r="98" spans="1:10">
      <c r="A98" s="145" t="s">
        <v>728</v>
      </c>
      <c r="B98" s="150">
        <v>354085.55000000005</v>
      </c>
      <c r="C98" s="150">
        <v>354085.56999999995</v>
      </c>
      <c r="D98" s="150">
        <v>354085.56</v>
      </c>
      <c r="E98" s="150">
        <v>354085.56</v>
      </c>
      <c r="F98" s="150">
        <v>354085.55000000005</v>
      </c>
      <c r="G98" s="150">
        <v>354085.56999999995</v>
      </c>
    </row>
    <row r="99" spans="1:10">
      <c r="A99" s="145" t="s">
        <v>906</v>
      </c>
      <c r="B99" s="150">
        <v>0</v>
      </c>
      <c r="C99" s="150">
        <v>0</v>
      </c>
      <c r="D99" s="150">
        <v>0</v>
      </c>
      <c r="E99" s="150">
        <v>0</v>
      </c>
      <c r="F99" s="150">
        <v>0</v>
      </c>
      <c r="G99" s="150">
        <v>0</v>
      </c>
    </row>
    <row r="100" spans="1:10">
      <c r="A100" s="145" t="s">
        <v>924</v>
      </c>
      <c r="B100" s="150">
        <v>0</v>
      </c>
      <c r="C100" s="150">
        <v>0</v>
      </c>
      <c r="D100" s="150">
        <v>0</v>
      </c>
      <c r="E100" s="150">
        <v>0</v>
      </c>
      <c r="F100" s="150">
        <v>0</v>
      </c>
      <c r="G100" s="150">
        <v>-5.13</v>
      </c>
    </row>
    <row r="101" spans="1:10">
      <c r="A101" s="145" t="s">
        <v>403</v>
      </c>
      <c r="B101" s="150">
        <v>11237.51</v>
      </c>
      <c r="C101" s="150">
        <v>1307.3500000000001</v>
      </c>
      <c r="D101" s="150">
        <v>1744.3700000000001</v>
      </c>
      <c r="E101" s="150">
        <v>1616.04</v>
      </c>
      <c r="F101" s="150">
        <v>23261.579999999998</v>
      </c>
      <c r="G101" s="150">
        <v>6825.68</v>
      </c>
    </row>
    <row r="102" spans="1:10">
      <c r="A102" s="145" t="s">
        <v>781</v>
      </c>
      <c r="B102" s="150">
        <v>46.38</v>
      </c>
      <c r="C102" s="150">
        <v>0</v>
      </c>
      <c r="D102" s="150">
        <v>1801.6</v>
      </c>
      <c r="E102" s="150">
        <v>15064.23</v>
      </c>
      <c r="F102" s="150">
        <v>-13262.63</v>
      </c>
      <c r="G102" s="150">
        <v>900.8</v>
      </c>
    </row>
    <row r="103" spans="1:10">
      <c r="A103" s="145" t="s">
        <v>729</v>
      </c>
      <c r="B103" s="150">
        <v>41082.910000000003</v>
      </c>
      <c r="C103" s="150">
        <v>39480.25</v>
      </c>
      <c r="D103" s="150">
        <v>42626.33</v>
      </c>
      <c r="E103" s="150">
        <v>28773.66</v>
      </c>
      <c r="F103" s="150">
        <v>20234.509999999998</v>
      </c>
      <c r="G103" s="150">
        <v>36192.61</v>
      </c>
    </row>
    <row r="104" spans="1:10">
      <c r="A104" s="145" t="s">
        <v>414</v>
      </c>
      <c r="B104" s="150">
        <v>0</v>
      </c>
      <c r="C104" s="150">
        <v>0</v>
      </c>
      <c r="D104" s="150">
        <v>0</v>
      </c>
      <c r="E104" s="150">
        <v>0</v>
      </c>
      <c r="F104" s="150">
        <v>0</v>
      </c>
      <c r="G104" s="150">
        <v>0</v>
      </c>
    </row>
    <row r="105" spans="1:10">
      <c r="A105" s="145" t="s">
        <v>730</v>
      </c>
      <c r="B105" s="150">
        <v>3871.52</v>
      </c>
      <c r="C105" s="150">
        <v>4806.62</v>
      </c>
      <c r="D105" s="150">
        <v>1778.03</v>
      </c>
      <c r="E105" s="150">
        <v>1723.5500000000002</v>
      </c>
      <c r="F105" s="150">
        <v>7015.2</v>
      </c>
      <c r="G105" s="150">
        <v>3312.2200000000003</v>
      </c>
    </row>
    <row r="106" spans="1:10">
      <c r="A106" s="145" t="s">
        <v>731</v>
      </c>
      <c r="B106" s="151">
        <v>2366.98</v>
      </c>
      <c r="C106" s="151">
        <v>2311.0300000000002</v>
      </c>
      <c r="D106" s="151">
        <v>1933.56</v>
      </c>
      <c r="E106" s="151">
        <v>2218.2199999999998</v>
      </c>
      <c r="F106" s="151">
        <v>2268.4899999999998</v>
      </c>
      <c r="G106" s="151">
        <v>1938.48</v>
      </c>
    </row>
    <row r="107" spans="1:10" s="8" customFormat="1">
      <c r="A107" s="133" t="s">
        <v>19</v>
      </c>
      <c r="B107" s="152">
        <v>463664.4</v>
      </c>
      <c r="C107" s="152">
        <v>448466.41</v>
      </c>
      <c r="D107" s="152">
        <v>455539.61</v>
      </c>
      <c r="E107" s="152">
        <v>433797.60000000003</v>
      </c>
      <c r="F107" s="152">
        <v>443851.92000000004</v>
      </c>
      <c r="G107" s="152">
        <v>406570.95999999996</v>
      </c>
      <c r="H107" s="291">
        <f>SUM(B107:G107)-SUM(B93:G106)</f>
        <v>0</v>
      </c>
      <c r="I107" s="135"/>
      <c r="J107" s="135"/>
    </row>
    <row r="108" spans="1:10">
      <c r="A108" s="145"/>
      <c r="B108" s="153"/>
      <c r="C108" s="153"/>
      <c r="D108" s="153"/>
      <c r="E108" s="153"/>
      <c r="F108" s="153"/>
      <c r="G108" s="153"/>
    </row>
    <row r="109" spans="1:10">
      <c r="A109" s="145" t="s">
        <v>426</v>
      </c>
      <c r="B109" s="150">
        <v>3557</v>
      </c>
      <c r="C109" s="150">
        <v>3807</v>
      </c>
      <c r="D109" s="150">
        <v>3307</v>
      </c>
      <c r="E109" s="150">
        <v>3557</v>
      </c>
      <c r="F109" s="150">
        <v>3557</v>
      </c>
      <c r="G109" s="150">
        <v>3557</v>
      </c>
    </row>
    <row r="110" spans="1:10">
      <c r="A110" s="145" t="s">
        <v>431</v>
      </c>
      <c r="B110" s="150">
        <v>573.84999999999991</v>
      </c>
      <c r="C110" s="150">
        <v>3204.96</v>
      </c>
      <c r="D110" s="150">
        <v>662.39</v>
      </c>
      <c r="E110" s="150">
        <v>2689.84</v>
      </c>
      <c r="F110" s="150">
        <v>463.78</v>
      </c>
      <c r="G110" s="150">
        <v>-21887.9</v>
      </c>
    </row>
    <row r="111" spans="1:10">
      <c r="A111" s="145" t="s">
        <v>733</v>
      </c>
      <c r="B111" s="150">
        <v>258.16000000000003</v>
      </c>
      <c r="C111" s="150">
        <v>23.99</v>
      </c>
      <c r="D111" s="150">
        <v>85.25</v>
      </c>
      <c r="E111" s="150">
        <v>0</v>
      </c>
      <c r="F111" s="150">
        <v>0</v>
      </c>
      <c r="G111" s="150">
        <v>41.86</v>
      </c>
    </row>
    <row r="112" spans="1:10">
      <c r="A112" s="145" t="s">
        <v>624</v>
      </c>
      <c r="B112" s="150">
        <v>42.77</v>
      </c>
      <c r="C112" s="150">
        <v>0</v>
      </c>
      <c r="D112" s="150">
        <v>42.77</v>
      </c>
      <c r="E112" s="150">
        <v>0</v>
      </c>
      <c r="F112" s="150">
        <v>42.77</v>
      </c>
      <c r="G112" s="150">
        <v>42.77</v>
      </c>
    </row>
    <row r="113" spans="1:10">
      <c r="A113" s="145" t="s">
        <v>432</v>
      </c>
      <c r="B113" s="150">
        <v>687.85</v>
      </c>
      <c r="C113" s="150">
        <v>1735.11</v>
      </c>
      <c r="D113" s="150">
        <v>687.85</v>
      </c>
      <c r="E113" s="150">
        <v>730.62</v>
      </c>
      <c r="F113" s="150">
        <v>687.85</v>
      </c>
      <c r="G113" s="150">
        <v>687.85</v>
      </c>
    </row>
    <row r="114" spans="1:10">
      <c r="A114" s="145" t="s">
        <v>782</v>
      </c>
      <c r="B114" s="150">
        <v>5392.68</v>
      </c>
      <c r="C114" s="150">
        <v>0</v>
      </c>
      <c r="D114" s="150">
        <v>0</v>
      </c>
      <c r="E114" s="150">
        <v>2979.56</v>
      </c>
      <c r="F114" s="150">
        <v>0</v>
      </c>
      <c r="G114" s="150">
        <v>0</v>
      </c>
    </row>
    <row r="115" spans="1:10">
      <c r="A115" s="145" t="s">
        <v>434</v>
      </c>
      <c r="B115" s="150">
        <v>31.5</v>
      </c>
      <c r="C115" s="150">
        <v>1711.75</v>
      </c>
      <c r="D115" s="150">
        <v>255.16</v>
      </c>
      <c r="E115" s="150">
        <v>741.41</v>
      </c>
      <c r="F115" s="150">
        <v>36.519999999999996</v>
      </c>
      <c r="G115" s="150">
        <v>153.34</v>
      </c>
    </row>
    <row r="116" spans="1:10">
      <c r="A116" s="145" t="s">
        <v>446</v>
      </c>
      <c r="B116" s="150">
        <v>0</v>
      </c>
      <c r="C116" s="150">
        <v>0</v>
      </c>
      <c r="D116" s="150">
        <v>0</v>
      </c>
      <c r="E116" s="150">
        <v>35.68</v>
      </c>
      <c r="F116" s="150">
        <v>0</v>
      </c>
      <c r="G116" s="150">
        <v>0</v>
      </c>
    </row>
    <row r="117" spans="1:10">
      <c r="A117" s="145" t="s">
        <v>447</v>
      </c>
      <c r="B117" s="150">
        <v>250</v>
      </c>
      <c r="C117" s="150">
        <v>0</v>
      </c>
      <c r="D117" s="150">
        <v>-10180</v>
      </c>
      <c r="E117" s="150">
        <v>150</v>
      </c>
      <c r="F117" s="150">
        <v>150</v>
      </c>
      <c r="G117" s="150">
        <v>150</v>
      </c>
    </row>
    <row r="118" spans="1:10">
      <c r="A118" s="145" t="s">
        <v>448</v>
      </c>
      <c r="B118" s="151">
        <v>0</v>
      </c>
      <c r="C118" s="151">
        <v>0</v>
      </c>
      <c r="D118" s="151">
        <v>0</v>
      </c>
      <c r="E118" s="151">
        <v>50</v>
      </c>
      <c r="F118" s="151">
        <v>0</v>
      </c>
      <c r="G118" s="151">
        <v>-16294.5</v>
      </c>
    </row>
    <row r="119" spans="1:10" s="8" customFormat="1">
      <c r="A119" s="133" t="s">
        <v>20</v>
      </c>
      <c r="B119" s="152">
        <v>10793.810000000001</v>
      </c>
      <c r="C119" s="152">
        <v>10482.81</v>
      </c>
      <c r="D119" s="152">
        <v>-5139.58</v>
      </c>
      <c r="E119" s="152">
        <v>10934.11</v>
      </c>
      <c r="F119" s="152">
        <v>4937.92</v>
      </c>
      <c r="G119" s="152">
        <v>-33549.58</v>
      </c>
      <c r="H119" s="291">
        <f>SUM(B119:G119)-SUM(B109:G118)</f>
        <v>-3.637978807091713E-12</v>
      </c>
      <c r="I119" s="135"/>
      <c r="J119" s="135"/>
    </row>
    <row r="120" spans="1:10">
      <c r="A120" s="145"/>
      <c r="B120" s="153"/>
      <c r="C120" s="153"/>
      <c r="D120" s="153"/>
      <c r="E120" s="153"/>
      <c r="F120" s="153"/>
      <c r="G120" s="153"/>
    </row>
    <row r="121" spans="1:10">
      <c r="A121" s="145" t="s">
        <v>783</v>
      </c>
      <c r="B121" s="150">
        <v>-1298</v>
      </c>
      <c r="C121" s="150">
        <v>21630.6</v>
      </c>
      <c r="D121" s="150">
        <v>1168.08</v>
      </c>
      <c r="E121" s="150">
        <v>693.37</v>
      </c>
      <c r="F121" s="150">
        <v>0</v>
      </c>
      <c r="G121" s="150">
        <v>8884.64</v>
      </c>
    </row>
    <row r="122" spans="1:10">
      <c r="A122" s="145" t="s">
        <v>887</v>
      </c>
      <c r="B122" s="150">
        <v>19672.900000000001</v>
      </c>
      <c r="C122" s="150">
        <v>-242.68</v>
      </c>
      <c r="D122" s="150">
        <v>6581.22</v>
      </c>
      <c r="E122" s="150">
        <v>131.88999999999999</v>
      </c>
      <c r="F122" s="150">
        <v>322.94</v>
      </c>
      <c r="G122" s="150">
        <v>7.47</v>
      </c>
    </row>
    <row r="123" spans="1:10">
      <c r="A123" s="145" t="s">
        <v>736</v>
      </c>
      <c r="B123" s="150">
        <v>40589.61</v>
      </c>
      <c r="C123" s="150">
        <v>47226.159999999996</v>
      </c>
      <c r="D123" s="150">
        <v>17553.670000000002</v>
      </c>
      <c r="E123" s="150">
        <v>61218.5</v>
      </c>
      <c r="F123" s="150">
        <v>58859.24</v>
      </c>
      <c r="G123" s="150">
        <v>130682.09</v>
      </c>
    </row>
    <row r="124" spans="1:10">
      <c r="A124" s="145" t="s">
        <v>735</v>
      </c>
      <c r="B124" s="150">
        <v>2.73</v>
      </c>
      <c r="C124" s="150">
        <v>15.57</v>
      </c>
      <c r="D124" s="150">
        <v>0.46</v>
      </c>
      <c r="E124" s="150">
        <v>0</v>
      </c>
      <c r="F124" s="150">
        <v>0</v>
      </c>
      <c r="G124" s="150">
        <v>29.48</v>
      </c>
    </row>
    <row r="125" spans="1:10">
      <c r="A125" s="145" t="s">
        <v>786</v>
      </c>
      <c r="B125" s="150">
        <v>-570.79999999999995</v>
      </c>
      <c r="C125" s="150">
        <v>0</v>
      </c>
      <c r="D125" s="150">
        <v>0</v>
      </c>
      <c r="E125" s="150">
        <v>0</v>
      </c>
      <c r="F125" s="150">
        <v>0</v>
      </c>
      <c r="G125" s="150">
        <v>0</v>
      </c>
    </row>
    <row r="126" spans="1:10">
      <c r="A126" s="145" t="s">
        <v>925</v>
      </c>
      <c r="B126" s="150">
        <v>0</v>
      </c>
      <c r="C126" s="150">
        <v>0</v>
      </c>
      <c r="D126" s="150">
        <v>0</v>
      </c>
      <c r="E126" s="150">
        <v>0</v>
      </c>
      <c r="F126" s="150">
        <v>0</v>
      </c>
      <c r="G126" s="150">
        <v>0</v>
      </c>
    </row>
    <row r="127" spans="1:10">
      <c r="A127" s="145" t="s">
        <v>926</v>
      </c>
      <c r="B127" s="150">
        <v>0</v>
      </c>
      <c r="C127" s="150">
        <v>0</v>
      </c>
      <c r="D127" s="150">
        <v>0</v>
      </c>
      <c r="E127" s="150">
        <v>0</v>
      </c>
      <c r="F127" s="150">
        <v>0</v>
      </c>
      <c r="G127" s="150">
        <v>0</v>
      </c>
    </row>
    <row r="128" spans="1:10">
      <c r="A128" s="145" t="s">
        <v>888</v>
      </c>
      <c r="B128" s="150">
        <v>624.09</v>
      </c>
      <c r="C128" s="150">
        <v>0</v>
      </c>
      <c r="D128" s="150">
        <v>-20.71</v>
      </c>
      <c r="E128" s="150">
        <v>0</v>
      </c>
      <c r="F128" s="150">
        <v>0</v>
      </c>
      <c r="G128" s="150">
        <v>0</v>
      </c>
    </row>
    <row r="129" spans="1:10">
      <c r="A129" s="145" t="s">
        <v>737</v>
      </c>
      <c r="B129" s="150">
        <v>5820.42</v>
      </c>
      <c r="C129" s="150">
        <v>7702.1900000000005</v>
      </c>
      <c r="D129" s="150">
        <v>8009.54</v>
      </c>
      <c r="E129" s="150">
        <v>12203.43</v>
      </c>
      <c r="F129" s="150">
        <v>7006.2699999999995</v>
      </c>
      <c r="G129" s="150">
        <v>11886.72</v>
      </c>
    </row>
    <row r="130" spans="1:10">
      <c r="A130" s="145" t="s">
        <v>889</v>
      </c>
      <c r="B130" s="150">
        <v>1654.39</v>
      </c>
      <c r="C130" s="150">
        <v>2099.8200000000002</v>
      </c>
      <c r="D130" s="150">
        <v>546.21</v>
      </c>
      <c r="E130" s="150">
        <v>178.56</v>
      </c>
      <c r="F130" s="150">
        <v>262.33999999999997</v>
      </c>
      <c r="G130" s="150">
        <v>632.41</v>
      </c>
    </row>
    <row r="131" spans="1:10">
      <c r="A131" s="145" t="s">
        <v>927</v>
      </c>
      <c r="B131" s="150">
        <v>0</v>
      </c>
      <c r="C131" s="150">
        <v>0</v>
      </c>
      <c r="D131" s="150">
        <v>0</v>
      </c>
      <c r="E131" s="150">
        <v>0</v>
      </c>
      <c r="F131" s="150">
        <v>189.78</v>
      </c>
      <c r="G131" s="150">
        <v>0</v>
      </c>
    </row>
    <row r="132" spans="1:10">
      <c r="A132" s="145" t="s">
        <v>928</v>
      </c>
      <c r="B132" s="151">
        <v>0</v>
      </c>
      <c r="C132" s="151">
        <v>0</v>
      </c>
      <c r="D132" s="151">
        <v>0</v>
      </c>
      <c r="E132" s="151">
        <v>0</v>
      </c>
      <c r="F132" s="151">
        <v>0</v>
      </c>
      <c r="G132" s="151">
        <v>0</v>
      </c>
    </row>
    <row r="133" spans="1:10" s="8" customFormat="1">
      <c r="A133" s="133" t="s">
        <v>21</v>
      </c>
      <c r="B133" s="152">
        <v>66495.34</v>
      </c>
      <c r="C133" s="152">
        <v>78431.659999999989</v>
      </c>
      <c r="D133" s="152">
        <v>33838.47</v>
      </c>
      <c r="E133" s="152">
        <v>74425.75</v>
      </c>
      <c r="F133" s="152">
        <v>66640.570000000007</v>
      </c>
      <c r="G133" s="152">
        <v>152122.81</v>
      </c>
      <c r="H133" s="291">
        <f>SUM(B133:G133)-SUM(B121:G132)</f>
        <v>0</v>
      </c>
      <c r="I133" s="135"/>
      <c r="J133" s="135"/>
    </row>
    <row r="134" spans="1:10">
      <c r="A134" s="145"/>
      <c r="B134" s="153"/>
      <c r="C134" s="153"/>
      <c r="D134" s="153"/>
      <c r="E134" s="153"/>
      <c r="F134" s="153"/>
      <c r="G134" s="153"/>
    </row>
    <row r="135" spans="1:10">
      <c r="A135" s="145" t="s">
        <v>787</v>
      </c>
      <c r="B135" s="150">
        <v>13769.72</v>
      </c>
      <c r="C135" s="150">
        <v>13915.13</v>
      </c>
      <c r="D135" s="150">
        <v>27439.52</v>
      </c>
      <c r="E135" s="150">
        <v>396.23</v>
      </c>
      <c r="F135" s="150">
        <v>13885.55</v>
      </c>
      <c r="G135" s="150">
        <v>13832.74</v>
      </c>
    </row>
    <row r="136" spans="1:10">
      <c r="A136" s="145" t="s">
        <v>460</v>
      </c>
      <c r="B136" s="150">
        <v>0</v>
      </c>
      <c r="C136" s="150">
        <v>0</v>
      </c>
      <c r="D136" s="150">
        <v>0</v>
      </c>
      <c r="E136" s="150">
        <v>0</v>
      </c>
      <c r="F136" s="150">
        <v>0</v>
      </c>
      <c r="G136" s="150">
        <v>0</v>
      </c>
    </row>
    <row r="137" spans="1:10">
      <c r="A137" s="145" t="s">
        <v>890</v>
      </c>
      <c r="B137" s="150">
        <v>995</v>
      </c>
      <c r="C137" s="150">
        <v>29.34</v>
      </c>
      <c r="D137" s="150">
        <v>0</v>
      </c>
      <c r="E137" s="150">
        <v>0</v>
      </c>
      <c r="F137" s="150">
        <v>0</v>
      </c>
      <c r="G137" s="150">
        <v>0</v>
      </c>
    </row>
    <row r="138" spans="1:10">
      <c r="A138" s="145" t="s">
        <v>929</v>
      </c>
      <c r="B138" s="150">
        <v>0</v>
      </c>
      <c r="C138" s="150">
        <v>0</v>
      </c>
      <c r="D138" s="150">
        <v>0</v>
      </c>
      <c r="E138" s="150">
        <v>0</v>
      </c>
      <c r="F138" s="150">
        <v>0</v>
      </c>
      <c r="G138" s="150">
        <v>0</v>
      </c>
    </row>
    <row r="139" spans="1:10">
      <c r="A139" s="145" t="s">
        <v>738</v>
      </c>
      <c r="B139" s="150">
        <v>1801840.77</v>
      </c>
      <c r="C139" s="150">
        <v>1672558.51</v>
      </c>
      <c r="D139" s="150">
        <v>1725695.4699999997</v>
      </c>
      <c r="E139" s="150">
        <v>1666946.66</v>
      </c>
      <c r="F139" s="150">
        <v>1675086.03</v>
      </c>
      <c r="G139" s="150">
        <v>1691510.32</v>
      </c>
    </row>
    <row r="140" spans="1:10">
      <c r="A140" s="145" t="s">
        <v>789</v>
      </c>
      <c r="B140" s="150">
        <v>0</v>
      </c>
      <c r="C140" s="150">
        <v>0</v>
      </c>
      <c r="D140" s="150">
        <v>0</v>
      </c>
      <c r="E140" s="150">
        <v>0</v>
      </c>
      <c r="F140" s="150">
        <v>0</v>
      </c>
      <c r="G140" s="150">
        <v>0</v>
      </c>
    </row>
    <row r="141" spans="1:10">
      <c r="A141" s="145" t="s">
        <v>788</v>
      </c>
      <c r="B141" s="150">
        <v>0</v>
      </c>
      <c r="C141" s="150">
        <v>5534.42</v>
      </c>
      <c r="D141" s="150">
        <v>2887.84</v>
      </c>
      <c r="E141" s="150">
        <v>38125.569999999992</v>
      </c>
      <c r="F141" s="150">
        <v>49261.229999999996</v>
      </c>
      <c r="G141" s="150">
        <v>38205.989999999991</v>
      </c>
    </row>
    <row r="142" spans="1:10">
      <c r="A142" s="145" t="s">
        <v>930</v>
      </c>
      <c r="B142" s="150">
        <v>0</v>
      </c>
      <c r="C142" s="150">
        <v>0</v>
      </c>
      <c r="D142" s="150">
        <v>0</v>
      </c>
      <c r="E142" s="150">
        <v>0</v>
      </c>
      <c r="F142" s="150">
        <v>0</v>
      </c>
      <c r="G142" s="150">
        <v>0</v>
      </c>
    </row>
    <row r="143" spans="1:10">
      <c r="A143" s="145" t="s">
        <v>739</v>
      </c>
      <c r="B143" s="150">
        <v>1462.95</v>
      </c>
      <c r="C143" s="150">
        <v>1680.9300000000003</v>
      </c>
      <c r="D143" s="150">
        <v>2030.0299999999997</v>
      </c>
      <c r="E143" s="150">
        <v>709.42000000000007</v>
      </c>
      <c r="F143" s="150">
        <v>2089.56</v>
      </c>
      <c r="G143" s="150">
        <v>1306.67</v>
      </c>
    </row>
    <row r="144" spans="1:10">
      <c r="A144" s="145" t="s">
        <v>741</v>
      </c>
      <c r="B144" s="150">
        <v>372189.83</v>
      </c>
      <c r="C144" s="150">
        <v>399691.49</v>
      </c>
      <c r="D144" s="150">
        <v>385848.18000000005</v>
      </c>
      <c r="E144" s="150">
        <v>389733.39</v>
      </c>
      <c r="F144" s="150">
        <v>384230.9</v>
      </c>
      <c r="G144" s="150">
        <v>385950.68999999994</v>
      </c>
    </row>
    <row r="145" spans="1:10">
      <c r="A145" s="145" t="s">
        <v>931</v>
      </c>
      <c r="B145" s="150">
        <v>0</v>
      </c>
      <c r="C145" s="150">
        <v>0</v>
      </c>
      <c r="D145" s="150">
        <v>0</v>
      </c>
      <c r="E145" s="150">
        <v>0</v>
      </c>
      <c r="F145" s="150">
        <v>0</v>
      </c>
      <c r="G145" s="150">
        <v>0</v>
      </c>
    </row>
    <row r="146" spans="1:10">
      <c r="A146" s="145" t="s">
        <v>742</v>
      </c>
      <c r="B146" s="151">
        <v>993.54</v>
      </c>
      <c r="C146" s="151">
        <v>6851.8900000000012</v>
      </c>
      <c r="D146" s="151">
        <v>1489.23</v>
      </c>
      <c r="E146" s="151">
        <v>1724.17</v>
      </c>
      <c r="F146" s="151">
        <v>49.89</v>
      </c>
      <c r="G146" s="151">
        <v>0</v>
      </c>
    </row>
    <row r="147" spans="1:10" s="8" customFormat="1">
      <c r="A147" s="133" t="s">
        <v>22</v>
      </c>
      <c r="B147" s="152">
        <v>2191251.81</v>
      </c>
      <c r="C147" s="152">
        <v>2100261.71</v>
      </c>
      <c r="D147" s="152">
        <v>2145390.27</v>
      </c>
      <c r="E147" s="152">
        <v>2097635.44</v>
      </c>
      <c r="F147" s="152">
        <v>2124603.16</v>
      </c>
      <c r="G147" s="152">
        <v>2130806.41</v>
      </c>
      <c r="H147" s="291">
        <f>SUM(B147:G147)-SUM(B135:G146)</f>
        <v>0</v>
      </c>
      <c r="I147" s="135"/>
      <c r="J147" s="135"/>
    </row>
    <row r="148" spans="1:10">
      <c r="A148" s="145"/>
      <c r="B148" s="153"/>
      <c r="C148" s="153"/>
      <c r="D148" s="153"/>
      <c r="E148" s="153"/>
      <c r="F148" s="153"/>
      <c r="G148" s="153"/>
    </row>
    <row r="149" spans="1:10">
      <c r="A149" s="145" t="s">
        <v>743</v>
      </c>
      <c r="B149" s="150">
        <v>13525.44</v>
      </c>
      <c r="C149" s="150">
        <v>15199</v>
      </c>
      <c r="D149" s="150">
        <v>15070.380000000001</v>
      </c>
      <c r="E149" s="150">
        <v>15136.18</v>
      </c>
      <c r="F149" s="150">
        <v>15328.380000000001</v>
      </c>
      <c r="G149" s="150">
        <v>16692.27</v>
      </c>
    </row>
    <row r="150" spans="1:10">
      <c r="A150" s="145" t="s">
        <v>744</v>
      </c>
      <c r="B150" s="150">
        <v>2616.6</v>
      </c>
      <c r="C150" s="150">
        <v>2087.6999999999998</v>
      </c>
      <c r="D150" s="150">
        <v>1745.54</v>
      </c>
      <c r="E150" s="150">
        <v>1771.73</v>
      </c>
      <c r="F150" s="150">
        <v>1801.06</v>
      </c>
      <c r="G150" s="150">
        <v>1687.6899999999998</v>
      </c>
    </row>
    <row r="151" spans="1:10">
      <c r="A151" s="145" t="s">
        <v>745</v>
      </c>
      <c r="B151" s="150">
        <v>1857.17</v>
      </c>
      <c r="C151" s="150">
        <v>1837.3999999999999</v>
      </c>
      <c r="D151" s="150">
        <v>1822.96</v>
      </c>
      <c r="E151" s="150">
        <v>1764.0900000000001</v>
      </c>
      <c r="F151" s="150">
        <v>1855.74</v>
      </c>
      <c r="G151" s="150">
        <v>2041.76</v>
      </c>
    </row>
    <row r="152" spans="1:10">
      <c r="A152" s="145" t="s">
        <v>746</v>
      </c>
      <c r="B152" s="150">
        <v>18788.41</v>
      </c>
      <c r="C152" s="150">
        <v>20220.759999999998</v>
      </c>
      <c r="D152" s="150">
        <v>12252.119999999999</v>
      </c>
      <c r="E152" s="150">
        <v>31371.100000000002</v>
      </c>
      <c r="F152" s="150">
        <v>20568.240000000002</v>
      </c>
      <c r="G152" s="150">
        <v>20764.169999999998</v>
      </c>
    </row>
    <row r="153" spans="1:10">
      <c r="A153" s="145" t="s">
        <v>747</v>
      </c>
      <c r="B153" s="150">
        <v>32669.21</v>
      </c>
      <c r="C153" s="150">
        <v>21521.82</v>
      </c>
      <c r="D153" s="150">
        <v>71122.67</v>
      </c>
      <c r="E153" s="150">
        <v>4781.3900000000003</v>
      </c>
      <c r="F153" s="150">
        <v>34610.18</v>
      </c>
      <c r="G153" s="150">
        <v>41782.29</v>
      </c>
    </row>
    <row r="154" spans="1:10">
      <c r="A154" s="145" t="s">
        <v>473</v>
      </c>
      <c r="B154" s="150">
        <v>176.5</v>
      </c>
      <c r="C154" s="150">
        <v>176.5</v>
      </c>
      <c r="D154" s="150">
        <v>176.5</v>
      </c>
      <c r="E154" s="150">
        <v>176.5</v>
      </c>
      <c r="F154" s="150">
        <v>176.5</v>
      </c>
      <c r="G154" s="150">
        <v>176.5</v>
      </c>
    </row>
    <row r="155" spans="1:10">
      <c r="A155" s="145" t="s">
        <v>749</v>
      </c>
      <c r="B155" s="150">
        <v>21381.62</v>
      </c>
      <c r="C155" s="150">
        <v>21076.760000000002</v>
      </c>
      <c r="D155" s="150">
        <v>20826.699999999997</v>
      </c>
      <c r="E155" s="150">
        <v>24072.020000000004</v>
      </c>
      <c r="F155" s="150">
        <v>21729.859999999997</v>
      </c>
      <c r="G155" s="150">
        <v>21246.55</v>
      </c>
    </row>
    <row r="156" spans="1:10">
      <c r="A156" s="145" t="s">
        <v>784</v>
      </c>
      <c r="B156" s="150">
        <v>48.82</v>
      </c>
      <c r="C156" s="150">
        <v>48.01</v>
      </c>
      <c r="D156" s="150">
        <v>48.51</v>
      </c>
      <c r="E156" s="150">
        <v>48.19</v>
      </c>
      <c r="F156" s="150">
        <v>49.55</v>
      </c>
      <c r="G156" s="150">
        <v>48.79</v>
      </c>
    </row>
    <row r="157" spans="1:10">
      <c r="A157" s="145" t="s">
        <v>750</v>
      </c>
      <c r="B157" s="150">
        <v>3011.8900000000008</v>
      </c>
      <c r="C157" s="150">
        <v>2940.37</v>
      </c>
      <c r="D157" s="150">
        <v>3034.39</v>
      </c>
      <c r="E157" s="150">
        <v>2889.0699999999997</v>
      </c>
      <c r="F157" s="150">
        <v>3034.3500000000004</v>
      </c>
      <c r="G157" s="150">
        <v>3071.5</v>
      </c>
    </row>
    <row r="158" spans="1:10">
      <c r="A158" s="145" t="s">
        <v>668</v>
      </c>
      <c r="B158" s="150">
        <v>591.70000000000005</v>
      </c>
      <c r="C158" s="150">
        <v>3232.55</v>
      </c>
      <c r="D158" s="150">
        <v>1979.3200000000004</v>
      </c>
      <c r="E158" s="150">
        <v>379.61</v>
      </c>
      <c r="F158" s="150">
        <v>1607.9000000000003</v>
      </c>
      <c r="G158" s="150">
        <v>4743.08</v>
      </c>
    </row>
    <row r="159" spans="1:10">
      <c r="A159" s="145" t="s">
        <v>932</v>
      </c>
      <c r="B159" s="150">
        <v>0</v>
      </c>
      <c r="C159" s="150">
        <v>0</v>
      </c>
      <c r="D159" s="150">
        <v>0</v>
      </c>
      <c r="E159" s="150">
        <v>0</v>
      </c>
      <c r="F159" s="150">
        <v>0</v>
      </c>
      <c r="G159" s="150">
        <v>0</v>
      </c>
    </row>
    <row r="160" spans="1:10">
      <c r="A160" s="145" t="s">
        <v>785</v>
      </c>
      <c r="B160" s="151">
        <v>1228.53</v>
      </c>
      <c r="C160" s="151">
        <v>4005.09</v>
      </c>
      <c r="D160" s="151">
        <v>898.65</v>
      </c>
      <c r="E160" s="151">
        <v>741.26</v>
      </c>
      <c r="F160" s="151">
        <v>3766.08</v>
      </c>
      <c r="G160" s="151">
        <v>839.04</v>
      </c>
    </row>
    <row r="161" spans="1:10" s="8" customFormat="1">
      <c r="A161" s="133" t="s">
        <v>23</v>
      </c>
      <c r="B161" s="152">
        <v>95895.889999999985</v>
      </c>
      <c r="C161" s="152">
        <v>92345.959999999992</v>
      </c>
      <c r="D161" s="152">
        <v>128977.73999999999</v>
      </c>
      <c r="E161" s="152">
        <v>83131.140000000014</v>
      </c>
      <c r="F161" s="152">
        <v>104527.84000000001</v>
      </c>
      <c r="G161" s="152">
        <v>113093.63999999998</v>
      </c>
      <c r="H161" s="291">
        <f>SUM(B161:G161)-SUM(B149:G160)</f>
        <v>0</v>
      </c>
      <c r="I161" s="135"/>
      <c r="J161" s="135"/>
    </row>
    <row r="162" spans="1:10">
      <c r="A162" s="145"/>
      <c r="B162" s="153"/>
      <c r="C162" s="153"/>
      <c r="D162" s="153"/>
      <c r="E162" s="153"/>
      <c r="F162" s="153"/>
      <c r="G162" s="153"/>
    </row>
    <row r="163" spans="1:10">
      <c r="A163" s="145" t="s">
        <v>483</v>
      </c>
      <c r="B163" s="150">
        <v>0</v>
      </c>
      <c r="C163" s="150">
        <v>0</v>
      </c>
      <c r="D163" s="150">
        <v>0</v>
      </c>
      <c r="E163" s="150">
        <v>0</v>
      </c>
      <c r="F163" s="150">
        <v>0</v>
      </c>
      <c r="G163" s="150">
        <v>0</v>
      </c>
    </row>
    <row r="164" spans="1:10">
      <c r="A164" s="145" t="s">
        <v>933</v>
      </c>
      <c r="B164" s="150">
        <v>0</v>
      </c>
      <c r="C164" s="150">
        <v>0</v>
      </c>
      <c r="D164" s="150">
        <v>0</v>
      </c>
      <c r="E164" s="150">
        <v>0</v>
      </c>
      <c r="F164" s="150">
        <v>0</v>
      </c>
      <c r="G164" s="150">
        <v>0</v>
      </c>
    </row>
    <row r="165" spans="1:10">
      <c r="A165" s="145" t="s">
        <v>934</v>
      </c>
      <c r="B165" s="150">
        <v>0</v>
      </c>
      <c r="C165" s="150">
        <v>0</v>
      </c>
      <c r="D165" s="150">
        <v>0</v>
      </c>
      <c r="E165" s="150">
        <v>0</v>
      </c>
      <c r="F165" s="150">
        <v>160.99</v>
      </c>
      <c r="G165" s="150">
        <v>4.75</v>
      </c>
    </row>
    <row r="166" spans="1:10">
      <c r="A166" s="145" t="s">
        <v>891</v>
      </c>
      <c r="B166" s="150">
        <v>0</v>
      </c>
      <c r="C166" s="150">
        <v>4039.01</v>
      </c>
      <c r="D166" s="150">
        <v>119.11</v>
      </c>
      <c r="E166" s="150">
        <v>0</v>
      </c>
      <c r="F166" s="150">
        <v>0</v>
      </c>
      <c r="G166" s="150">
        <v>0</v>
      </c>
    </row>
    <row r="167" spans="1:10">
      <c r="A167" s="145" t="s">
        <v>791</v>
      </c>
      <c r="B167" s="150">
        <v>0</v>
      </c>
      <c r="C167" s="150">
        <v>258.79000000000002</v>
      </c>
      <c r="D167" s="150">
        <v>1647.18</v>
      </c>
      <c r="E167" s="150">
        <v>0</v>
      </c>
      <c r="F167" s="150">
        <v>0</v>
      </c>
      <c r="G167" s="150">
        <v>0</v>
      </c>
    </row>
    <row r="168" spans="1:10">
      <c r="A168" s="145" t="s">
        <v>751</v>
      </c>
      <c r="B168" s="150">
        <v>15634.03</v>
      </c>
      <c r="C168" s="150">
        <v>0</v>
      </c>
      <c r="D168" s="150">
        <v>24.42</v>
      </c>
      <c r="E168" s="150">
        <v>0</v>
      </c>
      <c r="F168" s="150">
        <v>0</v>
      </c>
      <c r="G168" s="150">
        <v>0</v>
      </c>
    </row>
    <row r="169" spans="1:10">
      <c r="A169" s="145" t="s">
        <v>682</v>
      </c>
      <c r="B169" s="150">
        <v>9867.66</v>
      </c>
      <c r="C169" s="150">
        <v>8323.43</v>
      </c>
      <c r="D169" s="150">
        <v>20500.650000000001</v>
      </c>
      <c r="E169" s="150">
        <v>10106.09</v>
      </c>
      <c r="F169" s="150">
        <v>10099.299999999999</v>
      </c>
      <c r="G169" s="150">
        <v>9867.66</v>
      </c>
    </row>
    <row r="170" spans="1:10">
      <c r="A170" s="145" t="s">
        <v>792</v>
      </c>
      <c r="B170" s="150">
        <v>0</v>
      </c>
      <c r="C170" s="150">
        <v>1544.23</v>
      </c>
      <c r="D170" s="150">
        <v>124.49</v>
      </c>
      <c r="E170" s="150">
        <v>0</v>
      </c>
      <c r="F170" s="150">
        <v>0</v>
      </c>
      <c r="G170" s="150">
        <v>0</v>
      </c>
    </row>
    <row r="171" spans="1:10">
      <c r="A171" s="145" t="s">
        <v>495</v>
      </c>
      <c r="B171" s="150">
        <v>0</v>
      </c>
      <c r="C171" s="150">
        <v>500</v>
      </c>
      <c r="D171" s="150">
        <v>14.74</v>
      </c>
      <c r="E171" s="150">
        <v>0</v>
      </c>
      <c r="F171" s="150">
        <v>180.16</v>
      </c>
      <c r="G171" s="150">
        <v>0</v>
      </c>
    </row>
    <row r="172" spans="1:10">
      <c r="A172" s="145" t="s">
        <v>684</v>
      </c>
      <c r="B172" s="151">
        <v>0</v>
      </c>
      <c r="C172" s="151">
        <v>0</v>
      </c>
      <c r="D172" s="151">
        <v>0</v>
      </c>
      <c r="E172" s="151">
        <v>231.64</v>
      </c>
      <c r="F172" s="151">
        <v>0</v>
      </c>
      <c r="G172" s="151">
        <v>0</v>
      </c>
    </row>
    <row r="173" spans="1:10" s="8" customFormat="1">
      <c r="A173" s="133" t="s">
        <v>24</v>
      </c>
      <c r="B173" s="152">
        <v>25501.690000000002</v>
      </c>
      <c r="C173" s="152">
        <v>14665.46</v>
      </c>
      <c r="D173" s="152">
        <v>22430.590000000004</v>
      </c>
      <c r="E173" s="152">
        <v>10337.73</v>
      </c>
      <c r="F173" s="152">
        <v>10440.449999999999</v>
      </c>
      <c r="G173" s="152">
        <v>9872.41</v>
      </c>
      <c r="H173" s="291">
        <f>SUM(B173:G173)-SUM(B163:G172)</f>
        <v>0</v>
      </c>
    </row>
    <row r="174" spans="1:10">
      <c r="A174" s="145"/>
      <c r="B174" s="153"/>
      <c r="C174" s="153"/>
      <c r="D174" s="153"/>
      <c r="E174" s="153"/>
      <c r="F174" s="153"/>
      <c r="G174" s="153"/>
    </row>
    <row r="175" spans="1:10">
      <c r="A175" s="145" t="s">
        <v>793</v>
      </c>
      <c r="B175" s="148">
        <v>417927.94</v>
      </c>
      <c r="C175" s="148">
        <v>0</v>
      </c>
      <c r="D175" s="148">
        <v>-48257.34</v>
      </c>
      <c r="E175" s="148">
        <v>359358.18</v>
      </c>
      <c r="F175" s="148">
        <v>123006.74</v>
      </c>
      <c r="G175" s="148">
        <v>0</v>
      </c>
    </row>
    <row r="176" spans="1:10">
      <c r="A176" s="145" t="s">
        <v>794</v>
      </c>
      <c r="B176" s="148">
        <v>0</v>
      </c>
      <c r="C176" s="148">
        <v>0</v>
      </c>
      <c r="D176" s="148">
        <v>61769.4</v>
      </c>
      <c r="E176" s="148">
        <v>-61769.4</v>
      </c>
      <c r="F176" s="148">
        <v>0</v>
      </c>
      <c r="G176" s="148">
        <v>0</v>
      </c>
    </row>
    <row r="177" spans="1:7">
      <c r="A177" s="145" t="s">
        <v>795</v>
      </c>
      <c r="B177" s="148">
        <v>0</v>
      </c>
      <c r="C177" s="148">
        <v>0</v>
      </c>
      <c r="D177" s="148">
        <v>250648.03</v>
      </c>
      <c r="E177" s="148">
        <v>0</v>
      </c>
      <c r="F177" s="148">
        <v>0</v>
      </c>
      <c r="G177" s="148">
        <v>2210820.44</v>
      </c>
    </row>
    <row r="178" spans="1:7">
      <c r="A178" s="145" t="s">
        <v>796</v>
      </c>
      <c r="B178" s="148">
        <v>413.85</v>
      </c>
      <c r="C178" s="148">
        <v>3006.11</v>
      </c>
      <c r="D178" s="148">
        <v>1002.72</v>
      </c>
      <c r="E178" s="148">
        <v>582.28</v>
      </c>
      <c r="F178" s="148">
        <v>2348.08</v>
      </c>
      <c r="G178" s="148">
        <v>0</v>
      </c>
    </row>
    <row r="179" spans="1:7">
      <c r="A179" s="145" t="s">
        <v>892</v>
      </c>
      <c r="B179" s="148">
        <v>9542.09</v>
      </c>
      <c r="C179" s="148">
        <v>3095</v>
      </c>
      <c r="D179" s="148">
        <v>13830.95</v>
      </c>
      <c r="E179" s="148">
        <v>20371.23</v>
      </c>
      <c r="F179" s="148">
        <v>13505.34</v>
      </c>
      <c r="G179" s="148">
        <v>19625.830000000002</v>
      </c>
    </row>
    <row r="180" spans="1:7">
      <c r="A180" s="145" t="s">
        <v>893</v>
      </c>
      <c r="B180" s="148">
        <v>1459.71</v>
      </c>
      <c r="C180" s="148">
        <v>0</v>
      </c>
      <c r="D180" s="148">
        <v>0</v>
      </c>
      <c r="E180" s="148">
        <v>1925.15</v>
      </c>
      <c r="F180" s="148">
        <v>0</v>
      </c>
      <c r="G180" s="148">
        <v>2300.31</v>
      </c>
    </row>
    <row r="181" spans="1:7">
      <c r="A181" s="145" t="s">
        <v>894</v>
      </c>
      <c r="B181" s="148">
        <v>6857.59</v>
      </c>
      <c r="C181" s="148">
        <v>160.72</v>
      </c>
      <c r="D181" s="148">
        <v>0</v>
      </c>
      <c r="E181" s="148">
        <v>0</v>
      </c>
      <c r="F181" s="148">
        <v>0</v>
      </c>
      <c r="G181" s="148">
        <v>0</v>
      </c>
    </row>
    <row r="182" spans="1:7">
      <c r="A182" s="145" t="s">
        <v>935</v>
      </c>
      <c r="B182" s="148">
        <v>0</v>
      </c>
      <c r="C182" s="148">
        <v>0</v>
      </c>
      <c r="D182" s="148">
        <v>0</v>
      </c>
      <c r="E182" s="148">
        <v>0</v>
      </c>
      <c r="F182" s="148">
        <v>0</v>
      </c>
      <c r="G182" s="148">
        <v>0</v>
      </c>
    </row>
    <row r="183" spans="1:7">
      <c r="A183" s="145" t="s">
        <v>936</v>
      </c>
      <c r="B183" s="148">
        <v>0</v>
      </c>
      <c r="C183" s="148">
        <v>0</v>
      </c>
      <c r="D183" s="148">
        <v>0</v>
      </c>
      <c r="E183" s="148">
        <v>0</v>
      </c>
      <c r="F183" s="148">
        <v>0</v>
      </c>
      <c r="G183" s="148">
        <v>0</v>
      </c>
    </row>
    <row r="184" spans="1:7">
      <c r="A184" s="145" t="s">
        <v>797</v>
      </c>
      <c r="B184" s="148">
        <v>0</v>
      </c>
      <c r="C184" s="148">
        <v>8003.15</v>
      </c>
      <c r="D184" s="148">
        <v>27098.36</v>
      </c>
      <c r="E184" s="148">
        <v>235693.39</v>
      </c>
      <c r="F184" s="148">
        <v>11215.85</v>
      </c>
      <c r="G184" s="148">
        <v>31924.18</v>
      </c>
    </row>
    <row r="185" spans="1:7">
      <c r="A185" s="145" t="s">
        <v>798</v>
      </c>
      <c r="B185" s="148">
        <v>0</v>
      </c>
      <c r="C185" s="148">
        <v>-6477.35</v>
      </c>
      <c r="D185" s="148">
        <v>0</v>
      </c>
      <c r="E185" s="148">
        <v>0</v>
      </c>
      <c r="F185" s="148">
        <v>0</v>
      </c>
      <c r="G185" s="148">
        <v>0</v>
      </c>
    </row>
    <row r="186" spans="1:7">
      <c r="A186" s="145" t="s">
        <v>799</v>
      </c>
      <c r="B186" s="148">
        <v>92381.17</v>
      </c>
      <c r="C186" s="148">
        <v>65997.94</v>
      </c>
      <c r="D186" s="148">
        <v>34340.080000000002</v>
      </c>
      <c r="E186" s="148">
        <v>70976.59</v>
      </c>
      <c r="F186" s="148">
        <v>35850.14</v>
      </c>
      <c r="G186" s="148">
        <v>35564.839999999997</v>
      </c>
    </row>
    <row r="187" spans="1:7">
      <c r="A187" s="145" t="s">
        <v>800</v>
      </c>
      <c r="B187" s="148">
        <v>12695.24</v>
      </c>
      <c r="C187" s="148">
        <v>0</v>
      </c>
      <c r="D187" s="148">
        <v>374.39</v>
      </c>
      <c r="E187" s="148">
        <v>97.26</v>
      </c>
      <c r="F187" s="148">
        <v>197728.58</v>
      </c>
      <c r="G187" s="148">
        <v>-180067.84</v>
      </c>
    </row>
    <row r="188" spans="1:7">
      <c r="A188" s="145" t="s">
        <v>752</v>
      </c>
      <c r="B188" s="148">
        <v>600.69000000000005</v>
      </c>
      <c r="C188" s="148">
        <v>382.38</v>
      </c>
      <c r="D188" s="148">
        <v>319.83</v>
      </c>
      <c r="E188" s="148">
        <v>465.43</v>
      </c>
      <c r="F188" s="148">
        <v>689.75</v>
      </c>
      <c r="G188" s="148">
        <v>604.86</v>
      </c>
    </row>
    <row r="189" spans="1:7">
      <c r="A189" s="145" t="s">
        <v>801</v>
      </c>
      <c r="B189" s="148">
        <v>0</v>
      </c>
      <c r="C189" s="148">
        <v>257.39</v>
      </c>
      <c r="D189" s="148">
        <v>7.59</v>
      </c>
      <c r="E189" s="148">
        <v>0</v>
      </c>
      <c r="F189" s="148">
        <v>0</v>
      </c>
      <c r="G189" s="148">
        <v>0</v>
      </c>
    </row>
    <row r="190" spans="1:7">
      <c r="A190" s="145" t="s">
        <v>802</v>
      </c>
      <c r="B190" s="148">
        <v>10746.29</v>
      </c>
      <c r="C190" s="148">
        <v>3179.74</v>
      </c>
      <c r="D190" s="148">
        <v>2308.96</v>
      </c>
      <c r="E190" s="148">
        <v>13661.02</v>
      </c>
      <c r="F190" s="148">
        <v>91.57</v>
      </c>
      <c r="G190" s="148">
        <v>2118.4499999999998</v>
      </c>
    </row>
    <row r="191" spans="1:7">
      <c r="A191" s="145" t="s">
        <v>803</v>
      </c>
      <c r="B191" s="148">
        <v>0</v>
      </c>
      <c r="C191" s="148">
        <v>0</v>
      </c>
      <c r="D191" s="148">
        <v>68.2</v>
      </c>
      <c r="E191" s="148">
        <v>0</v>
      </c>
      <c r="F191" s="148">
        <v>0</v>
      </c>
      <c r="G191" s="148">
        <v>0</v>
      </c>
    </row>
    <row r="192" spans="1:7">
      <c r="A192" s="145" t="s">
        <v>895</v>
      </c>
      <c r="B192" s="148">
        <v>256.03000000000003</v>
      </c>
      <c r="C192" s="148">
        <v>0</v>
      </c>
      <c r="D192" s="148">
        <v>0</v>
      </c>
      <c r="E192" s="148">
        <v>0</v>
      </c>
      <c r="F192" s="148">
        <v>0</v>
      </c>
      <c r="G192" s="148">
        <v>0</v>
      </c>
    </row>
    <row r="193" spans="1:10">
      <c r="A193" s="145" t="s">
        <v>804</v>
      </c>
      <c r="B193" s="150">
        <v>1472.17</v>
      </c>
      <c r="C193" s="150">
        <v>0</v>
      </c>
      <c r="D193" s="150">
        <v>22092.85</v>
      </c>
      <c r="E193" s="150">
        <v>13177.47</v>
      </c>
      <c r="F193" s="150">
        <v>66523.58</v>
      </c>
      <c r="G193" s="150">
        <v>0</v>
      </c>
    </row>
    <row r="194" spans="1:10">
      <c r="A194" s="145" t="s">
        <v>805</v>
      </c>
      <c r="B194" s="151">
        <v>0</v>
      </c>
      <c r="C194" s="151">
        <v>0</v>
      </c>
      <c r="D194" s="151">
        <v>0</v>
      </c>
      <c r="E194" s="151">
        <v>0</v>
      </c>
      <c r="F194" s="151">
        <v>0</v>
      </c>
      <c r="G194" s="151">
        <v>0</v>
      </c>
    </row>
    <row r="195" spans="1:10" s="8" customFormat="1">
      <c r="A195" s="133" t="s">
        <v>25</v>
      </c>
      <c r="B195" s="152">
        <v>554352.7699999999</v>
      </c>
      <c r="C195" s="152">
        <v>77605.080000000016</v>
      </c>
      <c r="D195" s="152">
        <v>365604.02000000008</v>
      </c>
      <c r="E195" s="152">
        <v>654538.60000000009</v>
      </c>
      <c r="F195" s="152">
        <v>450959.63</v>
      </c>
      <c r="G195" s="152">
        <v>2122891.0700000003</v>
      </c>
      <c r="H195" s="291">
        <f>SUM(B195:G195)-SUM(B175:G194)</f>
        <v>0</v>
      </c>
      <c r="I195" s="135"/>
      <c r="J195" s="135"/>
    </row>
    <row r="196" spans="1:10">
      <c r="A196" s="145"/>
      <c r="B196" s="153"/>
      <c r="C196" s="153"/>
      <c r="D196" s="153"/>
      <c r="E196" s="153"/>
      <c r="F196" s="153"/>
      <c r="G196" s="153"/>
    </row>
    <row r="197" spans="1:10">
      <c r="A197" s="145" t="s">
        <v>687</v>
      </c>
      <c r="B197" s="150">
        <v>59802.710000000006</v>
      </c>
      <c r="C197" s="150">
        <v>9960.59</v>
      </c>
      <c r="D197" s="150">
        <v>45110.92</v>
      </c>
      <c r="E197" s="150">
        <v>43231.689999999995</v>
      </c>
      <c r="F197" s="150">
        <v>879.75</v>
      </c>
      <c r="G197" s="150">
        <v>9425.11</v>
      </c>
    </row>
    <row r="198" spans="1:10">
      <c r="A198" s="145" t="s">
        <v>494</v>
      </c>
      <c r="B198" s="150">
        <v>0</v>
      </c>
      <c r="C198" s="150">
        <v>0</v>
      </c>
      <c r="D198" s="150">
        <v>0</v>
      </c>
      <c r="E198" s="150">
        <v>0</v>
      </c>
      <c r="F198" s="150">
        <v>0</v>
      </c>
      <c r="G198" s="150">
        <v>0</v>
      </c>
    </row>
    <row r="199" spans="1:10">
      <c r="A199" s="145" t="s">
        <v>937</v>
      </c>
      <c r="B199" s="150">
        <v>0</v>
      </c>
      <c r="C199" s="150">
        <v>0</v>
      </c>
      <c r="D199" s="150">
        <v>0</v>
      </c>
      <c r="E199" s="150">
        <v>0</v>
      </c>
      <c r="F199" s="150">
        <v>0</v>
      </c>
      <c r="G199" s="150">
        <v>0</v>
      </c>
    </row>
    <row r="200" spans="1:10">
      <c r="A200" s="145" t="s">
        <v>790</v>
      </c>
      <c r="B200" s="150">
        <v>69.989999999999995</v>
      </c>
      <c r="C200" s="150">
        <v>39.049999999999997</v>
      </c>
      <c r="D200" s="150">
        <v>0</v>
      </c>
      <c r="E200" s="150">
        <v>19739.990000000002</v>
      </c>
      <c r="F200" s="150">
        <v>0</v>
      </c>
      <c r="G200" s="150">
        <v>10.81</v>
      </c>
    </row>
    <row r="201" spans="1:10">
      <c r="A201" s="145" t="s">
        <v>754</v>
      </c>
      <c r="B201" s="150">
        <v>8313.33</v>
      </c>
      <c r="C201" s="150">
        <v>21135.7</v>
      </c>
      <c r="D201" s="150">
        <v>7733.33</v>
      </c>
      <c r="E201" s="150">
        <v>1159</v>
      </c>
      <c r="F201" s="150">
        <v>47757</v>
      </c>
      <c r="G201" s="150">
        <v>7533.33</v>
      </c>
    </row>
    <row r="202" spans="1:10">
      <c r="A202" s="145" t="s">
        <v>500</v>
      </c>
      <c r="B202" s="151">
        <v>3866.67</v>
      </c>
      <c r="C202" s="151">
        <v>3866.67</v>
      </c>
      <c r="D202" s="151">
        <v>3866.67</v>
      </c>
      <c r="E202" s="151">
        <v>3866.67</v>
      </c>
      <c r="F202" s="151">
        <v>19309.02</v>
      </c>
      <c r="G202" s="151">
        <v>3866.67</v>
      </c>
    </row>
    <row r="203" spans="1:10" s="8" customFormat="1">
      <c r="A203" s="133" t="s">
        <v>501</v>
      </c>
      <c r="B203" s="152">
        <v>72052.700000000012</v>
      </c>
      <c r="C203" s="152">
        <v>35002.01</v>
      </c>
      <c r="D203" s="152">
        <v>56710.92</v>
      </c>
      <c r="E203" s="152">
        <v>67997.349999999991</v>
      </c>
      <c r="F203" s="152">
        <v>67945.77</v>
      </c>
      <c r="G203" s="152">
        <v>20835.919999999998</v>
      </c>
      <c r="H203" s="291">
        <f>SUM(B203:G203)-SUM(B197:G202)</f>
        <v>0</v>
      </c>
      <c r="I203" s="135"/>
      <c r="J203" s="135"/>
    </row>
    <row r="204" spans="1:10">
      <c r="A204" s="145"/>
      <c r="B204" s="153"/>
      <c r="C204" s="153"/>
      <c r="D204" s="153"/>
      <c r="E204" s="153"/>
      <c r="F204" s="153"/>
      <c r="G204" s="153"/>
    </row>
    <row r="205" spans="1:10">
      <c r="A205" s="145" t="s">
        <v>508</v>
      </c>
      <c r="B205" s="150">
        <v>20050.25</v>
      </c>
      <c r="C205" s="150">
        <v>16781.990000000002</v>
      </c>
      <c r="D205" s="150">
        <v>17281.760000000002</v>
      </c>
      <c r="E205" s="150">
        <v>23474.32</v>
      </c>
      <c r="F205" s="150">
        <v>21282.959999999999</v>
      </c>
      <c r="G205" s="150">
        <v>20603.169999999998</v>
      </c>
    </row>
    <row r="206" spans="1:10">
      <c r="A206" s="145" t="s">
        <v>806</v>
      </c>
      <c r="B206" s="150">
        <v>42.54</v>
      </c>
      <c r="C206" s="150">
        <v>55.32</v>
      </c>
      <c r="D206" s="150">
        <v>1001.18</v>
      </c>
      <c r="E206" s="150">
        <v>23.37</v>
      </c>
      <c r="F206" s="150">
        <v>98.7</v>
      </c>
      <c r="G206" s="150">
        <v>289.49</v>
      </c>
    </row>
    <row r="207" spans="1:10">
      <c r="A207" s="145" t="s">
        <v>938</v>
      </c>
      <c r="B207" s="150">
        <v>0</v>
      </c>
      <c r="C207" s="150">
        <v>0</v>
      </c>
      <c r="D207" s="150">
        <v>0</v>
      </c>
      <c r="E207" s="150">
        <v>0</v>
      </c>
      <c r="F207" s="150">
        <v>0</v>
      </c>
      <c r="G207" s="150">
        <v>0</v>
      </c>
    </row>
    <row r="208" spans="1:10">
      <c r="A208" s="145" t="s">
        <v>939</v>
      </c>
      <c r="B208" s="150">
        <v>0</v>
      </c>
      <c r="C208" s="150">
        <v>0</v>
      </c>
      <c r="D208" s="150">
        <v>0</v>
      </c>
      <c r="E208" s="150">
        <v>0</v>
      </c>
      <c r="F208" s="150">
        <v>0</v>
      </c>
      <c r="G208" s="150">
        <v>676.23</v>
      </c>
    </row>
    <row r="209" spans="1:10">
      <c r="A209" s="145" t="s">
        <v>896</v>
      </c>
      <c r="B209" s="151">
        <v>15911.55</v>
      </c>
      <c r="C209" s="151">
        <v>14755.65</v>
      </c>
      <c r="D209" s="151">
        <v>14755.58</v>
      </c>
      <c r="E209" s="151">
        <v>13561.91</v>
      </c>
      <c r="F209" s="151">
        <v>14720.53</v>
      </c>
      <c r="G209" s="151">
        <v>14080.53</v>
      </c>
    </row>
    <row r="210" spans="1:10" s="8" customFormat="1">
      <c r="A210" s="133" t="s">
        <v>27</v>
      </c>
      <c r="B210" s="152">
        <v>36004.339999999997</v>
      </c>
      <c r="C210" s="152">
        <v>31592.959999999999</v>
      </c>
      <c r="D210" s="152">
        <v>33038.520000000004</v>
      </c>
      <c r="E210" s="152">
        <v>37059.599999999999</v>
      </c>
      <c r="F210" s="152">
        <v>36102.19</v>
      </c>
      <c r="G210" s="152">
        <v>35649.42</v>
      </c>
      <c r="H210" s="291">
        <f>SUM(B210:G210)-SUM(B204:G209)</f>
        <v>0</v>
      </c>
      <c r="I210" s="135"/>
      <c r="J210" s="135"/>
    </row>
    <row r="211" spans="1:10">
      <c r="A211" s="145"/>
      <c r="B211" s="153"/>
      <c r="C211" s="153"/>
      <c r="D211" s="153"/>
      <c r="E211" s="153"/>
      <c r="F211" s="153"/>
      <c r="G211" s="153"/>
    </row>
    <row r="212" spans="1:10">
      <c r="A212" s="145" t="s">
        <v>940</v>
      </c>
      <c r="B212" s="150">
        <v>0</v>
      </c>
      <c r="C212" s="150">
        <v>0</v>
      </c>
      <c r="D212" s="150">
        <v>0</v>
      </c>
      <c r="E212" s="150">
        <v>0</v>
      </c>
      <c r="F212" s="150">
        <v>0</v>
      </c>
      <c r="G212" s="150">
        <v>0</v>
      </c>
    </row>
    <row r="213" spans="1:10">
      <c r="A213" s="145" t="s">
        <v>756</v>
      </c>
      <c r="B213" s="150">
        <v>0</v>
      </c>
      <c r="C213" s="150">
        <v>0</v>
      </c>
      <c r="D213" s="150">
        <v>0</v>
      </c>
      <c r="E213" s="150">
        <v>0</v>
      </c>
      <c r="F213" s="150">
        <v>0</v>
      </c>
      <c r="G213" s="150">
        <v>0</v>
      </c>
    </row>
    <row r="214" spans="1:10">
      <c r="A214" s="145" t="s">
        <v>509</v>
      </c>
      <c r="B214" s="150">
        <v>0</v>
      </c>
      <c r="C214" s="150">
        <v>0</v>
      </c>
      <c r="D214" s="150">
        <v>0</v>
      </c>
      <c r="E214" s="150">
        <v>0</v>
      </c>
      <c r="F214" s="150">
        <v>0</v>
      </c>
      <c r="G214" s="150">
        <v>15.01</v>
      </c>
    </row>
    <row r="215" spans="1:10">
      <c r="A215" s="145" t="s">
        <v>511</v>
      </c>
      <c r="B215" s="150">
        <v>0</v>
      </c>
      <c r="C215" s="150">
        <v>0</v>
      </c>
      <c r="D215" s="150">
        <v>0</v>
      </c>
      <c r="E215" s="150">
        <v>0</v>
      </c>
      <c r="F215" s="150">
        <v>0</v>
      </c>
      <c r="G215" s="150">
        <v>0</v>
      </c>
    </row>
    <row r="216" spans="1:10">
      <c r="A216" s="145" t="s">
        <v>807</v>
      </c>
      <c r="B216" s="150">
        <v>5.74</v>
      </c>
      <c r="C216" s="150">
        <v>2.5499999999999998</v>
      </c>
      <c r="D216" s="150">
        <v>8.8800000000000008</v>
      </c>
      <c r="E216" s="150">
        <v>-3.23</v>
      </c>
      <c r="F216" s="150">
        <v>3.85</v>
      </c>
      <c r="G216" s="150">
        <v>0.03</v>
      </c>
    </row>
    <row r="217" spans="1:10">
      <c r="A217" s="145" t="s">
        <v>519</v>
      </c>
      <c r="B217" s="150">
        <v>1582.7</v>
      </c>
      <c r="C217" s="150">
        <v>2272.8599999999997</v>
      </c>
      <c r="D217" s="150">
        <v>1667.5600000000002</v>
      </c>
      <c r="E217" s="150">
        <v>1651.0400000000002</v>
      </c>
      <c r="F217" s="150">
        <v>2235.5199999999995</v>
      </c>
      <c r="G217" s="150">
        <v>459.88</v>
      </c>
    </row>
    <row r="218" spans="1:10">
      <c r="A218" s="145" t="s">
        <v>941</v>
      </c>
      <c r="B218" s="150">
        <v>0</v>
      </c>
      <c r="C218" s="150">
        <v>0</v>
      </c>
      <c r="D218" s="150">
        <v>0</v>
      </c>
      <c r="E218" s="150">
        <v>0</v>
      </c>
      <c r="F218" s="150">
        <v>0</v>
      </c>
      <c r="G218" s="150">
        <v>0</v>
      </c>
    </row>
    <row r="219" spans="1:10">
      <c r="A219" s="145" t="s">
        <v>513</v>
      </c>
      <c r="B219" s="150">
        <v>15</v>
      </c>
      <c r="C219" s="150">
        <v>0</v>
      </c>
      <c r="D219" s="150">
        <v>0</v>
      </c>
      <c r="E219" s="150">
        <v>0</v>
      </c>
      <c r="F219" s="150">
        <v>0</v>
      </c>
      <c r="G219" s="150">
        <v>0</v>
      </c>
    </row>
    <row r="220" spans="1:10">
      <c r="A220" s="145" t="s">
        <v>514</v>
      </c>
      <c r="B220" s="150">
        <v>0</v>
      </c>
      <c r="C220" s="150">
        <v>0</v>
      </c>
      <c r="D220" s="150">
        <v>0</v>
      </c>
      <c r="E220" s="150">
        <v>0</v>
      </c>
      <c r="F220" s="150">
        <v>0</v>
      </c>
      <c r="G220" s="150">
        <v>0</v>
      </c>
    </row>
    <row r="221" spans="1:10">
      <c r="A221" s="145" t="s">
        <v>942</v>
      </c>
      <c r="B221" s="150">
        <v>0</v>
      </c>
      <c r="C221" s="150">
        <v>0</v>
      </c>
      <c r="D221" s="150">
        <v>0</v>
      </c>
      <c r="E221" s="150">
        <v>0</v>
      </c>
      <c r="F221" s="150">
        <v>0</v>
      </c>
      <c r="G221" s="150">
        <v>0</v>
      </c>
    </row>
    <row r="222" spans="1:10">
      <c r="A222" s="145" t="s">
        <v>525</v>
      </c>
      <c r="B222" s="150">
        <v>0</v>
      </c>
      <c r="C222" s="150">
        <v>0</v>
      </c>
      <c r="D222" s="150">
        <v>173.15</v>
      </c>
      <c r="E222" s="150">
        <v>99.39</v>
      </c>
      <c r="F222" s="150">
        <v>0</v>
      </c>
      <c r="G222" s="150">
        <v>0</v>
      </c>
    </row>
    <row r="223" spans="1:10">
      <c r="A223" s="145" t="s">
        <v>518</v>
      </c>
      <c r="B223" s="150">
        <v>0</v>
      </c>
      <c r="C223" s="150">
        <v>0</v>
      </c>
      <c r="D223" s="150">
        <v>0</v>
      </c>
      <c r="E223" s="150">
        <v>0</v>
      </c>
      <c r="F223" s="150">
        <v>0</v>
      </c>
      <c r="G223" s="150">
        <v>0</v>
      </c>
    </row>
    <row r="224" spans="1:10">
      <c r="A224" s="145" t="s">
        <v>943</v>
      </c>
      <c r="B224" s="150">
        <v>0</v>
      </c>
      <c r="C224" s="150">
        <v>0</v>
      </c>
      <c r="D224" s="150">
        <v>0</v>
      </c>
      <c r="E224" s="150">
        <v>0</v>
      </c>
      <c r="F224" s="150">
        <v>0</v>
      </c>
      <c r="G224" s="150">
        <v>0</v>
      </c>
    </row>
    <row r="225" spans="1:7">
      <c r="A225" s="145" t="s">
        <v>944</v>
      </c>
      <c r="B225" s="150">
        <v>0</v>
      </c>
      <c r="C225" s="150">
        <v>0</v>
      </c>
      <c r="D225" s="150">
        <v>0</v>
      </c>
      <c r="E225" s="150">
        <v>0</v>
      </c>
      <c r="F225" s="150">
        <v>0</v>
      </c>
      <c r="G225" s="150">
        <v>0</v>
      </c>
    </row>
    <row r="226" spans="1:7">
      <c r="A226" s="145" t="s">
        <v>527</v>
      </c>
      <c r="B226" s="150">
        <v>0</v>
      </c>
      <c r="C226" s="150">
        <v>0</v>
      </c>
      <c r="D226" s="150">
        <v>0</v>
      </c>
      <c r="E226" s="150">
        <v>0</v>
      </c>
      <c r="F226" s="150">
        <v>0</v>
      </c>
      <c r="G226" s="150">
        <v>0</v>
      </c>
    </row>
    <row r="227" spans="1:7">
      <c r="A227" s="145" t="s">
        <v>521</v>
      </c>
      <c r="B227" s="150">
        <v>0</v>
      </c>
      <c r="C227" s="150">
        <v>0</v>
      </c>
      <c r="D227" s="150">
        <v>0</v>
      </c>
      <c r="E227" s="150">
        <v>0</v>
      </c>
      <c r="F227" s="150">
        <v>0</v>
      </c>
      <c r="G227" s="150">
        <v>0</v>
      </c>
    </row>
    <row r="228" spans="1:7">
      <c r="A228" s="145" t="s">
        <v>530</v>
      </c>
      <c r="B228" s="150">
        <v>2762.53</v>
      </c>
      <c r="C228" s="150">
        <v>1515.31</v>
      </c>
      <c r="D228" s="150">
        <v>1006.1800000000001</v>
      </c>
      <c r="E228" s="150">
        <v>1057.92</v>
      </c>
      <c r="F228" s="150">
        <v>31.36</v>
      </c>
      <c r="G228" s="150">
        <v>850.71</v>
      </c>
    </row>
    <row r="229" spans="1:7">
      <c r="A229" s="145" t="s">
        <v>945</v>
      </c>
      <c r="B229" s="150">
        <v>0</v>
      </c>
      <c r="C229" s="150">
        <v>0</v>
      </c>
      <c r="D229" s="150">
        <v>0</v>
      </c>
      <c r="E229" s="150">
        <v>0</v>
      </c>
      <c r="F229" s="150">
        <v>0</v>
      </c>
      <c r="G229" s="150">
        <v>0</v>
      </c>
    </row>
    <row r="230" spans="1:7">
      <c r="A230" s="145" t="s">
        <v>537</v>
      </c>
      <c r="B230" s="150">
        <v>0</v>
      </c>
      <c r="C230" s="150">
        <v>0</v>
      </c>
      <c r="D230" s="150">
        <v>0</v>
      </c>
      <c r="E230" s="150">
        <v>0</v>
      </c>
      <c r="F230" s="150">
        <v>0</v>
      </c>
      <c r="G230" s="150">
        <v>0</v>
      </c>
    </row>
    <row r="231" spans="1:7">
      <c r="A231" s="145" t="s">
        <v>946</v>
      </c>
      <c r="B231" s="150">
        <v>0</v>
      </c>
      <c r="C231" s="150">
        <v>0</v>
      </c>
      <c r="D231" s="150">
        <v>0</v>
      </c>
      <c r="E231" s="150">
        <v>0</v>
      </c>
      <c r="F231" s="150">
        <v>0</v>
      </c>
      <c r="G231" s="150">
        <v>0</v>
      </c>
    </row>
    <row r="232" spans="1:7">
      <c r="A232" s="145" t="s">
        <v>718</v>
      </c>
      <c r="B232" s="150">
        <v>864.98</v>
      </c>
      <c r="C232" s="150">
        <v>0</v>
      </c>
      <c r="D232" s="150">
        <v>0</v>
      </c>
      <c r="E232" s="150">
        <v>0</v>
      </c>
      <c r="F232" s="150">
        <v>0</v>
      </c>
      <c r="G232" s="150">
        <v>961.26</v>
      </c>
    </row>
    <row r="233" spans="1:7">
      <c r="A233" s="145" t="s">
        <v>523</v>
      </c>
      <c r="B233" s="150">
        <v>0</v>
      </c>
      <c r="C233" s="150">
        <v>0</v>
      </c>
      <c r="D233" s="150">
        <v>0</v>
      </c>
      <c r="E233" s="150">
        <v>0</v>
      </c>
      <c r="F233" s="150">
        <v>0</v>
      </c>
      <c r="G233" s="150">
        <v>0</v>
      </c>
    </row>
    <row r="234" spans="1:7">
      <c r="A234" s="145" t="s">
        <v>947</v>
      </c>
      <c r="B234" s="150">
        <v>0</v>
      </c>
      <c r="C234" s="150">
        <v>0</v>
      </c>
      <c r="D234" s="150">
        <v>0</v>
      </c>
      <c r="E234" s="150">
        <v>0</v>
      </c>
      <c r="F234" s="150">
        <v>0</v>
      </c>
      <c r="G234" s="150">
        <v>0</v>
      </c>
    </row>
    <row r="235" spans="1:7">
      <c r="A235" s="145" t="s">
        <v>759</v>
      </c>
      <c r="B235" s="150">
        <v>0</v>
      </c>
      <c r="C235" s="150">
        <v>0</v>
      </c>
      <c r="D235" s="150">
        <v>0</v>
      </c>
      <c r="E235" s="150">
        <v>0</v>
      </c>
      <c r="F235" s="150">
        <v>0</v>
      </c>
      <c r="G235" s="150">
        <v>0</v>
      </c>
    </row>
    <row r="236" spans="1:7">
      <c r="A236" s="145" t="s">
        <v>948</v>
      </c>
      <c r="B236" s="150">
        <v>0</v>
      </c>
      <c r="C236" s="150">
        <v>0</v>
      </c>
      <c r="D236" s="150">
        <v>0</v>
      </c>
      <c r="E236" s="150">
        <v>0</v>
      </c>
      <c r="F236" s="150">
        <v>0</v>
      </c>
      <c r="G236" s="150">
        <v>0</v>
      </c>
    </row>
    <row r="237" spans="1:7">
      <c r="A237" s="145" t="s">
        <v>897</v>
      </c>
      <c r="B237" s="150">
        <v>0</v>
      </c>
      <c r="C237" s="150">
        <v>23884.17</v>
      </c>
      <c r="D237" s="150">
        <v>0</v>
      </c>
      <c r="E237" s="150">
        <v>0</v>
      </c>
      <c r="F237" s="150">
        <v>0</v>
      </c>
      <c r="G237" s="150">
        <v>0</v>
      </c>
    </row>
    <row r="238" spans="1:7">
      <c r="A238" s="145" t="s">
        <v>760</v>
      </c>
      <c r="B238" s="150">
        <v>0</v>
      </c>
      <c r="C238" s="150">
        <v>590</v>
      </c>
      <c r="D238" s="150">
        <v>0</v>
      </c>
      <c r="E238" s="150">
        <v>74.819999999999993</v>
      </c>
      <c r="F238" s="150">
        <v>5473</v>
      </c>
      <c r="G238" s="150">
        <v>2375</v>
      </c>
    </row>
    <row r="239" spans="1:7">
      <c r="A239" s="145" t="s">
        <v>898</v>
      </c>
      <c r="B239" s="150">
        <v>38.79</v>
      </c>
      <c r="C239" s="150">
        <v>158.6</v>
      </c>
      <c r="D239" s="150">
        <v>144.33000000000001</v>
      </c>
      <c r="E239" s="150">
        <v>0</v>
      </c>
      <c r="F239" s="150">
        <v>0</v>
      </c>
      <c r="G239" s="150">
        <v>9223.34</v>
      </c>
    </row>
    <row r="240" spans="1:7">
      <c r="A240" s="145" t="s">
        <v>526</v>
      </c>
      <c r="B240" s="151">
        <v>0</v>
      </c>
      <c r="C240" s="151">
        <v>0</v>
      </c>
      <c r="D240" s="151">
        <v>0</v>
      </c>
      <c r="E240" s="151">
        <v>0</v>
      </c>
      <c r="F240" s="151">
        <v>0</v>
      </c>
      <c r="G240" s="151">
        <v>0</v>
      </c>
    </row>
    <row r="241" spans="1:10" s="8" customFormat="1">
      <c r="A241" s="133" t="s">
        <v>28</v>
      </c>
      <c r="B241" s="152">
        <v>5269.7400000000007</v>
      </c>
      <c r="C241" s="152">
        <v>28423.489999999998</v>
      </c>
      <c r="D241" s="152">
        <v>3000.1000000000004</v>
      </c>
      <c r="E241" s="152">
        <v>2879.9400000000005</v>
      </c>
      <c r="F241" s="152">
        <v>7743.73</v>
      </c>
      <c r="G241" s="152">
        <v>13885.23</v>
      </c>
      <c r="H241" s="291">
        <f>SUM(B241:G241)-SUM(B212:G240)</f>
        <v>0</v>
      </c>
      <c r="I241" s="135"/>
      <c r="J241" s="135"/>
    </row>
    <row r="242" spans="1:10">
      <c r="A242" s="145"/>
      <c r="B242" s="153"/>
      <c r="C242" s="153"/>
      <c r="D242" s="153"/>
      <c r="E242" s="153"/>
      <c r="F242" s="153"/>
      <c r="G242" s="153"/>
    </row>
    <row r="243" spans="1:10">
      <c r="A243" s="145" t="s">
        <v>532</v>
      </c>
      <c r="B243" s="150">
        <v>6051</v>
      </c>
      <c r="C243" s="150">
        <v>9087.59</v>
      </c>
      <c r="D243" s="150">
        <v>1268.3700000000001</v>
      </c>
      <c r="E243" s="150">
        <v>2125.96</v>
      </c>
      <c r="F243" s="150">
        <v>873.5</v>
      </c>
      <c r="G243" s="150">
        <v>874</v>
      </c>
    </row>
    <row r="244" spans="1:10">
      <c r="A244" s="145" t="s">
        <v>899</v>
      </c>
      <c r="B244" s="150">
        <v>0</v>
      </c>
      <c r="C244" s="150">
        <v>0</v>
      </c>
      <c r="D244" s="150">
        <v>0</v>
      </c>
      <c r="E244" s="150">
        <v>0</v>
      </c>
      <c r="F244" s="150">
        <v>844.35</v>
      </c>
      <c r="G244" s="150">
        <v>0</v>
      </c>
    </row>
    <row r="245" spans="1:10">
      <c r="A245" s="145" t="s">
        <v>546</v>
      </c>
      <c r="B245" s="150">
        <v>0</v>
      </c>
      <c r="C245" s="150">
        <v>0</v>
      </c>
      <c r="D245" s="150">
        <v>0</v>
      </c>
      <c r="E245" s="150">
        <v>0</v>
      </c>
      <c r="F245" s="150">
        <v>0</v>
      </c>
      <c r="G245" s="150">
        <v>0</v>
      </c>
    </row>
    <row r="246" spans="1:10">
      <c r="A246" s="145" t="s">
        <v>949</v>
      </c>
      <c r="B246" s="150">
        <v>0</v>
      </c>
      <c r="C246" s="150">
        <v>0</v>
      </c>
      <c r="D246" s="150">
        <v>0</v>
      </c>
      <c r="E246" s="150">
        <v>0</v>
      </c>
      <c r="F246" s="150">
        <v>0</v>
      </c>
      <c r="G246" s="150">
        <v>0</v>
      </c>
    </row>
    <row r="247" spans="1:10">
      <c r="A247" s="145" t="s">
        <v>698</v>
      </c>
      <c r="B247" s="150">
        <v>932</v>
      </c>
      <c r="C247" s="150">
        <v>8195.65</v>
      </c>
      <c r="D247" s="150">
        <v>12686</v>
      </c>
      <c r="E247" s="150">
        <v>335.83</v>
      </c>
      <c r="F247" s="150">
        <v>4798.88</v>
      </c>
      <c r="G247" s="150">
        <v>2502.1999999999998</v>
      </c>
    </row>
    <row r="248" spans="1:10">
      <c r="A248" s="145" t="s">
        <v>950</v>
      </c>
      <c r="B248" s="150">
        <v>0</v>
      </c>
      <c r="C248" s="150">
        <v>0</v>
      </c>
      <c r="D248" s="150">
        <v>0</v>
      </c>
      <c r="E248" s="150">
        <v>0</v>
      </c>
      <c r="F248" s="150">
        <v>-899</v>
      </c>
      <c r="G248" s="150">
        <v>0</v>
      </c>
    </row>
    <row r="249" spans="1:10">
      <c r="A249" s="145" t="s">
        <v>548</v>
      </c>
      <c r="B249" s="150">
        <v>0</v>
      </c>
      <c r="C249" s="150">
        <v>925.23</v>
      </c>
      <c r="D249" s="150">
        <v>0</v>
      </c>
      <c r="E249" s="150">
        <v>0</v>
      </c>
      <c r="F249" s="150">
        <v>0</v>
      </c>
      <c r="G249" s="150">
        <v>0</v>
      </c>
    </row>
    <row r="250" spans="1:10">
      <c r="A250" s="145" t="s">
        <v>766</v>
      </c>
      <c r="B250" s="150">
        <v>4392.84</v>
      </c>
      <c r="C250" s="150">
        <v>1729.69</v>
      </c>
      <c r="D250" s="150">
        <v>3711.5299999999997</v>
      </c>
      <c r="E250" s="150">
        <v>5969.77</v>
      </c>
      <c r="F250" s="150">
        <v>2497.34</v>
      </c>
      <c r="G250" s="150">
        <v>11554.740000000002</v>
      </c>
    </row>
    <row r="251" spans="1:10">
      <c r="A251" s="145" t="s">
        <v>951</v>
      </c>
      <c r="B251" s="150">
        <v>0</v>
      </c>
      <c r="C251" s="150">
        <v>0</v>
      </c>
      <c r="D251" s="150">
        <v>0</v>
      </c>
      <c r="E251" s="150">
        <v>0</v>
      </c>
      <c r="F251" s="150">
        <v>0</v>
      </c>
      <c r="G251" s="150">
        <v>0</v>
      </c>
    </row>
    <row r="252" spans="1:10">
      <c r="A252" s="145" t="s">
        <v>810</v>
      </c>
      <c r="B252" s="150">
        <v>0</v>
      </c>
      <c r="C252" s="150">
        <v>0</v>
      </c>
      <c r="D252" s="150">
        <v>0</v>
      </c>
      <c r="E252" s="150">
        <v>0</v>
      </c>
      <c r="F252" s="150">
        <v>0</v>
      </c>
      <c r="G252" s="150">
        <v>0</v>
      </c>
    </row>
    <row r="253" spans="1:10">
      <c r="A253" s="145" t="s">
        <v>808</v>
      </c>
      <c r="B253" s="150">
        <v>4890.08</v>
      </c>
      <c r="C253" s="150">
        <v>6799.43</v>
      </c>
      <c r="D253" s="150">
        <v>5398.64</v>
      </c>
      <c r="E253" s="150">
        <v>5664.51</v>
      </c>
      <c r="F253" s="150">
        <v>10463.030000000001</v>
      </c>
      <c r="G253" s="150">
        <v>19419.05</v>
      </c>
    </row>
    <row r="254" spans="1:10">
      <c r="A254" s="145" t="s">
        <v>699</v>
      </c>
      <c r="B254" s="150">
        <v>40.090000000000003</v>
      </c>
      <c r="C254" s="150">
        <v>648.05999999999995</v>
      </c>
      <c r="D254" s="150">
        <v>0</v>
      </c>
      <c r="E254" s="150">
        <v>0</v>
      </c>
      <c r="F254" s="150">
        <v>703.74</v>
      </c>
      <c r="G254" s="150">
        <v>4117.96</v>
      </c>
    </row>
    <row r="255" spans="1:10">
      <c r="A255" s="145" t="s">
        <v>952</v>
      </c>
      <c r="B255" s="150">
        <v>0</v>
      </c>
      <c r="C255" s="150">
        <v>0</v>
      </c>
      <c r="D255" s="150">
        <v>0</v>
      </c>
      <c r="E255" s="150">
        <v>0</v>
      </c>
      <c r="F255" s="150">
        <v>0</v>
      </c>
      <c r="G255" s="150">
        <v>0</v>
      </c>
    </row>
    <row r="256" spans="1:10">
      <c r="A256" s="145" t="s">
        <v>809</v>
      </c>
      <c r="B256" s="150">
        <v>0</v>
      </c>
      <c r="C256" s="150">
        <v>0</v>
      </c>
      <c r="D256" s="150">
        <v>0</v>
      </c>
      <c r="E256" s="150">
        <v>0</v>
      </c>
      <c r="F256" s="150">
        <v>0</v>
      </c>
      <c r="G256" s="150">
        <v>0</v>
      </c>
    </row>
    <row r="257" spans="1:10">
      <c r="A257" s="145" t="s">
        <v>900</v>
      </c>
      <c r="B257" s="151">
        <v>0</v>
      </c>
      <c r="C257" s="151">
        <v>823.59</v>
      </c>
      <c r="D257" s="151">
        <v>0</v>
      </c>
      <c r="E257" s="151">
        <v>0</v>
      </c>
      <c r="F257" s="151">
        <v>0</v>
      </c>
      <c r="G257" s="151">
        <v>0</v>
      </c>
    </row>
    <row r="258" spans="1:10" s="8" customFormat="1">
      <c r="A258" s="133" t="s">
        <v>29</v>
      </c>
      <c r="B258" s="152">
        <v>16306.01</v>
      </c>
      <c r="C258" s="152">
        <v>28209.24</v>
      </c>
      <c r="D258" s="152">
        <v>23064.54</v>
      </c>
      <c r="E258" s="152">
        <v>14096.070000000002</v>
      </c>
      <c r="F258" s="152">
        <v>19281.84</v>
      </c>
      <c r="G258" s="152">
        <v>38467.950000000004</v>
      </c>
      <c r="H258" s="291">
        <f>SUM(B258:G258)-SUM(B243:G257)</f>
        <v>0</v>
      </c>
      <c r="I258" s="135"/>
      <c r="J258" s="135"/>
    </row>
    <row r="259" spans="1:10">
      <c r="A259" s="145"/>
      <c r="B259" s="153"/>
      <c r="C259" s="153"/>
      <c r="D259" s="153"/>
      <c r="E259" s="153"/>
      <c r="F259" s="153"/>
      <c r="G259" s="153"/>
    </row>
    <row r="260" spans="1:10">
      <c r="A260" s="145" t="s">
        <v>901</v>
      </c>
      <c r="B260" s="150">
        <v>0</v>
      </c>
      <c r="C260" s="150">
        <v>0</v>
      </c>
      <c r="D260" s="150">
        <v>0</v>
      </c>
      <c r="E260" s="150">
        <v>49415.519999999997</v>
      </c>
      <c r="F260" s="150">
        <v>0</v>
      </c>
      <c r="G260" s="150">
        <v>0</v>
      </c>
    </row>
    <row r="261" spans="1:10">
      <c r="A261" s="145" t="s">
        <v>811</v>
      </c>
      <c r="B261" s="150">
        <v>0</v>
      </c>
      <c r="C261" s="150">
        <v>0</v>
      </c>
      <c r="D261" s="150">
        <v>0</v>
      </c>
      <c r="E261" s="150">
        <v>0</v>
      </c>
      <c r="F261" s="150">
        <v>0</v>
      </c>
      <c r="G261" s="150">
        <v>0</v>
      </c>
    </row>
    <row r="262" spans="1:10">
      <c r="A262" s="145" t="s">
        <v>540</v>
      </c>
      <c r="B262" s="150">
        <v>0</v>
      </c>
      <c r="C262" s="150">
        <v>0</v>
      </c>
      <c r="D262" s="150">
        <v>0</v>
      </c>
      <c r="E262" s="150">
        <v>0</v>
      </c>
      <c r="F262" s="150">
        <v>0</v>
      </c>
      <c r="G262" s="150">
        <v>0</v>
      </c>
    </row>
    <row r="263" spans="1:10">
      <c r="A263" s="145" t="s">
        <v>541</v>
      </c>
      <c r="B263" s="150">
        <v>0</v>
      </c>
      <c r="C263" s="150">
        <v>0</v>
      </c>
      <c r="D263" s="150">
        <v>0</v>
      </c>
      <c r="E263" s="150">
        <v>0</v>
      </c>
      <c r="F263" s="150">
        <v>0</v>
      </c>
      <c r="G263" s="150">
        <v>9883.1</v>
      </c>
    </row>
    <row r="264" spans="1:10">
      <c r="A264" s="145" t="s">
        <v>812</v>
      </c>
      <c r="B264" s="150">
        <v>0</v>
      </c>
      <c r="C264" s="150">
        <v>13938.199999999999</v>
      </c>
      <c r="D264" s="150">
        <v>18727.52</v>
      </c>
      <c r="E264" s="150">
        <v>18407.28</v>
      </c>
      <c r="F264" s="150">
        <v>25609.46</v>
      </c>
      <c r="G264" s="150">
        <v>13763.39</v>
      </c>
    </row>
    <row r="265" spans="1:10">
      <c r="A265" s="145" t="s">
        <v>555</v>
      </c>
      <c r="B265" s="150">
        <v>124244.28</v>
      </c>
      <c r="C265" s="150">
        <v>142864.07</v>
      </c>
      <c r="D265" s="150">
        <v>165553.25999999998</v>
      </c>
      <c r="E265" s="150">
        <v>-10433.339999999982</v>
      </c>
      <c r="F265" s="150">
        <v>168305.90999999997</v>
      </c>
      <c r="G265" s="150">
        <v>192837.96000000002</v>
      </c>
    </row>
    <row r="266" spans="1:10">
      <c r="A266" s="199" t="s">
        <v>543</v>
      </c>
      <c r="B266" s="150">
        <v>813100.90999999992</v>
      </c>
      <c r="C266" s="150">
        <v>675641.87000000011</v>
      </c>
      <c r="D266" s="150">
        <v>682733.8</v>
      </c>
      <c r="E266" s="150">
        <v>682315.85</v>
      </c>
      <c r="F266" s="150">
        <v>987766.77000000014</v>
      </c>
      <c r="G266" s="150">
        <v>949191.35000000009</v>
      </c>
    </row>
    <row r="267" spans="1:10">
      <c r="A267" s="145" t="s">
        <v>813</v>
      </c>
      <c r="B267" s="150">
        <v>10273.82</v>
      </c>
      <c r="C267" s="150">
        <v>27215.74</v>
      </c>
      <c r="D267" s="150">
        <v>189318.09</v>
      </c>
      <c r="E267" s="150">
        <v>6150.49</v>
      </c>
      <c r="F267" s="150">
        <v>6305.76</v>
      </c>
      <c r="G267" s="150">
        <v>2821.53</v>
      </c>
    </row>
    <row r="268" spans="1:10">
      <c r="A268" s="145" t="s">
        <v>814</v>
      </c>
      <c r="B268" s="150">
        <v>1624.02</v>
      </c>
      <c r="C268" s="150">
        <v>3327.9</v>
      </c>
      <c r="D268" s="150">
        <v>5173.04</v>
      </c>
      <c r="E268" s="150">
        <v>1703.88</v>
      </c>
      <c r="F268" s="150">
        <v>3358.95</v>
      </c>
      <c r="G268" s="150">
        <v>5357.21</v>
      </c>
    </row>
    <row r="269" spans="1:10">
      <c r="A269" s="145" t="s">
        <v>815</v>
      </c>
      <c r="B269" s="150">
        <v>5719.85</v>
      </c>
      <c r="C269" s="150">
        <v>3310.84</v>
      </c>
      <c r="D269" s="150">
        <v>5719.85</v>
      </c>
      <c r="E269" s="150">
        <v>5719.85</v>
      </c>
      <c r="F269" s="150">
        <v>0</v>
      </c>
      <c r="G269" s="150">
        <v>0</v>
      </c>
    </row>
    <row r="270" spans="1:10">
      <c r="A270" s="145" t="s">
        <v>547</v>
      </c>
      <c r="B270" s="150">
        <v>0</v>
      </c>
      <c r="C270" s="150">
        <v>0</v>
      </c>
      <c r="D270" s="150">
        <v>0</v>
      </c>
      <c r="E270" s="150">
        <v>0</v>
      </c>
      <c r="F270" s="150">
        <v>0</v>
      </c>
      <c r="G270" s="150">
        <v>-177.75</v>
      </c>
    </row>
    <row r="271" spans="1:10">
      <c r="A271" s="145" t="s">
        <v>816</v>
      </c>
      <c r="B271" s="150">
        <v>-50.88</v>
      </c>
      <c r="C271" s="150">
        <v>-22.15</v>
      </c>
      <c r="D271" s="150">
        <v>-10.18</v>
      </c>
      <c r="E271" s="150">
        <v>7883.43</v>
      </c>
      <c r="F271" s="150">
        <v>11989.17</v>
      </c>
      <c r="G271" s="150">
        <v>0</v>
      </c>
    </row>
    <row r="272" spans="1:10">
      <c r="A272" s="145" t="s">
        <v>902</v>
      </c>
      <c r="B272" s="150">
        <v>0</v>
      </c>
      <c r="C272" s="150">
        <v>0</v>
      </c>
      <c r="D272" s="150">
        <v>0</v>
      </c>
      <c r="E272" s="150">
        <v>0</v>
      </c>
      <c r="F272" s="150">
        <v>0</v>
      </c>
      <c r="G272" s="150">
        <v>0</v>
      </c>
    </row>
    <row r="273" spans="1:10">
      <c r="A273" s="199" t="s">
        <v>549</v>
      </c>
      <c r="B273" s="151">
        <v>41629.03</v>
      </c>
      <c r="C273" s="151">
        <v>139610.76</v>
      </c>
      <c r="D273" s="151">
        <v>127027.07</v>
      </c>
      <c r="E273" s="151">
        <v>63350.9</v>
      </c>
      <c r="F273" s="151">
        <v>98980.78</v>
      </c>
      <c r="G273" s="151">
        <v>88047.23</v>
      </c>
    </row>
    <row r="274" spans="1:10" s="8" customFormat="1">
      <c r="A274" s="133" t="s">
        <v>30</v>
      </c>
      <c r="B274" s="152">
        <v>996541.02999999991</v>
      </c>
      <c r="C274" s="152">
        <v>1005887.2300000001</v>
      </c>
      <c r="D274" s="152">
        <v>1194242.4500000002</v>
      </c>
      <c r="E274" s="152">
        <v>824513.86</v>
      </c>
      <c r="F274" s="152">
        <v>1302316.8</v>
      </c>
      <c r="G274" s="152">
        <v>1261724.02</v>
      </c>
      <c r="H274" s="291">
        <f>SUM(B274:G274)-SUM(B260:G273)</f>
        <v>0</v>
      </c>
      <c r="I274" s="135"/>
      <c r="J274" s="135"/>
    </row>
    <row r="275" spans="1:10">
      <c r="A275" s="145"/>
      <c r="B275" s="153"/>
      <c r="C275" s="153"/>
      <c r="D275" s="153"/>
      <c r="E275" s="153"/>
      <c r="F275" s="153"/>
      <c r="G275" s="153"/>
    </row>
    <row r="276" spans="1:10">
      <c r="A276" s="199" t="s">
        <v>550</v>
      </c>
      <c r="B276" s="150">
        <v>-5106120.68</v>
      </c>
      <c r="C276" s="150">
        <v>-7367497.4400000004</v>
      </c>
      <c r="D276" s="150">
        <v>-6237278.9299999997</v>
      </c>
      <c r="E276" s="150">
        <v>-7100789.04</v>
      </c>
      <c r="F276" s="150">
        <v>-7004257.1100000003</v>
      </c>
      <c r="G276" s="150">
        <v>-6622011.6699999999</v>
      </c>
    </row>
    <row r="277" spans="1:10">
      <c r="A277" s="145" t="s">
        <v>903</v>
      </c>
      <c r="B277" s="150">
        <v>0</v>
      </c>
      <c r="C277" s="150">
        <v>0</v>
      </c>
      <c r="D277" s="150">
        <v>0</v>
      </c>
      <c r="E277" s="150">
        <v>0</v>
      </c>
      <c r="F277" s="150">
        <v>0</v>
      </c>
      <c r="G277" s="150">
        <v>-10.11</v>
      </c>
    </row>
    <row r="278" spans="1:10">
      <c r="A278" s="145" t="s">
        <v>557</v>
      </c>
      <c r="B278" s="150">
        <v>486.43</v>
      </c>
      <c r="C278" s="150">
        <v>425.92</v>
      </c>
      <c r="D278" s="150">
        <v>73.600000000000009</v>
      </c>
      <c r="E278" s="150">
        <v>0</v>
      </c>
      <c r="F278" s="150">
        <v>0</v>
      </c>
      <c r="G278" s="150">
        <v>-65376.52</v>
      </c>
    </row>
    <row r="279" spans="1:10">
      <c r="A279" s="145" t="s">
        <v>904</v>
      </c>
      <c r="B279" s="150">
        <v>253.85</v>
      </c>
      <c r="C279" s="150">
        <v>668.79</v>
      </c>
      <c r="D279" s="150">
        <v>24.98</v>
      </c>
      <c r="E279" s="150">
        <v>0</v>
      </c>
      <c r="F279" s="150">
        <v>0</v>
      </c>
      <c r="G279" s="150">
        <v>389.55</v>
      </c>
    </row>
    <row r="280" spans="1:10">
      <c r="A280" s="145" t="s">
        <v>953</v>
      </c>
      <c r="B280" s="150">
        <v>0</v>
      </c>
      <c r="C280" s="150">
        <v>0</v>
      </c>
      <c r="D280" s="150">
        <v>0</v>
      </c>
      <c r="E280" s="150">
        <v>0</v>
      </c>
      <c r="F280" s="150">
        <v>0</v>
      </c>
      <c r="G280" s="150">
        <v>0</v>
      </c>
    </row>
    <row r="281" spans="1:10">
      <c r="A281" s="145" t="s">
        <v>817</v>
      </c>
      <c r="B281" s="150">
        <v>0</v>
      </c>
      <c r="C281" s="150">
        <v>0</v>
      </c>
      <c r="D281" s="150">
        <v>0</v>
      </c>
      <c r="E281" s="150">
        <v>0</v>
      </c>
      <c r="F281" s="150">
        <v>0</v>
      </c>
      <c r="G281" s="150">
        <v>0</v>
      </c>
    </row>
    <row r="282" spans="1:10">
      <c r="A282" s="145" t="s">
        <v>556</v>
      </c>
      <c r="B282" s="151">
        <v>0</v>
      </c>
      <c r="C282" s="151">
        <v>0</v>
      </c>
      <c r="D282" s="151">
        <v>0</v>
      </c>
      <c r="E282" s="151">
        <v>0</v>
      </c>
      <c r="F282" s="151">
        <v>0</v>
      </c>
      <c r="G282" s="151">
        <v>0</v>
      </c>
    </row>
    <row r="283" spans="1:10" s="8" customFormat="1">
      <c r="A283" s="133" t="s">
        <v>32</v>
      </c>
      <c r="B283" s="152">
        <v>-5105380.3999999994</v>
      </c>
      <c r="C283" s="152">
        <v>-7366402.7300000004</v>
      </c>
      <c r="D283" s="152">
        <v>-6237180.3499999996</v>
      </c>
      <c r="E283" s="152">
        <v>-7100789.04</v>
      </c>
      <c r="F283" s="152">
        <v>-7004257.1100000003</v>
      </c>
      <c r="G283" s="152">
        <v>-6687008.75</v>
      </c>
      <c r="H283" s="291">
        <f>SUM(B283:G283)-SUM(B276:G282)</f>
        <v>0</v>
      </c>
      <c r="I283" s="135"/>
      <c r="J283" s="135"/>
    </row>
    <row r="284" spans="1:10">
      <c r="A284" s="145"/>
      <c r="B284" s="155"/>
      <c r="C284" s="155"/>
      <c r="D284" s="155"/>
      <c r="E284" s="155"/>
      <c r="F284" s="155"/>
      <c r="G284" s="155"/>
    </row>
    <row r="285" spans="1:10" s="8" customFormat="1" ht="13.5" thickBot="1">
      <c r="A285" s="133" t="s">
        <v>33</v>
      </c>
      <c r="B285" s="156">
        <v>9342445.5</v>
      </c>
      <c r="C285" s="156">
        <v>5785922.1900000013</v>
      </c>
      <c r="D285" s="156">
        <v>8747072.1899999995</v>
      </c>
      <c r="E285" s="156">
        <v>8302760.5799999973</v>
      </c>
      <c r="F285" s="156">
        <v>7585370.5699999994</v>
      </c>
      <c r="G285" s="156">
        <v>9480924.0899999999</v>
      </c>
    </row>
    <row r="286" spans="1:10" ht="13.5" thickTop="1">
      <c r="A286" s="145"/>
      <c r="B286" s="157">
        <f t="shared" ref="B286:G286" si="0">B285-B283-B274-B258-B241-B210-B203-B195-B173-B161-B147-B133-B119-B107-B91-B82-B54-B28</f>
        <v>0</v>
      </c>
      <c r="C286" s="157">
        <f t="shared" si="0"/>
        <v>0</v>
      </c>
      <c r="D286" s="157">
        <f t="shared" si="0"/>
        <v>0</v>
      </c>
      <c r="E286" s="157">
        <f t="shared" si="0"/>
        <v>0</v>
      </c>
      <c r="F286" s="157">
        <f t="shared" si="0"/>
        <v>0</v>
      </c>
      <c r="G286" s="157">
        <f t="shared" si="0"/>
        <v>0</v>
      </c>
    </row>
    <row r="287" spans="1:10">
      <c r="A287" s="145"/>
      <c r="B287" s="158"/>
      <c r="C287" s="158"/>
      <c r="D287" s="158"/>
      <c r="E287" s="158"/>
    </row>
    <row r="288" spans="1:10">
      <c r="A288" s="145"/>
      <c r="B288" s="158"/>
      <c r="C288" s="158"/>
      <c r="D288" s="158"/>
      <c r="E288" s="158"/>
    </row>
    <row r="289" spans="1:5">
      <c r="A289" s="145"/>
      <c r="B289" s="158"/>
      <c r="C289" s="158"/>
      <c r="D289" s="158"/>
      <c r="E289" s="158"/>
    </row>
    <row r="290" spans="1:5">
      <c r="A290" s="145"/>
      <c r="B290" s="158"/>
      <c r="C290" s="158"/>
      <c r="D290" s="158"/>
      <c r="E290" s="158"/>
    </row>
    <row r="291" spans="1:5">
      <c r="A291" s="145"/>
      <c r="B291" s="158"/>
      <c r="C291" s="158"/>
      <c r="D291" s="158"/>
      <c r="E291" s="158"/>
    </row>
    <row r="292" spans="1:5">
      <c r="A292" s="145"/>
      <c r="B292" s="158"/>
      <c r="C292" s="158"/>
      <c r="D292" s="158"/>
      <c r="E292" s="158"/>
    </row>
    <row r="293" spans="1:5">
      <c r="A293" s="133"/>
      <c r="B293" s="158"/>
      <c r="C293" s="158"/>
      <c r="D293" s="158"/>
      <c r="E293" s="158"/>
    </row>
    <row r="294" spans="1:5">
      <c r="A294" s="145"/>
      <c r="B294" s="158"/>
      <c r="C294" s="158"/>
      <c r="D294" s="158"/>
      <c r="E294" s="158"/>
    </row>
    <row r="295" spans="1:5">
      <c r="A295" s="145"/>
      <c r="B295" s="158"/>
      <c r="C295" s="158"/>
      <c r="D295" s="158"/>
      <c r="E295" s="158"/>
    </row>
    <row r="296" spans="1:5">
      <c r="A296" s="145"/>
      <c r="B296" s="158"/>
      <c r="C296" s="158"/>
      <c r="D296" s="158"/>
      <c r="E296" s="158"/>
    </row>
    <row r="297" spans="1:5">
      <c r="A297" s="145"/>
      <c r="B297" s="158"/>
      <c r="C297" s="158"/>
      <c r="D297" s="158"/>
      <c r="E297" s="158"/>
    </row>
    <row r="298" spans="1:5">
      <c r="A298" s="133"/>
      <c r="B298" s="158"/>
      <c r="C298" s="158"/>
      <c r="D298" s="158"/>
      <c r="E298" s="158"/>
    </row>
    <row r="299" spans="1:5">
      <c r="A299" s="145"/>
      <c r="B299" s="158"/>
      <c r="C299" s="158"/>
      <c r="D299" s="158"/>
      <c r="E299" s="158"/>
    </row>
    <row r="300" spans="1:5">
      <c r="A300" s="133"/>
      <c r="B300" s="158"/>
      <c r="C300" s="158"/>
      <c r="D300" s="158"/>
      <c r="E300" s="158"/>
    </row>
    <row r="301" spans="1:5">
      <c r="A301" s="145"/>
      <c r="B301" s="145"/>
      <c r="C301" s="145"/>
      <c r="D301" s="145"/>
      <c r="E301" s="145"/>
    </row>
    <row r="302" spans="1:5">
      <c r="A302" s="145"/>
      <c r="B302" s="145"/>
      <c r="C302" s="145"/>
      <c r="D302" s="145"/>
      <c r="E302" s="145"/>
    </row>
    <row r="303" spans="1:5">
      <c r="A303" s="145"/>
      <c r="B303" s="145"/>
      <c r="C303" s="145"/>
      <c r="D303" s="145"/>
      <c r="E303" s="145"/>
    </row>
    <row r="304" spans="1:5">
      <c r="A304" s="145"/>
      <c r="B304" s="145"/>
    </row>
    <row r="305" spans="1:5">
      <c r="A305" s="145"/>
      <c r="B305" s="145"/>
    </row>
    <row r="306" spans="1:5">
      <c r="A306" s="145"/>
    </row>
    <row r="307" spans="1:5">
      <c r="A307" s="145"/>
    </row>
    <row r="309" spans="1:5">
      <c r="A309" s="145"/>
      <c r="B309" s="145"/>
      <c r="C309" s="145"/>
      <c r="D309" s="145"/>
      <c r="E309" s="145"/>
    </row>
    <row r="310" spans="1:5">
      <c r="A310" s="145"/>
    </row>
    <row r="311" spans="1:5">
      <c r="A311" s="145"/>
    </row>
    <row r="312" spans="1:5">
      <c r="A312" s="145"/>
    </row>
    <row r="314" spans="1:5">
      <c r="A314" s="145"/>
      <c r="B314" s="145"/>
      <c r="C314" s="145"/>
      <c r="D314" s="145"/>
      <c r="E314" s="145"/>
    </row>
    <row r="315" spans="1:5">
      <c r="A315" s="145"/>
    </row>
    <row r="316" spans="1:5">
      <c r="A316" s="145"/>
    </row>
    <row r="317" spans="1:5">
      <c r="A317" s="145"/>
      <c r="B317" s="145"/>
      <c r="C317" s="145"/>
      <c r="D317" s="145"/>
      <c r="E317" s="145"/>
    </row>
    <row r="318" spans="1:5">
      <c r="A318" s="145"/>
    </row>
    <row r="319" spans="1:5">
      <c r="A319" s="145"/>
    </row>
    <row r="320" spans="1:5">
      <c r="A320" s="145"/>
      <c r="B320" s="145"/>
      <c r="C320" s="145"/>
      <c r="D320" s="145"/>
      <c r="E320" s="145"/>
    </row>
    <row r="321" spans="1:5">
      <c r="A321" s="145"/>
    </row>
    <row r="322" spans="1:5">
      <c r="A322" s="145"/>
      <c r="B322" s="145"/>
      <c r="C322" s="145"/>
    </row>
    <row r="323" spans="1:5">
      <c r="A323" s="145"/>
      <c r="B323" s="145"/>
      <c r="C323" s="145"/>
      <c r="D323" s="145"/>
      <c r="E323" s="145"/>
    </row>
    <row r="324" spans="1:5">
      <c r="A324" s="145"/>
    </row>
    <row r="325" spans="1:5">
      <c r="A325" s="145"/>
      <c r="B325" s="145"/>
      <c r="C325" s="145"/>
      <c r="D325" s="145"/>
      <c r="E325" s="145"/>
    </row>
    <row r="326" spans="1:5">
      <c r="A326" s="145"/>
      <c r="B326" s="145"/>
      <c r="C326" s="145"/>
      <c r="D326" s="145"/>
      <c r="E326" s="145"/>
    </row>
    <row r="327" spans="1:5">
      <c r="A327" s="145"/>
      <c r="B327" s="145"/>
    </row>
    <row r="328" spans="1:5">
      <c r="A328" s="145"/>
    </row>
    <row r="329" spans="1:5">
      <c r="A329" s="145"/>
    </row>
    <row r="330" spans="1:5">
      <c r="A330" s="145"/>
    </row>
    <row r="331" spans="1:5">
      <c r="A331" s="145"/>
      <c r="B331" s="145"/>
      <c r="C331" s="145"/>
      <c r="D331" s="145"/>
      <c r="E331" s="145"/>
    </row>
    <row r="332" spans="1:5">
      <c r="A332" s="145"/>
    </row>
    <row r="333" spans="1:5">
      <c r="A333" s="145"/>
    </row>
    <row r="334" spans="1:5">
      <c r="A334" s="145"/>
    </row>
    <row r="335" spans="1:5">
      <c r="A335" s="145"/>
      <c r="B335" s="145"/>
      <c r="C335" s="145"/>
      <c r="D335" s="145"/>
      <c r="E335" s="145"/>
    </row>
    <row r="336" spans="1:5">
      <c r="A336" s="145"/>
    </row>
    <row r="337" spans="1:5">
      <c r="A337" s="145"/>
      <c r="B337" s="145"/>
      <c r="C337" s="145"/>
      <c r="D337" s="145"/>
      <c r="E337" s="145"/>
    </row>
    <row r="338" spans="1:5">
      <c r="A338" s="145"/>
      <c r="B338" s="145"/>
      <c r="C338" s="145"/>
      <c r="D338" s="145"/>
      <c r="E338" s="145"/>
    </row>
    <row r="339" spans="1:5">
      <c r="A339" s="145"/>
      <c r="B339" s="145"/>
    </row>
    <row r="340" spans="1:5">
      <c r="A340" s="145"/>
      <c r="B340" s="145"/>
      <c r="C340" s="145"/>
      <c r="D340" s="145"/>
      <c r="E340" s="145"/>
    </row>
    <row r="341" spans="1:5">
      <c r="A341" s="145"/>
      <c r="B341" s="145"/>
      <c r="C341" s="145"/>
      <c r="D341" s="145"/>
      <c r="E341" s="145"/>
    </row>
    <row r="342" spans="1:5">
      <c r="A342" s="145"/>
    </row>
    <row r="343" spans="1:5">
      <c r="A343" s="145"/>
      <c r="B343" s="145"/>
      <c r="C343" s="145"/>
      <c r="D343" s="145"/>
      <c r="E343" s="145"/>
    </row>
    <row r="344" spans="1:5">
      <c r="A344" s="145"/>
    </row>
    <row r="345" spans="1:5">
      <c r="A345" s="145"/>
    </row>
    <row r="347" spans="1:5">
      <c r="A347" s="145"/>
      <c r="B347" s="145"/>
      <c r="C347" s="145"/>
      <c r="D347" s="145"/>
      <c r="E347" s="145"/>
    </row>
    <row r="348" spans="1:5">
      <c r="A348" s="145"/>
    </row>
    <row r="349" spans="1:5">
      <c r="A349" s="145"/>
      <c r="B349" s="145"/>
    </row>
    <row r="350" spans="1:5">
      <c r="A350" s="145"/>
    </row>
    <row r="351" spans="1:5">
      <c r="A351" s="145"/>
      <c r="B351" s="145"/>
      <c r="C351" s="145"/>
      <c r="D351" s="145"/>
      <c r="E351" s="145"/>
    </row>
    <row r="352" spans="1:5">
      <c r="A352" s="145"/>
      <c r="B352" s="145"/>
      <c r="C352" s="145"/>
      <c r="D352" s="145"/>
      <c r="E352" s="145"/>
    </row>
    <row r="353" spans="1:5">
      <c r="A353" s="145"/>
    </row>
    <row r="354" spans="1:5">
      <c r="A354" s="145"/>
      <c r="B354" s="145"/>
      <c r="C354" s="145"/>
    </row>
    <row r="355" spans="1:5">
      <c r="A355" s="145"/>
      <c r="B355" s="145"/>
      <c r="C355" s="145"/>
      <c r="D355" s="145"/>
      <c r="E355" s="145"/>
    </row>
    <row r="356" spans="1:5">
      <c r="A356" s="145"/>
      <c r="B356" s="145"/>
      <c r="C356" s="145"/>
      <c r="D356" s="145"/>
      <c r="E356" s="145"/>
    </row>
    <row r="357" spans="1:5">
      <c r="A357" s="145"/>
      <c r="B357" s="145"/>
      <c r="C357" s="145"/>
      <c r="D357" s="145"/>
      <c r="E357" s="145"/>
    </row>
    <row r="358" spans="1:5">
      <c r="A358" s="145"/>
    </row>
    <row r="359" spans="1:5">
      <c r="A359" s="145"/>
      <c r="B359" s="145"/>
      <c r="C359" s="145"/>
      <c r="D359" s="145"/>
      <c r="E359" s="145"/>
    </row>
    <row r="360" spans="1:5">
      <c r="A360" s="145"/>
      <c r="B360" s="145"/>
      <c r="C360" s="145"/>
      <c r="D360" s="145"/>
      <c r="E360" s="145"/>
    </row>
    <row r="361" spans="1:5">
      <c r="A361" s="145"/>
    </row>
    <row r="362" spans="1:5">
      <c r="A362" s="145"/>
      <c r="B362" s="145"/>
      <c r="C362" s="145"/>
      <c r="D362" s="145"/>
      <c r="E362" s="145"/>
    </row>
    <row r="363" spans="1:5">
      <c r="A363" s="145"/>
      <c r="B363" s="145"/>
      <c r="C363" s="145"/>
    </row>
    <row r="364" spans="1:5">
      <c r="A364" s="145"/>
      <c r="B364" s="145"/>
      <c r="C364" s="145"/>
      <c r="D364" s="145"/>
      <c r="E364" s="145"/>
    </row>
    <row r="365" spans="1:5">
      <c r="A365" s="145"/>
      <c r="B365" s="145"/>
      <c r="C365" s="145"/>
      <c r="D365" s="145"/>
      <c r="E365" s="145"/>
    </row>
    <row r="366" spans="1:5">
      <c r="A366" s="145"/>
      <c r="B366" s="145"/>
      <c r="C366" s="145"/>
    </row>
    <row r="367" spans="1:5">
      <c r="A367" s="145"/>
    </row>
    <row r="369" spans="1:5">
      <c r="A369" s="145"/>
      <c r="B369" s="145"/>
    </row>
    <row r="370" spans="1:5">
      <c r="A370" s="145"/>
      <c r="B370" s="145"/>
      <c r="C370" s="145"/>
      <c r="D370" s="145"/>
      <c r="E370" s="145"/>
    </row>
    <row r="371" spans="1:5">
      <c r="A371" s="145"/>
      <c r="B371" s="145"/>
      <c r="C371" s="145"/>
      <c r="D371" s="145"/>
      <c r="E371" s="145"/>
    </row>
    <row r="372" spans="1:5">
      <c r="A372" s="145"/>
      <c r="B372" s="145"/>
    </row>
    <row r="373" spans="1:5">
      <c r="A373" s="145"/>
    </row>
    <row r="374" spans="1:5">
      <c r="A374" s="145"/>
    </row>
    <row r="375" spans="1:5">
      <c r="A375" s="145"/>
    </row>
    <row r="376" spans="1:5">
      <c r="A376" s="145"/>
      <c r="B376" s="145"/>
      <c r="C376" s="145"/>
      <c r="D376" s="145"/>
      <c r="E376" s="145"/>
    </row>
    <row r="377" spans="1:5">
      <c r="A377" s="145"/>
      <c r="B377" s="145"/>
      <c r="C377" s="145"/>
      <c r="D377" s="145"/>
    </row>
    <row r="378" spans="1:5">
      <c r="A378" s="145"/>
    </row>
    <row r="379" spans="1:5">
      <c r="A379" s="145"/>
    </row>
    <row r="380" spans="1:5">
      <c r="A380" s="145"/>
      <c r="B380" s="145"/>
    </row>
    <row r="381" spans="1:5">
      <c r="A381" s="145"/>
      <c r="B381" s="145"/>
      <c r="C381" s="145"/>
      <c r="D381" s="145"/>
      <c r="E381" s="145"/>
    </row>
    <row r="382" spans="1:5">
      <c r="A382" s="145"/>
    </row>
    <row r="383" spans="1:5">
      <c r="A383" s="145"/>
      <c r="B383" s="145"/>
      <c r="C383" s="145"/>
      <c r="D383" s="145"/>
    </row>
    <row r="384" spans="1:5">
      <c r="A384" s="145"/>
    </row>
    <row r="385" spans="1:5">
      <c r="A385" s="145"/>
    </row>
    <row r="388" spans="1:5">
      <c r="A388" s="145"/>
    </row>
    <row r="389" spans="1:5">
      <c r="A389" s="145"/>
      <c r="B389" s="145"/>
      <c r="C389" s="145"/>
      <c r="D389" s="145"/>
      <c r="E389" s="145"/>
    </row>
    <row r="390" spans="1:5">
      <c r="A390" s="145"/>
    </row>
    <row r="391" spans="1:5">
      <c r="A391" s="145"/>
    </row>
    <row r="392" spans="1:5">
      <c r="A392" s="145"/>
      <c r="B392" s="145"/>
      <c r="C392" s="145"/>
      <c r="D392" s="145"/>
      <c r="E392" s="145"/>
    </row>
    <row r="393" spans="1:5">
      <c r="A393" s="145"/>
    </row>
    <row r="395" spans="1:5">
      <c r="A395" s="145"/>
    </row>
  </sheetData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41649-1461-4F3B-A884-69B870B3F319}">
  <sheetPr>
    <tabColor rgb="FF92D050"/>
  </sheetPr>
  <dimension ref="A1:J276"/>
  <sheetViews>
    <sheetView workbookViewId="0">
      <selection activeCell="J276" sqref="J276"/>
    </sheetView>
  </sheetViews>
  <sheetFormatPr defaultRowHeight="12.75"/>
  <cols>
    <col min="1" max="1" width="64.28515625" style="146" customWidth="1"/>
    <col min="2" max="7" width="11.5703125" style="146" bestFit="1" customWidth="1"/>
    <col min="8" max="16384" width="9.140625" style="146"/>
  </cols>
  <sheetData>
    <row r="1" spans="1:7">
      <c r="A1" s="145" t="s">
        <v>0</v>
      </c>
    </row>
    <row r="2" spans="1:7">
      <c r="A2" s="147" t="s">
        <v>309</v>
      </c>
      <c r="B2" s="148"/>
      <c r="C2" s="148"/>
      <c r="D2" s="148"/>
      <c r="E2" s="148"/>
    </row>
    <row r="3" spans="1:7">
      <c r="A3" s="145" t="s">
        <v>4</v>
      </c>
      <c r="B3" s="148"/>
      <c r="C3" s="148"/>
      <c r="D3" s="148"/>
      <c r="E3" s="148"/>
    </row>
    <row r="4" spans="1:7">
      <c r="A4" s="145" t="s">
        <v>153</v>
      </c>
      <c r="B4" s="148"/>
      <c r="C4" s="148"/>
      <c r="D4" s="148"/>
      <c r="E4" s="148"/>
    </row>
    <row r="5" spans="1:7">
      <c r="A5" s="145" t="s">
        <v>157</v>
      </c>
      <c r="B5" s="149"/>
      <c r="C5" s="149"/>
      <c r="D5" s="149"/>
      <c r="E5" s="149"/>
    </row>
    <row r="6" spans="1:7">
      <c r="B6" s="149"/>
      <c r="C6" s="149"/>
      <c r="D6" s="149"/>
      <c r="E6" s="149"/>
    </row>
    <row r="7" spans="1:7">
      <c r="B7" s="132" t="s">
        <v>311</v>
      </c>
      <c r="C7" s="132" t="s">
        <v>311</v>
      </c>
      <c r="D7" s="132" t="s">
        <v>311</v>
      </c>
      <c r="E7" s="132" t="s">
        <v>311</v>
      </c>
      <c r="F7" s="132" t="s">
        <v>311</v>
      </c>
      <c r="G7" s="132" t="s">
        <v>311</v>
      </c>
    </row>
    <row r="8" spans="1:7">
      <c r="B8" s="132" t="s">
        <v>112</v>
      </c>
      <c r="C8" s="132" t="s">
        <v>113</v>
      </c>
      <c r="D8" s="132" t="s">
        <v>114</v>
      </c>
      <c r="E8" s="132" t="s">
        <v>9</v>
      </c>
      <c r="F8" s="132" t="s">
        <v>10</v>
      </c>
      <c r="G8" s="132" t="s">
        <v>11</v>
      </c>
    </row>
    <row r="9" spans="1:7">
      <c r="B9" s="149"/>
      <c r="C9" s="149"/>
      <c r="D9" s="149"/>
      <c r="E9" s="149"/>
    </row>
    <row r="10" spans="1:7">
      <c r="A10" s="145" t="s">
        <v>319</v>
      </c>
      <c r="B10" s="148">
        <v>331817.76</v>
      </c>
      <c r="C10" s="148">
        <v>346971.58</v>
      </c>
      <c r="D10" s="148">
        <v>504153.82</v>
      </c>
      <c r="E10" s="148">
        <v>351944.69</v>
      </c>
      <c r="F10" s="148">
        <v>346094.19</v>
      </c>
      <c r="G10" s="148">
        <v>369537.58999999997</v>
      </c>
    </row>
    <row r="11" spans="1:7">
      <c r="A11" s="145" t="s">
        <v>312</v>
      </c>
      <c r="B11" s="148">
        <v>1569197.5999999999</v>
      </c>
      <c r="C11" s="148">
        <v>1578000.1400000001</v>
      </c>
      <c r="D11" s="148">
        <v>2419054.59</v>
      </c>
      <c r="E11" s="148">
        <v>1620947.44</v>
      </c>
      <c r="F11" s="148">
        <v>1650847.9599999997</v>
      </c>
      <c r="G11" s="148">
        <v>1603692.4099999997</v>
      </c>
    </row>
    <row r="12" spans="1:7">
      <c r="A12" s="145" t="s">
        <v>559</v>
      </c>
      <c r="B12" s="148">
        <v>247195.21</v>
      </c>
      <c r="C12" s="148">
        <v>243075.31</v>
      </c>
      <c r="D12" s="148">
        <v>374198.24</v>
      </c>
      <c r="E12" s="148">
        <v>268111.10000000003</v>
      </c>
      <c r="F12" s="148">
        <v>252853.83</v>
      </c>
      <c r="G12" s="148">
        <v>260066.64</v>
      </c>
    </row>
    <row r="13" spans="1:7">
      <c r="A13" s="145" t="s">
        <v>327</v>
      </c>
      <c r="B13" s="148">
        <v>8807.16</v>
      </c>
      <c r="C13" s="148">
        <v>6818.8</v>
      </c>
      <c r="D13" s="148">
        <v>7055.59</v>
      </c>
      <c r="E13" s="148">
        <v>9791.2999999999993</v>
      </c>
      <c r="F13" s="148">
        <v>6318.67</v>
      </c>
      <c r="G13" s="148">
        <v>3913.35</v>
      </c>
    </row>
    <row r="14" spans="1:7">
      <c r="A14" s="145" t="s">
        <v>328</v>
      </c>
      <c r="B14" s="148">
        <v>0</v>
      </c>
      <c r="C14" s="148">
        <v>0</v>
      </c>
      <c r="D14" s="148">
        <v>0</v>
      </c>
      <c r="E14" s="148">
        <v>0</v>
      </c>
      <c r="F14" s="148">
        <v>0</v>
      </c>
      <c r="G14" s="148">
        <v>0</v>
      </c>
    </row>
    <row r="15" spans="1:7">
      <c r="A15" s="145" t="s">
        <v>719</v>
      </c>
      <c r="B15" s="148">
        <v>35886.14</v>
      </c>
      <c r="C15" s="148">
        <v>34950.15</v>
      </c>
      <c r="D15" s="148">
        <v>41858.97</v>
      </c>
      <c r="E15" s="148">
        <v>0</v>
      </c>
      <c r="F15" s="148">
        <v>8449.58</v>
      </c>
      <c r="G15" s="148">
        <v>303.43</v>
      </c>
    </row>
    <row r="16" spans="1:7">
      <c r="A16" s="145" t="s">
        <v>323</v>
      </c>
      <c r="B16" s="148">
        <v>0</v>
      </c>
      <c r="C16" s="148">
        <v>0</v>
      </c>
      <c r="D16" s="148">
        <v>0</v>
      </c>
      <c r="E16" s="148">
        <v>0</v>
      </c>
      <c r="F16" s="148">
        <v>0</v>
      </c>
      <c r="G16" s="148">
        <v>0</v>
      </c>
    </row>
    <row r="17" spans="1:10">
      <c r="A17" s="145" t="s">
        <v>720</v>
      </c>
      <c r="B17" s="148">
        <v>-43823.48</v>
      </c>
      <c r="C17" s="148">
        <v>-41890.26</v>
      </c>
      <c r="D17" s="148">
        <v>-40244.9</v>
      </c>
      <c r="E17" s="148">
        <v>-3140.69</v>
      </c>
      <c r="F17" s="148">
        <v>-12633.7</v>
      </c>
      <c r="G17" s="148">
        <v>-477.49</v>
      </c>
    </row>
    <row r="18" spans="1:10">
      <c r="A18" s="145" t="s">
        <v>337</v>
      </c>
      <c r="B18" s="148">
        <v>1574.53</v>
      </c>
      <c r="C18" s="148">
        <v>-653.24</v>
      </c>
      <c r="D18" s="148">
        <v>-2809.59</v>
      </c>
      <c r="E18" s="148">
        <v>1507.08</v>
      </c>
      <c r="F18" s="148">
        <v>-868.16000000000008</v>
      </c>
      <c r="G18" s="148">
        <v>-14.329999999999998</v>
      </c>
    </row>
    <row r="19" spans="1:10">
      <c r="A19" s="145" t="s">
        <v>338</v>
      </c>
      <c r="B19" s="148">
        <v>0</v>
      </c>
      <c r="C19" s="148">
        <v>0</v>
      </c>
      <c r="D19" s="148">
        <v>0</v>
      </c>
      <c r="E19" s="148">
        <v>0</v>
      </c>
      <c r="F19" s="148">
        <v>0</v>
      </c>
      <c r="G19" s="148">
        <v>0</v>
      </c>
    </row>
    <row r="20" spans="1:10">
      <c r="A20" s="145" t="s">
        <v>350</v>
      </c>
      <c r="B20" s="148">
        <v>35524.6</v>
      </c>
      <c r="C20" s="148">
        <v>24925.48</v>
      </c>
      <c r="D20" s="148">
        <v>-123613.86</v>
      </c>
      <c r="E20" s="148">
        <v>20765.66</v>
      </c>
      <c r="F20" s="148">
        <v>-1462.61</v>
      </c>
      <c r="G20" s="148">
        <v>61291.47</v>
      </c>
    </row>
    <row r="21" spans="1:10">
      <c r="A21" s="145" t="s">
        <v>330</v>
      </c>
      <c r="B21" s="148">
        <v>183900.55</v>
      </c>
      <c r="C21" s="148">
        <v>83200.399999999994</v>
      </c>
      <c r="D21" s="148">
        <v>-544249.85</v>
      </c>
      <c r="E21" s="148">
        <v>82696.25</v>
      </c>
      <c r="F21" s="148">
        <v>6850.1399999999994</v>
      </c>
      <c r="G21" s="148">
        <v>229389.97000000003</v>
      </c>
    </row>
    <row r="22" spans="1:10">
      <c r="A22" s="145" t="s">
        <v>578</v>
      </c>
      <c r="B22" s="148">
        <v>23534.48</v>
      </c>
      <c r="C22" s="148">
        <v>10093.810000000001</v>
      </c>
      <c r="D22" s="148">
        <v>-83798.320000000007</v>
      </c>
      <c r="E22" s="148">
        <v>17134.68</v>
      </c>
      <c r="F22" s="148">
        <v>-3814.32</v>
      </c>
      <c r="G22" s="148">
        <v>40813.19</v>
      </c>
    </row>
    <row r="23" spans="1:10">
      <c r="A23" s="145" t="s">
        <v>919</v>
      </c>
      <c r="B23" s="148">
        <v>0</v>
      </c>
      <c r="C23" s="148">
        <v>0</v>
      </c>
      <c r="D23" s="148">
        <v>0</v>
      </c>
      <c r="E23" s="148">
        <v>59209.07</v>
      </c>
      <c r="F23" s="148">
        <v>0</v>
      </c>
      <c r="G23" s="148">
        <v>0</v>
      </c>
    </row>
    <row r="24" spans="1:10">
      <c r="A24" s="145" t="s">
        <v>721</v>
      </c>
      <c r="B24" s="148">
        <v>18459.38</v>
      </c>
      <c r="C24" s="148">
        <v>16514.400000000001</v>
      </c>
      <c r="D24" s="148">
        <v>7751.58</v>
      </c>
      <c r="E24" s="148">
        <v>3140.69</v>
      </c>
      <c r="F24" s="148">
        <v>4184.12</v>
      </c>
      <c r="G24" s="148">
        <v>477.49</v>
      </c>
    </row>
    <row r="25" spans="1:10">
      <c r="A25" s="145" t="s">
        <v>334</v>
      </c>
      <c r="B25" s="148">
        <v>0</v>
      </c>
      <c r="C25" s="148">
        <v>0</v>
      </c>
      <c r="D25" s="148">
        <v>0</v>
      </c>
      <c r="E25" s="148">
        <v>0</v>
      </c>
      <c r="F25" s="148">
        <v>0</v>
      </c>
      <c r="G25" s="148">
        <v>0</v>
      </c>
    </row>
    <row r="26" spans="1:10">
      <c r="A26" s="145" t="s">
        <v>722</v>
      </c>
      <c r="B26" s="151">
        <v>-10522.04</v>
      </c>
      <c r="C26" s="151">
        <v>-9574.2900000000009</v>
      </c>
      <c r="D26" s="151">
        <v>-9365.65</v>
      </c>
      <c r="E26" s="151">
        <v>0</v>
      </c>
      <c r="F26" s="151">
        <v>0</v>
      </c>
      <c r="G26" s="151">
        <v>-303.43</v>
      </c>
    </row>
    <row r="27" spans="1:10" s="8" customFormat="1">
      <c r="A27" s="133" t="s">
        <v>15</v>
      </c>
      <c r="B27" s="152">
        <v>2401551.89</v>
      </c>
      <c r="C27" s="152">
        <v>2292432.2800000003</v>
      </c>
      <c r="D27" s="152">
        <v>2549990.6200000006</v>
      </c>
      <c r="E27" s="152">
        <v>2432107.2699999996</v>
      </c>
      <c r="F27" s="152">
        <v>2256819.6999999997</v>
      </c>
      <c r="G27" s="152">
        <v>2568690.2899999996</v>
      </c>
      <c r="H27" s="134"/>
      <c r="I27" s="135"/>
      <c r="J27" s="135"/>
    </row>
    <row r="28" spans="1:10">
      <c r="A28" s="145"/>
      <c r="B28" s="153"/>
      <c r="C28" s="153"/>
      <c r="D28" s="153"/>
      <c r="E28" s="153"/>
      <c r="F28" s="153"/>
      <c r="G28" s="153"/>
    </row>
    <row r="29" spans="1:10">
      <c r="A29" s="145" t="s">
        <v>345</v>
      </c>
      <c r="B29" s="148">
        <v>95341.61</v>
      </c>
      <c r="C29" s="148">
        <v>90929.469999999987</v>
      </c>
      <c r="D29" s="148">
        <v>101234.62</v>
      </c>
      <c r="E29" s="148">
        <v>94204.039999999979</v>
      </c>
      <c r="F29" s="148">
        <v>89496.5</v>
      </c>
      <c r="G29" s="148">
        <v>101977.01</v>
      </c>
    </row>
    <row r="30" spans="1:10">
      <c r="A30" s="145" t="s">
        <v>347</v>
      </c>
      <c r="B30" s="148">
        <v>105428.12000000001</v>
      </c>
      <c r="C30" s="148">
        <v>100549.21</v>
      </c>
      <c r="D30" s="148">
        <v>111944.59000000003</v>
      </c>
      <c r="E30" s="148">
        <v>104170.23000000001</v>
      </c>
      <c r="F30" s="148">
        <v>98964.63</v>
      </c>
      <c r="G30" s="148">
        <v>112765.48999999999</v>
      </c>
    </row>
    <row r="31" spans="1:10">
      <c r="A31" s="145" t="s">
        <v>356</v>
      </c>
      <c r="B31" s="148">
        <v>468302.61</v>
      </c>
      <c r="C31" s="148">
        <v>446630.88</v>
      </c>
      <c r="D31" s="148">
        <v>497248.17</v>
      </c>
      <c r="E31" s="148">
        <v>462715.15</v>
      </c>
      <c r="F31" s="148">
        <v>439592.35000000003</v>
      </c>
      <c r="G31" s="148">
        <v>500894.60000000003</v>
      </c>
    </row>
    <row r="32" spans="1:10">
      <c r="A32" s="145" t="s">
        <v>358</v>
      </c>
      <c r="B32" s="148">
        <v>86455.86</v>
      </c>
      <c r="C32" s="148">
        <v>82454.920000000013</v>
      </c>
      <c r="D32" s="148">
        <v>91799.659999999989</v>
      </c>
      <c r="E32" s="148">
        <v>85424.34</v>
      </c>
      <c r="F32" s="148">
        <v>81155.520000000019</v>
      </c>
      <c r="G32" s="148">
        <v>92472.86</v>
      </c>
    </row>
    <row r="33" spans="1:10">
      <c r="A33" s="145" t="s">
        <v>360</v>
      </c>
      <c r="B33" s="148">
        <v>33621.72</v>
      </c>
      <c r="C33" s="148">
        <v>32065.809999999998</v>
      </c>
      <c r="D33" s="148">
        <v>35699.869999999995</v>
      </c>
      <c r="E33" s="148">
        <v>33220.57</v>
      </c>
      <c r="F33" s="148">
        <v>31560.480000000003</v>
      </c>
      <c r="G33" s="148">
        <v>35961.660000000003</v>
      </c>
    </row>
    <row r="34" spans="1:10">
      <c r="A34" s="145" t="s">
        <v>362</v>
      </c>
      <c r="B34" s="148">
        <v>4803.1099999999997</v>
      </c>
      <c r="C34" s="148">
        <v>4580.84</v>
      </c>
      <c r="D34" s="148">
        <v>5099.9899999999989</v>
      </c>
      <c r="E34" s="148">
        <v>4745.7899999999991</v>
      </c>
      <c r="F34" s="148">
        <v>4508.63</v>
      </c>
      <c r="G34" s="148">
        <v>5137.38</v>
      </c>
    </row>
    <row r="35" spans="1:10">
      <c r="A35" s="145" t="s">
        <v>364</v>
      </c>
      <c r="B35" s="148">
        <v>16810.86</v>
      </c>
      <c r="C35" s="148">
        <v>16032.9</v>
      </c>
      <c r="D35" s="148">
        <v>17849.939999999999</v>
      </c>
      <c r="E35" s="148">
        <v>16610.29</v>
      </c>
      <c r="F35" s="148">
        <v>15780.23</v>
      </c>
      <c r="G35" s="148">
        <v>17980.84</v>
      </c>
    </row>
    <row r="36" spans="1:10">
      <c r="A36" s="145" t="s">
        <v>368</v>
      </c>
      <c r="B36" s="148">
        <v>20893.500000000004</v>
      </c>
      <c r="C36" s="148">
        <v>19926.61</v>
      </c>
      <c r="D36" s="148">
        <v>22184.92</v>
      </c>
      <c r="E36" s="148">
        <v>20644.219999999994</v>
      </c>
      <c r="F36" s="148">
        <v>19612.580000000002</v>
      </c>
      <c r="G36" s="148">
        <v>22347.599999999995</v>
      </c>
    </row>
    <row r="37" spans="1:10">
      <c r="A37" s="145" t="s">
        <v>374</v>
      </c>
      <c r="B37" s="148">
        <v>-4562.96</v>
      </c>
      <c r="C37" s="148">
        <v>-4351.8</v>
      </c>
      <c r="D37" s="148">
        <v>-4844.9699999999993</v>
      </c>
      <c r="E37" s="148">
        <v>-4508.5</v>
      </c>
      <c r="F37" s="148">
        <v>-4283.21</v>
      </c>
      <c r="G37" s="148">
        <v>-4880.51</v>
      </c>
    </row>
    <row r="38" spans="1:10" s="8" customFormat="1">
      <c r="A38" s="133" t="s">
        <v>16</v>
      </c>
      <c r="B38" s="154">
        <v>827094.42999999993</v>
      </c>
      <c r="C38" s="154">
        <v>788818.84</v>
      </c>
      <c r="D38" s="154">
        <v>878216.79</v>
      </c>
      <c r="E38" s="154">
        <v>817226.13</v>
      </c>
      <c r="F38" s="154">
        <v>776387.71</v>
      </c>
      <c r="G38" s="154">
        <v>884656.93</v>
      </c>
      <c r="H38" s="135"/>
      <c r="I38" s="135"/>
      <c r="J38" s="135"/>
    </row>
    <row r="39" spans="1:10">
      <c r="A39" s="145"/>
      <c r="B39" s="153"/>
      <c r="C39" s="153"/>
      <c r="D39" s="153"/>
      <c r="E39" s="153"/>
      <c r="F39" s="153"/>
      <c r="G39" s="153"/>
    </row>
    <row r="40" spans="1:10">
      <c r="A40" s="145" t="s">
        <v>723</v>
      </c>
      <c r="B40" s="148">
        <v>69.260000000000005</v>
      </c>
      <c r="C40" s="148">
        <v>0</v>
      </c>
      <c r="D40" s="148">
        <v>0</v>
      </c>
      <c r="E40" s="148">
        <v>0</v>
      </c>
      <c r="F40" s="148">
        <v>0</v>
      </c>
      <c r="G40" s="148">
        <v>0</v>
      </c>
    </row>
    <row r="41" spans="1:10">
      <c r="A41" s="145" t="s">
        <v>367</v>
      </c>
      <c r="B41" s="148">
        <v>681.83</v>
      </c>
      <c r="C41" s="148">
        <v>3881.25</v>
      </c>
      <c r="D41" s="148">
        <v>9304.02</v>
      </c>
      <c r="E41" s="148">
        <v>8476.76</v>
      </c>
      <c r="F41" s="148">
        <v>5300.59</v>
      </c>
      <c r="G41" s="148">
        <v>2922.99</v>
      </c>
    </row>
    <row r="42" spans="1:10">
      <c r="A42" s="145" t="s">
        <v>954</v>
      </c>
      <c r="B42" s="148">
        <v>0</v>
      </c>
      <c r="C42" s="148">
        <v>0</v>
      </c>
      <c r="D42" s="148">
        <v>0</v>
      </c>
      <c r="E42" s="148">
        <v>0</v>
      </c>
      <c r="F42" s="148">
        <v>0</v>
      </c>
      <c r="G42" s="148">
        <v>0</v>
      </c>
    </row>
    <row r="43" spans="1:10">
      <c r="A43" s="145" t="s">
        <v>724</v>
      </c>
      <c r="B43" s="148">
        <v>93.75</v>
      </c>
      <c r="C43" s="148">
        <v>0</v>
      </c>
      <c r="D43" s="148">
        <v>0</v>
      </c>
      <c r="E43" s="148">
        <v>0</v>
      </c>
      <c r="F43" s="148">
        <v>0</v>
      </c>
      <c r="G43" s="148">
        <v>0</v>
      </c>
    </row>
    <row r="44" spans="1:10">
      <c r="A44" s="145" t="s">
        <v>122</v>
      </c>
      <c r="B44" s="148">
        <v>9860.02</v>
      </c>
      <c r="C44" s="148">
        <v>33107.659999999996</v>
      </c>
      <c r="D44" s="148">
        <v>10781.230000000001</v>
      </c>
      <c r="E44" s="148">
        <v>6802.54</v>
      </c>
      <c r="F44" s="148">
        <v>5464.8799999999992</v>
      </c>
      <c r="G44" s="148">
        <v>17231.59</v>
      </c>
    </row>
    <row r="45" spans="1:10">
      <c r="A45" s="145" t="s">
        <v>119</v>
      </c>
      <c r="B45" s="148">
        <v>9531.7100000000009</v>
      </c>
      <c r="C45" s="148">
        <v>9224.24</v>
      </c>
      <c r="D45" s="148">
        <v>9531.7000000000007</v>
      </c>
      <c r="E45" s="148">
        <v>5079.18</v>
      </c>
      <c r="F45" s="148">
        <v>3768.5099999999998</v>
      </c>
      <c r="G45" s="148">
        <v>4172.2299999999996</v>
      </c>
    </row>
    <row r="46" spans="1:10">
      <c r="A46" s="145" t="s">
        <v>123</v>
      </c>
      <c r="B46" s="148">
        <v>0</v>
      </c>
      <c r="C46" s="148">
        <v>22781.25</v>
      </c>
      <c r="D46" s="148">
        <v>0</v>
      </c>
      <c r="E46" s="148">
        <v>0</v>
      </c>
      <c r="F46" s="148">
        <v>0</v>
      </c>
      <c r="G46" s="148">
        <v>0</v>
      </c>
    </row>
    <row r="47" spans="1:10">
      <c r="A47" s="145" t="s">
        <v>726</v>
      </c>
      <c r="B47" s="148">
        <v>15</v>
      </c>
      <c r="C47" s="148">
        <v>856.03</v>
      </c>
      <c r="D47" s="148">
        <v>25.98</v>
      </c>
      <c r="E47" s="148">
        <v>15</v>
      </c>
      <c r="F47" s="148">
        <v>160.47999999999999</v>
      </c>
      <c r="G47" s="148">
        <v>49.42</v>
      </c>
    </row>
    <row r="48" spans="1:10">
      <c r="A48" s="145" t="s">
        <v>393</v>
      </c>
      <c r="B48" s="148">
        <v>149.47</v>
      </c>
      <c r="C48" s="148">
        <v>14.29</v>
      </c>
      <c r="D48" s="148">
        <v>118.61</v>
      </c>
      <c r="E48" s="148">
        <v>88.8</v>
      </c>
      <c r="F48" s="148">
        <v>102.58</v>
      </c>
      <c r="G48" s="148">
        <v>14.13</v>
      </c>
    </row>
    <row r="49" spans="1:10">
      <c r="A49" s="145" t="s">
        <v>725</v>
      </c>
      <c r="B49" s="148">
        <v>902.22</v>
      </c>
      <c r="C49" s="148">
        <v>990.42000000000007</v>
      </c>
      <c r="D49" s="148">
        <v>15564.310000000001</v>
      </c>
      <c r="E49" s="148">
        <v>1826.96</v>
      </c>
      <c r="F49" s="148">
        <v>916.06000000000006</v>
      </c>
      <c r="G49" s="148">
        <v>1039.79</v>
      </c>
    </row>
    <row r="50" spans="1:10" s="8" customFormat="1">
      <c r="A50" s="133" t="s">
        <v>17</v>
      </c>
      <c r="B50" s="154">
        <v>21303.26</v>
      </c>
      <c r="C50" s="154">
        <v>70855.14</v>
      </c>
      <c r="D50" s="154">
        <v>45325.850000000006</v>
      </c>
      <c r="E50" s="154">
        <v>22289.239999999998</v>
      </c>
      <c r="F50" s="154">
        <v>15713.1</v>
      </c>
      <c r="G50" s="154">
        <v>25430.15</v>
      </c>
      <c r="H50" s="135"/>
      <c r="I50" s="135"/>
      <c r="J50" s="135"/>
    </row>
    <row r="51" spans="1:10">
      <c r="A51" s="145"/>
      <c r="B51" s="153"/>
      <c r="C51" s="153"/>
      <c r="D51" s="153"/>
      <c r="E51" s="153"/>
      <c r="F51" s="153"/>
      <c r="G51" s="153"/>
    </row>
    <row r="52" spans="1:10">
      <c r="A52" s="145" t="s">
        <v>394</v>
      </c>
      <c r="B52" s="153">
        <v>6576.15</v>
      </c>
      <c r="C52" s="153">
        <v>6576.15</v>
      </c>
      <c r="D52" s="153">
        <v>6576.15</v>
      </c>
      <c r="E52" s="153">
        <v>6576.15</v>
      </c>
      <c r="F52" s="153">
        <v>6576.15</v>
      </c>
      <c r="G52" s="153">
        <v>6666.03</v>
      </c>
    </row>
    <row r="53" spans="1:10">
      <c r="A53" s="162" t="s">
        <v>395</v>
      </c>
      <c r="B53" s="163">
        <v>92.95</v>
      </c>
      <c r="C53" s="163">
        <v>92.95</v>
      </c>
      <c r="D53" s="163">
        <v>92.95</v>
      </c>
      <c r="E53" s="164">
        <v>176.83</v>
      </c>
      <c r="F53" s="164">
        <v>92.95</v>
      </c>
      <c r="G53" s="164">
        <v>92.95</v>
      </c>
    </row>
    <row r="54" spans="1:10" s="8" customFormat="1">
      <c r="A54" s="133" t="s">
        <v>18</v>
      </c>
      <c r="B54" s="152">
        <v>6669.0999999999995</v>
      </c>
      <c r="C54" s="152">
        <v>6669.0999999999995</v>
      </c>
      <c r="D54" s="152">
        <v>6669.0999999999995</v>
      </c>
      <c r="E54" s="152">
        <v>6752.98</v>
      </c>
      <c r="F54" s="152">
        <v>6669.0999999999995</v>
      </c>
      <c r="G54" s="152">
        <v>6758.98</v>
      </c>
    </row>
    <row r="55" spans="1:10">
      <c r="A55" s="145"/>
      <c r="B55" s="153"/>
      <c r="C55" s="153"/>
      <c r="D55" s="153"/>
      <c r="E55" s="153"/>
      <c r="F55" s="153"/>
      <c r="G55" s="153"/>
    </row>
    <row r="56" spans="1:10">
      <c r="A56" s="145" t="s">
        <v>727</v>
      </c>
      <c r="B56" s="148">
        <v>9737.4</v>
      </c>
      <c r="C56" s="148">
        <v>8681.9500000000007</v>
      </c>
      <c r="D56" s="148">
        <v>9981.23</v>
      </c>
      <c r="E56" s="148">
        <v>9052.130000000001</v>
      </c>
      <c r="F56" s="148">
        <v>9876.9699999999993</v>
      </c>
      <c r="G56" s="148">
        <v>558.22</v>
      </c>
    </row>
    <row r="57" spans="1:10">
      <c r="A57" s="145" t="s">
        <v>728</v>
      </c>
      <c r="B57" s="148">
        <v>90424.49</v>
      </c>
      <c r="C57" s="148">
        <v>90424.46</v>
      </c>
      <c r="D57" s="148">
        <v>90424.47</v>
      </c>
      <c r="E57" s="148">
        <v>90424.47</v>
      </c>
      <c r="F57" s="148">
        <v>90424.47</v>
      </c>
      <c r="G57" s="148">
        <v>90424.48000000001</v>
      </c>
    </row>
    <row r="58" spans="1:10">
      <c r="A58" s="145" t="s">
        <v>906</v>
      </c>
      <c r="B58" s="148">
        <v>0</v>
      </c>
      <c r="C58" s="148">
        <v>0</v>
      </c>
      <c r="D58" s="148">
        <v>0</v>
      </c>
      <c r="E58" s="148">
        <v>0</v>
      </c>
      <c r="F58" s="148">
        <v>0</v>
      </c>
      <c r="G58" s="148">
        <v>0</v>
      </c>
    </row>
    <row r="59" spans="1:10">
      <c r="A59" s="145" t="s">
        <v>729</v>
      </c>
      <c r="B59" s="148">
        <v>41547.89</v>
      </c>
      <c r="C59" s="148">
        <v>49455.07</v>
      </c>
      <c r="D59" s="148">
        <v>60536.659999999996</v>
      </c>
      <c r="E59" s="148">
        <v>53225.93</v>
      </c>
      <c r="F59" s="148">
        <v>56147.72</v>
      </c>
      <c r="G59" s="148">
        <v>84445.33</v>
      </c>
    </row>
    <row r="60" spans="1:10">
      <c r="A60" s="145" t="s">
        <v>414</v>
      </c>
      <c r="B60" s="148">
        <v>0</v>
      </c>
      <c r="C60" s="148">
        <v>0</v>
      </c>
      <c r="D60" s="148">
        <v>0</v>
      </c>
      <c r="E60" s="148">
        <v>0</v>
      </c>
      <c r="F60" s="148">
        <v>0</v>
      </c>
      <c r="G60" s="148">
        <v>0</v>
      </c>
    </row>
    <row r="61" spans="1:10">
      <c r="A61" s="145" t="s">
        <v>424</v>
      </c>
      <c r="B61" s="148">
        <v>6126.51</v>
      </c>
      <c r="C61" s="148">
        <v>5523.29</v>
      </c>
      <c r="D61" s="148">
        <v>4489.8100000000004</v>
      </c>
      <c r="E61" s="148">
        <v>4556.92</v>
      </c>
      <c r="F61" s="148">
        <v>4227.96</v>
      </c>
      <c r="G61" s="148">
        <v>4636.1400000000003</v>
      </c>
    </row>
    <row r="62" spans="1:10">
      <c r="A62" s="145" t="s">
        <v>730</v>
      </c>
      <c r="B62" s="148">
        <v>14254.150000000001</v>
      </c>
      <c r="C62" s="148">
        <v>8265.0600000000013</v>
      </c>
      <c r="D62" s="148">
        <v>7239.58</v>
      </c>
      <c r="E62" s="148">
        <v>11598.769999999999</v>
      </c>
      <c r="F62" s="148">
        <v>7660.35</v>
      </c>
      <c r="G62" s="148">
        <v>9138.58</v>
      </c>
    </row>
    <row r="63" spans="1:10">
      <c r="A63" s="145" t="s">
        <v>731</v>
      </c>
      <c r="B63" s="148">
        <v>464.21</v>
      </c>
      <c r="C63" s="148">
        <v>453.24</v>
      </c>
      <c r="D63" s="148">
        <v>379.22</v>
      </c>
      <c r="E63" s="148">
        <v>435.05</v>
      </c>
      <c r="F63" s="148">
        <v>444.89</v>
      </c>
      <c r="G63" s="148">
        <v>380.18</v>
      </c>
    </row>
    <row r="64" spans="1:10">
      <c r="A64" s="145" t="s">
        <v>732</v>
      </c>
      <c r="B64" s="148">
        <v>0</v>
      </c>
      <c r="C64" s="148">
        <v>0</v>
      </c>
      <c r="D64" s="148">
        <v>226.49</v>
      </c>
      <c r="E64" s="148">
        <v>0</v>
      </c>
      <c r="F64" s="148">
        <v>0</v>
      </c>
      <c r="G64" s="148">
        <v>1117.5</v>
      </c>
    </row>
    <row r="65" spans="1:10" s="8" customFormat="1">
      <c r="A65" s="133" t="s">
        <v>19</v>
      </c>
      <c r="B65" s="154">
        <v>162554.65</v>
      </c>
      <c r="C65" s="154">
        <v>162803.07</v>
      </c>
      <c r="D65" s="154">
        <v>173277.45999999996</v>
      </c>
      <c r="E65" s="154">
        <v>169293.27</v>
      </c>
      <c r="F65" s="154">
        <v>168782.36000000002</v>
      </c>
      <c r="G65" s="154">
        <v>190700.43000000002</v>
      </c>
      <c r="H65" s="135"/>
      <c r="I65" s="135"/>
      <c r="J65" s="135"/>
    </row>
    <row r="66" spans="1:10">
      <c r="A66" s="145"/>
      <c r="B66" s="153"/>
      <c r="C66" s="153"/>
      <c r="D66" s="153"/>
      <c r="E66" s="153"/>
      <c r="F66" s="153"/>
      <c r="G66" s="153"/>
    </row>
    <row r="67" spans="1:10">
      <c r="A67" s="145" t="s">
        <v>426</v>
      </c>
      <c r="B67" s="150">
        <v>920.59</v>
      </c>
      <c r="C67" s="150">
        <v>962.37</v>
      </c>
      <c r="D67" s="150">
        <v>878.81</v>
      </c>
      <c r="E67" s="150">
        <v>920.59</v>
      </c>
      <c r="F67" s="150">
        <v>414.36</v>
      </c>
      <c r="G67" s="150">
        <v>414.36</v>
      </c>
    </row>
    <row r="68" spans="1:10">
      <c r="A68" s="145" t="s">
        <v>431</v>
      </c>
      <c r="B68" s="150">
        <v>4</v>
      </c>
      <c r="C68" s="150">
        <v>2384.9</v>
      </c>
      <c r="D68" s="150">
        <v>1172.81</v>
      </c>
      <c r="E68" s="150">
        <v>11.23</v>
      </c>
      <c r="F68" s="150">
        <v>335.04</v>
      </c>
      <c r="G68" s="150">
        <v>4.0199999999999996</v>
      </c>
    </row>
    <row r="69" spans="1:10">
      <c r="A69" s="145" t="s">
        <v>733</v>
      </c>
      <c r="B69" s="150">
        <v>0</v>
      </c>
      <c r="C69" s="150">
        <v>0</v>
      </c>
      <c r="D69" s="150">
        <v>30.3</v>
      </c>
      <c r="E69" s="150">
        <v>0</v>
      </c>
      <c r="F69" s="150">
        <v>0</v>
      </c>
      <c r="G69" s="150">
        <v>0</v>
      </c>
    </row>
    <row r="70" spans="1:10">
      <c r="A70" s="145" t="s">
        <v>447</v>
      </c>
      <c r="B70" s="150">
        <v>25</v>
      </c>
      <c r="C70" s="150">
        <v>0</v>
      </c>
      <c r="D70" s="150">
        <v>50</v>
      </c>
      <c r="E70" s="150">
        <v>0</v>
      </c>
      <c r="F70" s="150">
        <v>25</v>
      </c>
      <c r="G70" s="150">
        <v>75</v>
      </c>
    </row>
    <row r="71" spans="1:10">
      <c r="A71" s="145" t="s">
        <v>448</v>
      </c>
      <c r="B71" s="151">
        <v>16.78</v>
      </c>
      <c r="C71" s="151">
        <v>0</v>
      </c>
      <c r="D71" s="151">
        <v>33.56</v>
      </c>
      <c r="E71" s="151">
        <v>41.78</v>
      </c>
      <c r="F71" s="151">
        <v>522.88</v>
      </c>
      <c r="G71" s="151">
        <v>16.78</v>
      </c>
    </row>
    <row r="72" spans="1:10" s="8" customFormat="1">
      <c r="A72" s="133" t="s">
        <v>20</v>
      </c>
      <c r="B72" s="152">
        <v>966.37</v>
      </c>
      <c r="C72" s="152">
        <v>3347.27</v>
      </c>
      <c r="D72" s="152">
        <v>2165.48</v>
      </c>
      <c r="E72" s="152">
        <v>973.6</v>
      </c>
      <c r="F72" s="152">
        <v>1297.2800000000002</v>
      </c>
      <c r="G72" s="152">
        <v>510.15999999999997</v>
      </c>
      <c r="H72" s="135"/>
      <c r="I72" s="135"/>
      <c r="J72" s="135"/>
    </row>
    <row r="73" spans="1:10">
      <c r="A73" s="145"/>
      <c r="B73" s="153"/>
      <c r="C73" s="153"/>
      <c r="D73" s="153"/>
      <c r="E73" s="153"/>
      <c r="F73" s="153"/>
      <c r="G73" s="153"/>
    </row>
    <row r="74" spans="1:10">
      <c r="A74" s="145" t="s">
        <v>649</v>
      </c>
      <c r="B74" s="150">
        <v>0</v>
      </c>
      <c r="C74" s="150">
        <v>0</v>
      </c>
      <c r="D74" s="150">
        <v>0</v>
      </c>
      <c r="E74" s="150">
        <v>0</v>
      </c>
      <c r="F74" s="150">
        <v>0</v>
      </c>
      <c r="G74" s="150">
        <v>0</v>
      </c>
    </row>
    <row r="75" spans="1:10">
      <c r="A75" s="145" t="s">
        <v>736</v>
      </c>
      <c r="B75" s="150">
        <v>0</v>
      </c>
      <c r="C75" s="150">
        <v>0</v>
      </c>
      <c r="D75" s="150">
        <v>0</v>
      </c>
      <c r="E75" s="150">
        <v>0</v>
      </c>
      <c r="F75" s="150">
        <v>0</v>
      </c>
      <c r="G75" s="150">
        <v>0</v>
      </c>
    </row>
    <row r="76" spans="1:10">
      <c r="A76" s="145" t="s">
        <v>454</v>
      </c>
      <c r="B76" s="150">
        <v>0</v>
      </c>
      <c r="C76" s="150">
        <v>0</v>
      </c>
      <c r="D76" s="150">
        <v>0</v>
      </c>
      <c r="E76" s="150">
        <v>0</v>
      </c>
      <c r="F76" s="150">
        <v>61.14</v>
      </c>
      <c r="G76" s="150">
        <v>0</v>
      </c>
    </row>
    <row r="77" spans="1:10">
      <c r="A77" s="145" t="s">
        <v>734</v>
      </c>
      <c r="B77" s="150">
        <v>0</v>
      </c>
      <c r="C77" s="150">
        <v>58.33</v>
      </c>
      <c r="D77" s="150">
        <v>32.46</v>
      </c>
      <c r="E77" s="150">
        <v>0</v>
      </c>
      <c r="F77" s="150">
        <v>0</v>
      </c>
      <c r="G77" s="150">
        <v>238.96</v>
      </c>
    </row>
    <row r="78" spans="1:10">
      <c r="A78" s="145" t="s">
        <v>459</v>
      </c>
      <c r="B78" s="150">
        <v>73.38</v>
      </c>
      <c r="C78" s="150">
        <v>0</v>
      </c>
      <c r="D78" s="150">
        <v>4.3099999999999996</v>
      </c>
      <c r="E78" s="150">
        <v>0</v>
      </c>
      <c r="F78" s="150">
        <v>238.70000000000002</v>
      </c>
      <c r="G78" s="150">
        <v>0</v>
      </c>
    </row>
    <row r="79" spans="1:10">
      <c r="A79" s="145" t="s">
        <v>737</v>
      </c>
      <c r="B79" s="151">
        <v>3565.5299999999997</v>
      </c>
      <c r="C79" s="151">
        <v>2211.41</v>
      </c>
      <c r="D79" s="151">
        <v>2355.9399999999996</v>
      </c>
      <c r="E79" s="151">
        <v>2445.6800000000003</v>
      </c>
      <c r="F79" s="151">
        <v>2359.34</v>
      </c>
      <c r="G79" s="151">
        <v>2414.16</v>
      </c>
    </row>
    <row r="80" spans="1:10" s="8" customFormat="1">
      <c r="A80" s="133" t="s">
        <v>21</v>
      </c>
      <c r="B80" s="152">
        <v>3638.91</v>
      </c>
      <c r="C80" s="152">
        <v>2269.7399999999998</v>
      </c>
      <c r="D80" s="152">
        <v>2392.7099999999996</v>
      </c>
      <c r="E80" s="152">
        <v>2445.6800000000003</v>
      </c>
      <c r="F80" s="152">
        <v>2659.1800000000003</v>
      </c>
      <c r="G80" s="152">
        <v>2653.12</v>
      </c>
      <c r="H80" s="135"/>
      <c r="I80" s="135"/>
      <c r="J80" s="135"/>
    </row>
    <row r="81" spans="1:10">
      <c r="A81" s="145"/>
      <c r="B81" s="153"/>
      <c r="C81" s="153"/>
      <c r="D81" s="153"/>
      <c r="E81" s="153"/>
      <c r="F81" s="153"/>
      <c r="G81" s="153"/>
    </row>
    <row r="82" spans="1:10">
      <c r="A82" s="145" t="s">
        <v>955</v>
      </c>
      <c r="B82" s="150">
        <v>0</v>
      </c>
      <c r="C82" s="150">
        <v>0</v>
      </c>
      <c r="D82" s="150">
        <v>0</v>
      </c>
      <c r="E82" s="150">
        <v>0</v>
      </c>
      <c r="F82" s="150">
        <v>0</v>
      </c>
      <c r="G82" s="150">
        <v>0</v>
      </c>
    </row>
    <row r="83" spans="1:10">
      <c r="A83" s="145" t="s">
        <v>738</v>
      </c>
      <c r="B83" s="150">
        <v>391992.07</v>
      </c>
      <c r="C83" s="150">
        <v>396111</v>
      </c>
      <c r="D83" s="150">
        <v>400718.38999999996</v>
      </c>
      <c r="E83" s="150">
        <v>396808.72</v>
      </c>
      <c r="F83" s="150">
        <v>401550.82</v>
      </c>
      <c r="G83" s="150">
        <v>395799.95</v>
      </c>
    </row>
    <row r="84" spans="1:10">
      <c r="A84" s="145" t="s">
        <v>788</v>
      </c>
      <c r="B84" s="150">
        <v>0</v>
      </c>
      <c r="C84" s="150">
        <v>0</v>
      </c>
      <c r="D84" s="150">
        <v>0</v>
      </c>
      <c r="E84" s="150">
        <v>0</v>
      </c>
      <c r="F84" s="150">
        <v>0</v>
      </c>
      <c r="G84" s="150">
        <v>0</v>
      </c>
    </row>
    <row r="85" spans="1:10">
      <c r="A85" s="145" t="s">
        <v>739</v>
      </c>
      <c r="B85" s="150">
        <v>0</v>
      </c>
      <c r="C85" s="150">
        <v>584.51</v>
      </c>
      <c r="D85" s="150">
        <v>163.69</v>
      </c>
      <c r="E85" s="150">
        <v>0</v>
      </c>
      <c r="F85" s="150">
        <v>381.69</v>
      </c>
      <c r="G85" s="150">
        <v>665</v>
      </c>
    </row>
    <row r="86" spans="1:10">
      <c r="A86" s="145" t="s">
        <v>740</v>
      </c>
      <c r="B86" s="150">
        <v>0</v>
      </c>
      <c r="C86" s="150">
        <v>0</v>
      </c>
      <c r="D86" s="150">
        <v>0</v>
      </c>
      <c r="E86" s="150">
        <v>107.67</v>
      </c>
      <c r="F86" s="150">
        <v>0</v>
      </c>
      <c r="G86" s="150">
        <v>0</v>
      </c>
    </row>
    <row r="87" spans="1:10">
      <c r="A87" s="145" t="s">
        <v>465</v>
      </c>
      <c r="B87" s="150">
        <v>0</v>
      </c>
      <c r="C87" s="150">
        <v>0</v>
      </c>
      <c r="D87" s="150">
        <v>10.99</v>
      </c>
      <c r="E87" s="150">
        <v>0</v>
      </c>
      <c r="F87" s="150">
        <v>0</v>
      </c>
      <c r="G87" s="150">
        <v>0</v>
      </c>
    </row>
    <row r="88" spans="1:10">
      <c r="A88" s="145" t="s">
        <v>741</v>
      </c>
      <c r="B88" s="150">
        <v>1787.71</v>
      </c>
      <c r="C88" s="150">
        <v>2853.71</v>
      </c>
      <c r="D88" s="150">
        <v>1819.15</v>
      </c>
      <c r="E88" s="150">
        <v>1787.71</v>
      </c>
      <c r="F88" s="150">
        <v>1787.71</v>
      </c>
      <c r="G88" s="150">
        <v>1787.71</v>
      </c>
    </row>
    <row r="89" spans="1:10">
      <c r="A89" s="145" t="s">
        <v>742</v>
      </c>
      <c r="B89" s="151">
        <v>0</v>
      </c>
      <c r="C89" s="151">
        <v>0</v>
      </c>
      <c r="D89" s="151">
        <v>0</v>
      </c>
      <c r="E89" s="151">
        <v>0</v>
      </c>
      <c r="F89" s="151">
        <v>0</v>
      </c>
      <c r="G89" s="151">
        <v>0</v>
      </c>
    </row>
    <row r="90" spans="1:10" s="8" customFormat="1">
      <c r="A90" s="133" t="s">
        <v>22</v>
      </c>
      <c r="B90" s="152">
        <v>393779.78</v>
      </c>
      <c r="C90" s="152">
        <v>399549.22000000003</v>
      </c>
      <c r="D90" s="152">
        <v>402712.22</v>
      </c>
      <c r="E90" s="152">
        <v>398704.1</v>
      </c>
      <c r="F90" s="152">
        <v>403720.22000000003</v>
      </c>
      <c r="G90" s="152">
        <v>398252.66000000003</v>
      </c>
      <c r="H90" s="135"/>
      <c r="I90" s="135"/>
      <c r="J90" s="135"/>
    </row>
    <row r="91" spans="1:10">
      <c r="A91" s="145"/>
      <c r="B91" s="153"/>
      <c r="C91" s="153"/>
      <c r="D91" s="153"/>
      <c r="E91" s="153"/>
      <c r="F91" s="153"/>
      <c r="G91" s="153"/>
    </row>
    <row r="92" spans="1:10">
      <c r="A92" s="145" t="s">
        <v>743</v>
      </c>
      <c r="B92" s="150">
        <v>32309.360000000001</v>
      </c>
      <c r="C92" s="150">
        <v>30494.030000000002</v>
      </c>
      <c r="D92" s="150">
        <v>58577.42</v>
      </c>
      <c r="E92" s="150">
        <v>24685.82</v>
      </c>
      <c r="F92" s="150">
        <v>10998.32</v>
      </c>
      <c r="G92" s="150">
        <v>56750.27</v>
      </c>
    </row>
    <row r="93" spans="1:10">
      <c r="A93" s="145" t="s">
        <v>744</v>
      </c>
      <c r="B93" s="150">
        <v>3486.9100000000003</v>
      </c>
      <c r="C93" s="150">
        <v>3630.67</v>
      </c>
      <c r="D93" s="150">
        <v>3481.7400000000002</v>
      </c>
      <c r="E93" s="150">
        <v>3713.12</v>
      </c>
      <c r="F93" s="150">
        <v>3614.87</v>
      </c>
      <c r="G93" s="150">
        <v>3756.6800000000003</v>
      </c>
    </row>
    <row r="94" spans="1:10">
      <c r="A94" s="145" t="s">
        <v>745</v>
      </c>
      <c r="B94" s="150">
        <v>8957.17</v>
      </c>
      <c r="C94" s="150">
        <v>9899.130000000001</v>
      </c>
      <c r="D94" s="150">
        <v>9143.2099999999991</v>
      </c>
      <c r="E94" s="150">
        <v>11128.53</v>
      </c>
      <c r="F94" s="150">
        <v>11102.61</v>
      </c>
      <c r="G94" s="150">
        <v>11024.8</v>
      </c>
    </row>
    <row r="95" spans="1:10">
      <c r="A95" s="145" t="s">
        <v>746</v>
      </c>
      <c r="B95" s="150">
        <v>40515.800000000003</v>
      </c>
      <c r="C95" s="150">
        <v>30233.07</v>
      </c>
      <c r="D95" s="150">
        <v>2997.7</v>
      </c>
      <c r="E95" s="150">
        <v>46993.93</v>
      </c>
      <c r="F95" s="150">
        <v>25106.720000000001</v>
      </c>
      <c r="G95" s="150">
        <v>24995.82</v>
      </c>
    </row>
    <row r="96" spans="1:10">
      <c r="A96" s="145" t="s">
        <v>470</v>
      </c>
      <c r="B96" s="150">
        <v>0</v>
      </c>
      <c r="C96" s="150">
        <v>3775.77</v>
      </c>
      <c r="D96" s="150">
        <v>0</v>
      </c>
      <c r="E96" s="150">
        <v>0</v>
      </c>
      <c r="F96" s="150">
        <v>111.35</v>
      </c>
      <c r="G96" s="150">
        <v>0</v>
      </c>
    </row>
    <row r="97" spans="1:10">
      <c r="A97" s="145" t="s">
        <v>747</v>
      </c>
      <c r="B97" s="150">
        <v>41993.8</v>
      </c>
      <c r="C97" s="150">
        <v>41993.8</v>
      </c>
      <c r="D97" s="150">
        <v>41993.8</v>
      </c>
      <c r="E97" s="150">
        <v>43361.58</v>
      </c>
      <c r="F97" s="150">
        <v>43398.36</v>
      </c>
      <c r="G97" s="150">
        <v>43967.31</v>
      </c>
    </row>
    <row r="98" spans="1:10">
      <c r="A98" s="145" t="s">
        <v>748</v>
      </c>
      <c r="B98" s="150">
        <v>50</v>
      </c>
      <c r="C98" s="150">
        <v>0</v>
      </c>
      <c r="D98" s="150">
        <v>100</v>
      </c>
      <c r="E98" s="150">
        <v>0</v>
      </c>
      <c r="F98" s="150">
        <v>0</v>
      </c>
      <c r="G98" s="150">
        <v>0</v>
      </c>
    </row>
    <row r="99" spans="1:10">
      <c r="A99" s="145" t="s">
        <v>749</v>
      </c>
      <c r="B99" s="150">
        <v>7746.24</v>
      </c>
      <c r="C99" s="150">
        <v>7686.09</v>
      </c>
      <c r="D99" s="150">
        <v>7977.36</v>
      </c>
      <c r="E99" s="150">
        <v>7875.6799999999994</v>
      </c>
      <c r="F99" s="150">
        <v>7707.1299999999992</v>
      </c>
      <c r="G99" s="150">
        <v>7678.7699999999995</v>
      </c>
    </row>
    <row r="100" spans="1:10">
      <c r="A100" s="145" t="s">
        <v>750</v>
      </c>
      <c r="B100" s="150">
        <v>1700.28</v>
      </c>
      <c r="C100" s="150">
        <v>2492.77</v>
      </c>
      <c r="D100" s="150">
        <v>2508.75</v>
      </c>
      <c r="E100" s="150">
        <v>2521.9700000000003</v>
      </c>
      <c r="F100" s="150">
        <v>2616.98</v>
      </c>
      <c r="G100" s="150">
        <v>2551.1799999999998</v>
      </c>
    </row>
    <row r="101" spans="1:10">
      <c r="A101" s="145" t="s">
        <v>668</v>
      </c>
      <c r="B101" s="150">
        <v>152.01</v>
      </c>
      <c r="C101" s="150">
        <v>854.13</v>
      </c>
      <c r="D101" s="150">
        <v>1352.77</v>
      </c>
      <c r="E101" s="150">
        <v>374.85</v>
      </c>
      <c r="F101" s="150">
        <v>386.36</v>
      </c>
      <c r="G101" s="150">
        <v>1781.85</v>
      </c>
    </row>
    <row r="102" spans="1:10">
      <c r="A102" s="145" t="s">
        <v>956</v>
      </c>
      <c r="B102" s="150">
        <v>0</v>
      </c>
      <c r="C102" s="150">
        <v>0</v>
      </c>
      <c r="D102" s="150">
        <v>0</v>
      </c>
      <c r="E102" s="150">
        <v>0</v>
      </c>
      <c r="F102" s="150">
        <v>0</v>
      </c>
      <c r="G102" s="150">
        <v>0</v>
      </c>
    </row>
    <row r="103" spans="1:10">
      <c r="A103" s="145" t="s">
        <v>477</v>
      </c>
      <c r="B103" s="151">
        <v>0</v>
      </c>
      <c r="C103" s="151">
        <v>0</v>
      </c>
      <c r="D103" s="151">
        <v>20.79</v>
      </c>
      <c r="E103" s="151">
        <v>0</v>
      </c>
      <c r="F103" s="151">
        <v>0</v>
      </c>
      <c r="G103" s="151">
        <v>0</v>
      </c>
    </row>
    <row r="104" spans="1:10" s="8" customFormat="1">
      <c r="A104" s="133" t="s">
        <v>23</v>
      </c>
      <c r="B104" s="152">
        <v>136911.57</v>
      </c>
      <c r="C104" s="152">
        <v>131059.46</v>
      </c>
      <c r="D104" s="152">
        <v>128153.54</v>
      </c>
      <c r="E104" s="152">
        <v>140655.48000000001</v>
      </c>
      <c r="F104" s="152">
        <v>105042.7</v>
      </c>
      <c r="G104" s="152">
        <v>152506.68</v>
      </c>
      <c r="H104" s="135"/>
      <c r="I104" s="135"/>
      <c r="J104" s="135"/>
    </row>
    <row r="105" spans="1:10">
      <c r="A105" s="145"/>
      <c r="B105" s="153"/>
      <c r="C105" s="153"/>
      <c r="D105" s="153"/>
      <c r="E105" s="153"/>
      <c r="F105" s="153"/>
      <c r="G105" s="153"/>
    </row>
    <row r="106" spans="1:10">
      <c r="A106" s="145" t="s">
        <v>957</v>
      </c>
      <c r="B106" s="150">
        <v>0</v>
      </c>
      <c r="C106" s="150">
        <v>0</v>
      </c>
      <c r="D106" s="150">
        <v>408.23</v>
      </c>
      <c r="E106" s="150">
        <v>0</v>
      </c>
      <c r="F106" s="150">
        <v>0</v>
      </c>
      <c r="G106" s="150">
        <v>426.04</v>
      </c>
    </row>
    <row r="107" spans="1:10">
      <c r="A107" s="145" t="s">
        <v>751</v>
      </c>
      <c r="B107" s="150">
        <v>369.59</v>
      </c>
      <c r="C107" s="150">
        <v>0</v>
      </c>
      <c r="D107" s="150">
        <v>0</v>
      </c>
      <c r="E107" s="150">
        <v>1286.8599999999999</v>
      </c>
      <c r="F107" s="150">
        <v>0</v>
      </c>
      <c r="G107" s="150">
        <v>2573.7199999999998</v>
      </c>
    </row>
    <row r="108" spans="1:10">
      <c r="A108" s="145" t="s">
        <v>958</v>
      </c>
      <c r="B108" s="151">
        <v>0</v>
      </c>
      <c r="C108" s="151">
        <v>0</v>
      </c>
      <c r="D108" s="151">
        <v>0</v>
      </c>
      <c r="E108" s="151">
        <v>0</v>
      </c>
      <c r="F108" s="151">
        <v>0</v>
      </c>
      <c r="G108" s="151">
        <v>0</v>
      </c>
    </row>
    <row r="109" spans="1:10" s="8" customFormat="1">
      <c r="A109" s="133" t="s">
        <v>24</v>
      </c>
      <c r="B109" s="152">
        <v>369.59</v>
      </c>
      <c r="C109" s="152">
        <v>0</v>
      </c>
      <c r="D109" s="152">
        <v>408.23</v>
      </c>
      <c r="E109" s="152">
        <v>1286.8599999999999</v>
      </c>
      <c r="F109" s="152">
        <v>0</v>
      </c>
      <c r="G109" s="152">
        <v>2999.7599999999998</v>
      </c>
    </row>
    <row r="110" spans="1:10">
      <c r="A110" s="145"/>
      <c r="B110" s="153"/>
      <c r="C110" s="153"/>
      <c r="D110" s="153"/>
      <c r="E110" s="153"/>
      <c r="F110" s="153"/>
      <c r="G110" s="153"/>
    </row>
    <row r="111" spans="1:10">
      <c r="A111" s="145" t="s">
        <v>752</v>
      </c>
      <c r="B111" s="150">
        <v>64838.33</v>
      </c>
      <c r="C111" s="150">
        <v>11124.85</v>
      </c>
      <c r="D111" s="150">
        <v>11276.74</v>
      </c>
      <c r="E111" s="150">
        <v>58941.67</v>
      </c>
      <c r="F111" s="150">
        <v>11146.3</v>
      </c>
      <c r="G111" s="150">
        <v>21444.98</v>
      </c>
    </row>
    <row r="112" spans="1:10">
      <c r="A112" s="145" t="s">
        <v>753</v>
      </c>
      <c r="B112" s="151">
        <v>0</v>
      </c>
      <c r="C112" s="151">
        <v>0</v>
      </c>
      <c r="D112" s="151">
        <v>0</v>
      </c>
      <c r="E112" s="151">
        <v>0</v>
      </c>
      <c r="F112" s="151">
        <v>0</v>
      </c>
      <c r="G112" s="151">
        <v>0</v>
      </c>
    </row>
    <row r="113" spans="1:10" s="8" customFormat="1">
      <c r="A113" s="133" t="s">
        <v>25</v>
      </c>
      <c r="B113" s="152">
        <v>64838.33</v>
      </c>
      <c r="C113" s="152">
        <v>11124.85</v>
      </c>
      <c r="D113" s="152">
        <v>11276.74</v>
      </c>
      <c r="E113" s="152">
        <v>58941.67</v>
      </c>
      <c r="F113" s="152">
        <v>11146.3</v>
      </c>
      <c r="G113" s="152">
        <v>21444.98</v>
      </c>
      <c r="H113" s="135"/>
      <c r="I113" s="135"/>
      <c r="J113" s="135"/>
    </row>
    <row r="114" spans="1:10">
      <c r="A114" s="145"/>
      <c r="B114" s="153"/>
      <c r="C114" s="153"/>
      <c r="D114" s="153"/>
      <c r="E114" s="153"/>
      <c r="F114" s="153"/>
      <c r="G114" s="153"/>
    </row>
    <row r="115" spans="1:10">
      <c r="A115" s="145" t="s">
        <v>959</v>
      </c>
      <c r="B115" s="150">
        <v>0</v>
      </c>
      <c r="C115" s="150">
        <v>0</v>
      </c>
      <c r="D115" s="150">
        <v>0</v>
      </c>
      <c r="E115" s="150">
        <v>0</v>
      </c>
      <c r="F115" s="150">
        <v>0</v>
      </c>
      <c r="G115" s="150">
        <v>0</v>
      </c>
    </row>
    <row r="116" spans="1:10">
      <c r="A116" s="145" t="s">
        <v>687</v>
      </c>
      <c r="B116" s="150">
        <v>0</v>
      </c>
      <c r="C116" s="150">
        <v>0</v>
      </c>
      <c r="D116" s="150">
        <v>0</v>
      </c>
      <c r="E116" s="150">
        <v>0</v>
      </c>
      <c r="F116" s="150">
        <v>0</v>
      </c>
      <c r="G116" s="150">
        <v>0</v>
      </c>
    </row>
    <row r="117" spans="1:10">
      <c r="A117" s="145" t="s">
        <v>497</v>
      </c>
      <c r="B117" s="150">
        <v>0</v>
      </c>
      <c r="C117" s="150">
        <v>0</v>
      </c>
      <c r="D117" s="150">
        <v>220</v>
      </c>
      <c r="E117" s="150">
        <v>128.82</v>
      </c>
      <c r="F117" s="150">
        <v>220</v>
      </c>
      <c r="G117" s="150">
        <v>0</v>
      </c>
    </row>
    <row r="118" spans="1:10">
      <c r="A118" s="145" t="s">
        <v>754</v>
      </c>
      <c r="B118" s="150">
        <v>6228.41</v>
      </c>
      <c r="C118" s="150">
        <v>0</v>
      </c>
      <c r="D118" s="150">
        <v>0</v>
      </c>
      <c r="E118" s="150">
        <v>0</v>
      </c>
      <c r="F118" s="150">
        <v>0</v>
      </c>
      <c r="G118" s="150">
        <v>0</v>
      </c>
    </row>
    <row r="119" spans="1:10">
      <c r="A119" s="145" t="s">
        <v>960</v>
      </c>
      <c r="B119" s="151">
        <v>0</v>
      </c>
      <c r="C119" s="151">
        <v>0</v>
      </c>
      <c r="D119" s="151">
        <v>0</v>
      </c>
      <c r="E119" s="151">
        <v>0</v>
      </c>
      <c r="F119" s="151">
        <v>0</v>
      </c>
      <c r="G119" s="151">
        <v>0</v>
      </c>
    </row>
    <row r="120" spans="1:10" s="8" customFormat="1">
      <c r="A120" s="133" t="s">
        <v>501</v>
      </c>
      <c r="B120" s="152">
        <v>6228.41</v>
      </c>
      <c r="C120" s="152">
        <v>0</v>
      </c>
      <c r="D120" s="152">
        <v>220</v>
      </c>
      <c r="E120" s="152">
        <v>128.82</v>
      </c>
      <c r="F120" s="152">
        <v>220</v>
      </c>
      <c r="G120" s="152">
        <v>0</v>
      </c>
      <c r="H120" s="135"/>
      <c r="I120" s="135"/>
      <c r="J120" s="135"/>
    </row>
    <row r="121" spans="1:10">
      <c r="A121" s="145"/>
      <c r="B121" s="153"/>
      <c r="C121" s="153"/>
      <c r="D121" s="153"/>
      <c r="E121" s="153"/>
      <c r="F121" s="153"/>
      <c r="G121" s="153"/>
    </row>
    <row r="122" spans="1:10">
      <c r="A122" s="145" t="s">
        <v>755</v>
      </c>
      <c r="B122" s="150">
        <v>0</v>
      </c>
      <c r="C122" s="150">
        <v>0</v>
      </c>
      <c r="D122" s="150">
        <v>5.4</v>
      </c>
      <c r="E122" s="150">
        <v>0</v>
      </c>
      <c r="F122" s="150">
        <v>0</v>
      </c>
      <c r="G122" s="150">
        <v>0</v>
      </c>
    </row>
    <row r="123" spans="1:10">
      <c r="A123" s="145" t="s">
        <v>505</v>
      </c>
      <c r="B123" s="150">
        <v>0</v>
      </c>
      <c r="C123" s="150">
        <v>0</v>
      </c>
      <c r="D123" s="150">
        <v>0</v>
      </c>
      <c r="E123" s="150">
        <v>17.95</v>
      </c>
      <c r="F123" s="150">
        <v>7</v>
      </c>
      <c r="G123" s="150">
        <v>26.1</v>
      </c>
    </row>
    <row r="124" spans="1:10">
      <c r="A124" s="145" t="s">
        <v>508</v>
      </c>
      <c r="B124" s="150">
        <v>14411.4</v>
      </c>
      <c r="C124" s="150">
        <v>11292.61</v>
      </c>
      <c r="D124" s="150">
        <v>6625.67</v>
      </c>
      <c r="E124" s="150">
        <v>6691.41</v>
      </c>
      <c r="F124" s="150">
        <v>5732.14</v>
      </c>
      <c r="G124" s="150">
        <v>6619.32</v>
      </c>
    </row>
    <row r="125" spans="1:10">
      <c r="A125" s="145" t="s">
        <v>896</v>
      </c>
      <c r="B125" s="151">
        <v>0</v>
      </c>
      <c r="C125" s="151">
        <v>0</v>
      </c>
      <c r="D125" s="151">
        <v>0</v>
      </c>
      <c r="E125" s="151">
        <v>0</v>
      </c>
      <c r="F125" s="151">
        <v>0</v>
      </c>
      <c r="G125" s="151">
        <v>0</v>
      </c>
    </row>
    <row r="126" spans="1:10" s="8" customFormat="1">
      <c r="A126" s="133" t="s">
        <v>27</v>
      </c>
      <c r="B126" s="152">
        <v>14411.4</v>
      </c>
      <c r="C126" s="152">
        <v>11292.61</v>
      </c>
      <c r="D126" s="152">
        <v>6631.07</v>
      </c>
      <c r="E126" s="152">
        <v>6709.36</v>
      </c>
      <c r="F126" s="152">
        <v>5739.14</v>
      </c>
      <c r="G126" s="152">
        <v>6645.42</v>
      </c>
      <c r="H126" s="135"/>
      <c r="I126" s="135"/>
      <c r="J126" s="135"/>
    </row>
    <row r="127" spans="1:10">
      <c r="A127" s="145"/>
      <c r="B127" s="153"/>
      <c r="C127" s="153"/>
      <c r="D127" s="153"/>
      <c r="E127" s="153"/>
      <c r="F127" s="153"/>
      <c r="G127" s="153"/>
    </row>
    <row r="128" spans="1:10">
      <c r="A128" s="145" t="s">
        <v>756</v>
      </c>
      <c r="B128" s="150">
        <v>74.010000000000005</v>
      </c>
      <c r="C128" s="150">
        <v>108.89</v>
      </c>
      <c r="D128" s="150">
        <v>37.99</v>
      </c>
      <c r="E128" s="150">
        <v>252.67000000000002</v>
      </c>
      <c r="F128" s="150">
        <v>172.09</v>
      </c>
      <c r="G128" s="150">
        <v>117.97</v>
      </c>
    </row>
    <row r="129" spans="1:10">
      <c r="A129" s="145" t="s">
        <v>509</v>
      </c>
      <c r="B129" s="150">
        <v>468.51</v>
      </c>
      <c r="C129" s="150">
        <v>1189.68</v>
      </c>
      <c r="D129" s="150">
        <v>1165.77</v>
      </c>
      <c r="E129" s="150">
        <v>2302.46</v>
      </c>
      <c r="F129" s="150">
        <v>849.38</v>
      </c>
      <c r="G129" s="150">
        <v>304.33999999999997</v>
      </c>
    </row>
    <row r="130" spans="1:10">
      <c r="A130" s="145" t="s">
        <v>519</v>
      </c>
      <c r="B130" s="150">
        <v>33.42</v>
      </c>
      <c r="C130" s="150">
        <v>22.22</v>
      </c>
      <c r="D130" s="150">
        <v>63.12</v>
      </c>
      <c r="E130" s="150">
        <v>117.73</v>
      </c>
      <c r="F130" s="150">
        <v>30.62</v>
      </c>
      <c r="G130" s="150">
        <v>0</v>
      </c>
    </row>
    <row r="131" spans="1:10">
      <c r="A131" s="145" t="s">
        <v>514</v>
      </c>
      <c r="B131" s="150">
        <v>0</v>
      </c>
      <c r="C131" s="150">
        <v>0</v>
      </c>
      <c r="D131" s="150">
        <v>0</v>
      </c>
      <c r="E131" s="150">
        <v>0</v>
      </c>
      <c r="F131" s="150">
        <v>0</v>
      </c>
      <c r="G131" s="150">
        <v>0</v>
      </c>
    </row>
    <row r="132" spans="1:10">
      <c r="A132" s="145" t="s">
        <v>757</v>
      </c>
      <c r="B132" s="150">
        <v>45</v>
      </c>
      <c r="C132" s="150">
        <v>45</v>
      </c>
      <c r="D132" s="150">
        <v>0</v>
      </c>
      <c r="E132" s="150">
        <v>0</v>
      </c>
      <c r="F132" s="150">
        <v>0</v>
      </c>
      <c r="G132" s="150">
        <v>0</v>
      </c>
    </row>
    <row r="133" spans="1:10">
      <c r="A133" s="145" t="s">
        <v>758</v>
      </c>
      <c r="B133" s="150">
        <v>215.12</v>
      </c>
      <c r="C133" s="150">
        <v>248.76</v>
      </c>
      <c r="D133" s="150">
        <v>138.94999999999999</v>
      </c>
      <c r="E133" s="150">
        <v>30</v>
      </c>
      <c r="F133" s="150">
        <v>15</v>
      </c>
      <c r="G133" s="150">
        <v>0</v>
      </c>
    </row>
    <row r="134" spans="1:10">
      <c r="A134" s="145" t="s">
        <v>525</v>
      </c>
      <c r="B134" s="150">
        <v>30.439999999999998</v>
      </c>
      <c r="C134" s="150">
        <v>0</v>
      </c>
      <c r="D134" s="150">
        <v>0</v>
      </c>
      <c r="E134" s="150">
        <v>0</v>
      </c>
      <c r="F134" s="150">
        <v>0</v>
      </c>
      <c r="G134" s="150">
        <v>0</v>
      </c>
    </row>
    <row r="135" spans="1:10">
      <c r="A135" s="145" t="s">
        <v>944</v>
      </c>
      <c r="B135" s="150">
        <v>0</v>
      </c>
      <c r="C135" s="150">
        <v>0</v>
      </c>
      <c r="D135" s="150">
        <v>0</v>
      </c>
      <c r="E135" s="150">
        <v>0</v>
      </c>
      <c r="F135" s="150">
        <v>0</v>
      </c>
      <c r="G135" s="150">
        <v>0</v>
      </c>
    </row>
    <row r="136" spans="1:10">
      <c r="A136" s="145" t="s">
        <v>527</v>
      </c>
      <c r="B136" s="150">
        <v>39.1</v>
      </c>
      <c r="C136" s="150">
        <v>0</v>
      </c>
      <c r="D136" s="150">
        <v>40.83</v>
      </c>
      <c r="E136" s="150">
        <v>0</v>
      </c>
      <c r="F136" s="150">
        <v>0</v>
      </c>
      <c r="G136" s="150">
        <v>52.64</v>
      </c>
    </row>
    <row r="137" spans="1:10">
      <c r="A137" s="145" t="s">
        <v>530</v>
      </c>
      <c r="B137" s="150">
        <v>0</v>
      </c>
      <c r="C137" s="150">
        <v>0</v>
      </c>
      <c r="D137" s="150">
        <v>0</v>
      </c>
      <c r="E137" s="150">
        <v>0</v>
      </c>
      <c r="F137" s="150">
        <v>0</v>
      </c>
      <c r="G137" s="150">
        <v>0</v>
      </c>
    </row>
    <row r="138" spans="1:10">
      <c r="A138" s="145" t="s">
        <v>945</v>
      </c>
      <c r="B138" s="150">
        <v>0</v>
      </c>
      <c r="C138" s="150">
        <v>0</v>
      </c>
      <c r="D138" s="150">
        <v>0</v>
      </c>
      <c r="E138" s="150">
        <v>0</v>
      </c>
      <c r="F138" s="150">
        <v>0</v>
      </c>
      <c r="G138" s="150">
        <v>0</v>
      </c>
    </row>
    <row r="139" spans="1:10">
      <c r="A139" s="145" t="s">
        <v>718</v>
      </c>
      <c r="B139" s="150">
        <v>0</v>
      </c>
      <c r="C139" s="150">
        <v>0</v>
      </c>
      <c r="D139" s="150">
        <v>0</v>
      </c>
      <c r="E139" s="150">
        <v>0</v>
      </c>
      <c r="F139" s="150">
        <v>0</v>
      </c>
      <c r="G139" s="150">
        <v>0</v>
      </c>
    </row>
    <row r="140" spans="1:10">
      <c r="A140" s="145" t="s">
        <v>759</v>
      </c>
      <c r="B140" s="150">
        <v>0</v>
      </c>
      <c r="C140" s="150">
        <v>250.7</v>
      </c>
      <c r="D140" s="150">
        <v>0</v>
      </c>
      <c r="E140" s="150">
        <v>0</v>
      </c>
      <c r="F140" s="150">
        <v>2583.1799999999998</v>
      </c>
      <c r="G140" s="150">
        <v>502.85</v>
      </c>
    </row>
    <row r="141" spans="1:10">
      <c r="A141" s="145" t="s">
        <v>948</v>
      </c>
      <c r="B141" s="150">
        <v>0</v>
      </c>
      <c r="C141" s="150">
        <v>0</v>
      </c>
      <c r="D141" s="150">
        <v>0</v>
      </c>
      <c r="E141" s="150">
        <v>0</v>
      </c>
      <c r="F141" s="150">
        <v>0</v>
      </c>
      <c r="G141" s="150">
        <v>0</v>
      </c>
    </row>
    <row r="142" spans="1:10">
      <c r="A142" s="145" t="s">
        <v>760</v>
      </c>
      <c r="B142" s="151">
        <v>0</v>
      </c>
      <c r="C142" s="151">
        <v>6220</v>
      </c>
      <c r="D142" s="151">
        <v>2815</v>
      </c>
      <c r="E142" s="151">
        <v>5085</v>
      </c>
      <c r="F142" s="151">
        <v>28419.200000000001</v>
      </c>
      <c r="G142" s="151">
        <v>-1400</v>
      </c>
    </row>
    <row r="143" spans="1:10" s="8" customFormat="1">
      <c r="A143" s="133" t="s">
        <v>28</v>
      </c>
      <c r="B143" s="152">
        <v>905.6</v>
      </c>
      <c r="C143" s="152">
        <v>8085.25</v>
      </c>
      <c r="D143" s="152">
        <v>4261.66</v>
      </c>
      <c r="E143" s="152">
        <v>7787.8600000000006</v>
      </c>
      <c r="F143" s="152">
        <v>32069.47</v>
      </c>
      <c r="G143" s="152">
        <v>-422.20000000000005</v>
      </c>
      <c r="H143" s="135"/>
      <c r="I143" s="135"/>
      <c r="J143" s="135"/>
    </row>
    <row r="144" spans="1:10">
      <c r="A144" s="145"/>
      <c r="B144" s="153"/>
      <c r="C144" s="153"/>
      <c r="D144" s="153"/>
      <c r="E144" s="153"/>
      <c r="F144" s="153"/>
      <c r="G144" s="153"/>
    </row>
    <row r="145" spans="1:10">
      <c r="A145" s="145" t="s">
        <v>761</v>
      </c>
      <c r="B145" s="150">
        <v>0</v>
      </c>
      <c r="C145" s="150">
        <v>0</v>
      </c>
      <c r="D145" s="150">
        <v>0</v>
      </c>
      <c r="E145" s="150">
        <v>0</v>
      </c>
      <c r="F145" s="150">
        <v>0</v>
      </c>
      <c r="G145" s="150">
        <v>0</v>
      </c>
    </row>
    <row r="146" spans="1:10">
      <c r="A146" s="145" t="s">
        <v>762</v>
      </c>
      <c r="B146" s="150">
        <v>0</v>
      </c>
      <c r="C146" s="150">
        <v>0</v>
      </c>
      <c r="D146" s="150">
        <v>305</v>
      </c>
      <c r="E146" s="150">
        <v>0</v>
      </c>
      <c r="F146" s="150">
        <v>0</v>
      </c>
      <c r="G146" s="150">
        <v>0</v>
      </c>
    </row>
    <row r="147" spans="1:10">
      <c r="A147" s="145" t="s">
        <v>532</v>
      </c>
      <c r="B147" s="150">
        <v>0</v>
      </c>
      <c r="C147" s="150">
        <v>0</v>
      </c>
      <c r="D147" s="150">
        <v>45</v>
      </c>
      <c r="E147" s="150">
        <v>0</v>
      </c>
      <c r="F147" s="150">
        <v>0</v>
      </c>
      <c r="G147" s="150">
        <v>0</v>
      </c>
    </row>
    <row r="148" spans="1:10">
      <c r="A148" s="145" t="s">
        <v>763</v>
      </c>
      <c r="B148" s="150">
        <v>349</v>
      </c>
      <c r="C148" s="150">
        <v>0</v>
      </c>
      <c r="D148" s="150">
        <v>0</v>
      </c>
      <c r="E148" s="150">
        <v>0</v>
      </c>
      <c r="F148" s="150">
        <v>0</v>
      </c>
      <c r="G148" s="150">
        <v>100</v>
      </c>
    </row>
    <row r="149" spans="1:10">
      <c r="A149" s="145" t="s">
        <v>764</v>
      </c>
      <c r="B149" s="150">
        <v>0</v>
      </c>
      <c r="C149" s="150">
        <v>0</v>
      </c>
      <c r="D149" s="150">
        <v>0</v>
      </c>
      <c r="E149" s="150">
        <v>45</v>
      </c>
      <c r="F149" s="150">
        <v>0</v>
      </c>
      <c r="G149" s="150">
        <v>0</v>
      </c>
    </row>
    <row r="150" spans="1:10">
      <c r="A150" s="145" t="s">
        <v>698</v>
      </c>
      <c r="B150" s="150">
        <v>0</v>
      </c>
      <c r="C150" s="150">
        <v>0</v>
      </c>
      <c r="D150" s="150">
        <v>0</v>
      </c>
      <c r="E150" s="150">
        <v>22.5</v>
      </c>
      <c r="F150" s="150">
        <v>0</v>
      </c>
      <c r="G150" s="150">
        <v>0</v>
      </c>
    </row>
    <row r="151" spans="1:10">
      <c r="A151" s="145" t="s">
        <v>961</v>
      </c>
      <c r="B151" s="150">
        <v>0</v>
      </c>
      <c r="C151" s="150">
        <v>0</v>
      </c>
      <c r="D151" s="150">
        <v>0</v>
      </c>
      <c r="E151" s="150">
        <v>0</v>
      </c>
      <c r="F151" s="150">
        <v>0</v>
      </c>
      <c r="G151" s="150">
        <v>0</v>
      </c>
    </row>
    <row r="152" spans="1:10">
      <c r="A152" s="145" t="s">
        <v>765</v>
      </c>
      <c r="B152" s="150">
        <v>0</v>
      </c>
      <c r="C152" s="150">
        <v>0</v>
      </c>
      <c r="D152" s="150">
        <v>0</v>
      </c>
      <c r="E152" s="150">
        <v>0</v>
      </c>
      <c r="F152" s="150">
        <v>0</v>
      </c>
      <c r="G152" s="150">
        <v>0</v>
      </c>
    </row>
    <row r="153" spans="1:10">
      <c r="A153" s="145" t="s">
        <v>766</v>
      </c>
      <c r="B153" s="150">
        <v>0</v>
      </c>
      <c r="C153" s="150">
        <v>0</v>
      </c>
      <c r="D153" s="150">
        <v>0</v>
      </c>
      <c r="E153" s="150">
        <v>0</v>
      </c>
      <c r="F153" s="150">
        <v>259.05</v>
      </c>
      <c r="G153" s="150">
        <v>288.75</v>
      </c>
    </row>
    <row r="154" spans="1:10">
      <c r="A154" s="145" t="s">
        <v>808</v>
      </c>
      <c r="B154" s="151">
        <v>0</v>
      </c>
      <c r="C154" s="151">
        <v>0</v>
      </c>
      <c r="D154" s="151">
        <v>0</v>
      </c>
      <c r="E154" s="151">
        <v>0</v>
      </c>
      <c r="F154" s="151">
        <v>0</v>
      </c>
      <c r="G154" s="151">
        <v>0</v>
      </c>
    </row>
    <row r="155" spans="1:10" s="8" customFormat="1">
      <c r="A155" s="133" t="s">
        <v>29</v>
      </c>
      <c r="B155" s="152">
        <v>349</v>
      </c>
      <c r="C155" s="152">
        <v>0</v>
      </c>
      <c r="D155" s="152">
        <v>350</v>
      </c>
      <c r="E155" s="152">
        <v>67.5</v>
      </c>
      <c r="F155" s="152">
        <v>259.05</v>
      </c>
      <c r="G155" s="152">
        <v>388.75</v>
      </c>
      <c r="H155" s="135"/>
      <c r="I155" s="135"/>
      <c r="J155" s="135"/>
    </row>
    <row r="156" spans="1:10">
      <c r="A156" s="145"/>
      <c r="B156" s="153"/>
      <c r="C156" s="153"/>
      <c r="D156" s="153"/>
      <c r="E156" s="153"/>
      <c r="F156" s="153"/>
      <c r="G156" s="153"/>
    </row>
    <row r="157" spans="1:10">
      <c r="A157" s="145" t="s">
        <v>555</v>
      </c>
      <c r="B157" s="150">
        <v>43841.289999999994</v>
      </c>
      <c r="C157" s="150">
        <v>44547.659999999996</v>
      </c>
      <c r="D157" s="150">
        <v>22742.86</v>
      </c>
      <c r="E157" s="150">
        <v>44597.17</v>
      </c>
      <c r="F157" s="150">
        <v>109562.21</v>
      </c>
      <c r="G157" s="150">
        <v>64027.55</v>
      </c>
    </row>
    <row r="158" spans="1:10">
      <c r="A158" s="145" t="s">
        <v>543</v>
      </c>
      <c r="B158" s="150">
        <v>74949.450000000012</v>
      </c>
      <c r="C158" s="150">
        <v>49686.48</v>
      </c>
      <c r="D158" s="150">
        <v>34290.61</v>
      </c>
      <c r="E158" s="150">
        <v>95902.25</v>
      </c>
      <c r="F158" s="150">
        <v>69658.850000000006</v>
      </c>
      <c r="G158" s="150">
        <v>97684.86</v>
      </c>
    </row>
    <row r="159" spans="1:10">
      <c r="A159" s="145" t="s">
        <v>962</v>
      </c>
      <c r="B159" s="150">
        <v>0</v>
      </c>
      <c r="C159" s="150">
        <v>0</v>
      </c>
      <c r="D159" s="150">
        <v>0</v>
      </c>
      <c r="E159" s="150">
        <v>0</v>
      </c>
      <c r="F159" s="150">
        <v>0</v>
      </c>
      <c r="G159" s="150">
        <v>0</v>
      </c>
    </row>
    <row r="160" spans="1:10">
      <c r="A160" s="145" t="s">
        <v>549</v>
      </c>
      <c r="B160" s="151">
        <v>3465</v>
      </c>
      <c r="C160" s="151">
        <v>102.18</v>
      </c>
      <c r="D160" s="151">
        <v>0</v>
      </c>
      <c r="E160" s="151">
        <v>0</v>
      </c>
      <c r="F160" s="151">
        <v>2573.7199999999998</v>
      </c>
      <c r="G160" s="151">
        <v>0</v>
      </c>
    </row>
    <row r="161" spans="1:10" s="8" customFormat="1">
      <c r="A161" s="133" t="s">
        <v>30</v>
      </c>
      <c r="B161" s="152">
        <v>122255.74</v>
      </c>
      <c r="C161" s="152">
        <v>94336.319999999992</v>
      </c>
      <c r="D161" s="152">
        <v>57033.47</v>
      </c>
      <c r="E161" s="152">
        <v>140499.41999999998</v>
      </c>
      <c r="F161" s="152">
        <v>181794.78</v>
      </c>
      <c r="G161" s="152">
        <v>161712.41</v>
      </c>
      <c r="H161" s="135"/>
      <c r="I161" s="135"/>
      <c r="J161" s="135"/>
    </row>
    <row r="162" spans="1:10">
      <c r="A162" s="145"/>
      <c r="B162" s="153"/>
      <c r="C162" s="153"/>
      <c r="D162" s="153"/>
      <c r="E162" s="153"/>
      <c r="F162" s="153"/>
      <c r="G162" s="153"/>
    </row>
    <row r="163" spans="1:10">
      <c r="A163" s="145" t="s">
        <v>557</v>
      </c>
      <c r="B163" s="164">
        <v>3607.95</v>
      </c>
      <c r="C163" s="164">
        <v>91.93</v>
      </c>
      <c r="D163" s="164">
        <v>0</v>
      </c>
      <c r="E163" s="164">
        <v>0</v>
      </c>
      <c r="F163" s="164">
        <v>0</v>
      </c>
      <c r="G163" s="164">
        <v>0</v>
      </c>
    </row>
    <row r="164" spans="1:10" s="8" customFormat="1">
      <c r="A164" s="133" t="s">
        <v>32</v>
      </c>
      <c r="B164" s="152">
        <v>3607.95</v>
      </c>
      <c r="C164" s="152">
        <v>91.93</v>
      </c>
      <c r="D164" s="152">
        <v>0</v>
      </c>
      <c r="E164" s="152">
        <v>0</v>
      </c>
      <c r="F164" s="152">
        <v>0</v>
      </c>
      <c r="G164" s="152">
        <v>0</v>
      </c>
      <c r="H164" s="135"/>
      <c r="I164" s="135"/>
      <c r="J164" s="135"/>
    </row>
    <row r="165" spans="1:10">
      <c r="A165" s="145"/>
      <c r="B165" s="155"/>
      <c r="C165" s="155"/>
      <c r="D165" s="155"/>
      <c r="E165" s="155"/>
      <c r="F165" s="155"/>
      <c r="G165" s="155"/>
    </row>
    <row r="166" spans="1:10" s="8" customFormat="1" ht="13.5" thickBot="1">
      <c r="A166" s="133" t="s">
        <v>33</v>
      </c>
      <c r="B166" s="156">
        <v>4167435.9800000009</v>
      </c>
      <c r="C166" s="156">
        <v>3982735.0800000005</v>
      </c>
      <c r="D166" s="156">
        <v>4269084.9400000004</v>
      </c>
      <c r="E166" s="156">
        <v>4205869.2399999993</v>
      </c>
      <c r="F166" s="156">
        <v>3968320.09</v>
      </c>
      <c r="G166" s="156">
        <v>4422928.5200000005</v>
      </c>
    </row>
    <row r="167" spans="1:10" ht="13.5" thickTop="1">
      <c r="A167" s="145"/>
      <c r="B167" s="157">
        <f t="shared" ref="B167:G167" si="0">B166-B164-B161-B155-B143-B126-B120-B113-B109-B104-B90-B80-B72-B65-B54-B50-B38-B27</f>
        <v>0</v>
      </c>
      <c r="C167" s="157">
        <f t="shared" si="0"/>
        <v>0</v>
      </c>
      <c r="D167" s="157">
        <f t="shared" si="0"/>
        <v>0</v>
      </c>
      <c r="E167" s="157">
        <f t="shared" si="0"/>
        <v>0</v>
      </c>
      <c r="F167" s="157">
        <f t="shared" si="0"/>
        <v>0</v>
      </c>
      <c r="G167" s="157">
        <f t="shared" si="0"/>
        <v>0</v>
      </c>
    </row>
    <row r="168" spans="1:10">
      <c r="A168" s="145"/>
      <c r="B168" s="158"/>
      <c r="C168" s="158"/>
      <c r="D168" s="158"/>
      <c r="E168" s="158"/>
    </row>
    <row r="169" spans="1:10">
      <c r="A169" s="145"/>
      <c r="B169" s="158"/>
      <c r="C169" s="158"/>
      <c r="D169" s="158"/>
      <c r="E169" s="158"/>
    </row>
    <row r="170" spans="1:10">
      <c r="A170" s="145"/>
      <c r="B170" s="158"/>
      <c r="C170" s="158"/>
      <c r="D170" s="158"/>
      <c r="E170" s="158"/>
    </row>
    <row r="171" spans="1:10">
      <c r="A171" s="145"/>
      <c r="B171" s="158"/>
      <c r="C171" s="158"/>
      <c r="D171" s="158"/>
      <c r="E171" s="158"/>
    </row>
    <row r="172" spans="1:10">
      <c r="A172" s="145"/>
      <c r="B172" s="158"/>
      <c r="C172" s="158"/>
      <c r="D172" s="158"/>
      <c r="E172" s="158"/>
    </row>
    <row r="173" spans="1:10">
      <c r="A173" s="145"/>
      <c r="B173" s="158"/>
      <c r="C173" s="158"/>
      <c r="D173" s="158"/>
      <c r="E173" s="158"/>
    </row>
    <row r="174" spans="1:10">
      <c r="A174" s="133"/>
      <c r="B174" s="158"/>
      <c r="C174" s="158"/>
      <c r="D174" s="158"/>
      <c r="E174" s="158"/>
    </row>
    <row r="175" spans="1:10">
      <c r="A175" s="145"/>
      <c r="B175" s="158"/>
      <c r="C175" s="158"/>
      <c r="D175" s="158"/>
      <c r="E175" s="158"/>
    </row>
    <row r="176" spans="1:10">
      <c r="A176" s="145"/>
      <c r="B176" s="158"/>
      <c r="C176" s="158"/>
      <c r="D176" s="158"/>
      <c r="E176" s="158"/>
    </row>
    <row r="177" spans="1:5">
      <c r="A177" s="145"/>
      <c r="B177" s="158"/>
      <c r="C177" s="158"/>
      <c r="D177" s="158"/>
      <c r="E177" s="158"/>
    </row>
    <row r="178" spans="1:5">
      <c r="A178" s="145"/>
      <c r="B178" s="158"/>
      <c r="C178" s="158"/>
      <c r="D178" s="158"/>
      <c r="E178" s="158"/>
    </row>
    <row r="179" spans="1:5">
      <c r="A179" s="133"/>
      <c r="B179" s="158"/>
      <c r="C179" s="158"/>
      <c r="D179" s="158"/>
      <c r="E179" s="158"/>
    </row>
    <row r="180" spans="1:5">
      <c r="A180" s="145"/>
      <c r="B180" s="158"/>
      <c r="C180" s="158"/>
      <c r="D180" s="158"/>
      <c r="E180" s="158"/>
    </row>
    <row r="181" spans="1:5">
      <c r="A181" s="133"/>
      <c r="B181" s="158"/>
      <c r="C181" s="158"/>
      <c r="D181" s="158"/>
      <c r="E181" s="158"/>
    </row>
    <row r="182" spans="1:5">
      <c r="A182" s="145"/>
      <c r="B182" s="145"/>
      <c r="C182" s="145"/>
      <c r="D182" s="145"/>
      <c r="E182" s="145"/>
    </row>
    <row r="183" spans="1:5">
      <c r="A183" s="145"/>
      <c r="B183" s="145"/>
      <c r="C183" s="145"/>
      <c r="D183" s="145"/>
      <c r="E183" s="145"/>
    </row>
    <row r="184" spans="1:5">
      <c r="A184" s="145"/>
      <c r="B184" s="145"/>
      <c r="C184" s="145"/>
      <c r="D184" s="145"/>
      <c r="E184" s="145"/>
    </row>
    <row r="185" spans="1:5">
      <c r="A185" s="145"/>
      <c r="B185" s="145"/>
    </row>
    <row r="186" spans="1:5">
      <c r="A186" s="145"/>
      <c r="B186" s="145"/>
    </row>
    <row r="187" spans="1:5">
      <c r="A187" s="145"/>
    </row>
    <row r="188" spans="1:5">
      <c r="A188" s="145"/>
    </row>
    <row r="190" spans="1:5">
      <c r="A190" s="145"/>
      <c r="B190" s="145"/>
      <c r="C190" s="145"/>
      <c r="D190" s="145"/>
      <c r="E190" s="145"/>
    </row>
    <row r="191" spans="1:5">
      <c r="A191" s="145"/>
    </row>
    <row r="192" spans="1:5">
      <c r="A192" s="145"/>
    </row>
    <row r="193" spans="1:5">
      <c r="A193" s="145"/>
    </row>
    <row r="195" spans="1:5">
      <c r="A195" s="145"/>
      <c r="B195" s="145"/>
      <c r="C195" s="145"/>
      <c r="D195" s="145"/>
      <c r="E195" s="145"/>
    </row>
    <row r="196" spans="1:5">
      <c r="A196" s="145"/>
    </row>
    <row r="197" spans="1:5">
      <c r="A197" s="145"/>
    </row>
    <row r="198" spans="1:5">
      <c r="A198" s="145"/>
      <c r="B198" s="145"/>
      <c r="C198" s="145"/>
      <c r="D198" s="145"/>
      <c r="E198" s="145"/>
    </row>
    <row r="199" spans="1:5">
      <c r="A199" s="145"/>
    </row>
    <row r="200" spans="1:5">
      <c r="A200" s="145"/>
    </row>
    <row r="201" spans="1:5">
      <c r="A201" s="145"/>
      <c r="B201" s="145"/>
      <c r="C201" s="145"/>
      <c r="D201" s="145"/>
      <c r="E201" s="145"/>
    </row>
    <row r="202" spans="1:5">
      <c r="A202" s="145"/>
    </row>
    <row r="203" spans="1:5">
      <c r="A203" s="145"/>
      <c r="B203" s="145"/>
      <c r="C203" s="145"/>
    </row>
    <row r="204" spans="1:5">
      <c r="A204" s="145"/>
      <c r="B204" s="145"/>
      <c r="C204" s="145"/>
      <c r="D204" s="145"/>
      <c r="E204" s="145"/>
    </row>
    <row r="205" spans="1:5">
      <c r="A205" s="145"/>
    </row>
    <row r="206" spans="1:5">
      <c r="A206" s="145"/>
      <c r="B206" s="145"/>
      <c r="C206" s="145"/>
      <c r="D206" s="145"/>
      <c r="E206" s="145"/>
    </row>
    <row r="207" spans="1:5">
      <c r="A207" s="145"/>
      <c r="B207" s="145"/>
      <c r="C207" s="145"/>
      <c r="D207" s="145"/>
      <c r="E207" s="145"/>
    </row>
    <row r="208" spans="1:5">
      <c r="A208" s="145"/>
      <c r="B208" s="145"/>
    </row>
    <row r="209" spans="1:5">
      <c r="A209" s="145"/>
    </row>
    <row r="210" spans="1:5">
      <c r="A210" s="145"/>
    </row>
    <row r="211" spans="1:5">
      <c r="A211" s="145"/>
    </row>
    <row r="212" spans="1:5">
      <c r="A212" s="145"/>
      <c r="B212" s="145"/>
      <c r="C212" s="145"/>
      <c r="D212" s="145"/>
      <c r="E212" s="145"/>
    </row>
    <row r="213" spans="1:5">
      <c r="A213" s="145"/>
    </row>
    <row r="214" spans="1:5">
      <c r="A214" s="145"/>
    </row>
    <row r="215" spans="1:5">
      <c r="A215" s="145"/>
    </row>
    <row r="216" spans="1:5">
      <c r="A216" s="145"/>
      <c r="B216" s="145"/>
      <c r="C216" s="145"/>
      <c r="D216" s="145"/>
      <c r="E216" s="145"/>
    </row>
    <row r="217" spans="1:5">
      <c r="A217" s="145"/>
    </row>
    <row r="218" spans="1:5">
      <c r="A218" s="145"/>
      <c r="B218" s="145"/>
      <c r="C218" s="145"/>
      <c r="D218" s="145"/>
      <c r="E218" s="145"/>
    </row>
    <row r="219" spans="1:5">
      <c r="A219" s="145"/>
      <c r="B219" s="145"/>
      <c r="C219" s="145"/>
      <c r="D219" s="145"/>
      <c r="E219" s="145"/>
    </row>
    <row r="220" spans="1:5">
      <c r="A220" s="145"/>
      <c r="B220" s="145"/>
    </row>
    <row r="221" spans="1:5">
      <c r="A221" s="145"/>
      <c r="B221" s="145"/>
      <c r="C221" s="145"/>
      <c r="D221" s="145"/>
      <c r="E221" s="145"/>
    </row>
    <row r="222" spans="1:5">
      <c r="A222" s="145"/>
      <c r="B222" s="145"/>
      <c r="C222" s="145"/>
      <c r="D222" s="145"/>
      <c r="E222" s="145"/>
    </row>
    <row r="223" spans="1:5">
      <c r="A223" s="145"/>
    </row>
    <row r="224" spans="1:5">
      <c r="A224" s="145"/>
      <c r="B224" s="145"/>
      <c r="C224" s="145"/>
      <c r="D224" s="145"/>
      <c r="E224" s="145"/>
    </row>
    <row r="225" spans="1:5">
      <c r="A225" s="145"/>
    </row>
    <row r="226" spans="1:5">
      <c r="A226" s="145"/>
    </row>
    <row r="228" spans="1:5">
      <c r="A228" s="145"/>
      <c r="B228" s="145"/>
      <c r="C228" s="145"/>
      <c r="D228" s="145"/>
      <c r="E228" s="145"/>
    </row>
    <row r="229" spans="1:5">
      <c r="A229" s="145"/>
    </row>
    <row r="230" spans="1:5">
      <c r="A230" s="145"/>
      <c r="B230" s="145"/>
    </row>
    <row r="231" spans="1:5">
      <c r="A231" s="145"/>
    </row>
    <row r="232" spans="1:5">
      <c r="A232" s="145"/>
      <c r="B232" s="145"/>
      <c r="C232" s="145"/>
      <c r="D232" s="145"/>
      <c r="E232" s="145"/>
    </row>
    <row r="233" spans="1:5">
      <c r="A233" s="145"/>
      <c r="B233" s="145"/>
      <c r="C233" s="145"/>
      <c r="D233" s="145"/>
      <c r="E233" s="145"/>
    </row>
    <row r="234" spans="1:5">
      <c r="A234" s="145"/>
    </row>
    <row r="235" spans="1:5">
      <c r="A235" s="145"/>
      <c r="B235" s="145"/>
      <c r="C235" s="145"/>
    </row>
    <row r="236" spans="1:5">
      <c r="A236" s="145"/>
      <c r="B236" s="145"/>
      <c r="C236" s="145"/>
      <c r="D236" s="145"/>
      <c r="E236" s="145"/>
    </row>
    <row r="237" spans="1:5">
      <c r="A237" s="145"/>
      <c r="B237" s="145"/>
      <c r="C237" s="145"/>
      <c r="D237" s="145"/>
      <c r="E237" s="145"/>
    </row>
    <row r="238" spans="1:5">
      <c r="A238" s="145"/>
      <c r="B238" s="145"/>
      <c r="C238" s="145"/>
      <c r="D238" s="145"/>
      <c r="E238" s="145"/>
    </row>
    <row r="239" spans="1:5">
      <c r="A239" s="145"/>
    </row>
    <row r="240" spans="1:5">
      <c r="A240" s="145"/>
      <c r="B240" s="145"/>
      <c r="C240" s="145"/>
      <c r="D240" s="145"/>
      <c r="E240" s="145"/>
    </row>
    <row r="241" spans="1:5">
      <c r="A241" s="145"/>
      <c r="B241" s="145"/>
      <c r="C241" s="145"/>
      <c r="D241" s="145"/>
      <c r="E241" s="145"/>
    </row>
    <row r="242" spans="1:5">
      <c r="A242" s="145"/>
    </row>
    <row r="243" spans="1:5">
      <c r="A243" s="145"/>
      <c r="B243" s="145"/>
      <c r="C243" s="145"/>
      <c r="D243" s="145"/>
      <c r="E243" s="145"/>
    </row>
    <row r="244" spans="1:5">
      <c r="A244" s="145"/>
      <c r="B244" s="145"/>
      <c r="C244" s="145"/>
    </row>
    <row r="245" spans="1:5">
      <c r="A245" s="145"/>
      <c r="B245" s="145"/>
      <c r="C245" s="145"/>
      <c r="D245" s="145"/>
      <c r="E245" s="145"/>
    </row>
    <row r="246" spans="1:5">
      <c r="A246" s="145"/>
      <c r="B246" s="145"/>
      <c r="C246" s="145"/>
      <c r="D246" s="145"/>
      <c r="E246" s="145"/>
    </row>
    <row r="247" spans="1:5">
      <c r="A247" s="145"/>
      <c r="B247" s="145"/>
      <c r="C247" s="145"/>
    </row>
    <row r="248" spans="1:5">
      <c r="A248" s="145"/>
    </row>
    <row r="250" spans="1:5">
      <c r="A250" s="145"/>
      <c r="B250" s="145"/>
    </row>
    <row r="251" spans="1:5">
      <c r="A251" s="145"/>
      <c r="B251" s="145"/>
      <c r="C251" s="145"/>
      <c r="D251" s="145"/>
      <c r="E251" s="145"/>
    </row>
    <row r="252" spans="1:5">
      <c r="A252" s="145"/>
      <c r="B252" s="145"/>
      <c r="C252" s="145"/>
      <c r="D252" s="145"/>
      <c r="E252" s="145"/>
    </row>
    <row r="253" spans="1:5">
      <c r="A253" s="145"/>
      <c r="B253" s="145"/>
    </row>
    <row r="254" spans="1:5">
      <c r="A254" s="145"/>
    </row>
    <row r="255" spans="1:5">
      <c r="A255" s="145"/>
    </row>
    <row r="256" spans="1:5">
      <c r="A256" s="145"/>
    </row>
    <row r="257" spans="1:5">
      <c r="A257" s="145"/>
      <c r="B257" s="145"/>
      <c r="C257" s="145"/>
      <c r="D257" s="145"/>
      <c r="E257" s="145"/>
    </row>
    <row r="258" spans="1:5">
      <c r="A258" s="145"/>
      <c r="B258" s="145"/>
      <c r="C258" s="145"/>
      <c r="D258" s="145"/>
    </row>
    <row r="259" spans="1:5">
      <c r="A259" s="145"/>
    </row>
    <row r="260" spans="1:5">
      <c r="A260" s="145"/>
    </row>
    <row r="261" spans="1:5">
      <c r="A261" s="145"/>
      <c r="B261" s="145"/>
    </row>
    <row r="262" spans="1:5">
      <c r="A262" s="145"/>
      <c r="B262" s="145"/>
      <c r="C262" s="145"/>
      <c r="D262" s="145"/>
      <c r="E262" s="145"/>
    </row>
    <row r="263" spans="1:5">
      <c r="A263" s="145"/>
    </row>
    <row r="264" spans="1:5">
      <c r="A264" s="145"/>
      <c r="B264" s="145"/>
      <c r="C264" s="145"/>
      <c r="D264" s="145"/>
    </row>
    <row r="265" spans="1:5">
      <c r="A265" s="145"/>
    </row>
    <row r="266" spans="1:5">
      <c r="A266" s="145"/>
    </row>
    <row r="269" spans="1:5">
      <c r="A269" s="145"/>
    </row>
    <row r="270" spans="1:5">
      <c r="A270" s="145"/>
      <c r="B270" s="145"/>
      <c r="C270" s="145"/>
      <c r="D270" s="145"/>
      <c r="E270" s="145"/>
    </row>
    <row r="271" spans="1:5">
      <c r="A271" s="145"/>
    </row>
    <row r="272" spans="1:5">
      <c r="A272" s="145"/>
    </row>
    <row r="273" spans="1:5">
      <c r="A273" s="145"/>
      <c r="B273" s="145"/>
      <c r="C273" s="145"/>
      <c r="D273" s="145"/>
      <c r="E273" s="145"/>
    </row>
    <row r="274" spans="1:5">
      <c r="A274" s="145"/>
    </row>
    <row r="276" spans="1:5">
      <c r="A276" s="145"/>
    </row>
  </sheetData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898FA3-E1F2-4BED-A732-B33D49440015}">
  <sheetPr>
    <tabColor rgb="FF92D050"/>
  </sheetPr>
  <dimension ref="A1:H538"/>
  <sheetViews>
    <sheetView workbookViewId="0">
      <selection activeCell="H538" sqref="H538"/>
    </sheetView>
  </sheetViews>
  <sheetFormatPr defaultRowHeight="12.75"/>
  <cols>
    <col min="1" max="1" width="64.28515625" style="146" customWidth="1"/>
    <col min="2" max="7" width="12" style="148" bestFit="1" customWidth="1"/>
    <col min="8" max="8" width="11.28515625" style="146" bestFit="1" customWidth="1"/>
    <col min="9" max="16384" width="9.140625" style="146"/>
  </cols>
  <sheetData>
    <row r="1" spans="1:7">
      <c r="A1" s="145" t="s">
        <v>0</v>
      </c>
    </row>
    <row r="2" spans="1:7">
      <c r="A2" s="147" t="s">
        <v>309</v>
      </c>
    </row>
    <row r="3" spans="1:7">
      <c r="A3" s="145" t="s">
        <v>4</v>
      </c>
    </row>
    <row r="4" spans="1:7">
      <c r="A4" s="145" t="s">
        <v>153</v>
      </c>
    </row>
    <row r="5" spans="1:7">
      <c r="A5" s="145" t="s">
        <v>154</v>
      </c>
    </row>
    <row r="7" spans="1:7">
      <c r="B7" s="136" t="s">
        <v>311</v>
      </c>
      <c r="C7" s="136" t="s">
        <v>311</v>
      </c>
      <c r="D7" s="136" t="s">
        <v>311</v>
      </c>
      <c r="E7" s="136" t="s">
        <v>311</v>
      </c>
      <c r="F7" s="136" t="s">
        <v>311</v>
      </c>
      <c r="G7" s="136" t="s">
        <v>311</v>
      </c>
    </row>
    <row r="8" spans="1:7">
      <c r="B8" s="136" t="s">
        <v>112</v>
      </c>
      <c r="C8" s="136" t="s">
        <v>113</v>
      </c>
      <c r="D8" s="136" t="s">
        <v>114</v>
      </c>
      <c r="E8" s="136" t="s">
        <v>9</v>
      </c>
      <c r="F8" s="136" t="s">
        <v>10</v>
      </c>
      <c r="G8" s="136" t="s">
        <v>11</v>
      </c>
    </row>
    <row r="10" spans="1:7">
      <c r="A10" s="145" t="s">
        <v>313</v>
      </c>
      <c r="B10" s="148">
        <v>143.06</v>
      </c>
      <c r="C10" s="148">
        <v>208.85</v>
      </c>
      <c r="D10" s="148">
        <v>156.52000000000001</v>
      </c>
      <c r="E10" s="148">
        <v>227.35</v>
      </c>
      <c r="F10" s="148">
        <v>2077.36</v>
      </c>
      <c r="G10" s="148">
        <v>578.94000000000005</v>
      </c>
    </row>
    <row r="11" spans="1:7">
      <c r="A11" s="145" t="s">
        <v>314</v>
      </c>
      <c r="B11" s="148">
        <v>0</v>
      </c>
      <c r="C11" s="148">
        <v>0</v>
      </c>
      <c r="D11" s="148">
        <v>0</v>
      </c>
      <c r="E11" s="148">
        <v>0</v>
      </c>
      <c r="F11" s="148">
        <v>0</v>
      </c>
      <c r="G11" s="148">
        <v>0</v>
      </c>
    </row>
    <row r="12" spans="1:7">
      <c r="A12" s="145" t="s">
        <v>316</v>
      </c>
      <c r="B12" s="148">
        <v>0</v>
      </c>
      <c r="C12" s="148">
        <v>0</v>
      </c>
      <c r="D12" s="148">
        <v>0</v>
      </c>
      <c r="E12" s="148">
        <v>0</v>
      </c>
      <c r="F12" s="148">
        <v>0</v>
      </c>
      <c r="G12" s="148">
        <v>0</v>
      </c>
    </row>
    <row r="13" spans="1:7">
      <c r="A13" s="145" t="s">
        <v>318</v>
      </c>
      <c r="B13" s="148">
        <v>0</v>
      </c>
      <c r="C13" s="148">
        <v>0</v>
      </c>
      <c r="D13" s="148">
        <v>0</v>
      </c>
      <c r="E13" s="148">
        <v>0</v>
      </c>
      <c r="F13" s="148">
        <v>725.34</v>
      </c>
      <c r="G13" s="148">
        <v>258.77999999999997</v>
      </c>
    </row>
    <row r="14" spans="1:7">
      <c r="A14" s="145" t="s">
        <v>558</v>
      </c>
      <c r="B14" s="148">
        <v>0</v>
      </c>
      <c r="C14" s="148">
        <v>49.73</v>
      </c>
      <c r="D14" s="148">
        <v>220.41</v>
      </c>
      <c r="E14" s="148">
        <v>175.04</v>
      </c>
      <c r="F14" s="148">
        <v>0</v>
      </c>
      <c r="G14" s="148">
        <v>75.66</v>
      </c>
    </row>
    <row r="15" spans="1:7">
      <c r="A15" s="145" t="s">
        <v>320</v>
      </c>
      <c r="B15" s="148">
        <v>46551.329999999994</v>
      </c>
      <c r="C15" s="148">
        <v>44193.670000000006</v>
      </c>
      <c r="D15" s="148">
        <v>60703.270000000011</v>
      </c>
      <c r="E15" s="148">
        <v>37112.78</v>
      </c>
      <c r="F15" s="148">
        <v>47613.82</v>
      </c>
      <c r="G15" s="148">
        <v>46450.75</v>
      </c>
    </row>
    <row r="16" spans="1:7">
      <c r="A16" s="145" t="s">
        <v>312</v>
      </c>
      <c r="B16" s="148">
        <v>8480.86</v>
      </c>
      <c r="C16" s="148">
        <v>9635.0600000000013</v>
      </c>
      <c r="D16" s="148">
        <v>14157.969999999998</v>
      </c>
      <c r="E16" s="148">
        <v>9384.41</v>
      </c>
      <c r="F16" s="148">
        <v>9100.68</v>
      </c>
      <c r="G16" s="148">
        <v>8472.77</v>
      </c>
    </row>
    <row r="17" spans="1:7">
      <c r="A17" s="145" t="s">
        <v>322</v>
      </c>
      <c r="B17" s="148">
        <v>8730.42</v>
      </c>
      <c r="C17" s="148">
        <v>8833.36</v>
      </c>
      <c r="D17" s="148">
        <v>13250.04</v>
      </c>
      <c r="E17" s="148">
        <v>8833.34</v>
      </c>
      <c r="F17" s="148">
        <v>8833.34</v>
      </c>
      <c r="G17" s="148">
        <v>8833.34</v>
      </c>
    </row>
    <row r="18" spans="1:7">
      <c r="A18" s="145" t="s">
        <v>315</v>
      </c>
      <c r="B18" s="148">
        <v>7908.3399999999992</v>
      </c>
      <c r="C18" s="148">
        <v>7975.5199999999995</v>
      </c>
      <c r="D18" s="148">
        <v>11963.279999999999</v>
      </c>
      <c r="E18" s="148">
        <v>7975.52</v>
      </c>
      <c r="F18" s="148">
        <v>7975.5199999999995</v>
      </c>
      <c r="G18" s="148">
        <v>7975.5199999999995</v>
      </c>
    </row>
    <row r="19" spans="1:7">
      <c r="A19" s="145" t="s">
        <v>559</v>
      </c>
      <c r="B19" s="148">
        <v>14908.15</v>
      </c>
      <c r="C19" s="148">
        <v>12401.78</v>
      </c>
      <c r="D19" s="148">
        <v>18602.68</v>
      </c>
      <c r="E19" s="148">
        <v>12401.78</v>
      </c>
      <c r="F19" s="148">
        <v>12401.79</v>
      </c>
      <c r="G19" s="148">
        <v>12401.8</v>
      </c>
    </row>
    <row r="20" spans="1:7">
      <c r="A20" s="145" t="s">
        <v>560</v>
      </c>
      <c r="B20" s="148">
        <v>2257.92</v>
      </c>
      <c r="C20" s="148">
        <v>1476.05</v>
      </c>
      <c r="D20" s="148">
        <v>2322.11</v>
      </c>
      <c r="E20" s="148">
        <v>1590.32</v>
      </c>
      <c r="F20" s="148">
        <v>2286.3000000000002</v>
      </c>
      <c r="G20" s="148">
        <v>1467.23</v>
      </c>
    </row>
    <row r="21" spans="1:7">
      <c r="A21" s="145" t="s">
        <v>561</v>
      </c>
      <c r="B21" s="148">
        <v>2374.5500000000002</v>
      </c>
      <c r="C21" s="148">
        <v>0</v>
      </c>
      <c r="D21" s="148">
        <v>2144.73</v>
      </c>
      <c r="E21" s="148">
        <v>3279.25</v>
      </c>
      <c r="F21" s="148">
        <v>1958.63</v>
      </c>
      <c r="G21" s="148">
        <v>1937.49</v>
      </c>
    </row>
    <row r="22" spans="1:7">
      <c r="A22" s="145" t="s">
        <v>562</v>
      </c>
      <c r="B22" s="148">
        <v>1553.1</v>
      </c>
      <c r="C22" s="148">
        <v>3148.21</v>
      </c>
      <c r="D22" s="148">
        <v>3648.08</v>
      </c>
      <c r="E22" s="148">
        <v>2553.65</v>
      </c>
      <c r="F22" s="148">
        <v>2501.2800000000002</v>
      </c>
      <c r="G22" s="148">
        <v>3173.18</v>
      </c>
    </row>
    <row r="23" spans="1:7">
      <c r="A23" s="145" t="s">
        <v>563</v>
      </c>
      <c r="B23" s="148">
        <v>0</v>
      </c>
      <c r="C23" s="148">
        <v>0</v>
      </c>
      <c r="D23" s="148">
        <v>0</v>
      </c>
      <c r="E23" s="148">
        <v>283.60000000000002</v>
      </c>
      <c r="F23" s="148">
        <v>897.56</v>
      </c>
      <c r="G23" s="148">
        <v>0</v>
      </c>
    </row>
    <row r="24" spans="1:7">
      <c r="A24" s="145" t="s">
        <v>564</v>
      </c>
      <c r="B24" s="148">
        <v>0</v>
      </c>
      <c r="C24" s="148">
        <v>283.60000000000002</v>
      </c>
      <c r="D24" s="148">
        <v>3838.47</v>
      </c>
      <c r="E24" s="148">
        <v>1614.31</v>
      </c>
      <c r="F24" s="148">
        <v>9278.99</v>
      </c>
      <c r="G24" s="148">
        <v>1169.8900000000001</v>
      </c>
    </row>
    <row r="25" spans="1:7">
      <c r="A25" s="145" t="s">
        <v>963</v>
      </c>
      <c r="B25" s="148">
        <v>0</v>
      </c>
      <c r="C25" s="148">
        <v>0</v>
      </c>
      <c r="D25" s="148">
        <v>0</v>
      </c>
      <c r="E25" s="148">
        <v>0</v>
      </c>
      <c r="F25" s="148">
        <v>0</v>
      </c>
      <c r="G25" s="148">
        <v>0</v>
      </c>
    </row>
    <row r="26" spans="1:7">
      <c r="A26" s="145" t="s">
        <v>565</v>
      </c>
      <c r="B26" s="148">
        <v>15966.14</v>
      </c>
      <c r="C26" s="148">
        <v>15208.23</v>
      </c>
      <c r="D26" s="148">
        <v>33843.32</v>
      </c>
      <c r="E26" s="148">
        <v>14057.37</v>
      </c>
      <c r="F26" s="148">
        <v>10315.73</v>
      </c>
      <c r="G26" s="148">
        <v>12528.78</v>
      </c>
    </row>
    <row r="27" spans="1:7">
      <c r="A27" s="145" t="s">
        <v>566</v>
      </c>
      <c r="B27" s="148">
        <v>16088.52</v>
      </c>
      <c r="C27" s="148">
        <v>11864.89</v>
      </c>
      <c r="D27" s="148">
        <v>10309.32</v>
      </c>
      <c r="E27" s="148">
        <v>8809.16</v>
      </c>
      <c r="F27" s="148">
        <v>8020.13</v>
      </c>
      <c r="G27" s="148">
        <v>10804.26</v>
      </c>
    </row>
    <row r="28" spans="1:7">
      <c r="A28" s="145" t="s">
        <v>325</v>
      </c>
      <c r="B28" s="148">
        <v>0</v>
      </c>
      <c r="C28" s="148">
        <v>496.3</v>
      </c>
      <c r="D28" s="148">
        <v>0</v>
      </c>
      <c r="E28" s="148">
        <v>53.18</v>
      </c>
      <c r="F28" s="148">
        <v>121.35</v>
      </c>
      <c r="G28" s="148">
        <v>0</v>
      </c>
    </row>
    <row r="29" spans="1:7">
      <c r="A29" s="145" t="s">
        <v>567</v>
      </c>
      <c r="B29" s="148">
        <v>722.22</v>
      </c>
      <c r="C29" s="148">
        <v>1134.4000000000001</v>
      </c>
      <c r="D29" s="148">
        <v>0</v>
      </c>
      <c r="E29" s="148">
        <v>0</v>
      </c>
      <c r="F29" s="148">
        <v>0</v>
      </c>
      <c r="G29" s="148">
        <v>0</v>
      </c>
    </row>
    <row r="30" spans="1:7">
      <c r="A30" s="145" t="s">
        <v>317</v>
      </c>
      <c r="B30" s="148">
        <v>34496.720000000001</v>
      </c>
      <c r="C30" s="148">
        <v>31921.640000000003</v>
      </c>
      <c r="D30" s="148">
        <v>67629.239999999991</v>
      </c>
      <c r="E30" s="148">
        <v>43534.069999999992</v>
      </c>
      <c r="F30" s="148">
        <v>30440.73</v>
      </c>
      <c r="G30" s="148">
        <v>25870.570000000003</v>
      </c>
    </row>
    <row r="31" spans="1:7">
      <c r="A31" s="145" t="s">
        <v>327</v>
      </c>
      <c r="B31" s="148">
        <v>123046.04999999999</v>
      </c>
      <c r="C31" s="148">
        <v>122714.31999999999</v>
      </c>
      <c r="D31" s="148">
        <v>179710.81999999998</v>
      </c>
      <c r="E31" s="148">
        <v>130458.69999999998</v>
      </c>
      <c r="F31" s="148">
        <v>142401.87000000002</v>
      </c>
      <c r="G31" s="148">
        <v>163617.66999999998</v>
      </c>
    </row>
    <row r="32" spans="1:7">
      <c r="A32" s="145" t="s">
        <v>328</v>
      </c>
      <c r="B32" s="148">
        <v>12278.05</v>
      </c>
      <c r="C32" s="148">
        <v>22307.29</v>
      </c>
      <c r="D32" s="148">
        <v>43571.170000000006</v>
      </c>
      <c r="E32" s="148">
        <v>22593.78</v>
      </c>
      <c r="F32" s="148">
        <v>27184.03</v>
      </c>
      <c r="G32" s="148">
        <v>17971.7</v>
      </c>
    </row>
    <row r="33" spans="1:7">
      <c r="A33" s="145" t="s">
        <v>329</v>
      </c>
      <c r="B33" s="148">
        <v>1610.67</v>
      </c>
      <c r="C33" s="148">
        <v>1476.38</v>
      </c>
      <c r="D33" s="148">
        <v>698.5</v>
      </c>
      <c r="E33" s="148">
        <v>0</v>
      </c>
      <c r="F33" s="148">
        <v>2772.16</v>
      </c>
      <c r="G33" s="148">
        <v>3461.5</v>
      </c>
    </row>
    <row r="34" spans="1:7">
      <c r="A34" s="145" t="s">
        <v>331</v>
      </c>
      <c r="B34" s="148">
        <v>72165.87999999999</v>
      </c>
      <c r="C34" s="148">
        <v>81303.86</v>
      </c>
      <c r="D34" s="148">
        <v>120361.50000000001</v>
      </c>
      <c r="E34" s="148">
        <v>74246.98</v>
      </c>
      <c r="F34" s="148">
        <v>70871.42</v>
      </c>
      <c r="G34" s="148">
        <v>49836.979999999996</v>
      </c>
    </row>
    <row r="35" spans="1:7">
      <c r="A35" s="145" t="s">
        <v>321</v>
      </c>
      <c r="B35" s="148">
        <v>578594.39999999991</v>
      </c>
      <c r="C35" s="148">
        <v>616384.81000000006</v>
      </c>
      <c r="D35" s="148">
        <v>857357.72999999975</v>
      </c>
      <c r="E35" s="148">
        <v>560691.49</v>
      </c>
      <c r="F35" s="148">
        <v>542132.35000000009</v>
      </c>
      <c r="G35" s="148">
        <v>571331.19000000006</v>
      </c>
    </row>
    <row r="36" spans="1:7">
      <c r="A36" s="145" t="s">
        <v>323</v>
      </c>
      <c r="B36" s="148">
        <v>-584114.5</v>
      </c>
      <c r="C36" s="148">
        <v>-622891.88</v>
      </c>
      <c r="D36" s="148">
        <v>-870334</v>
      </c>
      <c r="E36" s="148">
        <v>-561991.64</v>
      </c>
      <c r="F36" s="148">
        <v>-545307.55000000005</v>
      </c>
      <c r="G36" s="148">
        <v>-574506.39</v>
      </c>
    </row>
    <row r="37" spans="1:7">
      <c r="A37" s="145" t="s">
        <v>964</v>
      </c>
      <c r="B37" s="148">
        <v>0</v>
      </c>
      <c r="C37" s="148">
        <v>0</v>
      </c>
      <c r="D37" s="148">
        <v>0</v>
      </c>
      <c r="E37" s="148">
        <v>0</v>
      </c>
      <c r="F37" s="148">
        <v>0</v>
      </c>
      <c r="G37" s="148">
        <v>0</v>
      </c>
    </row>
    <row r="38" spans="1:7">
      <c r="A38" s="145" t="s">
        <v>324</v>
      </c>
      <c r="B38" s="148">
        <v>0</v>
      </c>
      <c r="C38" s="148">
        <v>0</v>
      </c>
      <c r="D38" s="148">
        <v>0</v>
      </c>
      <c r="E38" s="148">
        <v>0</v>
      </c>
      <c r="F38" s="148">
        <v>0</v>
      </c>
      <c r="G38" s="148">
        <v>0</v>
      </c>
    </row>
    <row r="39" spans="1:7">
      <c r="A39" s="145" t="s">
        <v>326</v>
      </c>
      <c r="B39" s="148">
        <v>0</v>
      </c>
      <c r="C39" s="148">
        <v>0</v>
      </c>
      <c r="D39" s="148">
        <v>0</v>
      </c>
      <c r="E39" s="148">
        <v>0</v>
      </c>
      <c r="F39" s="148">
        <v>0</v>
      </c>
      <c r="G39" s="148">
        <v>0</v>
      </c>
    </row>
    <row r="40" spans="1:7">
      <c r="A40" s="145" t="s">
        <v>337</v>
      </c>
      <c r="B40" s="148">
        <v>16477.32</v>
      </c>
      <c r="C40" s="148">
        <v>5969.8300000000008</v>
      </c>
      <c r="D40" s="148">
        <v>-43531.450000000004</v>
      </c>
      <c r="E40" s="148">
        <v>8653.2799999999988</v>
      </c>
      <c r="F40" s="148">
        <v>2985.77</v>
      </c>
      <c r="G40" s="148">
        <v>29846.58</v>
      </c>
    </row>
    <row r="41" spans="1:7">
      <c r="A41" s="145" t="s">
        <v>338</v>
      </c>
      <c r="B41" s="148">
        <v>314.79999999999995</v>
      </c>
      <c r="C41" s="148">
        <v>6129.9900000000007</v>
      </c>
      <c r="D41" s="148">
        <v>-6459.53</v>
      </c>
      <c r="E41" s="148">
        <v>-161.04000000000002</v>
      </c>
      <c r="F41" s="148">
        <v>1147.56</v>
      </c>
      <c r="G41" s="148">
        <v>392.67000000000007</v>
      </c>
    </row>
    <row r="42" spans="1:7">
      <c r="A42" s="145" t="s">
        <v>340</v>
      </c>
      <c r="B42" s="148">
        <v>805.34</v>
      </c>
      <c r="C42" s="148">
        <v>6.67</v>
      </c>
      <c r="D42" s="148">
        <v>-718.88</v>
      </c>
      <c r="E42" s="148">
        <v>-93.13</v>
      </c>
      <c r="F42" s="148">
        <v>693.04000000000008</v>
      </c>
      <c r="G42" s="148">
        <v>691.56</v>
      </c>
    </row>
    <row r="43" spans="1:7">
      <c r="A43" s="145" t="s">
        <v>342</v>
      </c>
      <c r="B43" s="148">
        <v>9191.7799999999988</v>
      </c>
      <c r="C43" s="148">
        <v>8634.130000000001</v>
      </c>
      <c r="D43" s="148">
        <v>-28668.900000000005</v>
      </c>
      <c r="E43" s="148">
        <v>2513.56</v>
      </c>
      <c r="F43" s="148">
        <v>-843.90000000000009</v>
      </c>
      <c r="G43" s="148">
        <v>2216.9300000000003</v>
      </c>
    </row>
    <row r="44" spans="1:7">
      <c r="A44" s="145" t="s">
        <v>343</v>
      </c>
      <c r="B44" s="148">
        <v>-957.25</v>
      </c>
      <c r="C44" s="148">
        <v>43.34</v>
      </c>
      <c r="D44" s="148">
        <v>-94</v>
      </c>
      <c r="E44" s="148">
        <v>35.97</v>
      </c>
      <c r="F44" s="148">
        <v>462.49999999999994</v>
      </c>
      <c r="G44" s="148">
        <v>-287.76</v>
      </c>
    </row>
    <row r="45" spans="1:7">
      <c r="A45" s="145" t="s">
        <v>344</v>
      </c>
      <c r="B45" s="148">
        <v>0</v>
      </c>
      <c r="C45" s="148">
        <v>0</v>
      </c>
      <c r="D45" s="148">
        <v>0</v>
      </c>
      <c r="E45" s="148">
        <v>0</v>
      </c>
      <c r="F45" s="148">
        <v>0</v>
      </c>
      <c r="G45" s="148">
        <v>0</v>
      </c>
    </row>
    <row r="46" spans="1:7">
      <c r="A46" s="145" t="s">
        <v>346</v>
      </c>
      <c r="B46" s="148">
        <v>0</v>
      </c>
      <c r="C46" s="148">
        <v>0</v>
      </c>
      <c r="D46" s="148">
        <v>0</v>
      </c>
      <c r="E46" s="148">
        <v>0</v>
      </c>
      <c r="F46" s="148">
        <v>0</v>
      </c>
      <c r="G46" s="148">
        <v>0</v>
      </c>
    </row>
    <row r="47" spans="1:7">
      <c r="A47" s="145" t="s">
        <v>348</v>
      </c>
      <c r="B47" s="148">
        <v>-117.09</v>
      </c>
      <c r="C47" s="148">
        <v>0</v>
      </c>
      <c r="D47" s="148">
        <v>0</v>
      </c>
      <c r="E47" s="148">
        <v>0</v>
      </c>
      <c r="F47" s="148">
        <v>181.34</v>
      </c>
      <c r="G47" s="148">
        <v>-77.83</v>
      </c>
    </row>
    <row r="48" spans="1:7">
      <c r="A48" s="145" t="s">
        <v>577</v>
      </c>
      <c r="B48" s="148">
        <v>0</v>
      </c>
      <c r="C48" s="148">
        <v>27.35</v>
      </c>
      <c r="D48" s="148">
        <v>2.0399999999999991</v>
      </c>
      <c r="E48" s="148">
        <v>14.37</v>
      </c>
      <c r="F48" s="148">
        <v>-43.76</v>
      </c>
      <c r="G48" s="148">
        <v>30.26</v>
      </c>
    </row>
    <row r="49" spans="1:7">
      <c r="A49" s="145" t="s">
        <v>352</v>
      </c>
      <c r="B49" s="148">
        <v>4524.4699999999993</v>
      </c>
      <c r="C49" s="148">
        <v>1030.81</v>
      </c>
      <c r="D49" s="148">
        <v>-16212.740000000002</v>
      </c>
      <c r="E49" s="148">
        <v>1184.43</v>
      </c>
      <c r="F49" s="148">
        <v>2625.2599999999998</v>
      </c>
      <c r="G49" s="148">
        <v>6676.8300000000008</v>
      </c>
    </row>
    <row r="50" spans="1:7">
      <c r="A50" s="145" t="s">
        <v>330</v>
      </c>
      <c r="B50" s="148">
        <v>776.57</v>
      </c>
      <c r="C50" s="148">
        <v>1058.8399999999999</v>
      </c>
      <c r="D50" s="148">
        <v>-3411.5600000000004</v>
      </c>
      <c r="E50" s="148">
        <v>458.39</v>
      </c>
      <c r="F50" s="148">
        <v>-70.94</v>
      </c>
      <c r="G50" s="148">
        <v>1113.94</v>
      </c>
    </row>
    <row r="51" spans="1:7">
      <c r="A51" s="145" t="s">
        <v>355</v>
      </c>
      <c r="B51" s="148">
        <v>934.79</v>
      </c>
      <c r="C51" s="148">
        <v>493.14</v>
      </c>
      <c r="D51" s="148">
        <v>-3091.68</v>
      </c>
      <c r="E51" s="148">
        <v>441.67</v>
      </c>
      <c r="F51" s="148">
        <v>0</v>
      </c>
      <c r="G51" s="148">
        <v>1325</v>
      </c>
    </row>
    <row r="52" spans="1:7">
      <c r="A52" s="145" t="s">
        <v>332</v>
      </c>
      <c r="B52" s="148">
        <v>831.14</v>
      </c>
      <c r="C52" s="148">
        <v>432.36</v>
      </c>
      <c r="D52" s="148">
        <v>-2791.4300000000003</v>
      </c>
      <c r="E52" s="148">
        <v>398.77000000000004</v>
      </c>
      <c r="F52" s="148">
        <v>0.01</v>
      </c>
      <c r="G52" s="148">
        <v>1196.32</v>
      </c>
    </row>
    <row r="53" spans="1:7">
      <c r="A53" s="145" t="s">
        <v>578</v>
      </c>
      <c r="B53" s="148">
        <v>3225.01</v>
      </c>
      <c r="C53" s="148">
        <v>-633.1</v>
      </c>
      <c r="D53" s="148">
        <v>-4340.62</v>
      </c>
      <c r="E53" s="148">
        <v>620.09</v>
      </c>
      <c r="F53" s="148">
        <v>0</v>
      </c>
      <c r="G53" s="148">
        <v>1860.27</v>
      </c>
    </row>
    <row r="54" spans="1:7">
      <c r="A54" s="145" t="s">
        <v>568</v>
      </c>
      <c r="B54" s="148">
        <v>689.07</v>
      </c>
      <c r="C54" s="148">
        <v>-317.13</v>
      </c>
      <c r="D54" s="148">
        <v>-502.22</v>
      </c>
      <c r="E54" s="148">
        <v>87.97</v>
      </c>
      <c r="F54" s="148">
        <v>174</v>
      </c>
      <c r="G54" s="148">
        <v>15.31</v>
      </c>
    </row>
    <row r="55" spans="1:7">
      <c r="A55" s="145" t="s">
        <v>569</v>
      </c>
      <c r="B55" s="148">
        <v>1187.28</v>
      </c>
      <c r="C55" s="148">
        <v>-1187.28</v>
      </c>
      <c r="D55" s="148">
        <v>285.95999999999998</v>
      </c>
      <c r="E55" s="148">
        <v>533.85</v>
      </c>
      <c r="F55" s="148">
        <v>-330.15</v>
      </c>
      <c r="G55" s="148">
        <v>285.33999999999997</v>
      </c>
    </row>
    <row r="56" spans="1:7">
      <c r="A56" s="145" t="s">
        <v>570</v>
      </c>
      <c r="B56" s="148">
        <v>22.13</v>
      </c>
      <c r="C56" s="148">
        <v>954.97</v>
      </c>
      <c r="D56" s="148">
        <v>-1245.1099999999999</v>
      </c>
      <c r="E56" s="148">
        <v>152</v>
      </c>
      <c r="F56" s="148">
        <v>-13.09</v>
      </c>
      <c r="G56" s="148">
        <v>643.95000000000005</v>
      </c>
    </row>
    <row r="57" spans="1:7">
      <c r="A57" s="145" t="s">
        <v>571</v>
      </c>
      <c r="B57" s="148">
        <v>0</v>
      </c>
      <c r="C57" s="148">
        <v>0</v>
      </c>
      <c r="D57" s="148">
        <v>0</v>
      </c>
      <c r="E57" s="148">
        <v>70.900000000000006</v>
      </c>
      <c r="F57" s="148">
        <v>153.49</v>
      </c>
      <c r="G57" s="148">
        <v>-224.39</v>
      </c>
    </row>
    <row r="58" spans="1:7">
      <c r="A58" s="145" t="s">
        <v>572</v>
      </c>
      <c r="B58" s="148">
        <v>0</v>
      </c>
      <c r="C58" s="148">
        <v>155.97999999999999</v>
      </c>
      <c r="D58" s="148">
        <v>355.82</v>
      </c>
      <c r="E58" s="148">
        <v>-108.22</v>
      </c>
      <c r="F58" s="148">
        <v>1916.17</v>
      </c>
      <c r="G58" s="148">
        <v>-1851.79</v>
      </c>
    </row>
    <row r="59" spans="1:7">
      <c r="A59" s="145" t="s">
        <v>573</v>
      </c>
      <c r="B59" s="148">
        <v>0</v>
      </c>
      <c r="C59" s="148">
        <v>0</v>
      </c>
      <c r="D59" s="148">
        <v>0</v>
      </c>
      <c r="E59" s="148">
        <v>0</v>
      </c>
      <c r="F59" s="148">
        <v>0</v>
      </c>
      <c r="G59" s="148">
        <v>0</v>
      </c>
    </row>
    <row r="60" spans="1:7">
      <c r="A60" s="145" t="s">
        <v>574</v>
      </c>
      <c r="B60" s="148">
        <v>1356</v>
      </c>
      <c r="C60" s="148">
        <v>381.46</v>
      </c>
      <c r="D60" s="148">
        <v>-3852.09</v>
      </c>
      <c r="E60" s="148">
        <v>-998.1</v>
      </c>
      <c r="F60" s="148">
        <v>-935.41</v>
      </c>
      <c r="G60" s="148">
        <v>2432.58</v>
      </c>
    </row>
    <row r="61" spans="1:7">
      <c r="A61" s="145" t="s">
        <v>575</v>
      </c>
      <c r="B61" s="148">
        <v>-1055.73</v>
      </c>
      <c r="C61" s="148">
        <v>-1518.57</v>
      </c>
      <c r="D61" s="148">
        <v>-5151.1099999999997</v>
      </c>
      <c r="E61" s="148">
        <v>827.71</v>
      </c>
      <c r="F61" s="148">
        <v>-197.26</v>
      </c>
      <c r="G61" s="148">
        <v>2316.67</v>
      </c>
    </row>
    <row r="62" spans="1:7">
      <c r="A62" s="145" t="s">
        <v>335</v>
      </c>
      <c r="B62" s="148">
        <v>0</v>
      </c>
      <c r="C62" s="148">
        <v>272.97000000000003</v>
      </c>
      <c r="D62" s="148">
        <v>-272.97000000000003</v>
      </c>
      <c r="E62" s="148">
        <v>13.3</v>
      </c>
      <c r="F62" s="148">
        <v>17.04</v>
      </c>
      <c r="G62" s="148">
        <v>-30.34</v>
      </c>
    </row>
    <row r="63" spans="1:7">
      <c r="A63" s="145" t="s">
        <v>576</v>
      </c>
      <c r="B63" s="148">
        <v>361.11</v>
      </c>
      <c r="C63" s="148">
        <v>262.81</v>
      </c>
      <c r="D63" s="148">
        <v>-623.91999999999996</v>
      </c>
      <c r="E63" s="148">
        <v>0</v>
      </c>
      <c r="F63" s="148">
        <v>0</v>
      </c>
      <c r="G63" s="148">
        <v>0</v>
      </c>
    </row>
    <row r="64" spans="1:7">
      <c r="A64" s="145" t="s">
        <v>333</v>
      </c>
      <c r="B64" s="148">
        <v>2980.0600000000004</v>
      </c>
      <c r="C64" s="148">
        <v>308.52000000000021</v>
      </c>
      <c r="D64" s="148">
        <v>-8539.65</v>
      </c>
      <c r="E64" s="148">
        <v>1866.2800000000002</v>
      </c>
      <c r="F64" s="148">
        <v>-3273.34</v>
      </c>
      <c r="G64" s="148">
        <v>2738.02</v>
      </c>
    </row>
    <row r="65" spans="1:8">
      <c r="A65" s="145" t="s">
        <v>334</v>
      </c>
      <c r="B65" s="148">
        <v>371162.27999999997</v>
      </c>
      <c r="C65" s="148">
        <v>388650.49</v>
      </c>
      <c r="D65" s="148">
        <v>583292.51</v>
      </c>
      <c r="E65" s="148">
        <v>376501.42000000004</v>
      </c>
      <c r="F65" s="148">
        <v>330006.69</v>
      </c>
      <c r="G65" s="148">
        <v>347553.54000000004</v>
      </c>
    </row>
    <row r="66" spans="1:8">
      <c r="A66" s="145" t="s">
        <v>336</v>
      </c>
      <c r="B66" s="148">
        <v>-365642.18000000005</v>
      </c>
      <c r="C66" s="148">
        <v>-382143.42000000004</v>
      </c>
      <c r="D66" s="148">
        <v>-570316.24</v>
      </c>
      <c r="E66" s="148">
        <v>-375201.27</v>
      </c>
      <c r="F66" s="148">
        <v>-326831.49</v>
      </c>
      <c r="G66" s="148">
        <v>-344378.33999999997</v>
      </c>
    </row>
    <row r="67" spans="1:8">
      <c r="A67" s="145" t="s">
        <v>965</v>
      </c>
      <c r="B67" s="148">
        <v>0</v>
      </c>
      <c r="C67" s="148">
        <v>0</v>
      </c>
      <c r="D67" s="148">
        <v>0</v>
      </c>
      <c r="E67" s="148">
        <v>0</v>
      </c>
      <c r="F67" s="148">
        <v>0</v>
      </c>
      <c r="G67" s="148">
        <v>0</v>
      </c>
    </row>
    <row r="68" spans="1:8">
      <c r="A68" s="145" t="s">
        <v>966</v>
      </c>
      <c r="B68" s="148">
        <v>0</v>
      </c>
      <c r="C68" s="148">
        <v>0</v>
      </c>
      <c r="D68" s="148">
        <v>0</v>
      </c>
      <c r="E68" s="148">
        <v>0</v>
      </c>
      <c r="F68" s="148">
        <v>0</v>
      </c>
      <c r="G68" s="148">
        <v>0</v>
      </c>
    </row>
    <row r="69" spans="1:8">
      <c r="A69" s="145" t="s">
        <v>341</v>
      </c>
      <c r="B69" s="148">
        <v>0</v>
      </c>
      <c r="C69" s="148">
        <v>0</v>
      </c>
      <c r="D69" s="148">
        <v>0</v>
      </c>
      <c r="E69" s="148">
        <v>0</v>
      </c>
      <c r="F69" s="148">
        <v>0</v>
      </c>
      <c r="G69" s="148">
        <v>0</v>
      </c>
    </row>
    <row r="70" spans="1:8" s="8" customFormat="1">
      <c r="A70" s="133" t="s">
        <v>15</v>
      </c>
      <c r="B70" s="154">
        <v>410828.7799999998</v>
      </c>
      <c r="C70" s="154">
        <v>399140.2300000001</v>
      </c>
      <c r="D70" s="154">
        <v>458267.38999999966</v>
      </c>
      <c r="E70" s="154">
        <v>395696.64000000013</v>
      </c>
      <c r="F70" s="154">
        <v>402426.3600000001</v>
      </c>
      <c r="G70" s="154">
        <v>428196.93000000017</v>
      </c>
      <c r="H70" s="291">
        <f>SUM(B70:G70)-SUM(B10:G69)</f>
        <v>0</v>
      </c>
    </row>
    <row r="71" spans="1:8">
      <c r="A71" s="145"/>
    </row>
    <row r="72" spans="1:8">
      <c r="A72" s="145" t="s">
        <v>345</v>
      </c>
      <c r="B72" s="148">
        <v>21611.310000000009</v>
      </c>
      <c r="C72" s="148">
        <v>21075.4</v>
      </c>
      <c r="D72" s="148">
        <v>24187.279999999999</v>
      </c>
      <c r="E72" s="148">
        <v>20875.250000000004</v>
      </c>
      <c r="F72" s="148">
        <v>21241.649999999994</v>
      </c>
      <c r="G72" s="148">
        <v>22587.54</v>
      </c>
    </row>
    <row r="73" spans="1:8">
      <c r="A73" s="145" t="s">
        <v>347</v>
      </c>
      <c r="B73" s="148">
        <v>19409.819999999996</v>
      </c>
      <c r="C73" s="148">
        <v>18878.060000000001</v>
      </c>
      <c r="D73" s="148">
        <v>21671.98</v>
      </c>
      <c r="E73" s="148">
        <v>18710.449999999997</v>
      </c>
      <c r="F73" s="148">
        <v>19031.580000000002</v>
      </c>
      <c r="G73" s="148">
        <v>20246.609999999997</v>
      </c>
    </row>
    <row r="74" spans="1:8">
      <c r="A74" s="145" t="s">
        <v>356</v>
      </c>
      <c r="B74" s="148">
        <v>83645.87</v>
      </c>
      <c r="C74" s="148">
        <v>81318.659999999989</v>
      </c>
      <c r="D74" s="148">
        <v>93358.19</v>
      </c>
      <c r="E74" s="148">
        <v>80604.909999999989</v>
      </c>
      <c r="F74" s="148">
        <v>81983.350000000006</v>
      </c>
      <c r="G74" s="148">
        <v>87223.81</v>
      </c>
    </row>
    <row r="75" spans="1:8">
      <c r="A75" s="145" t="s">
        <v>967</v>
      </c>
      <c r="B75" s="148">
        <v>0</v>
      </c>
      <c r="C75" s="148">
        <v>0</v>
      </c>
      <c r="D75" s="148">
        <v>0</v>
      </c>
      <c r="E75" s="148">
        <v>0</v>
      </c>
      <c r="F75" s="148">
        <v>0</v>
      </c>
      <c r="G75" s="148">
        <v>0</v>
      </c>
    </row>
    <row r="76" spans="1:8">
      <c r="A76" s="145" t="s">
        <v>358</v>
      </c>
      <c r="B76" s="148">
        <v>16753.330000000002</v>
      </c>
      <c r="C76" s="148">
        <v>16305.899999999998</v>
      </c>
      <c r="D76" s="148">
        <v>18717.660000000003</v>
      </c>
      <c r="E76" s="148">
        <v>16158.44</v>
      </c>
      <c r="F76" s="148">
        <v>16437.469999999998</v>
      </c>
      <c r="G76" s="148">
        <v>17484.77</v>
      </c>
    </row>
    <row r="77" spans="1:8">
      <c r="A77" s="145" t="s">
        <v>968</v>
      </c>
      <c r="B77" s="148">
        <v>0</v>
      </c>
      <c r="C77" s="148">
        <v>0</v>
      </c>
      <c r="D77" s="148">
        <v>0</v>
      </c>
      <c r="E77" s="148">
        <v>0</v>
      </c>
      <c r="F77" s="148">
        <v>0</v>
      </c>
      <c r="G77" s="148">
        <v>0</v>
      </c>
    </row>
    <row r="78" spans="1:8">
      <c r="A78" s="145" t="s">
        <v>360</v>
      </c>
      <c r="B78" s="148">
        <v>4180.7900000000009</v>
      </c>
      <c r="C78" s="148">
        <v>4038.4800000000005</v>
      </c>
      <c r="D78" s="148">
        <v>4639.7099999999991</v>
      </c>
      <c r="E78" s="148">
        <v>4009.0699999999993</v>
      </c>
      <c r="F78" s="148">
        <v>4073.8600000000006</v>
      </c>
      <c r="G78" s="148">
        <v>4339.0200000000004</v>
      </c>
    </row>
    <row r="79" spans="1:8">
      <c r="A79" s="145" t="s">
        <v>969</v>
      </c>
      <c r="B79" s="148">
        <v>0</v>
      </c>
      <c r="C79" s="148">
        <v>0</v>
      </c>
      <c r="D79" s="148">
        <v>0</v>
      </c>
      <c r="E79" s="148">
        <v>0</v>
      </c>
      <c r="F79" s="148">
        <v>0</v>
      </c>
      <c r="G79" s="148">
        <v>0</v>
      </c>
    </row>
    <row r="80" spans="1:8">
      <c r="A80" s="145" t="s">
        <v>362</v>
      </c>
      <c r="B80" s="148">
        <v>821.63999999999987</v>
      </c>
      <c r="C80" s="148">
        <v>798.29</v>
      </c>
      <c r="D80" s="148">
        <v>916.53</v>
      </c>
      <c r="E80" s="148">
        <v>791.38</v>
      </c>
      <c r="F80" s="148">
        <v>804.83999999999992</v>
      </c>
      <c r="G80" s="148">
        <v>856.39</v>
      </c>
    </row>
    <row r="81" spans="1:8">
      <c r="A81" s="145" t="s">
        <v>970</v>
      </c>
      <c r="B81" s="148">
        <v>0</v>
      </c>
      <c r="C81" s="148">
        <v>0</v>
      </c>
      <c r="D81" s="148">
        <v>0</v>
      </c>
      <c r="E81" s="148">
        <v>0</v>
      </c>
      <c r="F81" s="148">
        <v>0</v>
      </c>
      <c r="G81" s="148">
        <v>0</v>
      </c>
    </row>
    <row r="82" spans="1:8">
      <c r="A82" s="145" t="s">
        <v>364</v>
      </c>
      <c r="B82" s="148">
        <v>2875.8</v>
      </c>
      <c r="C82" s="148">
        <v>2793.98</v>
      </c>
      <c r="D82" s="148">
        <v>3207.8799999999997</v>
      </c>
      <c r="E82" s="148">
        <v>2769.89</v>
      </c>
      <c r="F82" s="148">
        <v>2816.9899999999993</v>
      </c>
      <c r="G82" s="148">
        <v>2997.3999999999992</v>
      </c>
    </row>
    <row r="83" spans="1:8">
      <c r="A83" s="145" t="s">
        <v>971</v>
      </c>
      <c r="B83" s="148">
        <v>0</v>
      </c>
      <c r="C83" s="148">
        <v>0</v>
      </c>
      <c r="D83" s="148">
        <v>0</v>
      </c>
      <c r="E83" s="148">
        <v>0</v>
      </c>
      <c r="F83" s="148">
        <v>0</v>
      </c>
      <c r="G83" s="148">
        <v>0</v>
      </c>
    </row>
    <row r="84" spans="1:8">
      <c r="A84" s="145" t="s">
        <v>972</v>
      </c>
      <c r="B84" s="148">
        <v>0</v>
      </c>
      <c r="C84" s="148">
        <v>0</v>
      </c>
      <c r="D84" s="148">
        <v>0</v>
      </c>
      <c r="E84" s="148">
        <v>0</v>
      </c>
      <c r="F84" s="148">
        <v>0</v>
      </c>
      <c r="G84" s="148">
        <v>0</v>
      </c>
    </row>
    <row r="85" spans="1:8">
      <c r="A85" s="145" t="s">
        <v>973</v>
      </c>
      <c r="B85" s="148">
        <v>0</v>
      </c>
      <c r="C85" s="148">
        <v>0</v>
      </c>
      <c r="D85" s="148">
        <v>0</v>
      </c>
      <c r="E85" s="148">
        <v>0</v>
      </c>
      <c r="F85" s="148">
        <v>0</v>
      </c>
      <c r="G85" s="148">
        <v>0</v>
      </c>
    </row>
    <row r="86" spans="1:8">
      <c r="A86" s="145" t="s">
        <v>974</v>
      </c>
      <c r="B86" s="148">
        <v>0</v>
      </c>
      <c r="C86" s="148">
        <v>0</v>
      </c>
      <c r="D86" s="148">
        <v>0</v>
      </c>
      <c r="E86" s="148">
        <v>0</v>
      </c>
      <c r="F86" s="148">
        <v>0</v>
      </c>
      <c r="G86" s="148">
        <v>0</v>
      </c>
    </row>
    <row r="87" spans="1:8">
      <c r="A87" s="145" t="s">
        <v>368</v>
      </c>
      <c r="B87" s="148">
        <v>-22854.210000000003</v>
      </c>
      <c r="C87" s="148">
        <v>-22597.590000000004</v>
      </c>
      <c r="D87" s="148">
        <v>-25894.639999999999</v>
      </c>
      <c r="E87" s="148">
        <v>-22311.460000000003</v>
      </c>
      <c r="F87" s="148">
        <v>-22747.510000000002</v>
      </c>
      <c r="G87" s="148">
        <v>-24132.49</v>
      </c>
    </row>
    <row r="88" spans="1:8">
      <c r="A88" s="145" t="s">
        <v>372</v>
      </c>
      <c r="B88" s="148">
        <v>0</v>
      </c>
      <c r="C88" s="148">
        <v>0</v>
      </c>
      <c r="D88" s="148">
        <v>0</v>
      </c>
      <c r="E88" s="148">
        <v>0</v>
      </c>
      <c r="F88" s="148">
        <v>0</v>
      </c>
      <c r="G88" s="148">
        <v>0</v>
      </c>
    </row>
    <row r="89" spans="1:8">
      <c r="A89" s="145" t="s">
        <v>374</v>
      </c>
      <c r="B89" s="148">
        <v>-1094.7500000000002</v>
      </c>
      <c r="C89" s="148">
        <v>-1068.2799999999997</v>
      </c>
      <c r="D89" s="148">
        <v>-1225.9199999999998</v>
      </c>
      <c r="E89" s="148">
        <v>-1057.9299999999998</v>
      </c>
      <c r="F89" s="148">
        <v>-1076.6400000000001</v>
      </c>
      <c r="G89" s="148">
        <v>-1144.6999999999998</v>
      </c>
    </row>
    <row r="90" spans="1:8">
      <c r="A90" s="145" t="s">
        <v>376</v>
      </c>
      <c r="B90" s="148">
        <v>0</v>
      </c>
      <c r="C90" s="148">
        <v>0</v>
      </c>
      <c r="D90" s="148">
        <v>0</v>
      </c>
      <c r="E90" s="148">
        <v>0</v>
      </c>
      <c r="F90" s="148">
        <v>0</v>
      </c>
      <c r="G90" s="148">
        <v>0</v>
      </c>
    </row>
    <row r="91" spans="1:8" s="8" customFormat="1">
      <c r="A91" s="133" t="s">
        <v>16</v>
      </c>
      <c r="B91" s="137">
        <v>125349.60000000002</v>
      </c>
      <c r="C91" s="137">
        <v>121542.90000000002</v>
      </c>
      <c r="D91" s="137">
        <v>139578.67000000001</v>
      </c>
      <c r="E91" s="137">
        <v>120550.00000000001</v>
      </c>
      <c r="F91" s="137">
        <v>122565.58999999995</v>
      </c>
      <c r="G91" s="137">
        <v>130458.34999999999</v>
      </c>
      <c r="H91" s="291">
        <f>SUM(B91:G91)-SUM(B72:G90)</f>
        <v>0</v>
      </c>
    </row>
    <row r="92" spans="1:8">
      <c r="A92" s="145"/>
    </row>
    <row r="93" spans="1:8">
      <c r="A93" s="145" t="s">
        <v>373</v>
      </c>
      <c r="B93" s="138">
        <v>14547.9</v>
      </c>
      <c r="C93" s="138">
        <v>20651.310000000001</v>
      </c>
      <c r="D93" s="138">
        <v>9085.75</v>
      </c>
      <c r="E93" s="138">
        <v>5194.68</v>
      </c>
      <c r="F93" s="138">
        <v>6336.13</v>
      </c>
      <c r="G93" s="138">
        <v>3131.18</v>
      </c>
    </row>
    <row r="94" spans="1:8">
      <c r="A94" s="145" t="s">
        <v>579</v>
      </c>
      <c r="B94" s="138">
        <v>0</v>
      </c>
      <c r="C94" s="138">
        <v>0</v>
      </c>
      <c r="D94" s="138">
        <v>0</v>
      </c>
      <c r="E94" s="138">
        <v>0</v>
      </c>
      <c r="F94" s="138">
        <v>0</v>
      </c>
      <c r="G94" s="138">
        <v>0</v>
      </c>
    </row>
    <row r="95" spans="1:8">
      <c r="A95" s="145" t="s">
        <v>975</v>
      </c>
      <c r="B95" s="138">
        <v>0</v>
      </c>
      <c r="C95" s="138">
        <v>0</v>
      </c>
      <c r="D95" s="138">
        <v>0</v>
      </c>
      <c r="E95" s="138">
        <v>0</v>
      </c>
      <c r="F95" s="138">
        <v>0</v>
      </c>
      <c r="G95" s="138">
        <v>0</v>
      </c>
    </row>
    <row r="96" spans="1:8">
      <c r="A96" s="145" t="s">
        <v>976</v>
      </c>
      <c r="B96" s="138">
        <v>0</v>
      </c>
      <c r="C96" s="138">
        <v>0</v>
      </c>
      <c r="D96" s="138">
        <v>0</v>
      </c>
      <c r="E96" s="138">
        <v>0</v>
      </c>
      <c r="F96" s="138">
        <v>0</v>
      </c>
      <c r="G96" s="138">
        <v>0</v>
      </c>
    </row>
    <row r="97" spans="1:7">
      <c r="A97" s="145" t="s">
        <v>977</v>
      </c>
      <c r="B97" s="138">
        <v>0</v>
      </c>
      <c r="C97" s="138">
        <v>0</v>
      </c>
      <c r="D97" s="138">
        <v>0</v>
      </c>
      <c r="E97" s="138">
        <v>0</v>
      </c>
      <c r="F97" s="138">
        <v>0</v>
      </c>
      <c r="G97" s="138">
        <v>0</v>
      </c>
    </row>
    <row r="98" spans="1:7">
      <c r="A98" s="145" t="s">
        <v>369</v>
      </c>
      <c r="B98" s="138">
        <v>0</v>
      </c>
      <c r="C98" s="138">
        <v>0</v>
      </c>
      <c r="D98" s="138">
        <v>0</v>
      </c>
      <c r="E98" s="138">
        <v>0</v>
      </c>
      <c r="F98" s="138">
        <v>0</v>
      </c>
      <c r="G98" s="138">
        <v>147.06</v>
      </c>
    </row>
    <row r="99" spans="1:7">
      <c r="A99" s="145" t="s">
        <v>371</v>
      </c>
      <c r="B99" s="138">
        <v>159</v>
      </c>
      <c r="C99" s="138">
        <v>2226.62</v>
      </c>
      <c r="D99" s="138">
        <v>2101.4899999999998</v>
      </c>
      <c r="E99" s="138">
        <v>693.71</v>
      </c>
      <c r="F99" s="138">
        <v>477</v>
      </c>
      <c r="G99" s="138">
        <v>481.78</v>
      </c>
    </row>
    <row r="100" spans="1:7">
      <c r="A100" s="145" t="s">
        <v>381</v>
      </c>
      <c r="B100" s="138">
        <v>0</v>
      </c>
      <c r="C100" s="138">
        <v>159</v>
      </c>
      <c r="D100" s="138">
        <v>0</v>
      </c>
      <c r="E100" s="138">
        <v>0</v>
      </c>
      <c r="F100" s="138">
        <v>0</v>
      </c>
      <c r="G100" s="138">
        <v>0</v>
      </c>
    </row>
    <row r="101" spans="1:7">
      <c r="A101" s="145" t="s">
        <v>580</v>
      </c>
      <c r="B101" s="138">
        <v>0</v>
      </c>
      <c r="C101" s="138">
        <v>817.31999999999994</v>
      </c>
      <c r="D101" s="138">
        <v>0</v>
      </c>
      <c r="E101" s="138">
        <v>292.27</v>
      </c>
      <c r="F101" s="138">
        <v>159</v>
      </c>
      <c r="G101" s="138">
        <v>145.47999999999999</v>
      </c>
    </row>
    <row r="102" spans="1:7">
      <c r="A102" s="145" t="s">
        <v>581</v>
      </c>
      <c r="B102" s="138">
        <v>1199.48</v>
      </c>
      <c r="C102" s="138">
        <v>1247.1300000000001</v>
      </c>
      <c r="D102" s="138">
        <v>1102.56</v>
      </c>
      <c r="E102" s="138">
        <v>570.57000000000005</v>
      </c>
      <c r="F102" s="138">
        <v>0</v>
      </c>
      <c r="G102" s="138">
        <v>277.58999999999997</v>
      </c>
    </row>
    <row r="103" spans="1:7">
      <c r="A103" s="145" t="s">
        <v>377</v>
      </c>
      <c r="B103" s="138">
        <v>-8980.58</v>
      </c>
      <c r="C103" s="138">
        <v>-12984.14</v>
      </c>
      <c r="D103" s="138">
        <v>-5348.56</v>
      </c>
      <c r="E103" s="138">
        <v>-3446.9700000000003</v>
      </c>
      <c r="F103" s="138">
        <v>-3566.5400000000004</v>
      </c>
      <c r="G103" s="138">
        <v>-1730.97</v>
      </c>
    </row>
    <row r="104" spans="1:7">
      <c r="A104" s="145" t="s">
        <v>582</v>
      </c>
      <c r="B104" s="138">
        <v>0</v>
      </c>
      <c r="C104" s="138">
        <v>0</v>
      </c>
      <c r="D104" s="138">
        <v>0</v>
      </c>
      <c r="E104" s="138">
        <v>0</v>
      </c>
      <c r="F104" s="138">
        <v>0</v>
      </c>
      <c r="G104" s="138">
        <v>0</v>
      </c>
    </row>
    <row r="105" spans="1:7">
      <c r="A105" s="145" t="s">
        <v>978</v>
      </c>
      <c r="B105" s="138">
        <v>0</v>
      </c>
      <c r="C105" s="138">
        <v>0</v>
      </c>
      <c r="D105" s="138">
        <v>0</v>
      </c>
      <c r="E105" s="138">
        <v>0</v>
      </c>
      <c r="F105" s="138">
        <v>0</v>
      </c>
      <c r="G105" s="138">
        <v>0</v>
      </c>
    </row>
    <row r="106" spans="1:7">
      <c r="A106" s="145" t="s">
        <v>979</v>
      </c>
      <c r="B106" s="138">
        <v>0</v>
      </c>
      <c r="C106" s="138">
        <v>0</v>
      </c>
      <c r="D106" s="138">
        <v>0</v>
      </c>
      <c r="E106" s="138">
        <v>0</v>
      </c>
      <c r="F106" s="138">
        <v>0</v>
      </c>
      <c r="G106" s="138">
        <v>0</v>
      </c>
    </row>
    <row r="107" spans="1:7">
      <c r="A107" s="145" t="s">
        <v>980</v>
      </c>
      <c r="B107" s="138">
        <v>0</v>
      </c>
      <c r="C107" s="138">
        <v>0</v>
      </c>
      <c r="D107" s="138">
        <v>0</v>
      </c>
      <c r="E107" s="138">
        <v>0</v>
      </c>
      <c r="F107" s="138">
        <v>0</v>
      </c>
      <c r="G107" s="138">
        <v>0</v>
      </c>
    </row>
    <row r="108" spans="1:7">
      <c r="A108" s="145" t="s">
        <v>378</v>
      </c>
      <c r="B108" s="138">
        <v>0</v>
      </c>
      <c r="C108" s="138">
        <v>0</v>
      </c>
      <c r="D108" s="138">
        <v>0</v>
      </c>
      <c r="E108" s="138">
        <v>0</v>
      </c>
      <c r="F108" s="138">
        <v>0</v>
      </c>
      <c r="G108" s="138">
        <v>-95.62</v>
      </c>
    </row>
    <row r="109" spans="1:7">
      <c r="A109" s="145" t="s">
        <v>379</v>
      </c>
      <c r="B109" s="138">
        <v>-112.23</v>
      </c>
      <c r="C109" s="138">
        <v>-1370.0900000000001</v>
      </c>
      <c r="D109" s="138">
        <v>-1224.68</v>
      </c>
      <c r="E109" s="138">
        <v>-402.05</v>
      </c>
      <c r="F109" s="138">
        <v>-269.58999999999997</v>
      </c>
      <c r="G109" s="138">
        <v>-335.13</v>
      </c>
    </row>
    <row r="110" spans="1:7">
      <c r="A110" s="145" t="s">
        <v>383</v>
      </c>
      <c r="B110" s="138">
        <v>0</v>
      </c>
      <c r="C110" s="138">
        <v>-42.41</v>
      </c>
      <c r="D110" s="138">
        <v>0</v>
      </c>
      <c r="E110" s="138">
        <v>0</v>
      </c>
      <c r="F110" s="138">
        <v>0</v>
      </c>
      <c r="G110" s="138">
        <v>0</v>
      </c>
    </row>
    <row r="111" spans="1:7">
      <c r="A111" s="145" t="s">
        <v>583</v>
      </c>
      <c r="B111" s="138">
        <v>0</v>
      </c>
      <c r="C111" s="138">
        <v>-522.25</v>
      </c>
      <c r="D111" s="138">
        <v>0</v>
      </c>
      <c r="E111" s="138">
        <v>-172.72</v>
      </c>
      <c r="F111" s="138">
        <v>-57.65</v>
      </c>
      <c r="G111" s="138">
        <v>-97.88</v>
      </c>
    </row>
    <row r="112" spans="1:7">
      <c r="A112" s="145" t="s">
        <v>584</v>
      </c>
      <c r="B112" s="138">
        <v>-242</v>
      </c>
      <c r="C112" s="138">
        <v>-273.95999999999998</v>
      </c>
      <c r="D112" s="138">
        <v>-203.53</v>
      </c>
      <c r="E112" s="138">
        <v>-91.06</v>
      </c>
      <c r="F112" s="138">
        <v>0</v>
      </c>
      <c r="G112" s="138">
        <v>-44.37</v>
      </c>
    </row>
    <row r="113" spans="1:7">
      <c r="A113" s="145" t="s">
        <v>585</v>
      </c>
      <c r="B113" s="138">
        <v>0</v>
      </c>
      <c r="C113" s="138">
        <v>251.82</v>
      </c>
      <c r="D113" s="138">
        <v>0</v>
      </c>
      <c r="E113" s="138">
        <v>0</v>
      </c>
      <c r="F113" s="138">
        <v>0</v>
      </c>
      <c r="G113" s="138">
        <v>0</v>
      </c>
    </row>
    <row r="114" spans="1:7">
      <c r="A114" s="145" t="s">
        <v>122</v>
      </c>
      <c r="B114" s="138">
        <v>686.52</v>
      </c>
      <c r="C114" s="138">
        <v>2342.17</v>
      </c>
      <c r="D114" s="138">
        <v>752.1</v>
      </c>
      <c r="E114" s="138">
        <v>752.11</v>
      </c>
      <c r="F114" s="138">
        <v>679.32</v>
      </c>
      <c r="G114" s="138">
        <v>2152.35</v>
      </c>
    </row>
    <row r="115" spans="1:7">
      <c r="A115" s="145" t="s">
        <v>119</v>
      </c>
      <c r="B115" s="138">
        <v>0</v>
      </c>
      <c r="C115" s="138">
        <v>0</v>
      </c>
      <c r="D115" s="138">
        <v>0</v>
      </c>
      <c r="E115" s="138">
        <v>0</v>
      </c>
      <c r="F115" s="138">
        <v>0</v>
      </c>
      <c r="G115" s="138">
        <v>0</v>
      </c>
    </row>
    <row r="116" spans="1:7">
      <c r="A116" s="145" t="s">
        <v>123</v>
      </c>
      <c r="B116" s="138">
        <v>0</v>
      </c>
      <c r="C116" s="138">
        <v>2025</v>
      </c>
      <c r="D116" s="138">
        <v>0</v>
      </c>
      <c r="E116" s="138">
        <v>0</v>
      </c>
      <c r="F116" s="138">
        <v>0</v>
      </c>
      <c r="G116" s="138">
        <v>0</v>
      </c>
    </row>
    <row r="117" spans="1:7">
      <c r="A117" s="145" t="s">
        <v>393</v>
      </c>
      <c r="B117" s="138">
        <v>0</v>
      </c>
      <c r="C117" s="138">
        <v>537.22</v>
      </c>
      <c r="D117" s="138">
        <v>294.29000000000002</v>
      </c>
      <c r="E117" s="138">
        <v>322.75</v>
      </c>
      <c r="F117" s="138">
        <v>0</v>
      </c>
      <c r="G117" s="138">
        <v>0</v>
      </c>
    </row>
    <row r="118" spans="1:7">
      <c r="A118" s="145" t="s">
        <v>981</v>
      </c>
      <c r="B118" s="138">
        <v>0</v>
      </c>
      <c r="C118" s="138">
        <v>0</v>
      </c>
      <c r="D118" s="138">
        <v>0</v>
      </c>
      <c r="E118" s="138">
        <v>0</v>
      </c>
      <c r="F118" s="138">
        <v>0</v>
      </c>
      <c r="G118" s="138">
        <v>0</v>
      </c>
    </row>
    <row r="119" spans="1:7">
      <c r="A119" s="145" t="s">
        <v>386</v>
      </c>
      <c r="B119" s="138">
        <v>0</v>
      </c>
      <c r="C119" s="138">
        <v>0</v>
      </c>
      <c r="D119" s="138">
        <v>0</v>
      </c>
      <c r="E119" s="138">
        <v>0</v>
      </c>
      <c r="F119" s="138">
        <v>0</v>
      </c>
      <c r="G119" s="138">
        <v>0</v>
      </c>
    </row>
    <row r="120" spans="1:7">
      <c r="A120" s="145" t="s">
        <v>725</v>
      </c>
      <c r="B120" s="138">
        <v>0</v>
      </c>
      <c r="C120" s="138">
        <v>0</v>
      </c>
      <c r="D120" s="138">
        <v>0</v>
      </c>
      <c r="E120" s="138">
        <v>0</v>
      </c>
      <c r="F120" s="138">
        <v>0</v>
      </c>
      <c r="G120" s="138">
        <v>28.9</v>
      </c>
    </row>
    <row r="121" spans="1:7">
      <c r="A121" s="145" t="s">
        <v>387</v>
      </c>
      <c r="B121" s="138">
        <v>40.11</v>
      </c>
      <c r="C121" s="138">
        <v>11.21</v>
      </c>
      <c r="D121" s="138">
        <v>34.29</v>
      </c>
      <c r="E121" s="138">
        <v>0</v>
      </c>
      <c r="F121" s="138">
        <v>97.68</v>
      </c>
      <c r="G121" s="138">
        <v>0</v>
      </c>
    </row>
    <row r="122" spans="1:7">
      <c r="A122" s="145" t="s">
        <v>388</v>
      </c>
      <c r="B122" s="138">
        <v>1006.8900000000001</v>
      </c>
      <c r="C122" s="138">
        <v>996.23</v>
      </c>
      <c r="D122" s="138">
        <v>1292.6500000000001</v>
      </c>
      <c r="E122" s="138">
        <v>597.14</v>
      </c>
      <c r="F122" s="138">
        <v>1229.8800000000001</v>
      </c>
      <c r="G122" s="138">
        <v>945.79</v>
      </c>
    </row>
    <row r="123" spans="1:7">
      <c r="A123" s="145" t="s">
        <v>982</v>
      </c>
      <c r="B123" s="138">
        <v>0</v>
      </c>
      <c r="C123" s="138">
        <v>0</v>
      </c>
      <c r="D123" s="138">
        <v>0</v>
      </c>
      <c r="E123" s="138">
        <v>0</v>
      </c>
      <c r="F123" s="138">
        <v>0</v>
      </c>
      <c r="G123" s="138">
        <v>0</v>
      </c>
    </row>
    <row r="124" spans="1:7">
      <c r="A124" s="145" t="s">
        <v>586</v>
      </c>
      <c r="B124" s="138">
        <v>0</v>
      </c>
      <c r="C124" s="138">
        <v>0</v>
      </c>
      <c r="D124" s="138">
        <v>13.28</v>
      </c>
      <c r="E124" s="138">
        <v>0</v>
      </c>
      <c r="F124" s="138">
        <v>0</v>
      </c>
      <c r="G124" s="138">
        <v>0</v>
      </c>
    </row>
    <row r="125" spans="1:7">
      <c r="A125" s="145" t="s">
        <v>587</v>
      </c>
      <c r="B125" s="138">
        <v>0</v>
      </c>
      <c r="C125" s="138">
        <v>0</v>
      </c>
      <c r="D125" s="138">
        <v>0</v>
      </c>
      <c r="E125" s="138">
        <v>0</v>
      </c>
      <c r="F125" s="138">
        <v>0</v>
      </c>
      <c r="G125" s="138">
        <v>0</v>
      </c>
    </row>
    <row r="126" spans="1:7">
      <c r="A126" s="145" t="s">
        <v>389</v>
      </c>
      <c r="B126" s="138">
        <v>33.82</v>
      </c>
      <c r="C126" s="138">
        <v>919.53999999999985</v>
      </c>
      <c r="D126" s="138">
        <v>240.64999999999998</v>
      </c>
      <c r="E126" s="138">
        <v>1156.4000000000001</v>
      </c>
      <c r="F126" s="138">
        <v>11.54</v>
      </c>
      <c r="G126" s="138">
        <v>166.95999999999998</v>
      </c>
    </row>
    <row r="127" spans="1:7">
      <c r="A127" s="145" t="s">
        <v>390</v>
      </c>
      <c r="B127" s="160">
        <v>58.5</v>
      </c>
      <c r="C127" s="160">
        <v>17.690000000000001</v>
      </c>
      <c r="D127" s="160">
        <v>0</v>
      </c>
      <c r="E127" s="160">
        <v>0</v>
      </c>
      <c r="F127" s="160">
        <v>118.5</v>
      </c>
      <c r="G127" s="160">
        <v>368</v>
      </c>
    </row>
    <row r="128" spans="1:7">
      <c r="A128" s="145" t="s">
        <v>588</v>
      </c>
      <c r="B128" s="138">
        <v>0</v>
      </c>
      <c r="C128" s="138">
        <v>0</v>
      </c>
      <c r="D128" s="138">
        <v>40</v>
      </c>
      <c r="E128" s="138">
        <v>0</v>
      </c>
      <c r="F128" s="138">
        <v>0</v>
      </c>
      <c r="G128" s="138">
        <v>0</v>
      </c>
    </row>
    <row r="129" spans="1:8">
      <c r="A129" s="145" t="s">
        <v>589</v>
      </c>
      <c r="B129" s="138">
        <v>378.21</v>
      </c>
      <c r="C129" s="138">
        <v>37.21</v>
      </c>
      <c r="D129" s="138">
        <v>53.3</v>
      </c>
      <c r="E129" s="138">
        <v>0</v>
      </c>
      <c r="F129" s="138">
        <v>0</v>
      </c>
      <c r="G129" s="138">
        <v>108.02</v>
      </c>
    </row>
    <row r="130" spans="1:8">
      <c r="A130" s="145" t="s">
        <v>590</v>
      </c>
      <c r="B130" s="138">
        <v>173.05</v>
      </c>
      <c r="C130" s="138">
        <v>0</v>
      </c>
      <c r="D130" s="138">
        <v>0</v>
      </c>
      <c r="E130" s="138">
        <v>0</v>
      </c>
      <c r="F130" s="138">
        <v>0</v>
      </c>
      <c r="G130" s="138">
        <v>0</v>
      </c>
    </row>
    <row r="131" spans="1:8" s="8" customFormat="1">
      <c r="A131" s="133" t="s">
        <v>17</v>
      </c>
      <c r="B131" s="137">
        <v>8948.67</v>
      </c>
      <c r="C131" s="137">
        <v>17046.620000000003</v>
      </c>
      <c r="D131" s="137">
        <v>8233.59</v>
      </c>
      <c r="E131" s="137">
        <v>5466.83</v>
      </c>
      <c r="F131" s="137">
        <v>5215.2700000000004</v>
      </c>
      <c r="G131" s="137">
        <v>5649.1399999999994</v>
      </c>
      <c r="H131" s="291">
        <f>SUM(B131:G131)-SUM(B93:G130)</f>
        <v>0</v>
      </c>
    </row>
    <row r="132" spans="1:8">
      <c r="A132" s="145"/>
      <c r="B132" s="138"/>
      <c r="C132" s="138"/>
      <c r="D132" s="138"/>
      <c r="E132" s="138"/>
      <c r="F132" s="138"/>
      <c r="G132" s="138"/>
    </row>
    <row r="133" spans="1:8">
      <c r="A133" s="145" t="s">
        <v>394</v>
      </c>
      <c r="B133" s="138">
        <v>33390.480000000003</v>
      </c>
      <c r="C133" s="138">
        <v>33390.480000000003</v>
      </c>
      <c r="D133" s="138">
        <v>33390.480000000003</v>
      </c>
      <c r="E133" s="138">
        <v>33390.480000000003</v>
      </c>
      <c r="F133" s="138">
        <v>33390.480000000003</v>
      </c>
      <c r="G133" s="138">
        <v>35115.5</v>
      </c>
    </row>
    <row r="134" spans="1:8">
      <c r="A134" s="145" t="s">
        <v>591</v>
      </c>
      <c r="B134" s="138">
        <v>0</v>
      </c>
      <c r="C134" s="138">
        <v>0</v>
      </c>
      <c r="D134" s="138">
        <v>0</v>
      </c>
      <c r="E134" s="138">
        <v>2137.8000000000002</v>
      </c>
      <c r="F134" s="138">
        <v>1003.6</v>
      </c>
      <c r="G134" s="138">
        <v>101.8</v>
      </c>
    </row>
    <row r="135" spans="1:8">
      <c r="A135" s="145" t="s">
        <v>395</v>
      </c>
      <c r="B135" s="138">
        <v>2579.3200000000002</v>
      </c>
      <c r="C135" s="138">
        <v>2579.3200000000002</v>
      </c>
      <c r="D135" s="138">
        <v>2579.3200000000002</v>
      </c>
      <c r="E135" s="138">
        <v>4906.91</v>
      </c>
      <c r="F135" s="138">
        <v>2579.3200000000002</v>
      </c>
      <c r="G135" s="138">
        <v>2579.3200000000002</v>
      </c>
    </row>
    <row r="136" spans="1:8">
      <c r="A136" s="145" t="s">
        <v>396</v>
      </c>
      <c r="B136" s="138">
        <v>-21002.12</v>
      </c>
      <c r="C136" s="138">
        <v>-21568.39</v>
      </c>
      <c r="D136" s="138">
        <v>-20996.18</v>
      </c>
      <c r="E136" s="138">
        <v>-23661.32</v>
      </c>
      <c r="F136" s="138">
        <v>-20893.28</v>
      </c>
      <c r="G136" s="138">
        <v>-22290.510000000002</v>
      </c>
    </row>
    <row r="137" spans="1:8">
      <c r="A137" s="145" t="s">
        <v>397</v>
      </c>
      <c r="B137" s="138">
        <v>0</v>
      </c>
      <c r="C137" s="138">
        <v>0</v>
      </c>
      <c r="D137" s="138">
        <v>0</v>
      </c>
      <c r="E137" s="138">
        <v>0</v>
      </c>
      <c r="F137" s="138">
        <v>18.7</v>
      </c>
      <c r="G137" s="138">
        <v>0</v>
      </c>
    </row>
    <row r="138" spans="1:8">
      <c r="A138" s="145" t="s">
        <v>592</v>
      </c>
      <c r="B138" s="138">
        <v>84.62</v>
      </c>
      <c r="C138" s="138">
        <v>0</v>
      </c>
      <c r="D138" s="138">
        <v>199.96</v>
      </c>
      <c r="E138" s="138">
        <v>0</v>
      </c>
      <c r="F138" s="138">
        <v>414.99</v>
      </c>
      <c r="G138" s="138">
        <v>87.009999999999991</v>
      </c>
    </row>
    <row r="139" spans="1:8">
      <c r="A139" s="145" t="s">
        <v>593</v>
      </c>
      <c r="B139" s="138">
        <v>0</v>
      </c>
      <c r="C139" s="138">
        <v>0</v>
      </c>
      <c r="D139" s="138">
        <v>0</v>
      </c>
      <c r="E139" s="138">
        <v>0</v>
      </c>
      <c r="F139" s="138">
        <v>0</v>
      </c>
      <c r="G139" s="138">
        <v>0</v>
      </c>
    </row>
    <row r="140" spans="1:8">
      <c r="A140" s="145" t="s">
        <v>594</v>
      </c>
      <c r="B140" s="138">
        <v>0</v>
      </c>
      <c r="C140" s="138">
        <v>0</v>
      </c>
      <c r="D140" s="138">
        <v>0</v>
      </c>
      <c r="E140" s="138">
        <v>228.38</v>
      </c>
      <c r="F140" s="138">
        <v>0</v>
      </c>
      <c r="G140" s="138">
        <v>0</v>
      </c>
    </row>
    <row r="141" spans="1:8">
      <c r="A141" s="145" t="s">
        <v>983</v>
      </c>
      <c r="B141" s="138">
        <v>0</v>
      </c>
      <c r="C141" s="138">
        <v>0</v>
      </c>
      <c r="D141" s="138">
        <v>0</v>
      </c>
      <c r="E141" s="138">
        <v>0</v>
      </c>
      <c r="F141" s="138">
        <v>0</v>
      </c>
      <c r="G141" s="138">
        <v>0</v>
      </c>
    </row>
    <row r="142" spans="1:8">
      <c r="A142" s="145" t="s">
        <v>984</v>
      </c>
      <c r="B142" s="138">
        <v>0</v>
      </c>
      <c r="C142" s="138">
        <v>0</v>
      </c>
      <c r="D142" s="138">
        <v>0</v>
      </c>
      <c r="E142" s="138">
        <v>0</v>
      </c>
      <c r="F142" s="138">
        <v>0</v>
      </c>
      <c r="G142" s="138">
        <v>0</v>
      </c>
    </row>
    <row r="143" spans="1:8" s="8" customFormat="1">
      <c r="A143" s="133" t="s">
        <v>18</v>
      </c>
      <c r="B143" s="137">
        <v>15052.300000000005</v>
      </c>
      <c r="C143" s="137">
        <v>14401.410000000003</v>
      </c>
      <c r="D143" s="137">
        <v>15173.580000000002</v>
      </c>
      <c r="E143" s="137">
        <v>17002.250000000004</v>
      </c>
      <c r="F143" s="137">
        <v>16513.810000000001</v>
      </c>
      <c r="G143" s="137">
        <v>15593.12</v>
      </c>
      <c r="H143" s="291">
        <f>SUM(B143:G143)-SUM(B133:G142)</f>
        <v>0</v>
      </c>
    </row>
    <row r="144" spans="1:8">
      <c r="A144" s="145"/>
      <c r="B144" s="138"/>
      <c r="C144" s="138"/>
      <c r="D144" s="138"/>
      <c r="E144" s="138"/>
      <c r="F144" s="138"/>
      <c r="G144" s="138"/>
    </row>
    <row r="145" spans="1:7">
      <c r="A145" s="145" t="s">
        <v>401</v>
      </c>
      <c r="B145" s="138">
        <v>17104.27</v>
      </c>
      <c r="C145" s="138">
        <v>17104.3</v>
      </c>
      <c r="D145" s="138">
        <v>17104.23</v>
      </c>
      <c r="E145" s="138">
        <v>10536.6</v>
      </c>
      <c r="F145" s="138">
        <v>16263.42</v>
      </c>
      <c r="G145" s="138">
        <v>16263.47</v>
      </c>
    </row>
    <row r="146" spans="1:7">
      <c r="A146" s="145" t="s">
        <v>402</v>
      </c>
      <c r="B146" s="138">
        <v>0</v>
      </c>
      <c r="C146" s="138">
        <v>0</v>
      </c>
      <c r="D146" s="138">
        <v>0</v>
      </c>
      <c r="E146" s="138">
        <v>0</v>
      </c>
      <c r="F146" s="138">
        <v>0</v>
      </c>
      <c r="G146" s="138">
        <v>0</v>
      </c>
    </row>
    <row r="147" spans="1:7">
      <c r="A147" s="145" t="s">
        <v>595</v>
      </c>
      <c r="B147" s="138">
        <v>20.37</v>
      </c>
      <c r="C147" s="138">
        <v>-15.34</v>
      </c>
      <c r="D147" s="138">
        <v>-41.65</v>
      </c>
      <c r="E147" s="138">
        <v>-2.59</v>
      </c>
      <c r="F147" s="138">
        <v>-76.959999999999994</v>
      </c>
      <c r="G147" s="138">
        <v>-20.86</v>
      </c>
    </row>
    <row r="148" spans="1:7">
      <c r="A148" s="145" t="s">
        <v>404</v>
      </c>
      <c r="B148" s="138">
        <v>509.44</v>
      </c>
      <c r="C148" s="138">
        <v>494.83</v>
      </c>
      <c r="D148" s="138">
        <v>0</v>
      </c>
      <c r="E148" s="138">
        <v>342.41</v>
      </c>
      <c r="F148" s="138">
        <v>468.34</v>
      </c>
      <c r="G148" s="138">
        <v>396.75</v>
      </c>
    </row>
    <row r="149" spans="1:7">
      <c r="A149" s="145" t="s">
        <v>406</v>
      </c>
      <c r="B149" s="138">
        <v>58871.85</v>
      </c>
      <c r="C149" s="138">
        <v>58871.87</v>
      </c>
      <c r="D149" s="138">
        <v>58871.87000000001</v>
      </c>
      <c r="E149" s="138">
        <v>58871.859999999993</v>
      </c>
      <c r="F149" s="138">
        <v>58871.85</v>
      </c>
      <c r="G149" s="138">
        <v>58871.869999999995</v>
      </c>
    </row>
    <row r="150" spans="1:7">
      <c r="A150" s="145" t="s">
        <v>398</v>
      </c>
      <c r="B150" s="138">
        <v>-30.06</v>
      </c>
      <c r="C150" s="138">
        <v>-18.010000000000002</v>
      </c>
      <c r="D150" s="138">
        <v>0</v>
      </c>
      <c r="E150" s="138">
        <v>-72.930000000000007</v>
      </c>
      <c r="F150" s="138">
        <v>-11.47</v>
      </c>
      <c r="G150" s="138">
        <v>0</v>
      </c>
    </row>
    <row r="151" spans="1:7">
      <c r="A151" s="145" t="s">
        <v>400</v>
      </c>
      <c r="B151" s="138">
        <v>-37286.910000000003</v>
      </c>
      <c r="C151" s="138">
        <v>-41756.080000000009</v>
      </c>
      <c r="D151" s="138">
        <v>-36029.81</v>
      </c>
      <c r="E151" s="138">
        <v>-33978.699999999997</v>
      </c>
      <c r="F151" s="138">
        <v>-31890.58</v>
      </c>
      <c r="G151" s="138">
        <v>-33807.939999999995</v>
      </c>
    </row>
    <row r="152" spans="1:7">
      <c r="A152" s="145" t="s">
        <v>596</v>
      </c>
      <c r="B152" s="138">
        <v>0</v>
      </c>
      <c r="C152" s="138">
        <v>0</v>
      </c>
      <c r="D152" s="138">
        <v>0</v>
      </c>
      <c r="E152" s="138">
        <v>0</v>
      </c>
      <c r="F152" s="138">
        <v>0</v>
      </c>
      <c r="G152" s="138">
        <v>0</v>
      </c>
    </row>
    <row r="153" spans="1:7">
      <c r="A153" s="145" t="s">
        <v>409</v>
      </c>
      <c r="B153" s="138">
        <v>149</v>
      </c>
      <c r="C153" s="138">
        <v>82</v>
      </c>
      <c r="D153" s="138">
        <v>0</v>
      </c>
      <c r="E153" s="138">
        <v>457</v>
      </c>
      <c r="F153" s="138">
        <v>74</v>
      </c>
      <c r="G153" s="138">
        <v>0</v>
      </c>
    </row>
    <row r="154" spans="1:7">
      <c r="A154" s="145" t="s">
        <v>906</v>
      </c>
      <c r="B154" s="138">
        <v>0</v>
      </c>
      <c r="C154" s="138">
        <v>0</v>
      </c>
      <c r="D154" s="138">
        <v>0</v>
      </c>
      <c r="E154" s="138">
        <v>0</v>
      </c>
      <c r="F154" s="138">
        <v>0</v>
      </c>
      <c r="G154" s="138">
        <v>0</v>
      </c>
    </row>
    <row r="155" spans="1:7">
      <c r="A155" s="145" t="s">
        <v>597</v>
      </c>
      <c r="B155" s="138">
        <v>0</v>
      </c>
      <c r="C155" s="138">
        <v>5750</v>
      </c>
      <c r="D155" s="138">
        <v>0</v>
      </c>
      <c r="E155" s="138">
        <v>0</v>
      </c>
      <c r="F155" s="138">
        <v>400</v>
      </c>
      <c r="G155" s="138">
        <v>-200</v>
      </c>
    </row>
    <row r="156" spans="1:7">
      <c r="A156" s="145" t="s">
        <v>598</v>
      </c>
      <c r="B156" s="138">
        <v>0</v>
      </c>
      <c r="C156" s="138">
        <v>0</v>
      </c>
      <c r="D156" s="138">
        <v>0</v>
      </c>
      <c r="E156" s="138">
        <v>0</v>
      </c>
      <c r="F156" s="138">
        <v>0</v>
      </c>
      <c r="G156" s="138">
        <v>0</v>
      </c>
    </row>
    <row r="157" spans="1:7">
      <c r="A157" s="145" t="s">
        <v>781</v>
      </c>
      <c r="B157" s="138">
        <v>0</v>
      </c>
      <c r="C157" s="138">
        <v>0</v>
      </c>
      <c r="D157" s="138">
        <v>0</v>
      </c>
      <c r="E157" s="138">
        <v>0</v>
      </c>
      <c r="F157" s="138">
        <v>0</v>
      </c>
      <c r="G157" s="138">
        <v>0</v>
      </c>
    </row>
    <row r="158" spans="1:7">
      <c r="A158" s="145" t="s">
        <v>411</v>
      </c>
      <c r="B158" s="138">
        <v>0</v>
      </c>
      <c r="C158" s="138">
        <v>0</v>
      </c>
      <c r="D158" s="138">
        <v>0</v>
      </c>
      <c r="E158" s="138">
        <v>0</v>
      </c>
      <c r="F158" s="138">
        <v>0</v>
      </c>
      <c r="G158" s="138">
        <v>0</v>
      </c>
    </row>
    <row r="159" spans="1:7">
      <c r="A159" s="145" t="s">
        <v>405</v>
      </c>
      <c r="B159" s="138">
        <v>31591.58</v>
      </c>
      <c r="C159" s="138">
        <v>22621.460000000003</v>
      </c>
      <c r="D159" s="138">
        <v>25459.089999999997</v>
      </c>
      <c r="E159" s="138">
        <v>31313.15</v>
      </c>
      <c r="F159" s="138">
        <v>25841.270000000004</v>
      </c>
      <c r="G159" s="138">
        <v>44558.62</v>
      </c>
    </row>
    <row r="160" spans="1:7">
      <c r="A160" s="145" t="s">
        <v>985</v>
      </c>
      <c r="B160" s="138">
        <v>0</v>
      </c>
      <c r="C160" s="138">
        <v>0</v>
      </c>
      <c r="D160" s="138">
        <v>0</v>
      </c>
      <c r="E160" s="138">
        <v>0</v>
      </c>
      <c r="F160" s="138">
        <v>0</v>
      </c>
      <c r="G160" s="138">
        <v>0</v>
      </c>
    </row>
    <row r="161" spans="1:7">
      <c r="A161" s="145" t="s">
        <v>414</v>
      </c>
      <c r="B161" s="138">
        <v>0</v>
      </c>
      <c r="C161" s="138">
        <v>175.62</v>
      </c>
      <c r="D161" s="138">
        <v>451.3</v>
      </c>
      <c r="E161" s="138">
        <v>0</v>
      </c>
      <c r="F161" s="138">
        <v>290.16000000000003</v>
      </c>
      <c r="G161" s="138">
        <v>213.1</v>
      </c>
    </row>
    <row r="162" spans="1:7">
      <c r="A162" s="145" t="s">
        <v>416</v>
      </c>
      <c r="B162" s="160">
        <v>916.39</v>
      </c>
      <c r="C162" s="160">
        <v>241.74</v>
      </c>
      <c r="D162" s="160">
        <v>62.5</v>
      </c>
      <c r="E162" s="160">
        <v>100.65</v>
      </c>
      <c r="F162" s="160">
        <v>118.9</v>
      </c>
      <c r="G162" s="160">
        <v>62.5</v>
      </c>
    </row>
    <row r="163" spans="1:7">
      <c r="A163" s="145" t="s">
        <v>599</v>
      </c>
      <c r="B163" s="160">
        <v>516.63</v>
      </c>
      <c r="C163" s="160">
        <v>1032.79</v>
      </c>
      <c r="D163" s="160">
        <v>547.34</v>
      </c>
      <c r="E163" s="160">
        <v>652.5</v>
      </c>
      <c r="F163" s="160">
        <v>599.49</v>
      </c>
      <c r="G163" s="160">
        <v>539.49</v>
      </c>
    </row>
    <row r="164" spans="1:7">
      <c r="A164" s="145" t="s">
        <v>600</v>
      </c>
      <c r="B164" s="138">
        <v>131.44</v>
      </c>
      <c r="C164" s="138">
        <v>184.94</v>
      </c>
      <c r="D164" s="138">
        <v>0</v>
      </c>
      <c r="E164" s="138">
        <v>131.44</v>
      </c>
      <c r="F164" s="138">
        <v>240</v>
      </c>
      <c r="G164" s="138">
        <v>0</v>
      </c>
    </row>
    <row r="165" spans="1:7">
      <c r="A165" s="145" t="s">
        <v>601</v>
      </c>
      <c r="B165" s="160">
        <v>473.1</v>
      </c>
      <c r="C165" s="160">
        <v>0</v>
      </c>
      <c r="D165" s="160">
        <v>402.32</v>
      </c>
      <c r="E165" s="160">
        <v>0</v>
      </c>
      <c r="F165" s="160">
        <v>0</v>
      </c>
      <c r="G165" s="160">
        <v>74.41</v>
      </c>
    </row>
    <row r="166" spans="1:7">
      <c r="A166" s="145" t="s">
        <v>986</v>
      </c>
      <c r="B166" s="138">
        <v>0</v>
      </c>
      <c r="C166" s="138">
        <v>0</v>
      </c>
      <c r="D166" s="138">
        <v>0</v>
      </c>
      <c r="E166" s="138">
        <v>0</v>
      </c>
      <c r="F166" s="138">
        <v>0</v>
      </c>
      <c r="G166" s="138">
        <v>0</v>
      </c>
    </row>
    <row r="167" spans="1:7">
      <c r="A167" s="145" t="s">
        <v>987</v>
      </c>
      <c r="B167" s="138">
        <v>0</v>
      </c>
      <c r="C167" s="138">
        <v>0</v>
      </c>
      <c r="D167" s="138">
        <v>0</v>
      </c>
      <c r="E167" s="138">
        <v>0</v>
      </c>
      <c r="F167" s="138">
        <v>0</v>
      </c>
      <c r="G167" s="138">
        <v>87</v>
      </c>
    </row>
    <row r="168" spans="1:7">
      <c r="A168" s="145" t="s">
        <v>988</v>
      </c>
      <c r="B168" s="138">
        <v>0</v>
      </c>
      <c r="C168" s="138">
        <v>0</v>
      </c>
      <c r="D168" s="138">
        <v>0</v>
      </c>
      <c r="E168" s="138">
        <v>0</v>
      </c>
      <c r="F168" s="138">
        <v>0</v>
      </c>
      <c r="G168" s="138">
        <v>0</v>
      </c>
    </row>
    <row r="169" spans="1:7">
      <c r="A169" s="145" t="s">
        <v>415</v>
      </c>
      <c r="B169" s="138">
        <v>205.17</v>
      </c>
      <c r="C169" s="138">
        <v>152.75</v>
      </c>
      <c r="D169" s="138">
        <v>120.59</v>
      </c>
      <c r="E169" s="138">
        <v>198.95</v>
      </c>
      <c r="F169" s="138">
        <v>169.7</v>
      </c>
      <c r="G169" s="138">
        <v>225.79</v>
      </c>
    </row>
    <row r="170" spans="1:7">
      <c r="A170" s="145" t="s">
        <v>417</v>
      </c>
      <c r="B170" s="138">
        <v>153.63</v>
      </c>
      <c r="C170" s="138">
        <v>91.13</v>
      </c>
      <c r="D170" s="138">
        <v>69.16</v>
      </c>
      <c r="E170" s="138">
        <v>77.099999999999994</v>
      </c>
      <c r="F170" s="138">
        <v>97.89</v>
      </c>
      <c r="G170" s="138">
        <v>70.06</v>
      </c>
    </row>
    <row r="171" spans="1:7">
      <c r="A171" s="145" t="s">
        <v>418</v>
      </c>
      <c r="B171" s="138">
        <v>138.54</v>
      </c>
      <c r="C171" s="138">
        <v>90.61</v>
      </c>
      <c r="D171" s="138">
        <v>91.34</v>
      </c>
      <c r="E171" s="138">
        <v>0</v>
      </c>
      <c r="F171" s="138">
        <v>0</v>
      </c>
      <c r="G171" s="138">
        <v>200.36</v>
      </c>
    </row>
    <row r="172" spans="1:7">
      <c r="A172" s="145" t="s">
        <v>602</v>
      </c>
      <c r="B172" s="138">
        <v>89.52</v>
      </c>
      <c r="C172" s="138">
        <v>88.92</v>
      </c>
      <c r="D172" s="138">
        <v>154.5</v>
      </c>
      <c r="E172" s="138">
        <v>146.44</v>
      </c>
      <c r="F172" s="138">
        <v>231.16</v>
      </c>
      <c r="G172" s="138">
        <v>207.37</v>
      </c>
    </row>
    <row r="173" spans="1:7">
      <c r="A173" s="145" t="s">
        <v>419</v>
      </c>
      <c r="B173" s="138">
        <v>132.68</v>
      </c>
      <c r="C173" s="138">
        <v>142.9</v>
      </c>
      <c r="D173" s="138">
        <v>194.35</v>
      </c>
      <c r="E173" s="138">
        <v>206.83</v>
      </c>
      <c r="F173" s="138">
        <v>318.07</v>
      </c>
      <c r="G173" s="138">
        <v>319.10000000000002</v>
      </c>
    </row>
    <row r="174" spans="1:7">
      <c r="A174" s="145" t="s">
        <v>410</v>
      </c>
      <c r="B174" s="138">
        <v>73.72</v>
      </c>
      <c r="C174" s="138">
        <v>170.16</v>
      </c>
      <c r="D174" s="138">
        <v>468.11</v>
      </c>
      <c r="E174" s="138">
        <v>845.23</v>
      </c>
      <c r="F174" s="138">
        <v>1325.37</v>
      </c>
      <c r="G174" s="138">
        <v>1329.28</v>
      </c>
    </row>
    <row r="175" spans="1:7">
      <c r="A175" s="145" t="s">
        <v>603</v>
      </c>
      <c r="B175" s="138">
        <v>2.52</v>
      </c>
      <c r="C175" s="138">
        <v>35.93</v>
      </c>
      <c r="D175" s="138">
        <v>37.39</v>
      </c>
      <c r="E175" s="138">
        <v>0</v>
      </c>
      <c r="F175" s="138">
        <v>0</v>
      </c>
      <c r="G175" s="138">
        <v>32.46</v>
      </c>
    </row>
    <row r="176" spans="1:7">
      <c r="A176" s="145" t="s">
        <v>412</v>
      </c>
      <c r="B176" s="138">
        <v>1805.1599999999999</v>
      </c>
      <c r="C176" s="138">
        <v>1383.4700000000003</v>
      </c>
      <c r="D176" s="138">
        <v>2593.9799999999996</v>
      </c>
      <c r="E176" s="138">
        <v>1722.08</v>
      </c>
      <c r="F176" s="138">
        <v>2319.5499999999997</v>
      </c>
      <c r="G176" s="138">
        <v>1776.4699999999998</v>
      </c>
    </row>
    <row r="177" spans="1:7">
      <c r="A177" s="145" t="s">
        <v>413</v>
      </c>
      <c r="B177" s="138">
        <v>627.84999999999991</v>
      </c>
      <c r="C177" s="138">
        <v>625.54</v>
      </c>
      <c r="D177" s="138">
        <v>891.25999999999988</v>
      </c>
      <c r="E177" s="138">
        <v>599.17000000000007</v>
      </c>
      <c r="F177" s="138">
        <v>541.93999999999994</v>
      </c>
      <c r="G177" s="138">
        <v>920.81999999999994</v>
      </c>
    </row>
    <row r="178" spans="1:7">
      <c r="A178" s="145" t="s">
        <v>407</v>
      </c>
      <c r="B178" s="138">
        <v>5513.86</v>
      </c>
      <c r="C178" s="138">
        <v>4824.38</v>
      </c>
      <c r="D178" s="138">
        <v>6306.05</v>
      </c>
      <c r="E178" s="138">
        <v>4581.8900000000003</v>
      </c>
      <c r="F178" s="138">
        <v>6987.56</v>
      </c>
      <c r="G178" s="138">
        <v>4536.1399999999994</v>
      </c>
    </row>
    <row r="179" spans="1:7">
      <c r="A179" s="145" t="s">
        <v>604</v>
      </c>
      <c r="B179" s="138">
        <v>23.54</v>
      </c>
      <c r="C179" s="138">
        <v>22.74</v>
      </c>
      <c r="D179" s="138">
        <v>20.54</v>
      </c>
      <c r="E179" s="138">
        <v>20.059999999999999</v>
      </c>
      <c r="F179" s="138">
        <v>0</v>
      </c>
      <c r="G179" s="138">
        <v>122.51</v>
      </c>
    </row>
    <row r="180" spans="1:7">
      <c r="A180" s="145" t="s">
        <v>408</v>
      </c>
      <c r="B180" s="138">
        <v>4110.1099999999988</v>
      </c>
      <c r="C180" s="138">
        <v>3334.6499999999996</v>
      </c>
      <c r="D180" s="138">
        <v>4668.7299999999987</v>
      </c>
      <c r="E180" s="138">
        <v>3678.2300000000009</v>
      </c>
      <c r="F180" s="138">
        <v>4325.0199999999995</v>
      </c>
      <c r="G180" s="138">
        <v>3977.9899999999989</v>
      </c>
    </row>
    <row r="181" spans="1:7">
      <c r="A181" s="145" t="s">
        <v>605</v>
      </c>
      <c r="B181" s="138">
        <v>1156.99</v>
      </c>
      <c r="C181" s="138">
        <v>888.61</v>
      </c>
      <c r="D181" s="138">
        <v>943.44999999999993</v>
      </c>
      <c r="E181" s="138">
        <v>1026.25</v>
      </c>
      <c r="F181" s="138">
        <v>1027.3499999999999</v>
      </c>
      <c r="G181" s="138">
        <v>895.28</v>
      </c>
    </row>
    <row r="182" spans="1:7">
      <c r="A182" s="145" t="s">
        <v>606</v>
      </c>
      <c r="B182" s="138">
        <v>197</v>
      </c>
      <c r="C182" s="138">
        <v>211.44</v>
      </c>
      <c r="D182" s="138">
        <v>271.94</v>
      </c>
      <c r="E182" s="138">
        <v>352.28000000000003</v>
      </c>
      <c r="F182" s="138">
        <v>394.80999999999995</v>
      </c>
      <c r="G182" s="138">
        <v>427.56999999999994</v>
      </c>
    </row>
    <row r="183" spans="1:7">
      <c r="A183" s="145" t="s">
        <v>607</v>
      </c>
      <c r="B183" s="138">
        <v>1541.43</v>
      </c>
      <c r="C183" s="138">
        <v>1327.65</v>
      </c>
      <c r="D183" s="138">
        <v>1878.5700000000002</v>
      </c>
      <c r="E183" s="138">
        <v>1501.2599999999998</v>
      </c>
      <c r="F183" s="138">
        <v>2130.13</v>
      </c>
      <c r="G183" s="138">
        <v>797.53</v>
      </c>
    </row>
    <row r="184" spans="1:7">
      <c r="A184" s="145" t="s">
        <v>608</v>
      </c>
      <c r="B184" s="138">
        <v>235.03</v>
      </c>
      <c r="C184" s="138">
        <v>466.34999999999997</v>
      </c>
      <c r="D184" s="138">
        <v>318.29000000000002</v>
      </c>
      <c r="E184" s="138">
        <v>499.38</v>
      </c>
      <c r="F184" s="138">
        <v>398.87</v>
      </c>
      <c r="G184" s="138">
        <v>313.08999999999997</v>
      </c>
    </row>
    <row r="185" spans="1:7">
      <c r="A185" s="145" t="s">
        <v>609</v>
      </c>
      <c r="B185" s="138">
        <v>453.60999999999996</v>
      </c>
      <c r="C185" s="138">
        <v>296.29999999999995</v>
      </c>
      <c r="D185" s="138">
        <v>260.25</v>
      </c>
      <c r="E185" s="138">
        <v>338.08000000000004</v>
      </c>
      <c r="F185" s="138">
        <v>182.29</v>
      </c>
      <c r="G185" s="138">
        <v>526.21</v>
      </c>
    </row>
    <row r="186" spans="1:7">
      <c r="A186" s="145" t="s">
        <v>424</v>
      </c>
      <c r="B186" s="138">
        <v>172.99</v>
      </c>
      <c r="C186" s="138">
        <v>172.89</v>
      </c>
      <c r="D186" s="138">
        <v>172.7</v>
      </c>
      <c r="E186" s="138">
        <v>146.62</v>
      </c>
      <c r="F186" s="138">
        <v>200.93</v>
      </c>
      <c r="G186" s="138">
        <v>146.79</v>
      </c>
    </row>
    <row r="187" spans="1:7">
      <c r="A187" s="145" t="s">
        <v>425</v>
      </c>
      <c r="B187" s="138">
        <v>0</v>
      </c>
      <c r="C187" s="138">
        <v>0</v>
      </c>
      <c r="D187" s="138">
        <v>0</v>
      </c>
      <c r="E187" s="138">
        <v>0</v>
      </c>
      <c r="F187" s="138">
        <v>0</v>
      </c>
      <c r="G187" s="138">
        <v>0</v>
      </c>
    </row>
    <row r="188" spans="1:7">
      <c r="A188" s="145" t="s">
        <v>989</v>
      </c>
      <c r="B188" s="138">
        <v>0</v>
      </c>
      <c r="C188" s="138">
        <v>0</v>
      </c>
      <c r="D188" s="138">
        <v>0</v>
      </c>
      <c r="E188" s="138">
        <v>0</v>
      </c>
      <c r="F188" s="138">
        <v>0</v>
      </c>
      <c r="G188" s="138">
        <v>0</v>
      </c>
    </row>
    <row r="189" spans="1:7">
      <c r="A189" s="145" t="s">
        <v>610</v>
      </c>
      <c r="B189" s="138">
        <v>0</v>
      </c>
      <c r="C189" s="138">
        <v>0</v>
      </c>
      <c r="D189" s="138">
        <v>0</v>
      </c>
      <c r="E189" s="138">
        <v>0</v>
      </c>
      <c r="F189" s="138">
        <v>0</v>
      </c>
      <c r="G189" s="138">
        <v>0</v>
      </c>
    </row>
    <row r="190" spans="1:7">
      <c r="A190" s="145" t="s">
        <v>611</v>
      </c>
      <c r="B190" s="138">
        <v>0</v>
      </c>
      <c r="C190" s="138">
        <v>0</v>
      </c>
      <c r="D190" s="138">
        <v>218.27</v>
      </c>
      <c r="E190" s="138">
        <v>0</v>
      </c>
      <c r="F190" s="138">
        <v>0</v>
      </c>
      <c r="G190" s="138">
        <v>185.5</v>
      </c>
    </row>
    <row r="191" spans="1:7">
      <c r="A191" s="145" t="s">
        <v>423</v>
      </c>
      <c r="B191" s="138">
        <v>-1038.8600000000001</v>
      </c>
      <c r="C191" s="138">
        <v>-787.29</v>
      </c>
      <c r="D191" s="138">
        <v>-1552.5500000000002</v>
      </c>
      <c r="E191" s="138">
        <v>-957.06999999999994</v>
      </c>
      <c r="F191" s="138">
        <v>-1292.81</v>
      </c>
      <c r="G191" s="138">
        <v>-1043.5300000000002</v>
      </c>
    </row>
    <row r="192" spans="1:7">
      <c r="A192" s="145" t="s">
        <v>422</v>
      </c>
      <c r="B192" s="138">
        <v>-4040.73</v>
      </c>
      <c r="C192" s="138">
        <v>-3111.31</v>
      </c>
      <c r="D192" s="138">
        <v>-3705.6899999999996</v>
      </c>
      <c r="E192" s="138">
        <v>-2839.61</v>
      </c>
      <c r="F192" s="138">
        <v>-3757.6900000000005</v>
      </c>
      <c r="G192" s="138">
        <v>-2587.31</v>
      </c>
    </row>
    <row r="193" spans="1:8">
      <c r="A193" s="145" t="s">
        <v>612</v>
      </c>
      <c r="B193" s="138">
        <v>-293.39</v>
      </c>
      <c r="C193" s="138">
        <v>0</v>
      </c>
      <c r="D193" s="138">
        <v>-247.77</v>
      </c>
      <c r="E193" s="138">
        <v>0</v>
      </c>
      <c r="F193" s="138">
        <v>0</v>
      </c>
      <c r="G193" s="138">
        <v>-46.1</v>
      </c>
    </row>
    <row r="194" spans="1:8">
      <c r="A194" s="145" t="s">
        <v>421</v>
      </c>
      <c r="B194" s="160">
        <v>-17824.940000000002</v>
      </c>
      <c r="C194" s="160">
        <v>-13510.46</v>
      </c>
      <c r="D194" s="160">
        <v>-15180.669999999998</v>
      </c>
      <c r="E194" s="160">
        <v>-19556.140000000003</v>
      </c>
      <c r="F194" s="160">
        <v>-14096.589999999998</v>
      </c>
      <c r="G194" s="160">
        <v>-27123.68</v>
      </c>
    </row>
    <row r="195" spans="1:8">
      <c r="A195" s="145" t="s">
        <v>420</v>
      </c>
      <c r="B195" s="160">
        <v>-138.27000000000001</v>
      </c>
      <c r="C195" s="160">
        <v>-79.2</v>
      </c>
      <c r="D195" s="160">
        <v>-62.24</v>
      </c>
      <c r="E195" s="160">
        <v>-63.26</v>
      </c>
      <c r="F195" s="160">
        <v>-88.1</v>
      </c>
      <c r="G195" s="160">
        <v>-63.05</v>
      </c>
    </row>
    <row r="196" spans="1:8">
      <c r="A196" s="145" t="s">
        <v>613</v>
      </c>
      <c r="B196" s="138">
        <v>23962.91</v>
      </c>
      <c r="C196" s="138">
        <v>24053.599999999999</v>
      </c>
      <c r="D196" s="138">
        <v>24029.010000000002</v>
      </c>
      <c r="E196" s="138">
        <v>23994.84</v>
      </c>
      <c r="F196" s="138">
        <v>23998.95</v>
      </c>
      <c r="G196" s="138">
        <v>23998.929999999997</v>
      </c>
    </row>
    <row r="197" spans="1:8" s="8" customFormat="1">
      <c r="A197" s="133" t="s">
        <v>19</v>
      </c>
      <c r="B197" s="137">
        <v>90227.17</v>
      </c>
      <c r="C197" s="137">
        <v>85661.88</v>
      </c>
      <c r="D197" s="137">
        <v>89786.750000000015</v>
      </c>
      <c r="E197" s="137">
        <v>84870</v>
      </c>
      <c r="F197" s="137">
        <v>96602.82</v>
      </c>
      <c r="G197" s="137">
        <v>97183.99</v>
      </c>
      <c r="H197" s="291">
        <f>SUM(B197:G197)-SUM(B145:G196)</f>
        <v>0</v>
      </c>
    </row>
    <row r="198" spans="1:8">
      <c r="A198" s="145"/>
      <c r="B198" s="138"/>
      <c r="C198" s="138"/>
      <c r="D198" s="138"/>
      <c r="E198" s="138"/>
      <c r="F198" s="138"/>
      <c r="G198" s="138"/>
    </row>
    <row r="199" spans="1:8">
      <c r="A199" s="145" t="s">
        <v>426</v>
      </c>
      <c r="B199" s="138">
        <v>114773.52999999998</v>
      </c>
      <c r="C199" s="138">
        <v>85448.639999999999</v>
      </c>
      <c r="D199" s="138">
        <v>143211.43999999994</v>
      </c>
      <c r="E199" s="138">
        <v>110819.13</v>
      </c>
      <c r="F199" s="138">
        <v>115243.86</v>
      </c>
      <c r="G199" s="138">
        <v>109801.85</v>
      </c>
    </row>
    <row r="200" spans="1:8">
      <c r="A200" s="145" t="s">
        <v>990</v>
      </c>
      <c r="B200" s="138">
        <v>0</v>
      </c>
      <c r="C200" s="138">
        <v>0</v>
      </c>
      <c r="D200" s="138">
        <v>0</v>
      </c>
      <c r="E200" s="138">
        <v>0</v>
      </c>
      <c r="F200" s="138">
        <v>0</v>
      </c>
      <c r="G200" s="138">
        <v>0</v>
      </c>
    </row>
    <row r="201" spans="1:8">
      <c r="A201" s="145" t="s">
        <v>991</v>
      </c>
      <c r="B201" s="138">
        <v>0</v>
      </c>
      <c r="C201" s="138">
        <v>0</v>
      </c>
      <c r="D201" s="138">
        <v>0</v>
      </c>
      <c r="E201" s="138">
        <v>0</v>
      </c>
      <c r="F201" s="138">
        <v>0</v>
      </c>
      <c r="G201" s="138">
        <v>0</v>
      </c>
    </row>
    <row r="202" spans="1:8">
      <c r="A202" s="145" t="s">
        <v>992</v>
      </c>
      <c r="B202" s="138">
        <v>0</v>
      </c>
      <c r="C202" s="138">
        <v>0</v>
      </c>
      <c r="D202" s="138">
        <v>0</v>
      </c>
      <c r="E202" s="138">
        <v>0</v>
      </c>
      <c r="F202" s="138">
        <v>0</v>
      </c>
      <c r="G202" s="138">
        <v>0</v>
      </c>
    </row>
    <row r="203" spans="1:8">
      <c r="A203" s="145" t="s">
        <v>617</v>
      </c>
      <c r="B203" s="138">
        <v>-2.67</v>
      </c>
      <c r="C203" s="138">
        <v>-229.09</v>
      </c>
      <c r="D203" s="138">
        <v>-7.03</v>
      </c>
      <c r="E203" s="138">
        <v>-2.54</v>
      </c>
      <c r="F203" s="138">
        <v>-9.7200000000000006</v>
      </c>
      <c r="G203" s="138">
        <v>-25.48</v>
      </c>
    </row>
    <row r="204" spans="1:8">
      <c r="A204" s="145" t="s">
        <v>618</v>
      </c>
      <c r="B204" s="138">
        <v>0</v>
      </c>
      <c r="C204" s="138">
        <v>0</v>
      </c>
      <c r="D204" s="138">
        <v>0</v>
      </c>
      <c r="E204" s="138">
        <v>0</v>
      </c>
      <c r="F204" s="138">
        <v>0</v>
      </c>
      <c r="G204" s="138">
        <v>0</v>
      </c>
    </row>
    <row r="205" spans="1:8">
      <c r="A205" s="145" t="s">
        <v>428</v>
      </c>
      <c r="B205" s="138">
        <v>-602.91</v>
      </c>
      <c r="C205" s="138">
        <v>-195.54000000000002</v>
      </c>
      <c r="D205" s="138">
        <v>-402.07</v>
      </c>
      <c r="E205" s="138">
        <v>-450.86</v>
      </c>
      <c r="F205" s="138">
        <v>-487.08000000000004</v>
      </c>
      <c r="G205" s="138">
        <v>-488.15999999999997</v>
      </c>
    </row>
    <row r="206" spans="1:8">
      <c r="A206" s="145" t="s">
        <v>429</v>
      </c>
      <c r="B206" s="138">
        <v>-96134.750000000015</v>
      </c>
      <c r="C206" s="138">
        <v>-95940.05</v>
      </c>
      <c r="D206" s="138">
        <v>-106752.87999999998</v>
      </c>
      <c r="E206" s="138">
        <v>-95441.89</v>
      </c>
      <c r="F206" s="138">
        <v>-75129.81</v>
      </c>
      <c r="G206" s="138">
        <v>-94541.25</v>
      </c>
    </row>
    <row r="207" spans="1:8">
      <c r="A207" s="145" t="s">
        <v>433</v>
      </c>
      <c r="B207" s="138">
        <v>-38.06</v>
      </c>
      <c r="C207" s="138">
        <v>-1946.2</v>
      </c>
      <c r="D207" s="138">
        <v>-153.32</v>
      </c>
      <c r="E207" s="138">
        <v>0</v>
      </c>
      <c r="F207" s="138">
        <v>-40.07</v>
      </c>
      <c r="G207" s="138">
        <v>-105.2</v>
      </c>
    </row>
    <row r="208" spans="1:8">
      <c r="A208" s="145" t="s">
        <v>615</v>
      </c>
      <c r="B208" s="138">
        <v>0</v>
      </c>
      <c r="C208" s="138">
        <v>0</v>
      </c>
      <c r="D208" s="138">
        <v>-12.5</v>
      </c>
      <c r="E208" s="138">
        <v>0</v>
      </c>
      <c r="F208" s="138">
        <v>0</v>
      </c>
      <c r="G208" s="138">
        <v>-26.99</v>
      </c>
    </row>
    <row r="209" spans="1:7">
      <c r="A209" s="145" t="s">
        <v>616</v>
      </c>
      <c r="B209" s="138">
        <v>-333.53</v>
      </c>
      <c r="C209" s="138">
        <v>-424.71</v>
      </c>
      <c r="D209" s="138">
        <v>-38.81</v>
      </c>
      <c r="E209" s="138">
        <v>-95.15</v>
      </c>
      <c r="F209" s="138">
        <v>-120.25</v>
      </c>
      <c r="G209" s="138">
        <v>615.70000000000005</v>
      </c>
    </row>
    <row r="210" spans="1:7">
      <c r="A210" s="145" t="s">
        <v>993</v>
      </c>
      <c r="B210" s="138">
        <v>0</v>
      </c>
      <c r="C210" s="138">
        <v>0</v>
      </c>
      <c r="D210" s="138">
        <v>0</v>
      </c>
      <c r="E210" s="138">
        <v>0</v>
      </c>
      <c r="F210" s="138">
        <v>0</v>
      </c>
      <c r="G210" s="138">
        <v>0</v>
      </c>
    </row>
    <row r="211" spans="1:7">
      <c r="A211" s="145" t="s">
        <v>614</v>
      </c>
      <c r="B211" s="138">
        <v>-7.89</v>
      </c>
      <c r="C211" s="138">
        <v>-21.31</v>
      </c>
      <c r="D211" s="138">
        <v>-6.52</v>
      </c>
      <c r="E211" s="138">
        <v>0</v>
      </c>
      <c r="F211" s="138">
        <v>-877.61</v>
      </c>
      <c r="G211" s="138">
        <v>-83.98</v>
      </c>
    </row>
    <row r="212" spans="1:7">
      <c r="A212" s="145" t="s">
        <v>994</v>
      </c>
      <c r="B212" s="138">
        <v>0</v>
      </c>
      <c r="C212" s="138">
        <v>0</v>
      </c>
      <c r="D212" s="138">
        <v>0</v>
      </c>
      <c r="E212" s="138">
        <v>0</v>
      </c>
      <c r="F212" s="138">
        <v>0</v>
      </c>
      <c r="G212" s="138">
        <v>0</v>
      </c>
    </row>
    <row r="213" spans="1:7">
      <c r="A213" s="145" t="s">
        <v>995</v>
      </c>
      <c r="B213" s="138">
        <v>0</v>
      </c>
      <c r="C213" s="138">
        <v>0</v>
      </c>
      <c r="D213" s="138">
        <v>0</v>
      </c>
      <c r="E213" s="138">
        <v>0</v>
      </c>
      <c r="F213" s="138">
        <v>0</v>
      </c>
      <c r="G213" s="138">
        <v>0</v>
      </c>
    </row>
    <row r="214" spans="1:7">
      <c r="A214" s="145" t="s">
        <v>622</v>
      </c>
      <c r="B214" s="138">
        <v>13.23</v>
      </c>
      <c r="C214" s="138">
        <v>1042.8599999999999</v>
      </c>
      <c r="D214" s="138">
        <v>38.11</v>
      </c>
      <c r="E214" s="138">
        <v>15.89</v>
      </c>
      <c r="F214" s="138">
        <v>62.73</v>
      </c>
      <c r="G214" s="138">
        <v>159.44</v>
      </c>
    </row>
    <row r="215" spans="1:7">
      <c r="A215" s="145" t="s">
        <v>623</v>
      </c>
      <c r="B215" s="138">
        <v>0</v>
      </c>
      <c r="C215" s="138">
        <v>0</v>
      </c>
      <c r="D215" s="138">
        <v>0</v>
      </c>
      <c r="E215" s="138">
        <v>0</v>
      </c>
      <c r="F215" s="138">
        <v>0</v>
      </c>
      <c r="G215" s="138">
        <v>0</v>
      </c>
    </row>
    <row r="216" spans="1:7">
      <c r="A216" s="145" t="s">
        <v>430</v>
      </c>
      <c r="B216" s="138">
        <v>892.82999999999993</v>
      </c>
      <c r="C216" s="138">
        <v>273.98</v>
      </c>
      <c r="D216" s="138">
        <v>752.28000000000009</v>
      </c>
      <c r="E216" s="138">
        <v>684.68</v>
      </c>
      <c r="F216" s="138">
        <v>721.75</v>
      </c>
      <c r="G216" s="138">
        <v>647.04999999999995</v>
      </c>
    </row>
    <row r="217" spans="1:7">
      <c r="A217" s="145" t="s">
        <v>431</v>
      </c>
      <c r="B217" s="160">
        <v>86525.099999999991</v>
      </c>
      <c r="C217" s="160">
        <v>88296.510000000009</v>
      </c>
      <c r="D217" s="160">
        <v>73475.86</v>
      </c>
      <c r="E217" s="160">
        <v>63926.930000000008</v>
      </c>
      <c r="F217" s="160">
        <v>105133.9</v>
      </c>
      <c r="G217" s="160">
        <v>107999.38999999998</v>
      </c>
    </row>
    <row r="218" spans="1:7">
      <c r="A218" s="145" t="s">
        <v>436</v>
      </c>
      <c r="B218" s="160">
        <v>136.54</v>
      </c>
      <c r="C218" s="160">
        <v>7296.89</v>
      </c>
      <c r="D218" s="160">
        <v>353.6</v>
      </c>
      <c r="E218" s="160">
        <v>0</v>
      </c>
      <c r="F218" s="160">
        <v>202.31</v>
      </c>
      <c r="G218" s="160">
        <v>229.47</v>
      </c>
    </row>
    <row r="219" spans="1:7">
      <c r="A219" s="145" t="s">
        <v>620</v>
      </c>
      <c r="B219" s="138">
        <v>0</v>
      </c>
      <c r="C219" s="138">
        <v>0</v>
      </c>
      <c r="D219" s="138">
        <v>20.29</v>
      </c>
      <c r="E219" s="138">
        <v>0</v>
      </c>
      <c r="F219" s="138">
        <v>0</v>
      </c>
      <c r="G219" s="138">
        <v>38.15</v>
      </c>
    </row>
    <row r="220" spans="1:7">
      <c r="A220" s="145" t="s">
        <v>621</v>
      </c>
      <c r="B220" s="138">
        <v>534.72</v>
      </c>
      <c r="C220" s="138">
        <v>659.4</v>
      </c>
      <c r="D220" s="138">
        <v>63.02</v>
      </c>
      <c r="E220" s="138">
        <v>145.19</v>
      </c>
      <c r="F220" s="138">
        <v>207.67</v>
      </c>
      <c r="G220" s="138">
        <v>-1005.44</v>
      </c>
    </row>
    <row r="221" spans="1:7">
      <c r="A221" s="145" t="s">
        <v>996</v>
      </c>
      <c r="B221" s="138">
        <v>0</v>
      </c>
      <c r="C221" s="138">
        <v>0</v>
      </c>
      <c r="D221" s="138">
        <v>0</v>
      </c>
      <c r="E221" s="138">
        <v>0</v>
      </c>
      <c r="F221" s="138">
        <v>0</v>
      </c>
      <c r="G221" s="138">
        <v>0</v>
      </c>
    </row>
    <row r="222" spans="1:7">
      <c r="A222" s="145" t="s">
        <v>619</v>
      </c>
      <c r="B222" s="138">
        <v>12.72</v>
      </c>
      <c r="C222" s="138">
        <v>33.92</v>
      </c>
      <c r="D222" s="138">
        <v>10.59</v>
      </c>
      <c r="E222" s="138">
        <v>0</v>
      </c>
      <c r="F222" s="138">
        <v>1545.33</v>
      </c>
      <c r="G222" s="138">
        <v>135.57</v>
      </c>
    </row>
    <row r="223" spans="1:7">
      <c r="A223" s="145" t="s">
        <v>997</v>
      </c>
      <c r="B223" s="138">
        <v>0</v>
      </c>
      <c r="C223" s="138">
        <v>0</v>
      </c>
      <c r="D223" s="138">
        <v>0</v>
      </c>
      <c r="E223" s="138">
        <v>0</v>
      </c>
      <c r="F223" s="138">
        <v>0</v>
      </c>
      <c r="G223" s="138">
        <v>0</v>
      </c>
    </row>
    <row r="224" spans="1:7">
      <c r="A224" s="145" t="s">
        <v>624</v>
      </c>
      <c r="B224" s="138">
        <v>3196.2500000000005</v>
      </c>
      <c r="C224" s="138">
        <v>0</v>
      </c>
      <c r="D224" s="138">
        <v>13419.86</v>
      </c>
      <c r="E224" s="138">
        <v>3677.8500000000004</v>
      </c>
      <c r="F224" s="138">
        <v>-15230.580000000002</v>
      </c>
      <c r="G224" s="138">
        <v>2815.0999999999995</v>
      </c>
    </row>
    <row r="225" spans="1:7">
      <c r="A225" s="145" t="s">
        <v>432</v>
      </c>
      <c r="B225" s="138">
        <v>55903.29</v>
      </c>
      <c r="C225" s="138">
        <v>49226.479999999996</v>
      </c>
      <c r="D225" s="138">
        <v>27003.730000000003</v>
      </c>
      <c r="E225" s="138">
        <v>42125.909999999989</v>
      </c>
      <c r="F225" s="138">
        <v>35908.140000000007</v>
      </c>
      <c r="G225" s="138">
        <v>35585.26</v>
      </c>
    </row>
    <row r="226" spans="1:7">
      <c r="A226" s="145" t="s">
        <v>998</v>
      </c>
      <c r="B226" s="138">
        <v>0</v>
      </c>
      <c r="C226" s="138">
        <v>0</v>
      </c>
      <c r="D226" s="138">
        <v>0</v>
      </c>
      <c r="E226" s="138">
        <v>0</v>
      </c>
      <c r="F226" s="138">
        <v>0</v>
      </c>
      <c r="G226" s="138">
        <v>0</v>
      </c>
    </row>
    <row r="227" spans="1:7">
      <c r="A227" s="145" t="s">
        <v>626</v>
      </c>
      <c r="B227" s="160">
        <v>0</v>
      </c>
      <c r="C227" s="160">
        <v>1321.82</v>
      </c>
      <c r="D227" s="160">
        <v>0</v>
      </c>
      <c r="E227" s="160">
        <v>0</v>
      </c>
      <c r="F227" s="160">
        <v>0</v>
      </c>
      <c r="G227" s="160">
        <v>0</v>
      </c>
    </row>
    <row r="228" spans="1:7">
      <c r="A228" s="145" t="s">
        <v>999</v>
      </c>
      <c r="B228" s="160">
        <v>0</v>
      </c>
      <c r="C228" s="160">
        <v>0</v>
      </c>
      <c r="D228" s="160">
        <v>0</v>
      </c>
      <c r="E228" s="160">
        <v>0</v>
      </c>
      <c r="F228" s="160">
        <v>0</v>
      </c>
      <c r="G228" s="160">
        <v>0</v>
      </c>
    </row>
    <row r="229" spans="1:7">
      <c r="A229" s="145" t="s">
        <v>434</v>
      </c>
      <c r="B229" s="138">
        <v>9729.6699999999983</v>
      </c>
      <c r="C229" s="138">
        <v>6897.29</v>
      </c>
      <c r="D229" s="138">
        <v>17869.729999999996</v>
      </c>
      <c r="E229" s="138">
        <v>14498.400000000001</v>
      </c>
      <c r="F229" s="138">
        <v>19492.580000000002</v>
      </c>
      <c r="G229" s="138">
        <v>27168.560000000001</v>
      </c>
    </row>
    <row r="230" spans="1:7">
      <c r="A230" s="145" t="s">
        <v>628</v>
      </c>
      <c r="B230" s="138">
        <v>330.86</v>
      </c>
      <c r="C230" s="138">
        <v>0</v>
      </c>
      <c r="D230" s="138">
        <v>0</v>
      </c>
      <c r="E230" s="138">
        <v>0</v>
      </c>
      <c r="F230" s="138">
        <v>0</v>
      </c>
      <c r="G230" s="138">
        <v>0</v>
      </c>
    </row>
    <row r="231" spans="1:7">
      <c r="A231" s="145" t="s">
        <v>629</v>
      </c>
      <c r="B231" s="138">
        <v>0</v>
      </c>
      <c r="C231" s="138">
        <v>94.32</v>
      </c>
      <c r="D231" s="138">
        <v>118.03</v>
      </c>
      <c r="E231" s="138">
        <v>0</v>
      </c>
      <c r="F231" s="138">
        <v>0</v>
      </c>
      <c r="G231" s="138">
        <v>0</v>
      </c>
    </row>
    <row r="232" spans="1:7">
      <c r="A232" s="145" t="s">
        <v>625</v>
      </c>
      <c r="B232" s="138">
        <v>0</v>
      </c>
      <c r="C232" s="138">
        <v>0</v>
      </c>
      <c r="D232" s="138">
        <v>129.16</v>
      </c>
      <c r="E232" s="138">
        <v>0</v>
      </c>
      <c r="F232" s="138">
        <v>0</v>
      </c>
      <c r="G232" s="138">
        <v>0</v>
      </c>
    </row>
    <row r="233" spans="1:7">
      <c r="A233" s="145" t="s">
        <v>627</v>
      </c>
      <c r="B233" s="138">
        <v>1504.7</v>
      </c>
      <c r="C233" s="138">
        <v>686.11</v>
      </c>
      <c r="D233" s="138">
        <v>1878.89</v>
      </c>
      <c r="E233" s="138">
        <v>0</v>
      </c>
      <c r="F233" s="138">
        <v>0</v>
      </c>
      <c r="G233" s="138">
        <v>538.89</v>
      </c>
    </row>
    <row r="234" spans="1:7">
      <c r="A234" s="145" t="s">
        <v>1000</v>
      </c>
      <c r="B234" s="138">
        <v>0</v>
      </c>
      <c r="C234" s="138">
        <v>0</v>
      </c>
      <c r="D234" s="138">
        <v>0</v>
      </c>
      <c r="E234" s="138">
        <v>0</v>
      </c>
      <c r="F234" s="138">
        <v>0</v>
      </c>
      <c r="G234" s="138">
        <v>0</v>
      </c>
    </row>
    <row r="235" spans="1:7">
      <c r="A235" s="145" t="s">
        <v>438</v>
      </c>
      <c r="B235" s="138">
        <v>0</v>
      </c>
      <c r="C235" s="138">
        <v>82.2</v>
      </c>
      <c r="D235" s="138">
        <v>4.9399999999999995</v>
      </c>
      <c r="E235" s="138">
        <v>0</v>
      </c>
      <c r="F235" s="138">
        <v>0</v>
      </c>
      <c r="G235" s="138">
        <v>0</v>
      </c>
    </row>
    <row r="236" spans="1:7">
      <c r="A236" s="145" t="s">
        <v>633</v>
      </c>
      <c r="B236" s="138">
        <v>-324.25</v>
      </c>
      <c r="C236" s="138">
        <v>0</v>
      </c>
      <c r="D236" s="138">
        <v>0</v>
      </c>
      <c r="E236" s="138">
        <v>0</v>
      </c>
      <c r="F236" s="138">
        <v>0</v>
      </c>
      <c r="G236" s="138">
        <v>0</v>
      </c>
    </row>
    <row r="237" spans="1:7">
      <c r="A237" s="145" t="s">
        <v>634</v>
      </c>
      <c r="B237" s="138">
        <v>0</v>
      </c>
      <c r="C237" s="138">
        <v>-92.43</v>
      </c>
      <c r="D237" s="138">
        <v>-115.67</v>
      </c>
      <c r="E237" s="138">
        <v>0</v>
      </c>
      <c r="F237" s="138">
        <v>0</v>
      </c>
      <c r="G237" s="138">
        <v>0</v>
      </c>
    </row>
    <row r="238" spans="1:7">
      <c r="A238" s="145" t="s">
        <v>630</v>
      </c>
      <c r="B238" s="138">
        <v>0</v>
      </c>
      <c r="C238" s="138">
        <v>0</v>
      </c>
      <c r="D238" s="138">
        <v>-126.58</v>
      </c>
      <c r="E238" s="138">
        <v>0</v>
      </c>
      <c r="F238" s="138">
        <v>0</v>
      </c>
      <c r="G238" s="138">
        <v>0</v>
      </c>
    </row>
    <row r="239" spans="1:7">
      <c r="A239" s="145" t="s">
        <v>632</v>
      </c>
      <c r="B239" s="138">
        <v>-1474.61</v>
      </c>
      <c r="C239" s="138">
        <v>-672.39</v>
      </c>
      <c r="D239" s="138">
        <v>-1841.31</v>
      </c>
      <c r="E239" s="138">
        <v>0</v>
      </c>
      <c r="F239" s="138">
        <v>0</v>
      </c>
      <c r="G239" s="138">
        <v>-528.11</v>
      </c>
    </row>
    <row r="240" spans="1:7">
      <c r="A240" s="145" t="s">
        <v>1001</v>
      </c>
      <c r="B240" s="138">
        <v>0</v>
      </c>
      <c r="C240" s="138">
        <v>0</v>
      </c>
      <c r="D240" s="138">
        <v>0</v>
      </c>
      <c r="E240" s="138">
        <v>0</v>
      </c>
      <c r="F240" s="138">
        <v>0</v>
      </c>
      <c r="G240" s="138">
        <v>0</v>
      </c>
    </row>
    <row r="241" spans="1:8">
      <c r="A241" s="145" t="s">
        <v>443</v>
      </c>
      <c r="B241" s="138">
        <v>0</v>
      </c>
      <c r="C241" s="138">
        <v>-80.56</v>
      </c>
      <c r="D241" s="138">
        <v>-4.84</v>
      </c>
      <c r="E241" s="138">
        <v>0</v>
      </c>
      <c r="F241" s="138">
        <v>0</v>
      </c>
      <c r="G241" s="138">
        <v>0</v>
      </c>
    </row>
    <row r="242" spans="1:8">
      <c r="A242" s="145" t="s">
        <v>441</v>
      </c>
      <c r="B242" s="138">
        <v>-16762.18</v>
      </c>
      <c r="C242" s="138">
        <v>-16762.21</v>
      </c>
      <c r="D242" s="138">
        <v>-16762.150000000001</v>
      </c>
      <c r="E242" s="138">
        <v>-20853.099999999999</v>
      </c>
      <c r="F242" s="138">
        <v>-15938.15</v>
      </c>
      <c r="G242" s="138">
        <v>-15938.2</v>
      </c>
    </row>
    <row r="243" spans="1:8">
      <c r="A243" s="145" t="s">
        <v>1002</v>
      </c>
      <c r="B243" s="160">
        <v>0</v>
      </c>
      <c r="C243" s="160">
        <v>0</v>
      </c>
      <c r="D243" s="160">
        <v>0</v>
      </c>
      <c r="E243" s="160">
        <v>0</v>
      </c>
      <c r="F243" s="160">
        <v>0</v>
      </c>
      <c r="G243" s="160">
        <v>0</v>
      </c>
    </row>
    <row r="244" spans="1:8">
      <c r="A244" s="145" t="s">
        <v>631</v>
      </c>
      <c r="B244" s="160">
        <v>0</v>
      </c>
      <c r="C244" s="160">
        <v>-1295.3800000000001</v>
      </c>
      <c r="D244" s="160">
        <v>0</v>
      </c>
      <c r="E244" s="160">
        <v>0</v>
      </c>
      <c r="F244" s="160">
        <v>0</v>
      </c>
      <c r="G244" s="160">
        <v>0</v>
      </c>
    </row>
    <row r="245" spans="1:8">
      <c r="A245" s="145" t="s">
        <v>1003</v>
      </c>
      <c r="B245" s="138">
        <v>0</v>
      </c>
      <c r="C245" s="138">
        <v>0</v>
      </c>
      <c r="D245" s="138">
        <v>0</v>
      </c>
      <c r="E245" s="138">
        <v>0</v>
      </c>
      <c r="F245" s="138">
        <v>0</v>
      </c>
      <c r="G245" s="138">
        <v>0</v>
      </c>
    </row>
    <row r="246" spans="1:8">
      <c r="A246" s="145" t="s">
        <v>435</v>
      </c>
      <c r="B246" s="138">
        <v>-64320.31</v>
      </c>
      <c r="C246" s="138">
        <v>-55001.280000000006</v>
      </c>
      <c r="D246" s="138">
        <v>-51297.69</v>
      </c>
      <c r="E246" s="138">
        <v>-56479.059999999983</v>
      </c>
      <c r="F246" s="138">
        <v>-44259.30000000001</v>
      </c>
      <c r="G246" s="138">
        <v>-87491.839999999997</v>
      </c>
    </row>
    <row r="247" spans="1:8">
      <c r="A247" s="145" t="s">
        <v>446</v>
      </c>
      <c r="B247" s="138">
        <v>0</v>
      </c>
      <c r="C247" s="138">
        <v>0</v>
      </c>
      <c r="D247" s="138">
        <v>0</v>
      </c>
      <c r="E247" s="138">
        <v>10742.07</v>
      </c>
      <c r="F247" s="138">
        <v>0</v>
      </c>
      <c r="G247" s="138">
        <v>0</v>
      </c>
    </row>
    <row r="248" spans="1:8">
      <c r="A248" s="145" t="s">
        <v>635</v>
      </c>
      <c r="B248" s="138">
        <v>0</v>
      </c>
      <c r="C248" s="138">
        <v>0</v>
      </c>
      <c r="D248" s="138">
        <v>7471.1200000000008</v>
      </c>
      <c r="E248" s="138">
        <v>1007.39</v>
      </c>
      <c r="F248" s="138">
        <v>4992.42</v>
      </c>
      <c r="G248" s="138">
        <v>3414.55</v>
      </c>
    </row>
    <row r="249" spans="1:8">
      <c r="A249" s="145" t="s">
        <v>447</v>
      </c>
      <c r="B249" s="138">
        <v>4220.3599999999997</v>
      </c>
      <c r="C249" s="138">
        <v>0</v>
      </c>
      <c r="D249" s="138">
        <v>-60077.929999999993</v>
      </c>
      <c r="E249" s="138">
        <v>-21086.019999999997</v>
      </c>
      <c r="F249" s="138">
        <v>1722.5</v>
      </c>
      <c r="G249" s="138">
        <v>1750.93</v>
      </c>
    </row>
    <row r="250" spans="1:8">
      <c r="A250" s="145" t="s">
        <v>448</v>
      </c>
      <c r="B250" s="138">
        <v>-69683.850000000006</v>
      </c>
      <c r="C250" s="138">
        <v>0</v>
      </c>
      <c r="D250" s="138">
        <v>19292.03</v>
      </c>
      <c r="E250" s="138">
        <v>5767.31</v>
      </c>
      <c r="F250" s="138">
        <v>-71759.279999999984</v>
      </c>
      <c r="G250" s="138">
        <v>-31872.630000000005</v>
      </c>
    </row>
    <row r="251" spans="1:8" s="8" customFormat="1">
      <c r="A251" s="133" t="s">
        <v>20</v>
      </c>
      <c r="B251" s="137">
        <v>28088.789999999964</v>
      </c>
      <c r="C251" s="137">
        <v>68699.26999999996</v>
      </c>
      <c r="D251" s="137">
        <v>67513.379999999961</v>
      </c>
      <c r="E251" s="137">
        <v>59002.130000000056</v>
      </c>
      <c r="F251" s="137">
        <v>61381.34000000004</v>
      </c>
      <c r="G251" s="137">
        <v>58792.630000000019</v>
      </c>
      <c r="H251" s="291">
        <f>SUM(B251:G251)-SUM(B199:G250)</f>
        <v>0</v>
      </c>
    </row>
    <row r="252" spans="1:8">
      <c r="A252" s="145"/>
      <c r="B252" s="138"/>
      <c r="C252" s="138"/>
      <c r="D252" s="138"/>
      <c r="E252" s="138"/>
      <c r="F252" s="138"/>
      <c r="G252" s="138"/>
    </row>
    <row r="253" spans="1:8">
      <c r="A253" s="145" t="s">
        <v>1004</v>
      </c>
      <c r="B253" s="138">
        <v>0</v>
      </c>
      <c r="C253" s="138">
        <v>0</v>
      </c>
      <c r="D253" s="138">
        <v>0</v>
      </c>
      <c r="E253" s="138">
        <v>0</v>
      </c>
      <c r="F253" s="138">
        <v>0</v>
      </c>
      <c r="G253" s="138">
        <v>0</v>
      </c>
    </row>
    <row r="254" spans="1:8">
      <c r="A254" s="145" t="s">
        <v>1005</v>
      </c>
      <c r="B254" s="138">
        <v>0</v>
      </c>
      <c r="C254" s="138">
        <v>0</v>
      </c>
      <c r="D254" s="138">
        <v>0</v>
      </c>
      <c r="E254" s="138">
        <v>0</v>
      </c>
      <c r="F254" s="138">
        <v>0</v>
      </c>
      <c r="G254" s="138">
        <v>499.26</v>
      </c>
    </row>
    <row r="255" spans="1:8">
      <c r="A255" s="145" t="s">
        <v>1006</v>
      </c>
      <c r="B255" s="138">
        <v>0</v>
      </c>
      <c r="C255" s="138">
        <v>0</v>
      </c>
      <c r="D255" s="138">
        <v>0</v>
      </c>
      <c r="E255" s="138">
        <v>0</v>
      </c>
      <c r="F255" s="138">
        <v>0</v>
      </c>
      <c r="G255" s="138">
        <v>0</v>
      </c>
    </row>
    <row r="256" spans="1:8">
      <c r="A256" s="145" t="s">
        <v>1007</v>
      </c>
      <c r="B256" s="138">
        <v>0</v>
      </c>
      <c r="C256" s="138">
        <v>0</v>
      </c>
      <c r="D256" s="138">
        <v>0</v>
      </c>
      <c r="E256" s="138">
        <v>6720.59</v>
      </c>
      <c r="F256" s="138">
        <v>0</v>
      </c>
      <c r="G256" s="138">
        <v>0</v>
      </c>
    </row>
    <row r="257" spans="1:7">
      <c r="A257" s="145" t="s">
        <v>1008</v>
      </c>
      <c r="B257" s="138">
        <v>0</v>
      </c>
      <c r="C257" s="138">
        <v>0</v>
      </c>
      <c r="D257" s="138">
        <v>0</v>
      </c>
      <c r="E257" s="138">
        <v>0</v>
      </c>
      <c r="F257" s="138">
        <v>0</v>
      </c>
      <c r="G257" s="138">
        <v>0</v>
      </c>
    </row>
    <row r="258" spans="1:7">
      <c r="A258" s="145" t="s">
        <v>636</v>
      </c>
      <c r="B258" s="138">
        <v>0</v>
      </c>
      <c r="C258" s="138">
        <v>366</v>
      </c>
      <c r="D258" s="138">
        <v>0</v>
      </c>
      <c r="E258" s="138">
        <v>0</v>
      </c>
      <c r="F258" s="138">
        <v>0</v>
      </c>
      <c r="G258" s="138">
        <v>0</v>
      </c>
    </row>
    <row r="259" spans="1:7">
      <c r="A259" s="145" t="s">
        <v>452</v>
      </c>
      <c r="B259" s="138">
        <v>262.62</v>
      </c>
      <c r="C259" s="138">
        <v>294.05</v>
      </c>
      <c r="D259" s="138">
        <v>1256.98</v>
      </c>
      <c r="E259" s="138">
        <v>2359</v>
      </c>
      <c r="F259" s="138">
        <v>123.34</v>
      </c>
      <c r="G259" s="138">
        <v>11039.560000000001</v>
      </c>
    </row>
    <row r="260" spans="1:7">
      <c r="A260" s="145" t="s">
        <v>437</v>
      </c>
      <c r="B260" s="138">
        <v>9332.3799999999992</v>
      </c>
      <c r="C260" s="138">
        <v>0</v>
      </c>
      <c r="D260" s="138">
        <v>3404.54</v>
      </c>
      <c r="E260" s="138">
        <v>5018.3500000000004</v>
      </c>
      <c r="F260" s="138">
        <v>3482.5</v>
      </c>
      <c r="G260" s="138">
        <v>25050.33</v>
      </c>
    </row>
    <row r="261" spans="1:7">
      <c r="A261" s="145" t="s">
        <v>637</v>
      </c>
      <c r="B261" s="138">
        <v>25217.64</v>
      </c>
      <c r="C261" s="138">
        <v>11417.76</v>
      </c>
      <c r="D261" s="138">
        <v>16608.32</v>
      </c>
      <c r="E261" s="138">
        <v>17264.53</v>
      </c>
      <c r="F261" s="138">
        <v>11887.19</v>
      </c>
      <c r="G261" s="138">
        <v>6708.9800000000014</v>
      </c>
    </row>
    <row r="262" spans="1:7">
      <c r="A262" s="145" t="s">
        <v>638</v>
      </c>
      <c r="B262" s="138">
        <v>3252.91</v>
      </c>
      <c r="C262" s="138">
        <v>4838.84</v>
      </c>
      <c r="D262" s="138">
        <v>173.02</v>
      </c>
      <c r="E262" s="138">
        <v>5058.9399999999996</v>
      </c>
      <c r="F262" s="138">
        <v>700.22</v>
      </c>
      <c r="G262" s="138">
        <v>11142.62</v>
      </c>
    </row>
    <row r="263" spans="1:7">
      <c r="A263" s="145" t="s">
        <v>1009</v>
      </c>
      <c r="B263" s="138">
        <v>0</v>
      </c>
      <c r="C263" s="138">
        <v>0</v>
      </c>
      <c r="D263" s="138">
        <v>0</v>
      </c>
      <c r="E263" s="138">
        <v>0</v>
      </c>
      <c r="F263" s="138">
        <v>0</v>
      </c>
      <c r="G263" s="138">
        <v>24.96</v>
      </c>
    </row>
    <row r="264" spans="1:7">
      <c r="A264" s="145" t="s">
        <v>1010</v>
      </c>
      <c r="B264" s="138">
        <v>0</v>
      </c>
      <c r="C264" s="138">
        <v>0</v>
      </c>
      <c r="D264" s="138">
        <v>0</v>
      </c>
      <c r="E264" s="138">
        <v>0</v>
      </c>
      <c r="F264" s="138">
        <v>0</v>
      </c>
      <c r="G264" s="138">
        <v>0</v>
      </c>
    </row>
    <row r="265" spans="1:7">
      <c r="A265" s="145" t="s">
        <v>1011</v>
      </c>
      <c r="B265" s="138">
        <v>0</v>
      </c>
      <c r="C265" s="138">
        <v>0</v>
      </c>
      <c r="D265" s="138">
        <v>0</v>
      </c>
      <c r="E265" s="138">
        <v>268.82</v>
      </c>
      <c r="F265" s="138">
        <v>0</v>
      </c>
      <c r="G265" s="138">
        <v>0</v>
      </c>
    </row>
    <row r="266" spans="1:7">
      <c r="A266" s="145" t="s">
        <v>1012</v>
      </c>
      <c r="B266" s="138">
        <v>0</v>
      </c>
      <c r="C266" s="138">
        <v>0</v>
      </c>
      <c r="D266" s="138">
        <v>0</v>
      </c>
      <c r="E266" s="138">
        <v>0</v>
      </c>
      <c r="F266" s="138">
        <v>0</v>
      </c>
      <c r="G266" s="138">
        <v>0</v>
      </c>
    </row>
    <row r="267" spans="1:7">
      <c r="A267" s="145" t="s">
        <v>639</v>
      </c>
      <c r="B267" s="138">
        <v>0</v>
      </c>
      <c r="C267" s="138">
        <v>14.64</v>
      </c>
      <c r="D267" s="138">
        <v>0</v>
      </c>
      <c r="E267" s="138">
        <v>0</v>
      </c>
      <c r="F267" s="138">
        <v>0</v>
      </c>
      <c r="G267" s="138">
        <v>0</v>
      </c>
    </row>
    <row r="268" spans="1:7">
      <c r="A268" s="145" t="s">
        <v>453</v>
      </c>
      <c r="B268" s="138">
        <v>10.5</v>
      </c>
      <c r="C268" s="138">
        <v>11.76</v>
      </c>
      <c r="D268" s="138">
        <v>50.28</v>
      </c>
      <c r="E268" s="138">
        <v>94.36</v>
      </c>
      <c r="F268" s="138">
        <v>4.93</v>
      </c>
      <c r="G268" s="138">
        <v>551.98</v>
      </c>
    </row>
    <row r="269" spans="1:7">
      <c r="A269" s="145" t="s">
        <v>439</v>
      </c>
      <c r="B269" s="138">
        <v>373.3</v>
      </c>
      <c r="C269" s="138">
        <v>0</v>
      </c>
      <c r="D269" s="138">
        <v>136.18</v>
      </c>
      <c r="E269" s="138">
        <v>200.73</v>
      </c>
      <c r="F269" s="138">
        <v>139.30000000000001</v>
      </c>
      <c r="G269" s="138">
        <v>1252.52</v>
      </c>
    </row>
    <row r="270" spans="1:7">
      <c r="A270" s="145" t="s">
        <v>640</v>
      </c>
      <c r="B270" s="138">
        <v>1008.7</v>
      </c>
      <c r="C270" s="138">
        <v>456.7</v>
      </c>
      <c r="D270" s="138">
        <v>664.33</v>
      </c>
      <c r="E270" s="138">
        <v>690.57999999999993</v>
      </c>
      <c r="F270" s="138">
        <v>475.47</v>
      </c>
      <c r="G270" s="138">
        <v>335.45000000000005</v>
      </c>
    </row>
    <row r="271" spans="1:7">
      <c r="A271" s="145" t="s">
        <v>641</v>
      </c>
      <c r="B271" s="138">
        <v>130.12</v>
      </c>
      <c r="C271" s="138">
        <v>193.55</v>
      </c>
      <c r="D271" s="138">
        <v>6.92</v>
      </c>
      <c r="E271" s="138">
        <v>202.36</v>
      </c>
      <c r="F271" s="138">
        <v>28.01</v>
      </c>
      <c r="G271" s="138">
        <v>557.13</v>
      </c>
    </row>
    <row r="272" spans="1:7">
      <c r="A272" s="145" t="s">
        <v>1013</v>
      </c>
      <c r="B272" s="138">
        <v>0</v>
      </c>
      <c r="C272" s="138">
        <v>0</v>
      </c>
      <c r="D272" s="138">
        <v>0</v>
      </c>
      <c r="E272" s="138">
        <v>0</v>
      </c>
      <c r="F272" s="138">
        <v>0</v>
      </c>
      <c r="G272" s="138">
        <v>0</v>
      </c>
    </row>
    <row r="273" spans="1:7">
      <c r="A273" s="145" t="s">
        <v>440</v>
      </c>
      <c r="B273" s="138">
        <v>0</v>
      </c>
      <c r="C273" s="138">
        <v>0</v>
      </c>
      <c r="D273" s="138">
        <v>50.8</v>
      </c>
      <c r="E273" s="138">
        <v>0</v>
      </c>
      <c r="F273" s="138">
        <v>52.16</v>
      </c>
      <c r="G273" s="138">
        <v>48.08</v>
      </c>
    </row>
    <row r="274" spans="1:7">
      <c r="A274" s="145" t="s">
        <v>442</v>
      </c>
      <c r="B274" s="138">
        <v>9273.5999999999985</v>
      </c>
      <c r="C274" s="138">
        <v>6331.3200000000006</v>
      </c>
      <c r="D274" s="138">
        <v>9556.66</v>
      </c>
      <c r="E274" s="138">
        <v>12206.320000000002</v>
      </c>
      <c r="F274" s="138">
        <v>18790.830000000002</v>
      </c>
      <c r="G274" s="138">
        <v>16124.14</v>
      </c>
    </row>
    <row r="275" spans="1:7">
      <c r="A275" s="145" t="s">
        <v>444</v>
      </c>
      <c r="B275" s="138">
        <v>3929.58</v>
      </c>
      <c r="C275" s="138">
        <v>564.79999999999995</v>
      </c>
      <c r="D275" s="138">
        <v>4753.2</v>
      </c>
      <c r="E275" s="138">
        <v>984.39</v>
      </c>
      <c r="F275" s="138">
        <v>331.77</v>
      </c>
      <c r="G275" s="138">
        <v>1098.83</v>
      </c>
    </row>
    <row r="276" spans="1:7">
      <c r="A276" s="145" t="s">
        <v>445</v>
      </c>
      <c r="B276" s="138">
        <v>0</v>
      </c>
      <c r="C276" s="138">
        <v>0</v>
      </c>
      <c r="D276" s="138">
        <v>61.8</v>
      </c>
      <c r="E276" s="138">
        <v>0</v>
      </c>
      <c r="F276" s="138">
        <v>733.53000000000009</v>
      </c>
      <c r="G276" s="138">
        <v>0</v>
      </c>
    </row>
    <row r="277" spans="1:7">
      <c r="A277" s="145" t="s">
        <v>642</v>
      </c>
      <c r="B277" s="138">
        <v>753.94</v>
      </c>
      <c r="C277" s="138">
        <v>1879.8400000000001</v>
      </c>
      <c r="D277" s="138">
        <v>1479.3300000000002</v>
      </c>
      <c r="E277" s="138">
        <v>333.47999999999996</v>
      </c>
      <c r="F277" s="138">
        <v>2117.7800000000002</v>
      </c>
      <c r="G277" s="138">
        <v>1662.58</v>
      </c>
    </row>
    <row r="278" spans="1:7">
      <c r="A278" s="145" t="s">
        <v>643</v>
      </c>
      <c r="B278" s="138">
        <v>0</v>
      </c>
      <c r="C278" s="138">
        <v>0</v>
      </c>
      <c r="D278" s="138">
        <v>0</v>
      </c>
      <c r="E278" s="138">
        <v>0</v>
      </c>
      <c r="F278" s="138">
        <v>0</v>
      </c>
      <c r="G278" s="138">
        <v>0</v>
      </c>
    </row>
    <row r="279" spans="1:7">
      <c r="A279" s="145" t="s">
        <v>644</v>
      </c>
      <c r="B279" s="138">
        <v>0</v>
      </c>
      <c r="C279" s="138">
        <v>0</v>
      </c>
      <c r="D279" s="138">
        <v>0</v>
      </c>
      <c r="E279" s="138">
        <v>0</v>
      </c>
      <c r="F279" s="138">
        <v>0</v>
      </c>
      <c r="G279" s="138">
        <v>4.71</v>
      </c>
    </row>
    <row r="280" spans="1:7">
      <c r="A280" s="145" t="s">
        <v>645</v>
      </c>
      <c r="B280" s="138">
        <v>0</v>
      </c>
      <c r="C280" s="138">
        <v>0</v>
      </c>
      <c r="D280" s="138">
        <v>0</v>
      </c>
      <c r="E280" s="138">
        <v>0</v>
      </c>
      <c r="F280" s="138">
        <v>0</v>
      </c>
      <c r="G280" s="138">
        <v>0</v>
      </c>
    </row>
    <row r="281" spans="1:7">
      <c r="A281" s="145" t="s">
        <v>1014</v>
      </c>
      <c r="B281" s="138">
        <v>0</v>
      </c>
      <c r="C281" s="138">
        <v>0</v>
      </c>
      <c r="D281" s="138">
        <v>0</v>
      </c>
      <c r="E281" s="138">
        <v>942.82</v>
      </c>
      <c r="F281" s="138">
        <v>0</v>
      </c>
      <c r="G281" s="138">
        <v>0</v>
      </c>
    </row>
    <row r="282" spans="1:7">
      <c r="A282" s="145" t="s">
        <v>646</v>
      </c>
      <c r="B282" s="138">
        <v>1538.23</v>
      </c>
      <c r="C282" s="138">
        <v>1539.0900000000001</v>
      </c>
      <c r="D282" s="138">
        <v>2676.37</v>
      </c>
      <c r="E282" s="138">
        <v>1239.4900000000002</v>
      </c>
      <c r="F282" s="138">
        <v>3167.36</v>
      </c>
      <c r="G282" s="138">
        <v>2315.94</v>
      </c>
    </row>
    <row r="283" spans="1:7">
      <c r="A283" s="145" t="s">
        <v>1015</v>
      </c>
      <c r="B283" s="138">
        <v>0</v>
      </c>
      <c r="C283" s="138">
        <v>0</v>
      </c>
      <c r="D283" s="138">
        <v>0</v>
      </c>
      <c r="E283" s="138">
        <v>0</v>
      </c>
      <c r="F283" s="138">
        <v>0</v>
      </c>
      <c r="G283" s="138">
        <v>0</v>
      </c>
    </row>
    <row r="284" spans="1:7">
      <c r="A284" s="145" t="s">
        <v>1016</v>
      </c>
      <c r="B284" s="138">
        <v>0</v>
      </c>
      <c r="C284" s="138">
        <v>0</v>
      </c>
      <c r="D284" s="138">
        <v>0</v>
      </c>
      <c r="E284" s="138">
        <v>0</v>
      </c>
      <c r="F284" s="138">
        <v>0</v>
      </c>
      <c r="G284" s="138">
        <v>0</v>
      </c>
    </row>
    <row r="285" spans="1:7">
      <c r="A285" s="145" t="s">
        <v>1017</v>
      </c>
      <c r="B285" s="138">
        <v>0</v>
      </c>
      <c r="C285" s="138">
        <v>0</v>
      </c>
      <c r="D285" s="138">
        <v>0</v>
      </c>
      <c r="E285" s="138">
        <v>25.99</v>
      </c>
      <c r="F285" s="138">
        <v>0</v>
      </c>
      <c r="G285" s="138">
        <v>0</v>
      </c>
    </row>
    <row r="286" spans="1:7">
      <c r="A286" s="145" t="s">
        <v>1018</v>
      </c>
      <c r="B286" s="138">
        <v>0</v>
      </c>
      <c r="C286" s="138">
        <v>0</v>
      </c>
      <c r="D286" s="138">
        <v>0</v>
      </c>
      <c r="E286" s="138">
        <v>0</v>
      </c>
      <c r="F286" s="138">
        <v>0</v>
      </c>
      <c r="G286" s="138">
        <v>0</v>
      </c>
    </row>
    <row r="287" spans="1:7">
      <c r="A287" s="145" t="s">
        <v>647</v>
      </c>
      <c r="B287" s="138">
        <v>178.42</v>
      </c>
      <c r="C287" s="138">
        <v>0</v>
      </c>
      <c r="D287" s="138">
        <v>12.75</v>
      </c>
      <c r="E287" s="138">
        <v>199.63</v>
      </c>
      <c r="F287" s="138">
        <v>0</v>
      </c>
      <c r="G287" s="138">
        <v>21.19</v>
      </c>
    </row>
    <row r="288" spans="1:7">
      <c r="A288" s="145" t="s">
        <v>648</v>
      </c>
      <c r="B288" s="138">
        <v>0</v>
      </c>
      <c r="C288" s="138">
        <v>22.42</v>
      </c>
      <c r="D288" s="138">
        <v>0</v>
      </c>
      <c r="E288" s="138">
        <v>9.26</v>
      </c>
      <c r="F288" s="138">
        <v>0</v>
      </c>
      <c r="G288" s="138">
        <v>0</v>
      </c>
    </row>
    <row r="289" spans="1:7">
      <c r="A289" s="145" t="s">
        <v>649</v>
      </c>
      <c r="B289" s="138">
        <v>0</v>
      </c>
      <c r="C289" s="138">
        <v>701.7</v>
      </c>
      <c r="D289" s="138">
        <v>0</v>
      </c>
      <c r="E289" s="138">
        <v>42.32</v>
      </c>
      <c r="F289" s="138">
        <v>31.79</v>
      </c>
      <c r="G289" s="138">
        <v>0</v>
      </c>
    </row>
    <row r="290" spans="1:7">
      <c r="A290" s="145" t="s">
        <v>456</v>
      </c>
      <c r="B290" s="138">
        <v>0</v>
      </c>
      <c r="C290" s="138">
        <v>0</v>
      </c>
      <c r="D290" s="138">
        <v>0</v>
      </c>
      <c r="E290" s="138">
        <v>0</v>
      </c>
      <c r="F290" s="138">
        <v>0</v>
      </c>
      <c r="G290" s="138">
        <v>0</v>
      </c>
    </row>
    <row r="291" spans="1:7">
      <c r="A291" s="145" t="s">
        <v>650</v>
      </c>
      <c r="B291" s="138">
        <v>0</v>
      </c>
      <c r="C291" s="138">
        <v>0</v>
      </c>
      <c r="D291" s="138">
        <v>0</v>
      </c>
      <c r="E291" s="138">
        <v>0</v>
      </c>
      <c r="F291" s="138">
        <v>0</v>
      </c>
      <c r="G291" s="138">
        <v>0</v>
      </c>
    </row>
    <row r="292" spans="1:7">
      <c r="A292" s="145" t="s">
        <v>1019</v>
      </c>
      <c r="B292" s="138">
        <v>0</v>
      </c>
      <c r="C292" s="138">
        <v>0</v>
      </c>
      <c r="D292" s="138">
        <v>0</v>
      </c>
      <c r="E292" s="138">
        <v>0</v>
      </c>
      <c r="F292" s="138">
        <v>294.57</v>
      </c>
      <c r="G292" s="138">
        <v>0</v>
      </c>
    </row>
    <row r="293" spans="1:7">
      <c r="A293" s="145" t="s">
        <v>651</v>
      </c>
      <c r="B293" s="138">
        <v>127.2</v>
      </c>
      <c r="C293" s="138">
        <v>769.37</v>
      </c>
      <c r="D293" s="138">
        <v>437.38</v>
      </c>
      <c r="E293" s="138">
        <v>2121.6</v>
      </c>
      <c r="F293" s="138">
        <v>2578.64</v>
      </c>
      <c r="G293" s="138">
        <v>1607.28</v>
      </c>
    </row>
    <row r="294" spans="1:7">
      <c r="A294" s="145" t="s">
        <v>652</v>
      </c>
      <c r="B294" s="138">
        <v>769.46</v>
      </c>
      <c r="C294" s="138">
        <v>254.4</v>
      </c>
      <c r="D294" s="138">
        <v>232.26</v>
      </c>
      <c r="E294" s="138">
        <v>948.25</v>
      </c>
      <c r="F294" s="138">
        <v>2329.58</v>
      </c>
      <c r="G294" s="138">
        <v>616.57000000000005</v>
      </c>
    </row>
    <row r="295" spans="1:7">
      <c r="A295" s="145" t="s">
        <v>653</v>
      </c>
      <c r="B295" s="138">
        <v>589.04</v>
      </c>
      <c r="C295" s="138">
        <v>588.11</v>
      </c>
      <c r="D295" s="138">
        <v>1790.59</v>
      </c>
      <c r="E295" s="138">
        <v>2525.83</v>
      </c>
      <c r="F295" s="138">
        <v>737.33</v>
      </c>
      <c r="G295" s="138">
        <v>58.3</v>
      </c>
    </row>
    <row r="296" spans="1:7">
      <c r="A296" s="145" t="s">
        <v>654</v>
      </c>
      <c r="B296" s="138">
        <v>0</v>
      </c>
      <c r="C296" s="138">
        <v>474.74</v>
      </c>
      <c r="D296" s="138">
        <v>95.37</v>
      </c>
      <c r="E296" s="138">
        <v>0</v>
      </c>
      <c r="F296" s="138">
        <v>182.26</v>
      </c>
      <c r="G296" s="138">
        <v>870.8</v>
      </c>
    </row>
    <row r="297" spans="1:7">
      <c r="A297" s="145" t="s">
        <v>655</v>
      </c>
      <c r="B297" s="138">
        <v>0</v>
      </c>
      <c r="C297" s="138">
        <v>0</v>
      </c>
      <c r="D297" s="138">
        <v>55.76</v>
      </c>
      <c r="E297" s="138">
        <v>0</v>
      </c>
      <c r="F297" s="138">
        <v>0</v>
      </c>
      <c r="G297" s="138">
        <v>14.05</v>
      </c>
    </row>
    <row r="298" spans="1:7">
      <c r="A298" s="145" t="s">
        <v>1020</v>
      </c>
      <c r="B298" s="138">
        <v>0</v>
      </c>
      <c r="C298" s="138">
        <v>0</v>
      </c>
      <c r="D298" s="138">
        <v>0</v>
      </c>
      <c r="E298" s="138">
        <v>0</v>
      </c>
      <c r="F298" s="138">
        <v>0</v>
      </c>
      <c r="G298" s="138">
        <v>250.08</v>
      </c>
    </row>
    <row r="299" spans="1:7">
      <c r="A299" s="145" t="s">
        <v>1021</v>
      </c>
      <c r="B299" s="138">
        <v>0</v>
      </c>
      <c r="C299" s="138">
        <v>0</v>
      </c>
      <c r="D299" s="138">
        <v>0</v>
      </c>
      <c r="E299" s="138">
        <v>0</v>
      </c>
      <c r="F299" s="138">
        <v>0</v>
      </c>
      <c r="G299" s="138">
        <v>0</v>
      </c>
    </row>
    <row r="300" spans="1:7">
      <c r="A300" s="145" t="s">
        <v>1022</v>
      </c>
      <c r="B300" s="138">
        <v>0</v>
      </c>
      <c r="C300" s="138">
        <v>0</v>
      </c>
      <c r="D300" s="138">
        <v>0</v>
      </c>
      <c r="E300" s="138">
        <v>0</v>
      </c>
      <c r="F300" s="138">
        <v>0</v>
      </c>
      <c r="G300" s="138">
        <v>0</v>
      </c>
    </row>
    <row r="301" spans="1:7">
      <c r="A301" s="145" t="s">
        <v>457</v>
      </c>
      <c r="B301" s="138">
        <v>1073.75</v>
      </c>
      <c r="C301" s="138">
        <v>1098.5</v>
      </c>
      <c r="D301" s="138">
        <v>490.56</v>
      </c>
      <c r="E301" s="138">
        <v>318.68</v>
      </c>
      <c r="F301" s="138">
        <v>638.91</v>
      </c>
      <c r="G301" s="138">
        <v>1099.5899999999999</v>
      </c>
    </row>
    <row r="302" spans="1:7">
      <c r="A302" s="145" t="s">
        <v>656</v>
      </c>
      <c r="B302" s="138">
        <v>0</v>
      </c>
      <c r="C302" s="138">
        <v>722.39</v>
      </c>
      <c r="D302" s="138">
        <v>0</v>
      </c>
      <c r="E302" s="138">
        <v>0</v>
      </c>
      <c r="F302" s="138">
        <v>0</v>
      </c>
      <c r="G302" s="138">
        <v>0</v>
      </c>
    </row>
    <row r="303" spans="1:7">
      <c r="A303" s="145" t="s">
        <v>1023</v>
      </c>
      <c r="B303" s="138">
        <v>0</v>
      </c>
      <c r="C303" s="138">
        <v>0</v>
      </c>
      <c r="D303" s="138">
        <v>0</v>
      </c>
      <c r="E303" s="138">
        <v>0</v>
      </c>
      <c r="F303" s="138">
        <v>0</v>
      </c>
      <c r="G303" s="138">
        <v>0</v>
      </c>
    </row>
    <row r="304" spans="1:7">
      <c r="A304" s="145" t="s">
        <v>449</v>
      </c>
      <c r="B304" s="138">
        <v>1358.71</v>
      </c>
      <c r="C304" s="138">
        <v>1728.24</v>
      </c>
      <c r="D304" s="138">
        <v>1795.2800000000002</v>
      </c>
      <c r="E304" s="138">
        <v>928.13000000000011</v>
      </c>
      <c r="F304" s="138">
        <v>1141.6999999999998</v>
      </c>
      <c r="G304" s="138">
        <v>2096.94</v>
      </c>
    </row>
    <row r="305" spans="1:7">
      <c r="A305" s="145" t="s">
        <v>1024</v>
      </c>
      <c r="B305" s="138">
        <v>0</v>
      </c>
      <c r="C305" s="138">
        <v>0</v>
      </c>
      <c r="D305" s="138">
        <v>0</v>
      </c>
      <c r="E305" s="138">
        <v>0</v>
      </c>
      <c r="F305" s="138">
        <v>0</v>
      </c>
      <c r="G305" s="138">
        <v>0</v>
      </c>
    </row>
    <row r="306" spans="1:7">
      <c r="A306" s="145" t="s">
        <v>1025</v>
      </c>
      <c r="B306" s="138">
        <v>0</v>
      </c>
      <c r="C306" s="138">
        <v>0</v>
      </c>
      <c r="D306" s="138">
        <v>0</v>
      </c>
      <c r="E306" s="138">
        <v>0</v>
      </c>
      <c r="F306" s="138">
        <v>0</v>
      </c>
      <c r="G306" s="138">
        <v>0</v>
      </c>
    </row>
    <row r="307" spans="1:7">
      <c r="A307" s="145" t="s">
        <v>1026</v>
      </c>
      <c r="B307" s="138">
        <v>0</v>
      </c>
      <c r="C307" s="138">
        <v>0</v>
      </c>
      <c r="D307" s="138">
        <v>0</v>
      </c>
      <c r="E307" s="138">
        <v>0</v>
      </c>
      <c r="F307" s="138">
        <v>0</v>
      </c>
      <c r="G307" s="138">
        <v>0</v>
      </c>
    </row>
    <row r="308" spans="1:7">
      <c r="A308" s="145" t="s">
        <v>657</v>
      </c>
      <c r="B308" s="138">
        <v>0</v>
      </c>
      <c r="C308" s="138">
        <v>0</v>
      </c>
      <c r="D308" s="138">
        <v>0</v>
      </c>
      <c r="E308" s="138">
        <v>0</v>
      </c>
      <c r="F308" s="138">
        <v>0</v>
      </c>
      <c r="G308" s="138">
        <v>158.87</v>
      </c>
    </row>
    <row r="309" spans="1:7">
      <c r="A309" s="145" t="s">
        <v>454</v>
      </c>
      <c r="B309" s="138">
        <v>1830.1599999999999</v>
      </c>
      <c r="C309" s="138">
        <v>1236.7800000000002</v>
      </c>
      <c r="D309" s="138">
        <v>2276.92</v>
      </c>
      <c r="E309" s="138">
        <v>1969.75</v>
      </c>
      <c r="F309" s="138">
        <v>1999.58</v>
      </c>
      <c r="G309" s="138">
        <v>1717.3599999999997</v>
      </c>
    </row>
    <row r="310" spans="1:7">
      <c r="A310" s="145" t="s">
        <v>658</v>
      </c>
      <c r="B310" s="138">
        <v>1347.76</v>
      </c>
      <c r="C310" s="138">
        <v>2002.0400000000002</v>
      </c>
      <c r="D310" s="138">
        <v>762.45999999999992</v>
      </c>
      <c r="E310" s="138">
        <v>782.25</v>
      </c>
      <c r="F310" s="138">
        <v>981.29</v>
      </c>
      <c r="G310" s="138">
        <v>277.52999999999997</v>
      </c>
    </row>
    <row r="311" spans="1:7">
      <c r="A311" s="145" t="s">
        <v>458</v>
      </c>
      <c r="B311" s="138">
        <v>21.04</v>
      </c>
      <c r="C311" s="138">
        <v>62.52</v>
      </c>
      <c r="D311" s="138">
        <v>0</v>
      </c>
      <c r="E311" s="138">
        <v>37.61</v>
      </c>
      <c r="F311" s="138">
        <v>0</v>
      </c>
      <c r="G311" s="138">
        <v>13.77</v>
      </c>
    </row>
    <row r="312" spans="1:7">
      <c r="A312" s="145" t="s">
        <v>659</v>
      </c>
      <c r="B312" s="138">
        <v>0</v>
      </c>
      <c r="C312" s="138">
        <v>120.29</v>
      </c>
      <c r="D312" s="138">
        <v>0</v>
      </c>
      <c r="E312" s="138">
        <v>21.17</v>
      </c>
      <c r="F312" s="138">
        <v>157.07999999999998</v>
      </c>
      <c r="G312" s="138">
        <v>0</v>
      </c>
    </row>
    <row r="313" spans="1:7">
      <c r="A313" s="145" t="s">
        <v>660</v>
      </c>
      <c r="B313" s="138">
        <v>233.36</v>
      </c>
      <c r="C313" s="138">
        <v>14</v>
      </c>
      <c r="D313" s="138">
        <v>0</v>
      </c>
      <c r="E313" s="138">
        <v>0</v>
      </c>
      <c r="F313" s="138">
        <v>0</v>
      </c>
      <c r="G313" s="138">
        <v>0</v>
      </c>
    </row>
    <row r="314" spans="1:7">
      <c r="A314" s="145" t="s">
        <v>661</v>
      </c>
      <c r="B314" s="138">
        <v>0</v>
      </c>
      <c r="C314" s="138">
        <v>205.54</v>
      </c>
      <c r="D314" s="138">
        <v>107.37</v>
      </c>
      <c r="E314" s="138">
        <v>53.28</v>
      </c>
      <c r="F314" s="138">
        <v>185.13</v>
      </c>
      <c r="G314" s="138">
        <v>51.52</v>
      </c>
    </row>
    <row r="315" spans="1:7">
      <c r="A315" s="145" t="s">
        <v>1027</v>
      </c>
      <c r="B315" s="138">
        <v>0</v>
      </c>
      <c r="C315" s="138">
        <v>0</v>
      </c>
      <c r="D315" s="138">
        <v>0</v>
      </c>
      <c r="E315" s="138">
        <v>0</v>
      </c>
      <c r="F315" s="138">
        <v>0</v>
      </c>
      <c r="G315" s="138">
        <v>0</v>
      </c>
    </row>
    <row r="316" spans="1:7">
      <c r="A316" s="145" t="s">
        <v>662</v>
      </c>
      <c r="B316" s="138">
        <v>0</v>
      </c>
      <c r="C316" s="138">
        <v>0</v>
      </c>
      <c r="D316" s="138">
        <v>77.56</v>
      </c>
      <c r="E316" s="138">
        <v>0</v>
      </c>
      <c r="F316" s="138">
        <v>0</v>
      </c>
      <c r="G316" s="138">
        <v>0</v>
      </c>
    </row>
    <row r="317" spans="1:7">
      <c r="A317" s="145" t="s">
        <v>459</v>
      </c>
      <c r="B317" s="138">
        <v>304.23</v>
      </c>
      <c r="C317" s="138">
        <v>261.39</v>
      </c>
      <c r="D317" s="138">
        <v>600.74</v>
      </c>
      <c r="E317" s="138">
        <v>513.70000000000005</v>
      </c>
      <c r="F317" s="138">
        <v>311.82</v>
      </c>
      <c r="G317" s="138">
        <v>0</v>
      </c>
    </row>
    <row r="318" spans="1:7">
      <c r="A318" s="145" t="s">
        <v>663</v>
      </c>
      <c r="B318" s="148">
        <v>0</v>
      </c>
      <c r="C318" s="148">
        <v>0</v>
      </c>
      <c r="D318" s="148">
        <v>0</v>
      </c>
      <c r="E318" s="148">
        <v>0</v>
      </c>
      <c r="F318" s="148">
        <v>1179.25</v>
      </c>
      <c r="G318" s="148">
        <v>0</v>
      </c>
    </row>
    <row r="319" spans="1:7">
      <c r="A319" s="145" t="s">
        <v>450</v>
      </c>
      <c r="B319" s="148">
        <v>0</v>
      </c>
      <c r="C319" s="148">
        <v>0</v>
      </c>
      <c r="D319" s="148">
        <v>0</v>
      </c>
      <c r="E319" s="148">
        <v>49.55</v>
      </c>
      <c r="F319" s="148">
        <v>0</v>
      </c>
      <c r="G319" s="148">
        <v>0</v>
      </c>
    </row>
    <row r="320" spans="1:7">
      <c r="A320" s="145" t="s">
        <v>737</v>
      </c>
      <c r="B320" s="148">
        <v>0</v>
      </c>
      <c r="C320" s="148">
        <v>0</v>
      </c>
      <c r="D320" s="148">
        <v>0</v>
      </c>
      <c r="E320" s="148">
        <v>0</v>
      </c>
      <c r="F320" s="148">
        <v>11.03</v>
      </c>
      <c r="G320" s="148">
        <v>0</v>
      </c>
    </row>
    <row r="321" spans="1:8" s="8" customFormat="1">
      <c r="A321" s="133" t="s">
        <v>21</v>
      </c>
      <c r="B321" s="137">
        <v>62916.65</v>
      </c>
      <c r="C321" s="137">
        <v>38170.78</v>
      </c>
      <c r="D321" s="137">
        <v>49613.73</v>
      </c>
      <c r="E321" s="137">
        <v>64131.76</v>
      </c>
      <c r="F321" s="137">
        <v>54794.35</v>
      </c>
      <c r="G321" s="137">
        <v>87270.92</v>
      </c>
      <c r="H321" s="291">
        <f>SUM(B321:G321)-SUM(B253:G320)</f>
        <v>0</v>
      </c>
    </row>
    <row r="322" spans="1:8">
      <c r="A322" s="145"/>
    </row>
    <row r="323" spans="1:8">
      <c r="A323" s="145" t="s">
        <v>460</v>
      </c>
      <c r="B323" s="148">
        <v>0</v>
      </c>
      <c r="C323" s="148">
        <v>0</v>
      </c>
      <c r="D323" s="148">
        <v>0</v>
      </c>
      <c r="E323" s="148">
        <v>0</v>
      </c>
      <c r="F323" s="148">
        <v>0</v>
      </c>
      <c r="G323" s="148">
        <v>0</v>
      </c>
    </row>
    <row r="324" spans="1:8">
      <c r="A324" s="145" t="s">
        <v>462</v>
      </c>
      <c r="B324" s="148">
        <v>209.07</v>
      </c>
      <c r="C324" s="148">
        <v>122.97</v>
      </c>
      <c r="D324" s="148">
        <v>103.23</v>
      </c>
      <c r="E324" s="148">
        <v>119.33</v>
      </c>
      <c r="F324" s="148">
        <v>182.9</v>
      </c>
      <c r="G324" s="148">
        <v>183.91</v>
      </c>
    </row>
    <row r="325" spans="1:8">
      <c r="A325" s="145" t="s">
        <v>1028</v>
      </c>
      <c r="B325" s="148">
        <v>0</v>
      </c>
      <c r="C325" s="148">
        <v>0</v>
      </c>
      <c r="D325" s="148">
        <v>0</v>
      </c>
      <c r="E325" s="148">
        <v>0</v>
      </c>
      <c r="F325" s="148">
        <v>3391.52</v>
      </c>
      <c r="G325" s="148">
        <v>0</v>
      </c>
    </row>
    <row r="326" spans="1:8">
      <c r="A326" s="145" t="s">
        <v>741</v>
      </c>
      <c r="B326" s="148">
        <v>0</v>
      </c>
      <c r="C326" s="148">
        <v>0</v>
      </c>
      <c r="D326" s="148">
        <v>0</v>
      </c>
      <c r="E326" s="148">
        <v>219.38</v>
      </c>
      <c r="F326" s="148">
        <v>0</v>
      </c>
      <c r="G326" s="148">
        <v>0</v>
      </c>
    </row>
    <row r="327" spans="1:8" s="8" customFormat="1">
      <c r="A327" s="133" t="s">
        <v>22</v>
      </c>
      <c r="B327" s="137">
        <v>209.07</v>
      </c>
      <c r="C327" s="137">
        <v>122.97</v>
      </c>
      <c r="D327" s="137">
        <v>103.23</v>
      </c>
      <c r="E327" s="137">
        <v>338.71</v>
      </c>
      <c r="F327" s="137">
        <v>3574.42</v>
      </c>
      <c r="G327" s="137">
        <v>183.91</v>
      </c>
      <c r="H327" s="291">
        <f>SUM(B327:G327)-SUM(B323:G326)</f>
        <v>0</v>
      </c>
    </row>
    <row r="328" spans="1:8">
      <c r="A328" s="145"/>
    </row>
    <row r="329" spans="1:8">
      <c r="A329" s="145" t="s">
        <v>466</v>
      </c>
      <c r="B329" s="148">
        <v>3425.14</v>
      </c>
      <c r="C329" s="148">
        <v>3985.9</v>
      </c>
      <c r="D329" s="148">
        <v>3508.66</v>
      </c>
      <c r="E329" s="148">
        <v>2653.4</v>
      </c>
      <c r="F329" s="148">
        <v>4397.01</v>
      </c>
      <c r="G329" s="148">
        <v>3530.34</v>
      </c>
    </row>
    <row r="330" spans="1:8">
      <c r="A330" s="145" t="s">
        <v>468</v>
      </c>
      <c r="B330" s="148">
        <v>210.2</v>
      </c>
      <c r="C330" s="148">
        <v>351.59</v>
      </c>
      <c r="D330" s="148">
        <v>218.03</v>
      </c>
      <c r="E330" s="148">
        <v>298.87</v>
      </c>
      <c r="F330" s="148">
        <v>244.09</v>
      </c>
      <c r="G330" s="148">
        <v>309.66000000000003</v>
      </c>
    </row>
    <row r="331" spans="1:8">
      <c r="A331" s="145" t="s">
        <v>469</v>
      </c>
      <c r="B331" s="148">
        <v>4393.21</v>
      </c>
      <c r="C331" s="148">
        <v>5416.97</v>
      </c>
      <c r="D331" s="148">
        <v>4980.75</v>
      </c>
      <c r="E331" s="148">
        <v>5425.79</v>
      </c>
      <c r="F331" s="148">
        <v>4832.54</v>
      </c>
      <c r="G331" s="148">
        <v>5166.7</v>
      </c>
    </row>
    <row r="332" spans="1:8">
      <c r="A332" s="145" t="s">
        <v>470</v>
      </c>
      <c r="B332" s="148">
        <v>0</v>
      </c>
      <c r="C332" s="148">
        <v>0</v>
      </c>
      <c r="D332" s="148">
        <v>0</v>
      </c>
      <c r="E332" s="148">
        <v>0</v>
      </c>
      <c r="F332" s="148">
        <v>0</v>
      </c>
      <c r="G332" s="148">
        <v>0</v>
      </c>
    </row>
    <row r="333" spans="1:8">
      <c r="A333" s="145" t="s">
        <v>473</v>
      </c>
      <c r="B333" s="148">
        <v>3690.62</v>
      </c>
      <c r="C333" s="148">
        <v>3893.87</v>
      </c>
      <c r="D333" s="148">
        <v>3988.74</v>
      </c>
      <c r="E333" s="148">
        <v>2986.25</v>
      </c>
      <c r="F333" s="148">
        <v>3840.61</v>
      </c>
      <c r="G333" s="148">
        <v>5700.32</v>
      </c>
    </row>
    <row r="334" spans="1:8">
      <c r="A334" s="145" t="s">
        <v>664</v>
      </c>
      <c r="B334" s="148">
        <v>0</v>
      </c>
      <c r="C334" s="148">
        <v>0</v>
      </c>
      <c r="D334" s="148">
        <v>0</v>
      </c>
      <c r="E334" s="148">
        <v>0</v>
      </c>
      <c r="F334" s="148">
        <v>0</v>
      </c>
      <c r="G334" s="148">
        <v>0</v>
      </c>
    </row>
    <row r="335" spans="1:8">
      <c r="A335" s="145" t="s">
        <v>665</v>
      </c>
      <c r="B335" s="148">
        <v>52.49</v>
      </c>
      <c r="C335" s="148">
        <v>-52.49</v>
      </c>
      <c r="D335" s="148">
        <v>0</v>
      </c>
      <c r="E335" s="148">
        <v>0</v>
      </c>
      <c r="F335" s="148">
        <v>0</v>
      </c>
      <c r="G335" s="148">
        <v>0</v>
      </c>
    </row>
    <row r="336" spans="1:8">
      <c r="A336" s="145" t="s">
        <v>474</v>
      </c>
      <c r="B336" s="148">
        <v>11579.52</v>
      </c>
      <c r="C336" s="148">
        <v>12357.119999999999</v>
      </c>
      <c r="D336" s="148">
        <v>11699.079999999998</v>
      </c>
      <c r="E336" s="148">
        <v>58195.18</v>
      </c>
      <c r="F336" s="148">
        <v>12531.21</v>
      </c>
      <c r="G336" s="148">
        <v>12474.63</v>
      </c>
    </row>
    <row r="337" spans="1:7">
      <c r="A337" s="145" t="s">
        <v>666</v>
      </c>
      <c r="B337" s="148">
        <v>0</v>
      </c>
      <c r="C337" s="148">
        <v>0</v>
      </c>
      <c r="D337" s="148">
        <v>0</v>
      </c>
      <c r="E337" s="148">
        <v>0</v>
      </c>
      <c r="F337" s="148">
        <v>0</v>
      </c>
      <c r="G337" s="148">
        <v>0</v>
      </c>
    </row>
    <row r="338" spans="1:7">
      <c r="A338" s="145" t="s">
        <v>667</v>
      </c>
      <c r="B338" s="148">
        <v>0</v>
      </c>
      <c r="C338" s="148">
        <v>0</v>
      </c>
      <c r="D338" s="148">
        <v>0</v>
      </c>
      <c r="E338" s="148">
        <v>0</v>
      </c>
      <c r="F338" s="148">
        <v>0</v>
      </c>
      <c r="G338" s="148">
        <v>0</v>
      </c>
    </row>
    <row r="339" spans="1:7">
      <c r="A339" s="145" t="s">
        <v>1029</v>
      </c>
      <c r="B339" s="148">
        <v>0</v>
      </c>
      <c r="C339" s="148">
        <v>0</v>
      </c>
      <c r="D339" s="148">
        <v>0</v>
      </c>
      <c r="E339" s="148">
        <v>0</v>
      </c>
      <c r="F339" s="148">
        <v>0</v>
      </c>
      <c r="G339" s="148">
        <v>0</v>
      </c>
    </row>
    <row r="340" spans="1:7">
      <c r="A340" s="145" t="s">
        <v>476</v>
      </c>
      <c r="B340" s="148">
        <v>5289.42</v>
      </c>
      <c r="C340" s="148">
        <v>6612.5499999999993</v>
      </c>
      <c r="D340" s="148">
        <v>4033.05</v>
      </c>
      <c r="E340" s="148">
        <v>-934.90000000000009</v>
      </c>
      <c r="F340" s="148">
        <v>6484.84</v>
      </c>
      <c r="G340" s="148">
        <v>5222.53</v>
      </c>
    </row>
    <row r="341" spans="1:7">
      <c r="A341" s="145" t="s">
        <v>1030</v>
      </c>
      <c r="B341" s="148">
        <v>0</v>
      </c>
      <c r="C341" s="148">
        <v>0</v>
      </c>
      <c r="D341" s="148">
        <v>0</v>
      </c>
      <c r="E341" s="148">
        <v>0</v>
      </c>
      <c r="F341" s="148">
        <v>0</v>
      </c>
      <c r="G341" s="148">
        <v>0</v>
      </c>
    </row>
    <row r="342" spans="1:7">
      <c r="A342" s="145" t="s">
        <v>668</v>
      </c>
      <c r="B342" s="148">
        <v>11.19</v>
      </c>
      <c r="C342" s="148">
        <v>0</v>
      </c>
      <c r="D342" s="148">
        <v>0</v>
      </c>
      <c r="E342" s="148">
        <v>0</v>
      </c>
      <c r="F342" s="148">
        <v>0</v>
      </c>
      <c r="G342" s="148">
        <v>0</v>
      </c>
    </row>
    <row r="343" spans="1:7">
      <c r="A343" s="145" t="s">
        <v>669</v>
      </c>
      <c r="B343" s="148">
        <v>52.99</v>
      </c>
      <c r="C343" s="148">
        <v>63.59</v>
      </c>
      <c r="D343" s="148">
        <v>0</v>
      </c>
      <c r="E343" s="148">
        <v>0</v>
      </c>
      <c r="F343" s="148">
        <v>0</v>
      </c>
      <c r="G343" s="148">
        <v>56.16</v>
      </c>
    </row>
    <row r="344" spans="1:7">
      <c r="A344" s="145" t="s">
        <v>670</v>
      </c>
      <c r="B344" s="148">
        <v>0</v>
      </c>
      <c r="C344" s="148">
        <v>0</v>
      </c>
      <c r="D344" s="148">
        <v>0</v>
      </c>
      <c r="E344" s="148">
        <v>0</v>
      </c>
      <c r="F344" s="148">
        <v>0</v>
      </c>
      <c r="G344" s="148">
        <v>0</v>
      </c>
    </row>
    <row r="345" spans="1:7">
      <c r="A345" s="145" t="s">
        <v>477</v>
      </c>
      <c r="B345" s="148">
        <v>0</v>
      </c>
      <c r="C345" s="148">
        <v>90.1</v>
      </c>
      <c r="D345" s="148">
        <v>0</v>
      </c>
      <c r="E345" s="148">
        <v>0</v>
      </c>
      <c r="F345" s="148">
        <v>0</v>
      </c>
      <c r="G345" s="148">
        <v>0</v>
      </c>
    </row>
    <row r="346" spans="1:7">
      <c r="A346" s="145" t="s">
        <v>1031</v>
      </c>
      <c r="B346" s="148">
        <v>0</v>
      </c>
      <c r="C346" s="148">
        <v>0</v>
      </c>
      <c r="D346" s="148">
        <v>0</v>
      </c>
      <c r="E346" s="148">
        <v>0</v>
      </c>
      <c r="F346" s="148">
        <v>0</v>
      </c>
      <c r="G346" s="148">
        <v>0</v>
      </c>
    </row>
    <row r="347" spans="1:7">
      <c r="A347" s="145" t="s">
        <v>478</v>
      </c>
      <c r="B347" s="148">
        <v>264.99</v>
      </c>
      <c r="C347" s="148">
        <v>0</v>
      </c>
      <c r="D347" s="148">
        <v>0</v>
      </c>
      <c r="E347" s="148">
        <v>0</v>
      </c>
      <c r="F347" s="148">
        <v>0</v>
      </c>
      <c r="G347" s="148">
        <v>0</v>
      </c>
    </row>
    <row r="348" spans="1:7">
      <c r="A348" s="145" t="s">
        <v>671</v>
      </c>
      <c r="B348" s="148">
        <v>31.8</v>
      </c>
      <c r="C348" s="148">
        <v>95.37</v>
      </c>
      <c r="D348" s="148">
        <v>0</v>
      </c>
      <c r="E348" s="148">
        <v>0</v>
      </c>
      <c r="F348" s="148">
        <v>15.9</v>
      </c>
      <c r="G348" s="148">
        <v>0</v>
      </c>
    </row>
    <row r="349" spans="1:7">
      <c r="A349" s="145" t="s">
        <v>1032</v>
      </c>
      <c r="B349" s="148">
        <v>0</v>
      </c>
      <c r="C349" s="148">
        <v>0</v>
      </c>
      <c r="D349" s="148">
        <v>0</v>
      </c>
      <c r="E349" s="148">
        <v>0</v>
      </c>
      <c r="F349" s="148">
        <v>0</v>
      </c>
      <c r="G349" s="148">
        <v>0</v>
      </c>
    </row>
    <row r="350" spans="1:7">
      <c r="A350" s="145" t="s">
        <v>475</v>
      </c>
      <c r="B350" s="148">
        <v>187.01</v>
      </c>
      <c r="C350" s="148">
        <v>53.72</v>
      </c>
      <c r="D350" s="148">
        <v>29.67</v>
      </c>
      <c r="E350" s="148">
        <v>52.980000000000004</v>
      </c>
      <c r="F350" s="148">
        <v>171.41</v>
      </c>
      <c r="G350" s="148">
        <v>463.74</v>
      </c>
    </row>
    <row r="351" spans="1:7">
      <c r="A351" s="145" t="s">
        <v>672</v>
      </c>
      <c r="B351" s="148">
        <v>0</v>
      </c>
      <c r="C351" s="148">
        <v>0</v>
      </c>
      <c r="D351" s="148">
        <v>0</v>
      </c>
      <c r="E351" s="148">
        <v>0</v>
      </c>
      <c r="F351" s="148">
        <v>10.57</v>
      </c>
      <c r="G351" s="148">
        <v>62.54</v>
      </c>
    </row>
    <row r="352" spans="1:7">
      <c r="A352" s="145" t="s">
        <v>1033</v>
      </c>
      <c r="B352" s="148">
        <v>0</v>
      </c>
      <c r="C352" s="148">
        <v>0</v>
      </c>
      <c r="D352" s="148">
        <v>0</v>
      </c>
      <c r="E352" s="148">
        <v>105.65</v>
      </c>
      <c r="F352" s="148">
        <v>0</v>
      </c>
      <c r="G352" s="148">
        <v>0</v>
      </c>
    </row>
    <row r="353" spans="1:8">
      <c r="A353" s="145" t="s">
        <v>673</v>
      </c>
      <c r="B353" s="148">
        <v>-30.94</v>
      </c>
      <c r="C353" s="148">
        <v>-38.130000000000003</v>
      </c>
      <c r="D353" s="148">
        <v>0</v>
      </c>
      <c r="E353" s="148">
        <v>0</v>
      </c>
      <c r="F353" s="148">
        <v>0</v>
      </c>
      <c r="G353" s="148">
        <v>-33.119999999999997</v>
      </c>
    </row>
    <row r="354" spans="1:8">
      <c r="A354" s="145" t="s">
        <v>674</v>
      </c>
      <c r="B354" s="148">
        <v>0</v>
      </c>
      <c r="C354" s="148">
        <v>0</v>
      </c>
      <c r="D354" s="148">
        <v>0</v>
      </c>
      <c r="E354" s="148">
        <v>0</v>
      </c>
      <c r="F354" s="148">
        <v>0</v>
      </c>
      <c r="G354" s="148">
        <v>0</v>
      </c>
    </row>
    <row r="355" spans="1:8">
      <c r="A355" s="145" t="s">
        <v>480</v>
      </c>
      <c r="B355" s="148">
        <v>0</v>
      </c>
      <c r="C355" s="148">
        <v>-54.03</v>
      </c>
      <c r="D355" s="148">
        <v>0</v>
      </c>
      <c r="E355" s="148">
        <v>0</v>
      </c>
      <c r="F355" s="148">
        <v>0</v>
      </c>
      <c r="G355" s="148">
        <v>0</v>
      </c>
    </row>
    <row r="356" spans="1:8">
      <c r="A356" s="145" t="s">
        <v>1034</v>
      </c>
      <c r="B356" s="148">
        <v>0</v>
      </c>
      <c r="C356" s="148">
        <v>0</v>
      </c>
      <c r="D356" s="148">
        <v>0</v>
      </c>
      <c r="E356" s="148">
        <v>0</v>
      </c>
      <c r="F356" s="148">
        <v>0</v>
      </c>
      <c r="G356" s="148">
        <v>0</v>
      </c>
    </row>
    <row r="357" spans="1:8">
      <c r="A357" s="145" t="s">
        <v>481</v>
      </c>
      <c r="B357" s="148">
        <v>0</v>
      </c>
      <c r="C357" s="148">
        <v>0</v>
      </c>
      <c r="D357" s="148">
        <v>0</v>
      </c>
      <c r="E357" s="148">
        <v>0</v>
      </c>
      <c r="F357" s="148">
        <v>-5.97</v>
      </c>
      <c r="G357" s="148">
        <v>-36.880000000000003</v>
      </c>
    </row>
    <row r="358" spans="1:8">
      <c r="A358" s="145" t="s">
        <v>482</v>
      </c>
      <c r="B358" s="148">
        <v>-154.72</v>
      </c>
      <c r="C358" s="148">
        <v>0</v>
      </c>
      <c r="D358" s="148">
        <v>0</v>
      </c>
      <c r="E358" s="148">
        <v>0</v>
      </c>
      <c r="F358" s="148">
        <v>0</v>
      </c>
      <c r="G358" s="148">
        <v>0</v>
      </c>
    </row>
    <row r="359" spans="1:8">
      <c r="A359" s="145" t="s">
        <v>675</v>
      </c>
      <c r="B359" s="148">
        <v>0</v>
      </c>
      <c r="C359" s="148">
        <v>0</v>
      </c>
      <c r="D359" s="148">
        <v>0</v>
      </c>
      <c r="E359" s="148">
        <v>0</v>
      </c>
      <c r="F359" s="148">
        <v>0</v>
      </c>
      <c r="G359" s="148">
        <v>0</v>
      </c>
    </row>
    <row r="360" spans="1:8">
      <c r="A360" s="145" t="s">
        <v>676</v>
      </c>
      <c r="B360" s="148">
        <v>-18.57</v>
      </c>
      <c r="C360" s="148">
        <v>-57.19</v>
      </c>
      <c r="D360" s="148">
        <v>0</v>
      </c>
      <c r="E360" s="148">
        <v>0</v>
      </c>
      <c r="F360" s="148">
        <v>-8.98</v>
      </c>
      <c r="G360" s="148">
        <v>0</v>
      </c>
    </row>
    <row r="361" spans="1:8">
      <c r="A361" s="145" t="s">
        <v>1035</v>
      </c>
      <c r="B361" s="148">
        <v>0</v>
      </c>
      <c r="C361" s="148">
        <v>0</v>
      </c>
      <c r="D361" s="148">
        <v>0</v>
      </c>
      <c r="E361" s="148">
        <v>0</v>
      </c>
      <c r="F361" s="148">
        <v>0</v>
      </c>
      <c r="G361" s="148">
        <v>0</v>
      </c>
    </row>
    <row r="362" spans="1:8">
      <c r="A362" s="145" t="s">
        <v>479</v>
      </c>
      <c r="B362" s="148">
        <v>-14113.44</v>
      </c>
      <c r="C362" s="148">
        <v>-16131.800000000001</v>
      </c>
      <c r="D362" s="148">
        <v>-13576.79</v>
      </c>
      <c r="E362" s="148">
        <v>-36899.74</v>
      </c>
      <c r="F362" s="148">
        <v>-15497.62</v>
      </c>
      <c r="G362" s="148">
        <v>-16154.14</v>
      </c>
    </row>
    <row r="363" spans="1:8" s="8" customFormat="1">
      <c r="A363" s="133" t="s">
        <v>23</v>
      </c>
      <c r="B363" s="137">
        <v>14870.909999999998</v>
      </c>
      <c r="C363" s="137">
        <v>16587.14</v>
      </c>
      <c r="D363" s="137">
        <v>14881.189999999995</v>
      </c>
      <c r="E363" s="137">
        <v>31883.480000000003</v>
      </c>
      <c r="F363" s="137">
        <v>17015.61</v>
      </c>
      <c r="G363" s="137">
        <v>16762.480000000003</v>
      </c>
      <c r="H363" s="291">
        <f>SUM(B363:G363)-SUM(B329:G362)</f>
        <v>0</v>
      </c>
    </row>
    <row r="364" spans="1:8">
      <c r="A364" s="145"/>
    </row>
    <row r="365" spans="1:8">
      <c r="A365" s="145" t="s">
        <v>486</v>
      </c>
      <c r="B365" s="148">
        <v>0</v>
      </c>
      <c r="C365" s="148">
        <v>0</v>
      </c>
      <c r="D365" s="148">
        <v>3849.61</v>
      </c>
      <c r="E365" s="148">
        <v>4206.46</v>
      </c>
      <c r="F365" s="148">
        <v>0</v>
      </c>
      <c r="G365" s="148">
        <v>0</v>
      </c>
    </row>
    <row r="366" spans="1:8">
      <c r="A366" s="145" t="s">
        <v>483</v>
      </c>
      <c r="B366" s="148">
        <v>0</v>
      </c>
      <c r="C366" s="148">
        <v>0</v>
      </c>
      <c r="D366" s="148">
        <v>885.46</v>
      </c>
      <c r="E366" s="148">
        <v>0</v>
      </c>
      <c r="F366" s="148">
        <v>0</v>
      </c>
      <c r="G366" s="148">
        <v>0</v>
      </c>
    </row>
    <row r="367" spans="1:8">
      <c r="A367" s="145" t="s">
        <v>677</v>
      </c>
      <c r="B367" s="148">
        <v>0</v>
      </c>
      <c r="C367" s="148">
        <v>0</v>
      </c>
      <c r="D367" s="148">
        <v>0</v>
      </c>
      <c r="E367" s="148">
        <v>0</v>
      </c>
      <c r="F367" s="148">
        <v>0</v>
      </c>
      <c r="G367" s="148">
        <v>0</v>
      </c>
    </row>
    <row r="368" spans="1:8">
      <c r="A368" s="145" t="s">
        <v>1036</v>
      </c>
      <c r="B368" s="148">
        <v>0</v>
      </c>
      <c r="C368" s="148">
        <v>0</v>
      </c>
      <c r="D368" s="148">
        <v>0</v>
      </c>
      <c r="E368" s="148">
        <v>0</v>
      </c>
      <c r="F368" s="148">
        <v>0</v>
      </c>
      <c r="G368" s="148">
        <v>0</v>
      </c>
    </row>
    <row r="369" spans="1:7">
      <c r="A369" s="145" t="s">
        <v>678</v>
      </c>
      <c r="B369" s="148">
        <v>0</v>
      </c>
      <c r="C369" s="148">
        <v>0</v>
      </c>
      <c r="D369" s="148">
        <v>0</v>
      </c>
      <c r="E369" s="148">
        <v>0</v>
      </c>
      <c r="F369" s="148">
        <v>0</v>
      </c>
      <c r="G369" s="148">
        <v>0</v>
      </c>
    </row>
    <row r="370" spans="1:7">
      <c r="A370" s="145" t="s">
        <v>957</v>
      </c>
      <c r="B370" s="148">
        <v>0</v>
      </c>
      <c r="C370" s="148">
        <v>0</v>
      </c>
      <c r="D370" s="148">
        <v>0</v>
      </c>
      <c r="E370" s="148">
        <v>0</v>
      </c>
      <c r="F370" s="148">
        <v>0</v>
      </c>
      <c r="G370" s="148">
        <v>0</v>
      </c>
    </row>
    <row r="371" spans="1:7">
      <c r="A371" s="145" t="s">
        <v>1037</v>
      </c>
      <c r="B371" s="148">
        <v>0</v>
      </c>
      <c r="C371" s="148">
        <v>0</v>
      </c>
      <c r="D371" s="148">
        <v>0</v>
      </c>
      <c r="E371" s="148">
        <v>0</v>
      </c>
      <c r="F371" s="148">
        <v>0</v>
      </c>
      <c r="G371" s="148">
        <v>82.76</v>
      </c>
    </row>
    <row r="372" spans="1:7">
      <c r="A372" s="145" t="s">
        <v>679</v>
      </c>
      <c r="B372" s="148">
        <v>0</v>
      </c>
      <c r="C372" s="148">
        <v>90</v>
      </c>
      <c r="D372" s="148">
        <v>0</v>
      </c>
      <c r="E372" s="148">
        <v>0</v>
      </c>
      <c r="F372" s="148">
        <v>0</v>
      </c>
      <c r="G372" s="148">
        <v>0</v>
      </c>
    </row>
    <row r="373" spans="1:7">
      <c r="A373" s="145" t="s">
        <v>485</v>
      </c>
      <c r="B373" s="148">
        <v>0</v>
      </c>
      <c r="C373" s="148">
        <v>0</v>
      </c>
      <c r="D373" s="148">
        <v>0</v>
      </c>
      <c r="E373" s="148">
        <v>0</v>
      </c>
      <c r="F373" s="148">
        <v>0</v>
      </c>
      <c r="G373" s="148">
        <v>0</v>
      </c>
    </row>
    <row r="374" spans="1:7">
      <c r="A374" s="145" t="s">
        <v>680</v>
      </c>
      <c r="B374" s="148">
        <v>1200.6500000000001</v>
      </c>
      <c r="C374" s="148">
        <v>0</v>
      </c>
      <c r="D374" s="148">
        <v>1640.76</v>
      </c>
      <c r="E374" s="148">
        <v>1247.5</v>
      </c>
      <c r="F374" s="148">
        <v>13386.03</v>
      </c>
      <c r="G374" s="148">
        <v>469.5</v>
      </c>
    </row>
    <row r="375" spans="1:7">
      <c r="A375" s="145" t="s">
        <v>487</v>
      </c>
      <c r="B375" s="148">
        <v>0</v>
      </c>
      <c r="C375" s="148">
        <v>0</v>
      </c>
      <c r="D375" s="148">
        <v>0</v>
      </c>
      <c r="E375" s="148">
        <v>0</v>
      </c>
      <c r="F375" s="148">
        <v>0</v>
      </c>
      <c r="G375" s="148">
        <v>0</v>
      </c>
    </row>
    <row r="376" spans="1:7">
      <c r="A376" s="145" t="s">
        <v>681</v>
      </c>
      <c r="B376" s="148">
        <v>0</v>
      </c>
      <c r="C376" s="148">
        <v>2500</v>
      </c>
      <c r="D376" s="148">
        <v>0</v>
      </c>
      <c r="E376" s="148">
        <v>0</v>
      </c>
      <c r="F376" s="148">
        <v>0</v>
      </c>
      <c r="G376" s="148">
        <v>0</v>
      </c>
    </row>
    <row r="377" spans="1:7">
      <c r="A377" s="145" t="s">
        <v>1038</v>
      </c>
      <c r="B377" s="148">
        <v>0</v>
      </c>
      <c r="C377" s="148">
        <v>0</v>
      </c>
      <c r="D377" s="148">
        <v>0</v>
      </c>
      <c r="E377" s="148">
        <v>0</v>
      </c>
      <c r="F377" s="148">
        <v>0</v>
      </c>
      <c r="G377" s="148">
        <v>65</v>
      </c>
    </row>
    <row r="378" spans="1:7">
      <c r="A378" s="145" t="s">
        <v>682</v>
      </c>
      <c r="B378" s="148">
        <v>1150</v>
      </c>
      <c r="C378" s="148">
        <v>1000</v>
      </c>
      <c r="D378" s="148">
        <v>1985</v>
      </c>
      <c r="E378" s="148">
        <v>5000</v>
      </c>
      <c r="F378" s="148">
        <v>350</v>
      </c>
      <c r="G378" s="148">
        <v>0</v>
      </c>
    </row>
    <row r="379" spans="1:7">
      <c r="A379" s="145" t="s">
        <v>489</v>
      </c>
      <c r="B379" s="148">
        <v>250</v>
      </c>
      <c r="C379" s="148">
        <v>1174.49</v>
      </c>
      <c r="D379" s="148">
        <v>3723.65</v>
      </c>
      <c r="E379" s="148">
        <v>599</v>
      </c>
      <c r="F379" s="148">
        <v>1694.74</v>
      </c>
      <c r="G379" s="148">
        <v>1197.5</v>
      </c>
    </row>
    <row r="380" spans="1:7">
      <c r="A380" s="145" t="s">
        <v>683</v>
      </c>
      <c r="B380" s="148">
        <v>2903.76</v>
      </c>
      <c r="C380" s="148">
        <v>0</v>
      </c>
      <c r="D380" s="148">
        <v>0</v>
      </c>
      <c r="E380" s="148">
        <v>0</v>
      </c>
      <c r="F380" s="148">
        <v>0</v>
      </c>
      <c r="G380" s="148">
        <v>18372.64</v>
      </c>
    </row>
    <row r="381" spans="1:7">
      <c r="A381" s="145" t="s">
        <v>493</v>
      </c>
      <c r="B381" s="148">
        <v>0</v>
      </c>
      <c r="C381" s="148">
        <v>0</v>
      </c>
      <c r="D381" s="148">
        <v>0</v>
      </c>
      <c r="E381" s="148">
        <v>0</v>
      </c>
      <c r="F381" s="148">
        <v>0</v>
      </c>
      <c r="G381" s="148">
        <v>0</v>
      </c>
    </row>
    <row r="382" spans="1:7">
      <c r="A382" s="145" t="s">
        <v>495</v>
      </c>
      <c r="B382" s="148">
        <v>1371.88</v>
      </c>
      <c r="C382" s="148">
        <v>2627.7</v>
      </c>
      <c r="D382" s="148">
        <v>0</v>
      </c>
      <c r="E382" s="148">
        <v>3593.27</v>
      </c>
      <c r="F382" s="148">
        <v>10246.120000000001</v>
      </c>
      <c r="G382" s="148">
        <v>811.94</v>
      </c>
    </row>
    <row r="383" spans="1:7">
      <c r="A383" s="145" t="s">
        <v>684</v>
      </c>
      <c r="B383" s="148">
        <v>395</v>
      </c>
      <c r="C383" s="148">
        <v>395</v>
      </c>
      <c r="D383" s="148">
        <v>395</v>
      </c>
      <c r="E383" s="148">
        <v>395</v>
      </c>
      <c r="F383" s="148">
        <v>395</v>
      </c>
      <c r="G383" s="148">
        <v>395</v>
      </c>
    </row>
    <row r="384" spans="1:7">
      <c r="A384" s="145" t="s">
        <v>1039</v>
      </c>
      <c r="B384" s="148">
        <v>0</v>
      </c>
      <c r="C384" s="148">
        <v>0</v>
      </c>
      <c r="D384" s="148">
        <v>0</v>
      </c>
      <c r="E384" s="148">
        <v>0</v>
      </c>
      <c r="F384" s="148">
        <v>0</v>
      </c>
      <c r="G384" s="148">
        <v>0</v>
      </c>
    </row>
    <row r="385" spans="1:8" s="8" customFormat="1">
      <c r="A385" s="133" t="s">
        <v>24</v>
      </c>
      <c r="B385" s="137">
        <v>7271.2900000000009</v>
      </c>
      <c r="C385" s="137">
        <v>7787.19</v>
      </c>
      <c r="D385" s="137">
        <v>12479.48</v>
      </c>
      <c r="E385" s="137">
        <v>15041.23</v>
      </c>
      <c r="F385" s="137">
        <v>26071.89</v>
      </c>
      <c r="G385" s="137">
        <v>21394.339999999997</v>
      </c>
      <c r="H385" s="291">
        <f>SUM(B385:G385)-SUM(B365:G384)</f>
        <v>0</v>
      </c>
    </row>
    <row r="386" spans="1:8">
      <c r="A386" s="145"/>
    </row>
    <row r="387" spans="1:8">
      <c r="A387" s="145" t="s">
        <v>1040</v>
      </c>
      <c r="B387" s="148">
        <v>0</v>
      </c>
      <c r="C387" s="148">
        <v>0</v>
      </c>
      <c r="D387" s="148">
        <v>0</v>
      </c>
      <c r="E387" s="148">
        <v>0</v>
      </c>
      <c r="F387" s="148">
        <v>0</v>
      </c>
      <c r="G387" s="148">
        <v>0</v>
      </c>
    </row>
    <row r="388" spans="1:8">
      <c r="A388" s="145" t="s">
        <v>685</v>
      </c>
      <c r="B388" s="148">
        <v>0</v>
      </c>
      <c r="C388" s="148">
        <v>0</v>
      </c>
      <c r="D388" s="148">
        <v>249</v>
      </c>
      <c r="E388" s="148">
        <v>0</v>
      </c>
      <c r="F388" s="148">
        <v>0</v>
      </c>
      <c r="G388" s="148">
        <v>0</v>
      </c>
    </row>
    <row r="389" spans="1:8">
      <c r="A389" s="145" t="s">
        <v>1041</v>
      </c>
      <c r="B389" s="148">
        <v>0</v>
      </c>
      <c r="C389" s="148">
        <v>0</v>
      </c>
      <c r="D389" s="148">
        <v>0</v>
      </c>
      <c r="E389" s="148">
        <v>0</v>
      </c>
      <c r="F389" s="148">
        <v>0</v>
      </c>
      <c r="G389" s="148">
        <v>0</v>
      </c>
    </row>
    <row r="390" spans="1:8" s="8" customFormat="1">
      <c r="A390" s="133" t="s">
        <v>25</v>
      </c>
      <c r="B390" s="137">
        <v>0</v>
      </c>
      <c r="C390" s="137">
        <v>0</v>
      </c>
      <c r="D390" s="137">
        <v>249</v>
      </c>
      <c r="E390" s="137">
        <v>0</v>
      </c>
      <c r="F390" s="137">
        <v>0</v>
      </c>
      <c r="G390" s="137">
        <v>0</v>
      </c>
      <c r="H390" s="291">
        <f>SUM(B390:G390)-SUM(B387:G389)</f>
        <v>0</v>
      </c>
    </row>
    <row r="391" spans="1:8">
      <c r="A391" s="145"/>
    </row>
    <row r="392" spans="1:8">
      <c r="A392" s="145" t="s">
        <v>1042</v>
      </c>
      <c r="B392" s="148">
        <v>0</v>
      </c>
      <c r="C392" s="148">
        <v>0</v>
      </c>
      <c r="D392" s="148">
        <v>0</v>
      </c>
      <c r="E392" s="148">
        <v>0</v>
      </c>
      <c r="F392" s="148">
        <v>0</v>
      </c>
      <c r="G392" s="148">
        <v>0</v>
      </c>
    </row>
    <row r="393" spans="1:8">
      <c r="A393" s="145" t="s">
        <v>496</v>
      </c>
      <c r="B393" s="148">
        <v>0</v>
      </c>
      <c r="C393" s="148">
        <v>0</v>
      </c>
      <c r="D393" s="148">
        <v>0</v>
      </c>
      <c r="E393" s="148">
        <v>0</v>
      </c>
      <c r="F393" s="148">
        <v>0</v>
      </c>
      <c r="G393" s="148">
        <v>40</v>
      </c>
    </row>
    <row r="394" spans="1:8">
      <c r="A394" s="145" t="s">
        <v>686</v>
      </c>
      <c r="B394" s="148">
        <v>307.39999999999998</v>
      </c>
      <c r="C394" s="148">
        <v>280.89999999999998</v>
      </c>
      <c r="D394" s="148">
        <v>0</v>
      </c>
      <c r="E394" s="148">
        <v>0</v>
      </c>
      <c r="F394" s="148">
        <v>0</v>
      </c>
      <c r="G394" s="148">
        <v>0</v>
      </c>
    </row>
    <row r="395" spans="1:8">
      <c r="A395" s="145" t="s">
        <v>1043</v>
      </c>
      <c r="B395" s="148">
        <v>0</v>
      </c>
      <c r="C395" s="148">
        <v>0</v>
      </c>
      <c r="D395" s="148">
        <v>0</v>
      </c>
      <c r="E395" s="148">
        <v>0</v>
      </c>
      <c r="F395" s="148">
        <v>0</v>
      </c>
      <c r="G395" s="148">
        <v>0</v>
      </c>
    </row>
    <row r="396" spans="1:8">
      <c r="A396" s="145" t="s">
        <v>687</v>
      </c>
      <c r="B396" s="148">
        <v>25.84</v>
      </c>
      <c r="C396" s="148">
        <v>0</v>
      </c>
      <c r="D396" s="148">
        <v>0</v>
      </c>
      <c r="E396" s="148">
        <v>0</v>
      </c>
      <c r="F396" s="148">
        <v>0</v>
      </c>
      <c r="G396" s="148">
        <v>0</v>
      </c>
    </row>
    <row r="397" spans="1:8">
      <c r="A397" s="145" t="s">
        <v>494</v>
      </c>
      <c r="B397" s="148">
        <v>775</v>
      </c>
      <c r="C397" s="148">
        <v>0</v>
      </c>
      <c r="D397" s="148">
        <v>0</v>
      </c>
      <c r="E397" s="148">
        <v>500</v>
      </c>
      <c r="F397" s="148">
        <v>0</v>
      </c>
      <c r="G397" s="148">
        <v>0</v>
      </c>
    </row>
    <row r="398" spans="1:8">
      <c r="A398" s="145" t="s">
        <v>937</v>
      </c>
      <c r="B398" s="148">
        <v>0</v>
      </c>
      <c r="C398" s="148">
        <v>0</v>
      </c>
      <c r="D398" s="148">
        <v>0</v>
      </c>
      <c r="E398" s="148">
        <v>0</v>
      </c>
      <c r="F398" s="148">
        <v>0</v>
      </c>
      <c r="G398" s="148">
        <v>0</v>
      </c>
    </row>
    <row r="399" spans="1:8">
      <c r="A399" s="145" t="s">
        <v>498</v>
      </c>
      <c r="B399" s="148">
        <v>0</v>
      </c>
      <c r="C399" s="148">
        <v>55</v>
      </c>
      <c r="D399" s="148">
        <v>0</v>
      </c>
      <c r="E399" s="148">
        <v>90</v>
      </c>
      <c r="F399" s="148">
        <v>74.19</v>
      </c>
      <c r="G399" s="148">
        <v>0</v>
      </c>
    </row>
    <row r="400" spans="1:8">
      <c r="A400" s="145" t="s">
        <v>1044</v>
      </c>
      <c r="B400" s="148">
        <v>0</v>
      </c>
      <c r="C400" s="148">
        <v>0</v>
      </c>
      <c r="D400" s="148">
        <v>0</v>
      </c>
      <c r="E400" s="148">
        <v>0</v>
      </c>
      <c r="F400" s="148">
        <v>0</v>
      </c>
      <c r="G400" s="148">
        <v>0</v>
      </c>
    </row>
    <row r="401" spans="1:8">
      <c r="A401" s="145" t="s">
        <v>1045</v>
      </c>
      <c r="B401" s="148">
        <v>0</v>
      </c>
      <c r="C401" s="148">
        <v>0</v>
      </c>
      <c r="D401" s="148">
        <v>0</v>
      </c>
      <c r="E401" s="148">
        <v>0</v>
      </c>
      <c r="F401" s="148">
        <v>0</v>
      </c>
      <c r="G401" s="148">
        <v>0</v>
      </c>
    </row>
    <row r="402" spans="1:8">
      <c r="A402" s="145" t="s">
        <v>500</v>
      </c>
      <c r="B402" s="148">
        <v>18504.97</v>
      </c>
      <c r="C402" s="148">
        <v>5007.47</v>
      </c>
      <c r="D402" s="148">
        <v>5908.47</v>
      </c>
      <c r="E402" s="148">
        <v>11026.02</v>
      </c>
      <c r="F402" s="148">
        <v>7246.62</v>
      </c>
      <c r="G402" s="148">
        <v>11246.619999999999</v>
      </c>
    </row>
    <row r="403" spans="1:8">
      <c r="A403" s="145" t="s">
        <v>1046</v>
      </c>
      <c r="B403" s="148">
        <v>0</v>
      </c>
      <c r="C403" s="148">
        <v>0</v>
      </c>
      <c r="D403" s="148">
        <v>0</v>
      </c>
      <c r="E403" s="148">
        <v>1020</v>
      </c>
      <c r="F403" s="148">
        <v>0</v>
      </c>
      <c r="G403" s="148">
        <v>0</v>
      </c>
    </row>
    <row r="404" spans="1:8">
      <c r="A404" s="145" t="s">
        <v>1047</v>
      </c>
      <c r="B404" s="148">
        <v>0</v>
      </c>
      <c r="C404" s="148">
        <v>0</v>
      </c>
      <c r="D404" s="148">
        <v>0</v>
      </c>
      <c r="E404" s="148">
        <v>0</v>
      </c>
      <c r="F404" s="148">
        <v>0</v>
      </c>
      <c r="G404" s="148">
        <v>0</v>
      </c>
    </row>
    <row r="405" spans="1:8">
      <c r="A405" s="145" t="s">
        <v>499</v>
      </c>
      <c r="B405" s="148">
        <v>374</v>
      </c>
      <c r="C405" s="148">
        <v>0</v>
      </c>
      <c r="D405" s="148">
        <v>0</v>
      </c>
      <c r="E405" s="148">
        <v>0</v>
      </c>
      <c r="F405" s="148">
        <v>0</v>
      </c>
      <c r="G405" s="148">
        <v>0</v>
      </c>
    </row>
    <row r="406" spans="1:8">
      <c r="A406" s="145" t="s">
        <v>688</v>
      </c>
      <c r="B406" s="148">
        <v>475</v>
      </c>
      <c r="C406" s="148">
        <v>0</v>
      </c>
      <c r="D406" s="148">
        <v>1231</v>
      </c>
      <c r="E406" s="148">
        <v>5000</v>
      </c>
      <c r="F406" s="148">
        <v>-2500</v>
      </c>
      <c r="G406" s="148">
        <v>945</v>
      </c>
    </row>
    <row r="407" spans="1:8" s="8" customFormat="1">
      <c r="A407" s="133" t="s">
        <v>501</v>
      </c>
      <c r="B407" s="137">
        <v>20462.210000000003</v>
      </c>
      <c r="C407" s="137">
        <v>5343.37</v>
      </c>
      <c r="D407" s="137">
        <v>7139.47</v>
      </c>
      <c r="E407" s="137">
        <v>17636.02</v>
      </c>
      <c r="F407" s="137">
        <v>4820.8099999999995</v>
      </c>
      <c r="G407" s="137">
        <v>12231.619999999999</v>
      </c>
      <c r="H407" s="291">
        <f>SUM(B407:G407)-SUM(B392:G406)</f>
        <v>0</v>
      </c>
    </row>
    <row r="408" spans="1:8">
      <c r="A408" s="145"/>
    </row>
    <row r="409" spans="1:8">
      <c r="A409" s="145" t="s">
        <v>1048</v>
      </c>
      <c r="B409" s="148">
        <v>0</v>
      </c>
      <c r="C409" s="148">
        <v>0</v>
      </c>
      <c r="D409" s="148">
        <v>0</v>
      </c>
      <c r="E409" s="148">
        <v>0</v>
      </c>
      <c r="F409" s="148">
        <v>75</v>
      </c>
      <c r="G409" s="148">
        <v>0</v>
      </c>
    </row>
    <row r="410" spans="1:8">
      <c r="A410" s="145" t="s">
        <v>1049</v>
      </c>
      <c r="B410" s="148">
        <v>0</v>
      </c>
      <c r="C410" s="148">
        <v>0</v>
      </c>
      <c r="D410" s="148">
        <v>0</v>
      </c>
      <c r="E410" s="148">
        <v>0</v>
      </c>
      <c r="F410" s="148">
        <v>0</v>
      </c>
      <c r="G410" s="148">
        <v>0</v>
      </c>
    </row>
    <row r="411" spans="1:8">
      <c r="A411" s="145" t="s">
        <v>502</v>
      </c>
      <c r="B411" s="148">
        <v>145.21</v>
      </c>
      <c r="C411" s="148">
        <v>461.78999999999996</v>
      </c>
      <c r="D411" s="148">
        <v>68.13</v>
      </c>
      <c r="E411" s="148">
        <v>93.1</v>
      </c>
      <c r="F411" s="148">
        <v>204.95000000000002</v>
      </c>
      <c r="G411" s="148">
        <v>222.72000000000003</v>
      </c>
    </row>
    <row r="412" spans="1:8">
      <c r="A412" s="145" t="s">
        <v>503</v>
      </c>
      <c r="B412" s="148">
        <v>92.570000000000007</v>
      </c>
      <c r="C412" s="148">
        <v>203.38</v>
      </c>
      <c r="D412" s="148">
        <v>192.16000000000003</v>
      </c>
      <c r="E412" s="148">
        <v>194.89000000000001</v>
      </c>
      <c r="F412" s="148">
        <v>815.21999999999991</v>
      </c>
      <c r="G412" s="148">
        <v>260.21000000000004</v>
      </c>
    </row>
    <row r="413" spans="1:8">
      <c r="A413" s="145" t="s">
        <v>504</v>
      </c>
      <c r="B413" s="148">
        <v>143.01</v>
      </c>
      <c r="C413" s="148">
        <v>176.08</v>
      </c>
      <c r="D413" s="148">
        <v>0</v>
      </c>
      <c r="E413" s="148">
        <v>0</v>
      </c>
      <c r="F413" s="148">
        <v>10.86</v>
      </c>
      <c r="G413" s="148">
        <v>31.13</v>
      </c>
    </row>
    <row r="414" spans="1:8">
      <c r="A414" s="145" t="s">
        <v>1050</v>
      </c>
      <c r="B414" s="148">
        <v>0</v>
      </c>
      <c r="C414" s="148">
        <v>0</v>
      </c>
      <c r="D414" s="148">
        <v>0</v>
      </c>
      <c r="E414" s="148">
        <v>0</v>
      </c>
      <c r="F414" s="148">
        <v>0</v>
      </c>
      <c r="G414" s="148">
        <v>0</v>
      </c>
    </row>
    <row r="415" spans="1:8">
      <c r="A415" s="145" t="s">
        <v>689</v>
      </c>
      <c r="B415" s="148">
        <v>133.38999999999999</v>
      </c>
      <c r="C415" s="148">
        <v>211.35000000000002</v>
      </c>
      <c r="D415" s="148">
        <v>80.69</v>
      </c>
      <c r="E415" s="148">
        <v>21.22</v>
      </c>
      <c r="F415" s="148">
        <v>143.1</v>
      </c>
      <c r="G415" s="148">
        <v>66.72</v>
      </c>
    </row>
    <row r="416" spans="1:8">
      <c r="A416" s="145" t="s">
        <v>690</v>
      </c>
      <c r="B416" s="148">
        <v>0</v>
      </c>
      <c r="C416" s="148">
        <v>0</v>
      </c>
      <c r="D416" s="148">
        <v>0</v>
      </c>
      <c r="E416" s="148">
        <v>0</v>
      </c>
      <c r="F416" s="148">
        <v>0</v>
      </c>
      <c r="G416" s="148">
        <v>0</v>
      </c>
    </row>
    <row r="417" spans="1:8">
      <c r="A417" s="145" t="s">
        <v>691</v>
      </c>
      <c r="B417" s="148">
        <v>0</v>
      </c>
      <c r="C417" s="148">
        <v>0</v>
      </c>
      <c r="D417" s="148">
        <v>36.979999999999997</v>
      </c>
      <c r="E417" s="148">
        <v>53.53</v>
      </c>
      <c r="F417" s="148">
        <v>0</v>
      </c>
      <c r="G417" s="148">
        <v>0</v>
      </c>
    </row>
    <row r="418" spans="1:8">
      <c r="A418" s="145" t="s">
        <v>692</v>
      </c>
      <c r="B418" s="148">
        <v>0</v>
      </c>
      <c r="C418" s="148">
        <v>30.29</v>
      </c>
      <c r="D418" s="148">
        <v>0</v>
      </c>
      <c r="E418" s="148">
        <v>0</v>
      </c>
      <c r="F418" s="148">
        <v>0</v>
      </c>
      <c r="G418" s="148">
        <v>22.72</v>
      </c>
    </row>
    <row r="419" spans="1:8">
      <c r="A419" s="145" t="s">
        <v>505</v>
      </c>
      <c r="B419" s="148">
        <v>0</v>
      </c>
      <c r="C419" s="148">
        <v>0</v>
      </c>
      <c r="D419" s="148">
        <v>36.159999999999997</v>
      </c>
      <c r="E419" s="148">
        <v>0</v>
      </c>
      <c r="F419" s="148">
        <v>0</v>
      </c>
      <c r="G419" s="148">
        <v>0</v>
      </c>
    </row>
    <row r="420" spans="1:8">
      <c r="A420" s="145" t="s">
        <v>506</v>
      </c>
      <c r="B420" s="148">
        <v>0</v>
      </c>
      <c r="C420" s="148">
        <v>59.34</v>
      </c>
      <c r="D420" s="148">
        <v>0</v>
      </c>
      <c r="E420" s="148">
        <v>70</v>
      </c>
      <c r="F420" s="148">
        <v>0</v>
      </c>
      <c r="G420" s="148">
        <v>0</v>
      </c>
    </row>
    <row r="421" spans="1:8">
      <c r="A421" s="145" t="s">
        <v>508</v>
      </c>
      <c r="B421" s="148">
        <v>4.28</v>
      </c>
      <c r="C421" s="148">
        <v>0</v>
      </c>
      <c r="D421" s="148">
        <v>0</v>
      </c>
      <c r="E421" s="148">
        <v>0</v>
      </c>
      <c r="F421" s="148">
        <v>0</v>
      </c>
      <c r="G421" s="148">
        <v>0</v>
      </c>
    </row>
    <row r="422" spans="1:8">
      <c r="A422" s="145" t="s">
        <v>1051</v>
      </c>
      <c r="B422" s="148">
        <v>0</v>
      </c>
      <c r="C422" s="148">
        <v>0</v>
      </c>
      <c r="D422" s="148">
        <v>0</v>
      </c>
      <c r="E422" s="148">
        <v>0</v>
      </c>
      <c r="F422" s="148">
        <v>0</v>
      </c>
      <c r="G422" s="148">
        <v>0</v>
      </c>
    </row>
    <row r="423" spans="1:8">
      <c r="A423" s="145" t="s">
        <v>507</v>
      </c>
      <c r="B423" s="148">
        <v>2963.09</v>
      </c>
      <c r="C423" s="148">
        <v>2963.09</v>
      </c>
      <c r="D423" s="148">
        <v>3550.37</v>
      </c>
      <c r="E423" s="148">
        <v>2963.09</v>
      </c>
      <c r="F423" s="148">
        <v>-674.23</v>
      </c>
      <c r="G423" s="148">
        <v>6600.41</v>
      </c>
    </row>
    <row r="424" spans="1:8" s="8" customFormat="1">
      <c r="A424" s="133" t="s">
        <v>27</v>
      </c>
      <c r="B424" s="137">
        <v>3481.55</v>
      </c>
      <c r="C424" s="137">
        <v>4105.32</v>
      </c>
      <c r="D424" s="137">
        <v>3964.49</v>
      </c>
      <c r="E424" s="137">
        <v>3395.83</v>
      </c>
      <c r="F424" s="137">
        <v>574.89999999999986</v>
      </c>
      <c r="G424" s="137">
        <v>7203.91</v>
      </c>
      <c r="H424" s="291">
        <f>SUM(B424:G424)-SUM(B409:G423)</f>
        <v>0</v>
      </c>
    </row>
    <row r="425" spans="1:8">
      <c r="A425" s="145"/>
    </row>
    <row r="426" spans="1:8">
      <c r="A426" s="145" t="s">
        <v>1052</v>
      </c>
      <c r="B426" s="148">
        <v>0</v>
      </c>
      <c r="C426" s="148">
        <v>0</v>
      </c>
      <c r="D426" s="148">
        <v>0</v>
      </c>
      <c r="E426" s="148">
        <v>0</v>
      </c>
      <c r="F426" s="148">
        <v>0</v>
      </c>
      <c r="G426" s="148">
        <v>0</v>
      </c>
    </row>
    <row r="427" spans="1:8">
      <c r="A427" s="145" t="s">
        <v>509</v>
      </c>
      <c r="B427" s="148">
        <v>1127.05</v>
      </c>
      <c r="C427" s="148">
        <v>407.55</v>
      </c>
      <c r="D427" s="148">
        <v>383.73</v>
      </c>
      <c r="E427" s="148">
        <v>231.99</v>
      </c>
      <c r="F427" s="148">
        <v>241.96</v>
      </c>
      <c r="G427" s="148">
        <v>644.38</v>
      </c>
    </row>
    <row r="428" spans="1:8">
      <c r="A428" s="145" t="s">
        <v>510</v>
      </c>
      <c r="B428" s="148">
        <v>0</v>
      </c>
      <c r="C428" s="148">
        <v>0</v>
      </c>
      <c r="D428" s="148">
        <v>0</v>
      </c>
      <c r="E428" s="148">
        <v>0</v>
      </c>
      <c r="F428" s="148">
        <v>0</v>
      </c>
      <c r="G428" s="148">
        <v>0</v>
      </c>
    </row>
    <row r="429" spans="1:8">
      <c r="A429" s="145" t="s">
        <v>511</v>
      </c>
      <c r="B429" s="148">
        <v>24.43</v>
      </c>
      <c r="C429" s="148">
        <v>125.32</v>
      </c>
      <c r="D429" s="148">
        <v>15.31</v>
      </c>
      <c r="E429" s="148">
        <v>0</v>
      </c>
      <c r="F429" s="148">
        <v>10.74</v>
      </c>
      <c r="G429" s="148">
        <v>40.97</v>
      </c>
    </row>
    <row r="430" spans="1:8">
      <c r="A430" s="145" t="s">
        <v>1053</v>
      </c>
      <c r="B430" s="148">
        <v>0</v>
      </c>
      <c r="C430" s="148">
        <v>0</v>
      </c>
      <c r="D430" s="148">
        <v>0</v>
      </c>
      <c r="E430" s="148">
        <v>0</v>
      </c>
      <c r="F430" s="148">
        <v>0</v>
      </c>
      <c r="G430" s="148">
        <v>0</v>
      </c>
    </row>
    <row r="431" spans="1:8">
      <c r="A431" s="145" t="s">
        <v>519</v>
      </c>
      <c r="B431" s="148">
        <v>1.44</v>
      </c>
      <c r="C431" s="148">
        <v>0</v>
      </c>
      <c r="D431" s="148">
        <v>0</v>
      </c>
      <c r="E431" s="148">
        <v>0</v>
      </c>
      <c r="F431" s="148">
        <v>0</v>
      </c>
      <c r="G431" s="148">
        <v>0</v>
      </c>
    </row>
    <row r="432" spans="1:8">
      <c r="A432" s="145" t="s">
        <v>512</v>
      </c>
      <c r="B432" s="148">
        <v>356.48</v>
      </c>
      <c r="C432" s="148">
        <v>664.3</v>
      </c>
      <c r="D432" s="148">
        <v>294.77999999999997</v>
      </c>
      <c r="E432" s="148">
        <v>756.72</v>
      </c>
      <c r="F432" s="148">
        <v>43.5</v>
      </c>
      <c r="G432" s="148">
        <v>304.71000000000004</v>
      </c>
    </row>
    <row r="433" spans="1:7">
      <c r="A433" s="145" t="s">
        <v>693</v>
      </c>
      <c r="B433" s="148">
        <v>0</v>
      </c>
      <c r="C433" s="148">
        <v>0</v>
      </c>
      <c r="D433" s="148">
        <v>125.26</v>
      </c>
      <c r="E433" s="148">
        <v>0</v>
      </c>
      <c r="F433" s="148">
        <v>0</v>
      </c>
      <c r="G433" s="148">
        <v>0</v>
      </c>
    </row>
    <row r="434" spans="1:7">
      <c r="A434" s="145" t="s">
        <v>513</v>
      </c>
      <c r="B434" s="148">
        <v>708.03</v>
      </c>
      <c r="C434" s="148">
        <v>1752.95</v>
      </c>
      <c r="D434" s="148">
        <v>1003.1600000000001</v>
      </c>
      <c r="E434" s="148">
        <v>1039.8899999999999</v>
      </c>
      <c r="F434" s="148">
        <v>1395.2399999999998</v>
      </c>
      <c r="G434" s="148">
        <v>1797.5199999999998</v>
      </c>
    </row>
    <row r="435" spans="1:7">
      <c r="A435" s="145" t="s">
        <v>514</v>
      </c>
      <c r="B435" s="148">
        <v>16.59</v>
      </c>
      <c r="C435" s="148">
        <v>17.510000000000002</v>
      </c>
      <c r="D435" s="148">
        <v>108.8</v>
      </c>
      <c r="E435" s="148">
        <v>25.32</v>
      </c>
      <c r="F435" s="148">
        <v>60.09</v>
      </c>
      <c r="G435" s="148">
        <v>204.28</v>
      </c>
    </row>
    <row r="436" spans="1:7">
      <c r="A436" s="145" t="s">
        <v>515</v>
      </c>
      <c r="B436" s="148">
        <v>0</v>
      </c>
      <c r="C436" s="148">
        <v>0</v>
      </c>
      <c r="D436" s="148">
        <v>0</v>
      </c>
      <c r="E436" s="148">
        <v>0</v>
      </c>
      <c r="F436" s="148">
        <v>129.03</v>
      </c>
      <c r="G436" s="148">
        <v>0</v>
      </c>
    </row>
    <row r="437" spans="1:7">
      <c r="A437" s="145" t="s">
        <v>516</v>
      </c>
      <c r="B437" s="148">
        <v>163.29000000000002</v>
      </c>
      <c r="C437" s="148">
        <v>121.49000000000001</v>
      </c>
      <c r="D437" s="148">
        <v>137.76999999999998</v>
      </c>
      <c r="E437" s="148">
        <v>81.96</v>
      </c>
      <c r="F437" s="148">
        <v>323.83000000000004</v>
      </c>
      <c r="G437" s="148">
        <v>5.3</v>
      </c>
    </row>
    <row r="438" spans="1:7">
      <c r="A438" s="145" t="s">
        <v>1054</v>
      </c>
      <c r="B438" s="148">
        <v>0</v>
      </c>
      <c r="C438" s="148">
        <v>0</v>
      </c>
      <c r="D438" s="148">
        <v>0</v>
      </c>
      <c r="E438" s="148">
        <v>0</v>
      </c>
      <c r="F438" s="148">
        <v>0</v>
      </c>
      <c r="G438" s="148">
        <v>0</v>
      </c>
    </row>
    <row r="439" spans="1:7">
      <c r="A439" s="145" t="s">
        <v>517</v>
      </c>
      <c r="B439" s="148">
        <v>0</v>
      </c>
      <c r="C439" s="148">
        <v>0</v>
      </c>
      <c r="D439" s="148">
        <v>0</v>
      </c>
      <c r="E439" s="148">
        <v>0</v>
      </c>
      <c r="F439" s="148">
        <v>0</v>
      </c>
      <c r="G439" s="148">
        <v>0</v>
      </c>
    </row>
    <row r="440" spans="1:7">
      <c r="A440" s="145" t="s">
        <v>758</v>
      </c>
      <c r="B440" s="148">
        <v>0</v>
      </c>
      <c r="C440" s="148">
        <v>0</v>
      </c>
      <c r="D440" s="148">
        <v>0</v>
      </c>
      <c r="E440" s="148">
        <v>0</v>
      </c>
      <c r="F440" s="148">
        <v>0</v>
      </c>
      <c r="G440" s="148">
        <v>0</v>
      </c>
    </row>
    <row r="441" spans="1:7">
      <c r="A441" s="145" t="s">
        <v>1055</v>
      </c>
      <c r="B441" s="148">
        <v>0</v>
      </c>
      <c r="C441" s="148">
        <v>0</v>
      </c>
      <c r="D441" s="148">
        <v>0</v>
      </c>
      <c r="E441" s="148">
        <v>0</v>
      </c>
      <c r="F441" s="148">
        <v>0</v>
      </c>
      <c r="G441" s="148">
        <v>0</v>
      </c>
    </row>
    <row r="442" spans="1:7">
      <c r="A442" s="145" t="s">
        <v>525</v>
      </c>
      <c r="B442" s="148">
        <v>0</v>
      </c>
      <c r="C442" s="148">
        <v>0</v>
      </c>
      <c r="D442" s="148">
        <v>0</v>
      </c>
      <c r="E442" s="148">
        <v>0</v>
      </c>
      <c r="F442" s="148">
        <v>0</v>
      </c>
      <c r="G442" s="148">
        <v>0</v>
      </c>
    </row>
    <row r="443" spans="1:7">
      <c r="A443" s="145" t="s">
        <v>1056</v>
      </c>
      <c r="B443" s="148">
        <v>0</v>
      </c>
      <c r="C443" s="148">
        <v>0</v>
      </c>
      <c r="D443" s="148">
        <v>0</v>
      </c>
      <c r="E443" s="148">
        <v>0</v>
      </c>
      <c r="F443" s="148">
        <v>0</v>
      </c>
      <c r="G443" s="148">
        <v>0</v>
      </c>
    </row>
    <row r="444" spans="1:7">
      <c r="A444" s="145" t="s">
        <v>518</v>
      </c>
      <c r="B444" s="148">
        <v>0</v>
      </c>
      <c r="C444" s="148">
        <v>0</v>
      </c>
      <c r="D444" s="148">
        <v>0</v>
      </c>
      <c r="E444" s="148">
        <v>0</v>
      </c>
      <c r="F444" s="148">
        <v>0</v>
      </c>
      <c r="G444" s="148">
        <v>256.35000000000002</v>
      </c>
    </row>
    <row r="445" spans="1:7">
      <c r="A445" s="145" t="s">
        <v>943</v>
      </c>
      <c r="B445" s="148">
        <v>0</v>
      </c>
      <c r="C445" s="148">
        <v>0</v>
      </c>
      <c r="D445" s="148">
        <v>0</v>
      </c>
      <c r="E445" s="148">
        <v>0</v>
      </c>
      <c r="F445" s="148">
        <v>0</v>
      </c>
      <c r="G445" s="148">
        <v>0</v>
      </c>
    </row>
    <row r="446" spans="1:7">
      <c r="A446" s="145" t="s">
        <v>1057</v>
      </c>
      <c r="B446" s="148">
        <v>0</v>
      </c>
      <c r="C446" s="148">
        <v>0</v>
      </c>
      <c r="D446" s="148">
        <v>0</v>
      </c>
      <c r="E446" s="148">
        <v>0</v>
      </c>
      <c r="F446" s="148">
        <v>0</v>
      </c>
      <c r="G446" s="148">
        <v>0</v>
      </c>
    </row>
    <row r="447" spans="1:7">
      <c r="A447" s="145" t="s">
        <v>1058</v>
      </c>
      <c r="B447" s="148">
        <v>0</v>
      </c>
      <c r="C447" s="148">
        <v>0</v>
      </c>
      <c r="D447" s="148">
        <v>0</v>
      </c>
      <c r="E447" s="148">
        <v>0</v>
      </c>
      <c r="F447" s="148">
        <v>0</v>
      </c>
      <c r="G447" s="148">
        <v>0</v>
      </c>
    </row>
    <row r="448" spans="1:7">
      <c r="A448" s="145" t="s">
        <v>1059</v>
      </c>
      <c r="B448" s="148">
        <v>0</v>
      </c>
      <c r="C448" s="148">
        <v>0</v>
      </c>
      <c r="D448" s="148">
        <v>0</v>
      </c>
      <c r="E448" s="148">
        <v>0</v>
      </c>
      <c r="F448" s="148">
        <v>0</v>
      </c>
      <c r="G448" s="148">
        <v>0</v>
      </c>
    </row>
    <row r="449" spans="1:7">
      <c r="A449" s="145" t="s">
        <v>527</v>
      </c>
      <c r="B449" s="148">
        <v>0</v>
      </c>
      <c r="C449" s="148">
        <v>0</v>
      </c>
      <c r="D449" s="148">
        <v>0</v>
      </c>
      <c r="E449" s="148">
        <v>0</v>
      </c>
      <c r="F449" s="148">
        <v>0</v>
      </c>
      <c r="G449" s="148">
        <v>0</v>
      </c>
    </row>
    <row r="450" spans="1:7">
      <c r="A450" s="145" t="s">
        <v>520</v>
      </c>
      <c r="B450" s="148">
        <v>0</v>
      </c>
      <c r="C450" s="148">
        <v>0</v>
      </c>
      <c r="D450" s="148">
        <v>0</v>
      </c>
      <c r="E450" s="148">
        <v>0</v>
      </c>
      <c r="F450" s="148">
        <v>0</v>
      </c>
      <c r="G450" s="148">
        <v>0</v>
      </c>
    </row>
    <row r="451" spans="1:7">
      <c r="A451" s="145" t="s">
        <v>521</v>
      </c>
      <c r="B451" s="148">
        <v>927.49</v>
      </c>
      <c r="C451" s="148">
        <v>2178.6799999999998</v>
      </c>
      <c r="D451" s="148">
        <v>714.73</v>
      </c>
      <c r="E451" s="148">
        <v>95.2</v>
      </c>
      <c r="F451" s="148">
        <v>501.76</v>
      </c>
      <c r="G451" s="148">
        <v>1061.76</v>
      </c>
    </row>
    <row r="452" spans="1:7">
      <c r="A452" s="145" t="s">
        <v>530</v>
      </c>
      <c r="B452" s="148">
        <v>16.32</v>
      </c>
      <c r="C452" s="148">
        <v>0</v>
      </c>
      <c r="D452" s="148">
        <v>0</v>
      </c>
      <c r="E452" s="148">
        <v>0</v>
      </c>
      <c r="F452" s="148">
        <v>0</v>
      </c>
      <c r="G452" s="148">
        <v>0</v>
      </c>
    </row>
    <row r="453" spans="1:7">
      <c r="A453" s="145" t="s">
        <v>522</v>
      </c>
      <c r="B453" s="148">
        <v>0</v>
      </c>
      <c r="C453" s="148">
        <v>0</v>
      </c>
      <c r="D453" s="148">
        <v>0</v>
      </c>
      <c r="E453" s="148">
        <v>0</v>
      </c>
      <c r="F453" s="148">
        <v>0</v>
      </c>
      <c r="G453" s="148">
        <v>0</v>
      </c>
    </row>
    <row r="454" spans="1:7">
      <c r="A454" s="145" t="s">
        <v>537</v>
      </c>
      <c r="B454" s="148">
        <v>238.68</v>
      </c>
      <c r="C454" s="148">
        <v>328.35</v>
      </c>
      <c r="D454" s="148">
        <v>125.19</v>
      </c>
      <c r="E454" s="148">
        <v>0</v>
      </c>
      <c r="F454" s="148">
        <v>131.04</v>
      </c>
      <c r="G454" s="148">
        <v>187.3</v>
      </c>
    </row>
    <row r="455" spans="1:7">
      <c r="A455" s="145" t="s">
        <v>718</v>
      </c>
      <c r="B455" s="148">
        <v>0</v>
      </c>
      <c r="C455" s="148">
        <v>0</v>
      </c>
      <c r="D455" s="148">
        <v>0</v>
      </c>
      <c r="E455" s="148">
        <v>0</v>
      </c>
      <c r="F455" s="148">
        <v>0</v>
      </c>
      <c r="G455" s="148">
        <v>0</v>
      </c>
    </row>
    <row r="456" spans="1:7">
      <c r="A456" s="145" t="s">
        <v>694</v>
      </c>
      <c r="B456" s="148">
        <v>0</v>
      </c>
      <c r="C456" s="148">
        <v>0</v>
      </c>
      <c r="D456" s="148">
        <v>449.53</v>
      </c>
      <c r="E456" s="148">
        <v>0</v>
      </c>
      <c r="F456" s="148">
        <v>0</v>
      </c>
      <c r="G456" s="148">
        <v>0</v>
      </c>
    </row>
    <row r="457" spans="1:7">
      <c r="A457" s="145" t="s">
        <v>523</v>
      </c>
      <c r="B457" s="148">
        <v>0</v>
      </c>
      <c r="C457" s="148">
        <v>0</v>
      </c>
      <c r="D457" s="148">
        <v>0</v>
      </c>
      <c r="E457" s="148">
        <v>0</v>
      </c>
      <c r="F457" s="148">
        <v>0</v>
      </c>
      <c r="G457" s="148">
        <v>123.38</v>
      </c>
    </row>
    <row r="458" spans="1:7">
      <c r="A458" s="145" t="s">
        <v>947</v>
      </c>
      <c r="B458" s="148">
        <v>0</v>
      </c>
      <c r="C458" s="148">
        <v>0</v>
      </c>
      <c r="D458" s="148">
        <v>0</v>
      </c>
      <c r="E458" s="148">
        <v>0</v>
      </c>
      <c r="F458" s="148">
        <v>0</v>
      </c>
      <c r="G458" s="148">
        <v>0</v>
      </c>
    </row>
    <row r="459" spans="1:7">
      <c r="A459" s="145" t="s">
        <v>524</v>
      </c>
      <c r="B459" s="148">
        <v>0</v>
      </c>
      <c r="C459" s="148">
        <v>0</v>
      </c>
      <c r="D459" s="148">
        <v>0</v>
      </c>
      <c r="E459" s="148">
        <v>0</v>
      </c>
      <c r="F459" s="148">
        <v>0</v>
      </c>
      <c r="G459" s="148">
        <v>0</v>
      </c>
    </row>
    <row r="460" spans="1:7">
      <c r="A460" s="145" t="s">
        <v>1060</v>
      </c>
      <c r="B460" s="148">
        <v>0</v>
      </c>
      <c r="C460" s="148">
        <v>0</v>
      </c>
      <c r="D460" s="148">
        <v>0</v>
      </c>
      <c r="E460" s="148">
        <v>0</v>
      </c>
      <c r="F460" s="148">
        <v>0</v>
      </c>
      <c r="G460" s="148">
        <v>0</v>
      </c>
    </row>
    <row r="461" spans="1:7">
      <c r="A461" s="145" t="s">
        <v>1061</v>
      </c>
      <c r="B461" s="148">
        <v>0</v>
      </c>
      <c r="C461" s="148">
        <v>0</v>
      </c>
      <c r="D461" s="148">
        <v>0</v>
      </c>
      <c r="E461" s="148">
        <v>0</v>
      </c>
      <c r="F461" s="148">
        <v>0</v>
      </c>
      <c r="G461" s="148">
        <v>0</v>
      </c>
    </row>
    <row r="462" spans="1:7">
      <c r="A462" s="145" t="s">
        <v>948</v>
      </c>
      <c r="B462" s="148">
        <v>0</v>
      </c>
      <c r="C462" s="148">
        <v>0</v>
      </c>
      <c r="D462" s="148">
        <v>0</v>
      </c>
      <c r="E462" s="148">
        <v>0</v>
      </c>
      <c r="F462" s="148">
        <v>0</v>
      </c>
      <c r="G462" s="148">
        <v>0</v>
      </c>
    </row>
    <row r="463" spans="1:7">
      <c r="A463" s="145" t="s">
        <v>526</v>
      </c>
      <c r="B463" s="148">
        <v>0</v>
      </c>
      <c r="C463" s="148">
        <v>633.45000000000005</v>
      </c>
      <c r="D463" s="148">
        <v>229.26</v>
      </c>
      <c r="E463" s="148">
        <v>0</v>
      </c>
      <c r="F463" s="148">
        <v>0</v>
      </c>
      <c r="G463" s="148">
        <v>0</v>
      </c>
    </row>
    <row r="464" spans="1:7">
      <c r="A464" s="145" t="s">
        <v>695</v>
      </c>
      <c r="B464" s="148">
        <v>0</v>
      </c>
      <c r="C464" s="148">
        <v>0</v>
      </c>
      <c r="D464" s="148">
        <v>0</v>
      </c>
      <c r="E464" s="148">
        <v>98</v>
      </c>
      <c r="F464" s="148">
        <v>0</v>
      </c>
      <c r="G464" s="148">
        <v>0</v>
      </c>
    </row>
    <row r="465" spans="1:8">
      <c r="A465" s="145" t="s">
        <v>1062</v>
      </c>
      <c r="B465" s="148">
        <v>0</v>
      </c>
      <c r="C465" s="148">
        <v>0</v>
      </c>
      <c r="D465" s="148">
        <v>0</v>
      </c>
      <c r="E465" s="148">
        <v>0</v>
      </c>
      <c r="F465" s="148">
        <v>0</v>
      </c>
      <c r="G465" s="148">
        <v>0</v>
      </c>
    </row>
    <row r="466" spans="1:8" s="8" customFormat="1">
      <c r="A466" s="133" t="s">
        <v>28</v>
      </c>
      <c r="B466" s="137">
        <v>3579.8</v>
      </c>
      <c r="C466" s="137">
        <v>6229.5999999999995</v>
      </c>
      <c r="D466" s="137">
        <v>3587.5200000000004</v>
      </c>
      <c r="E466" s="137">
        <v>2329.08</v>
      </c>
      <c r="F466" s="137">
        <v>2837.1899999999996</v>
      </c>
      <c r="G466" s="137">
        <v>4625.95</v>
      </c>
      <c r="H466" s="291">
        <f>SUM(B466:G466)-SUM(B426:G465)</f>
        <v>0</v>
      </c>
    </row>
    <row r="468" spans="1:8">
      <c r="A468" s="145" t="s">
        <v>1063</v>
      </c>
      <c r="B468" s="148">
        <v>0</v>
      </c>
      <c r="C468" s="148">
        <v>0</v>
      </c>
      <c r="D468" s="148">
        <v>0</v>
      </c>
      <c r="E468" s="148">
        <v>0</v>
      </c>
      <c r="F468" s="148">
        <v>0</v>
      </c>
      <c r="G468" s="148">
        <v>0</v>
      </c>
    </row>
    <row r="469" spans="1:8">
      <c r="A469" s="145" t="s">
        <v>528</v>
      </c>
      <c r="B469" s="148">
        <v>0</v>
      </c>
      <c r="C469" s="148">
        <v>0</v>
      </c>
      <c r="D469" s="148">
        <v>0</v>
      </c>
      <c r="E469" s="148">
        <v>78</v>
      </c>
      <c r="F469" s="148">
        <v>0</v>
      </c>
      <c r="G469" s="148">
        <v>0</v>
      </c>
    </row>
    <row r="470" spans="1:8">
      <c r="A470" s="145" t="s">
        <v>696</v>
      </c>
      <c r="B470" s="148">
        <v>0</v>
      </c>
      <c r="C470" s="148">
        <v>0</v>
      </c>
      <c r="D470" s="148">
        <v>0</v>
      </c>
      <c r="E470" s="148">
        <v>368</v>
      </c>
      <c r="F470" s="148">
        <v>0</v>
      </c>
      <c r="G470" s="148">
        <v>0</v>
      </c>
    </row>
    <row r="471" spans="1:8">
      <c r="A471" s="145" t="s">
        <v>529</v>
      </c>
      <c r="B471" s="148">
        <v>0</v>
      </c>
      <c r="C471" s="148">
        <v>0</v>
      </c>
      <c r="D471" s="148">
        <v>0</v>
      </c>
      <c r="E471" s="148">
        <v>0</v>
      </c>
      <c r="F471" s="148">
        <v>171.22</v>
      </c>
      <c r="G471" s="148">
        <v>0</v>
      </c>
    </row>
    <row r="472" spans="1:8">
      <c r="A472" s="145" t="s">
        <v>531</v>
      </c>
      <c r="B472" s="148">
        <v>0</v>
      </c>
      <c r="C472" s="148">
        <v>0</v>
      </c>
      <c r="D472" s="148">
        <v>0</v>
      </c>
      <c r="E472" s="148">
        <v>0</v>
      </c>
      <c r="F472" s="148">
        <v>0</v>
      </c>
      <c r="G472" s="148">
        <v>0</v>
      </c>
    </row>
    <row r="473" spans="1:8">
      <c r="A473" s="145" t="s">
        <v>1064</v>
      </c>
      <c r="B473" s="148">
        <v>0</v>
      </c>
      <c r="C473" s="148">
        <v>0</v>
      </c>
      <c r="D473" s="148">
        <v>0</v>
      </c>
      <c r="E473" s="148">
        <v>0</v>
      </c>
      <c r="F473" s="148">
        <v>0</v>
      </c>
      <c r="G473" s="148">
        <v>0</v>
      </c>
    </row>
    <row r="474" spans="1:8">
      <c r="A474" s="145" t="s">
        <v>533</v>
      </c>
      <c r="B474" s="148">
        <v>0</v>
      </c>
      <c r="C474" s="148">
        <v>0</v>
      </c>
      <c r="D474" s="148">
        <v>0</v>
      </c>
      <c r="E474" s="148">
        <v>831</v>
      </c>
      <c r="F474" s="148">
        <v>0</v>
      </c>
      <c r="G474" s="148">
        <v>26</v>
      </c>
    </row>
    <row r="475" spans="1:8">
      <c r="A475" s="145" t="s">
        <v>546</v>
      </c>
      <c r="B475" s="148">
        <v>0</v>
      </c>
      <c r="C475" s="148">
        <v>738.52</v>
      </c>
      <c r="D475" s="148">
        <v>0</v>
      </c>
      <c r="E475" s="148">
        <v>184.39</v>
      </c>
      <c r="F475" s="148">
        <v>0</v>
      </c>
      <c r="G475" s="148">
        <v>82.43</v>
      </c>
    </row>
    <row r="476" spans="1:8">
      <c r="A476" s="145" t="s">
        <v>1065</v>
      </c>
      <c r="B476" s="148">
        <v>0</v>
      </c>
      <c r="C476" s="148">
        <v>0</v>
      </c>
      <c r="D476" s="148">
        <v>0</v>
      </c>
      <c r="E476" s="148">
        <v>0</v>
      </c>
      <c r="F476" s="148">
        <v>0</v>
      </c>
      <c r="G476" s="148">
        <v>0</v>
      </c>
    </row>
    <row r="477" spans="1:8">
      <c r="A477" s="145" t="s">
        <v>949</v>
      </c>
      <c r="B477" s="148">
        <v>0</v>
      </c>
      <c r="C477" s="148">
        <v>0</v>
      </c>
      <c r="D477" s="148">
        <v>0</v>
      </c>
      <c r="E477" s="148">
        <v>0</v>
      </c>
      <c r="F477" s="148">
        <v>0</v>
      </c>
      <c r="G477" s="148">
        <v>0</v>
      </c>
    </row>
    <row r="478" spans="1:8">
      <c r="A478" s="145" t="s">
        <v>697</v>
      </c>
      <c r="B478" s="148">
        <v>0</v>
      </c>
      <c r="C478" s="148">
        <v>0</v>
      </c>
      <c r="D478" s="148">
        <v>0</v>
      </c>
      <c r="E478" s="148">
        <v>0</v>
      </c>
      <c r="F478" s="148">
        <v>0</v>
      </c>
      <c r="G478" s="148">
        <v>0</v>
      </c>
    </row>
    <row r="479" spans="1:8">
      <c r="A479" s="145" t="s">
        <v>698</v>
      </c>
      <c r="B479" s="148">
        <v>0</v>
      </c>
      <c r="C479" s="148">
        <v>0</v>
      </c>
      <c r="D479" s="148">
        <v>92.7</v>
      </c>
      <c r="E479" s="148">
        <v>0</v>
      </c>
      <c r="F479" s="148">
        <v>0</v>
      </c>
      <c r="G479" s="148">
        <v>0</v>
      </c>
    </row>
    <row r="480" spans="1:8">
      <c r="A480" s="145" t="s">
        <v>553</v>
      </c>
      <c r="B480" s="148">
        <v>0</v>
      </c>
      <c r="C480" s="148">
        <v>425</v>
      </c>
      <c r="D480" s="148">
        <v>0</v>
      </c>
      <c r="E480" s="148">
        <v>618.79999999999995</v>
      </c>
      <c r="F480" s="148">
        <v>0</v>
      </c>
      <c r="G480" s="148">
        <v>0</v>
      </c>
    </row>
    <row r="481" spans="1:8">
      <c r="A481" s="145" t="s">
        <v>534</v>
      </c>
      <c r="B481" s="148">
        <v>0</v>
      </c>
      <c r="C481" s="148">
        <v>0</v>
      </c>
      <c r="D481" s="148">
        <v>0</v>
      </c>
      <c r="E481" s="148">
        <v>0</v>
      </c>
      <c r="F481" s="148">
        <v>0</v>
      </c>
      <c r="G481" s="148">
        <v>3.7</v>
      </c>
    </row>
    <row r="482" spans="1:8">
      <c r="A482" s="145" t="s">
        <v>1066</v>
      </c>
      <c r="B482" s="148">
        <v>0</v>
      </c>
      <c r="C482" s="148">
        <v>0</v>
      </c>
      <c r="D482" s="148">
        <v>0</v>
      </c>
      <c r="E482" s="148">
        <v>0</v>
      </c>
      <c r="F482" s="148">
        <v>0</v>
      </c>
      <c r="G482" s="148">
        <v>0</v>
      </c>
    </row>
    <row r="483" spans="1:8">
      <c r="A483" s="145" t="s">
        <v>538</v>
      </c>
      <c r="B483" s="148">
        <v>0</v>
      </c>
      <c r="C483" s="148">
        <v>0</v>
      </c>
      <c r="D483" s="148">
        <v>0</v>
      </c>
      <c r="E483" s="148">
        <v>0</v>
      </c>
      <c r="F483" s="148">
        <v>0</v>
      </c>
      <c r="G483" s="148">
        <v>1285</v>
      </c>
    </row>
    <row r="484" spans="1:8">
      <c r="A484" s="145" t="s">
        <v>1067</v>
      </c>
      <c r="B484" s="148">
        <v>0</v>
      </c>
      <c r="C484" s="148">
        <v>0</v>
      </c>
      <c r="D484" s="148">
        <v>0</v>
      </c>
      <c r="E484" s="148">
        <v>0</v>
      </c>
      <c r="F484" s="148">
        <v>0</v>
      </c>
      <c r="G484" s="148">
        <v>0</v>
      </c>
    </row>
    <row r="485" spans="1:8">
      <c r="A485" s="145" t="s">
        <v>699</v>
      </c>
      <c r="B485" s="148">
        <v>17.68</v>
      </c>
      <c r="C485" s="148">
        <v>0</v>
      </c>
      <c r="D485" s="148">
        <v>0</v>
      </c>
      <c r="E485" s="148">
        <v>0</v>
      </c>
      <c r="F485" s="148">
        <v>0</v>
      </c>
      <c r="G485" s="148">
        <v>0</v>
      </c>
    </row>
    <row r="486" spans="1:8">
      <c r="A486" s="145" t="s">
        <v>1068</v>
      </c>
      <c r="B486" s="148">
        <v>0</v>
      </c>
      <c r="C486" s="148">
        <v>0</v>
      </c>
      <c r="D486" s="148">
        <v>0</v>
      </c>
      <c r="E486" s="148">
        <v>0</v>
      </c>
      <c r="F486" s="148">
        <v>0</v>
      </c>
      <c r="G486" s="148">
        <v>0</v>
      </c>
    </row>
    <row r="487" spans="1:8" s="8" customFormat="1">
      <c r="A487" s="133" t="s">
        <v>29</v>
      </c>
      <c r="B487" s="137">
        <v>17.68</v>
      </c>
      <c r="C487" s="137">
        <v>1163.52</v>
      </c>
      <c r="D487" s="137">
        <v>92.7</v>
      </c>
      <c r="E487" s="137">
        <v>2080.1899999999996</v>
      </c>
      <c r="F487" s="137">
        <v>171.22</v>
      </c>
      <c r="G487" s="137">
        <v>1397.13</v>
      </c>
      <c r="H487" s="291">
        <f>SUM(B487:G487)-SUM(B468:G486)</f>
        <v>0</v>
      </c>
    </row>
    <row r="488" spans="1:8">
      <c r="A488" s="145"/>
    </row>
    <row r="489" spans="1:8">
      <c r="A489" s="145" t="s">
        <v>700</v>
      </c>
      <c r="B489" s="148">
        <v>-0.11</v>
      </c>
      <c r="C489" s="148">
        <v>2207.5100000000002</v>
      </c>
      <c r="D489" s="148">
        <v>0</v>
      </c>
      <c r="E489" s="148">
        <v>3166.91</v>
      </c>
      <c r="F489" s="148">
        <v>5217.6000000000004</v>
      </c>
      <c r="G489" s="148">
        <v>12987.22</v>
      </c>
    </row>
    <row r="490" spans="1:8">
      <c r="A490" s="145" t="s">
        <v>701</v>
      </c>
      <c r="B490" s="148">
        <v>72145.100000000006</v>
      </c>
      <c r="C490" s="148">
        <v>71677.600000000006</v>
      </c>
      <c r="D490" s="148">
        <v>375</v>
      </c>
      <c r="E490" s="148">
        <v>8923.56</v>
      </c>
      <c r="F490" s="148">
        <v>390</v>
      </c>
      <c r="G490" s="148">
        <v>0</v>
      </c>
    </row>
    <row r="491" spans="1:8">
      <c r="A491" s="145" t="s">
        <v>1069</v>
      </c>
      <c r="B491" s="148">
        <v>0</v>
      </c>
      <c r="C491" s="148">
        <v>0</v>
      </c>
      <c r="D491" s="148">
        <v>0</v>
      </c>
      <c r="E491" s="148">
        <v>0</v>
      </c>
      <c r="F491" s="148">
        <v>0</v>
      </c>
      <c r="G491" s="148">
        <v>3225</v>
      </c>
    </row>
    <row r="492" spans="1:8">
      <c r="A492" s="145" t="s">
        <v>540</v>
      </c>
      <c r="B492" s="148">
        <v>7383.3899999999994</v>
      </c>
      <c r="C492" s="148">
        <v>3352.4</v>
      </c>
      <c r="D492" s="148">
        <v>5440.1</v>
      </c>
      <c r="E492" s="148">
        <v>-12236.68</v>
      </c>
      <c r="F492" s="148">
        <v>2801.42</v>
      </c>
      <c r="G492" s="148">
        <v>4899.8499999999995</v>
      </c>
    </row>
    <row r="493" spans="1:8">
      <c r="A493" s="145" t="s">
        <v>702</v>
      </c>
      <c r="B493" s="148">
        <v>275.77999999999997</v>
      </c>
      <c r="C493" s="148">
        <v>0</v>
      </c>
      <c r="D493" s="148">
        <v>0</v>
      </c>
      <c r="E493" s="148">
        <v>0</v>
      </c>
      <c r="F493" s="148">
        <v>0</v>
      </c>
      <c r="G493" s="148">
        <v>0</v>
      </c>
    </row>
    <row r="494" spans="1:8">
      <c r="A494" s="145" t="s">
        <v>554</v>
      </c>
      <c r="B494" s="148">
        <v>205573.22</v>
      </c>
      <c r="C494" s="148">
        <v>195661.31</v>
      </c>
      <c r="D494" s="148">
        <v>177734.81</v>
      </c>
      <c r="E494" s="148">
        <v>186386.81</v>
      </c>
      <c r="F494" s="148">
        <v>229469.79</v>
      </c>
      <c r="G494" s="148">
        <v>194177.83</v>
      </c>
    </row>
    <row r="495" spans="1:8">
      <c r="A495" s="145" t="s">
        <v>703</v>
      </c>
      <c r="B495" s="148">
        <v>0</v>
      </c>
      <c r="C495" s="148">
        <v>0</v>
      </c>
      <c r="D495" s="148">
        <v>118.36</v>
      </c>
      <c r="E495" s="148">
        <v>10000</v>
      </c>
      <c r="F495" s="148">
        <v>17500</v>
      </c>
      <c r="G495" s="148">
        <v>0</v>
      </c>
    </row>
    <row r="496" spans="1:8">
      <c r="A496" s="145" t="s">
        <v>1070</v>
      </c>
      <c r="B496" s="148">
        <v>0</v>
      </c>
      <c r="C496" s="148">
        <v>0</v>
      </c>
      <c r="D496" s="148">
        <v>0</v>
      </c>
      <c r="E496" s="148">
        <v>85</v>
      </c>
      <c r="F496" s="148">
        <v>-85</v>
      </c>
      <c r="G496" s="148">
        <v>0</v>
      </c>
    </row>
    <row r="497" spans="1:8">
      <c r="A497" s="145" t="s">
        <v>1071</v>
      </c>
      <c r="B497" s="148">
        <v>0</v>
      </c>
      <c r="C497" s="148">
        <v>0</v>
      </c>
      <c r="D497" s="148">
        <v>0</v>
      </c>
      <c r="E497" s="148">
        <v>0</v>
      </c>
      <c r="F497" s="148">
        <v>0</v>
      </c>
      <c r="G497" s="148">
        <v>0</v>
      </c>
    </row>
    <row r="498" spans="1:8">
      <c r="A498" s="145" t="s">
        <v>704</v>
      </c>
      <c r="B498" s="148">
        <v>0</v>
      </c>
      <c r="C498" s="148">
        <v>0</v>
      </c>
      <c r="D498" s="148">
        <v>0</v>
      </c>
      <c r="E498" s="148">
        <v>5030.93</v>
      </c>
      <c r="F498" s="148">
        <v>0</v>
      </c>
      <c r="G498" s="148">
        <v>0</v>
      </c>
    </row>
    <row r="499" spans="1:8">
      <c r="A499" s="145" t="s">
        <v>705</v>
      </c>
      <c r="B499" s="148">
        <v>6000</v>
      </c>
      <c r="C499" s="148">
        <v>0</v>
      </c>
      <c r="D499" s="148">
        <v>0</v>
      </c>
      <c r="E499" s="148">
        <v>0</v>
      </c>
      <c r="F499" s="148">
        <v>0</v>
      </c>
      <c r="G499" s="148">
        <v>9982</v>
      </c>
    </row>
    <row r="500" spans="1:8">
      <c r="A500" s="145" t="s">
        <v>706</v>
      </c>
      <c r="B500" s="148">
        <v>4000</v>
      </c>
      <c r="C500" s="148">
        <v>0</v>
      </c>
      <c r="D500" s="148">
        <v>0</v>
      </c>
      <c r="E500" s="148">
        <v>0</v>
      </c>
      <c r="F500" s="148">
        <v>0</v>
      </c>
      <c r="G500" s="148">
        <v>0</v>
      </c>
    </row>
    <row r="501" spans="1:8">
      <c r="A501" s="145" t="s">
        <v>1072</v>
      </c>
      <c r="B501" s="148">
        <v>0</v>
      </c>
      <c r="C501" s="148">
        <v>0</v>
      </c>
      <c r="D501" s="148">
        <v>0</v>
      </c>
      <c r="E501" s="148">
        <v>0</v>
      </c>
      <c r="F501" s="148">
        <v>0</v>
      </c>
      <c r="G501" s="148">
        <v>0</v>
      </c>
    </row>
    <row r="502" spans="1:8">
      <c r="A502" s="145" t="s">
        <v>543</v>
      </c>
      <c r="B502" s="148">
        <v>0</v>
      </c>
      <c r="C502" s="148">
        <v>0</v>
      </c>
      <c r="D502" s="148">
        <v>0</v>
      </c>
      <c r="E502" s="148">
        <v>0</v>
      </c>
      <c r="F502" s="148">
        <v>0</v>
      </c>
      <c r="G502" s="148">
        <v>80500</v>
      </c>
    </row>
    <row r="503" spans="1:8">
      <c r="A503" s="145" t="s">
        <v>707</v>
      </c>
      <c r="B503" s="148">
        <v>0</v>
      </c>
      <c r="C503" s="148">
        <v>1093.95</v>
      </c>
      <c r="D503" s="148">
        <v>4176.8999999999996</v>
      </c>
      <c r="E503" s="148">
        <v>2983.5</v>
      </c>
      <c r="F503" s="148">
        <v>5469.75</v>
      </c>
      <c r="G503" s="148">
        <v>6200.33</v>
      </c>
    </row>
    <row r="504" spans="1:8">
      <c r="A504" s="145" t="s">
        <v>544</v>
      </c>
      <c r="B504" s="148">
        <v>0</v>
      </c>
      <c r="C504" s="148">
        <v>0</v>
      </c>
      <c r="D504" s="148">
        <v>0</v>
      </c>
      <c r="E504" s="148">
        <v>0</v>
      </c>
      <c r="F504" s="148">
        <v>0</v>
      </c>
      <c r="G504" s="148">
        <v>0</v>
      </c>
    </row>
    <row r="505" spans="1:8">
      <c r="A505" s="145" t="s">
        <v>547</v>
      </c>
      <c r="B505" s="148">
        <v>69680.02</v>
      </c>
      <c r="C505" s="148">
        <v>67238.11</v>
      </c>
      <c r="D505" s="148">
        <v>64368.98</v>
      </c>
      <c r="E505" s="148">
        <v>70586.02</v>
      </c>
      <c r="F505" s="148">
        <v>69437.41</v>
      </c>
      <c r="G505" s="148">
        <v>109453.24</v>
      </c>
    </row>
    <row r="506" spans="1:8">
      <c r="A506" s="145" t="s">
        <v>1073</v>
      </c>
      <c r="B506" s="148">
        <v>0</v>
      </c>
      <c r="C506" s="148">
        <v>0</v>
      </c>
      <c r="D506" s="148">
        <v>0</v>
      </c>
      <c r="E506" s="148">
        <v>0</v>
      </c>
      <c r="F506" s="148">
        <v>0</v>
      </c>
      <c r="G506" s="148">
        <v>0</v>
      </c>
    </row>
    <row r="507" spans="1:8">
      <c r="A507" s="145" t="s">
        <v>1074</v>
      </c>
      <c r="B507" s="148">
        <v>0</v>
      </c>
      <c r="C507" s="148">
        <v>0</v>
      </c>
      <c r="D507" s="148">
        <v>0</v>
      </c>
      <c r="E507" s="148">
        <v>0</v>
      </c>
      <c r="F507" s="148">
        <v>0</v>
      </c>
      <c r="G507" s="148">
        <v>0</v>
      </c>
    </row>
    <row r="508" spans="1:8">
      <c r="A508" s="145" t="s">
        <v>549</v>
      </c>
      <c r="B508" s="148">
        <v>7439</v>
      </c>
      <c r="C508" s="148">
        <v>6315</v>
      </c>
      <c r="D508" s="148">
        <v>8992.5</v>
      </c>
      <c r="E508" s="148">
        <v>6567</v>
      </c>
      <c r="F508" s="148">
        <v>9441.9699999999993</v>
      </c>
      <c r="G508" s="148">
        <v>8016</v>
      </c>
    </row>
    <row r="509" spans="1:8" s="8" customFormat="1">
      <c r="A509" s="133" t="s">
        <v>30</v>
      </c>
      <c r="B509" s="137">
        <v>372496.4</v>
      </c>
      <c r="C509" s="137">
        <v>347545.88</v>
      </c>
      <c r="D509" s="137">
        <v>261206.65</v>
      </c>
      <c r="E509" s="137">
        <v>281493.05</v>
      </c>
      <c r="F509" s="137">
        <v>339642.94</v>
      </c>
      <c r="G509" s="137">
        <v>429441.47</v>
      </c>
      <c r="H509" s="291">
        <f>SUM(B509:G509)-SUM(B489:G508)</f>
        <v>0</v>
      </c>
    </row>
    <row r="511" spans="1:8">
      <c r="A511" s="145" t="s">
        <v>828</v>
      </c>
      <c r="B511" s="148">
        <v>65873</v>
      </c>
      <c r="C511" s="148">
        <v>83619</v>
      </c>
      <c r="D511" s="148">
        <v>111162</v>
      </c>
      <c r="E511" s="148">
        <v>113424</v>
      </c>
      <c r="F511" s="148">
        <v>126691</v>
      </c>
      <c r="G511" s="148">
        <v>196530</v>
      </c>
    </row>
    <row r="512" spans="1:8" s="8" customFormat="1">
      <c r="A512" s="133" t="s">
        <v>31</v>
      </c>
      <c r="B512" s="137">
        <v>65873</v>
      </c>
      <c r="C512" s="137">
        <v>83619</v>
      </c>
      <c r="D512" s="137">
        <v>111162</v>
      </c>
      <c r="E512" s="137">
        <v>113424</v>
      </c>
      <c r="F512" s="137">
        <v>126691</v>
      </c>
      <c r="G512" s="137">
        <v>196530</v>
      </c>
      <c r="H512" s="291">
        <f>SUM(B512:G512)-SUM(B511:G511)</f>
        <v>0</v>
      </c>
    </row>
    <row r="514" spans="1:7">
      <c r="A514" s="145" t="s">
        <v>1075</v>
      </c>
      <c r="B514" s="148">
        <v>0</v>
      </c>
      <c r="C514" s="148">
        <v>0</v>
      </c>
      <c r="D514" s="148">
        <v>0</v>
      </c>
      <c r="E514" s="148">
        <v>0</v>
      </c>
      <c r="F514" s="148">
        <v>0</v>
      </c>
      <c r="G514" s="148">
        <v>0</v>
      </c>
    </row>
    <row r="515" spans="1:7">
      <c r="A515" s="145" t="s">
        <v>1076</v>
      </c>
      <c r="B515" s="148">
        <v>0</v>
      </c>
      <c r="C515" s="148">
        <v>0</v>
      </c>
      <c r="D515" s="148">
        <v>0</v>
      </c>
      <c r="E515" s="148">
        <v>0</v>
      </c>
      <c r="F515" s="148">
        <v>0</v>
      </c>
      <c r="G515" s="148">
        <v>0</v>
      </c>
    </row>
    <row r="516" spans="1:7">
      <c r="A516" s="145" t="s">
        <v>708</v>
      </c>
      <c r="B516" s="148">
        <v>792.81</v>
      </c>
      <c r="C516" s="148">
        <v>0</v>
      </c>
      <c r="D516" s="148">
        <v>0</v>
      </c>
      <c r="E516" s="148">
        <v>0</v>
      </c>
      <c r="F516" s="148">
        <v>0</v>
      </c>
      <c r="G516" s="148">
        <v>0</v>
      </c>
    </row>
    <row r="517" spans="1:7">
      <c r="A517" s="145" t="s">
        <v>1077</v>
      </c>
      <c r="B517" s="148">
        <v>0</v>
      </c>
      <c r="C517" s="148">
        <v>0</v>
      </c>
      <c r="D517" s="148">
        <v>0</v>
      </c>
      <c r="E517" s="148">
        <v>0</v>
      </c>
      <c r="F517" s="148">
        <v>0</v>
      </c>
      <c r="G517" s="148">
        <v>0</v>
      </c>
    </row>
    <row r="518" spans="1:7">
      <c r="A518" s="145" t="s">
        <v>551</v>
      </c>
      <c r="B518" s="148">
        <v>0</v>
      </c>
      <c r="C518" s="148">
        <v>0</v>
      </c>
      <c r="D518" s="148">
        <v>0</v>
      </c>
      <c r="E518" s="148">
        <v>0</v>
      </c>
      <c r="F518" s="148">
        <v>0</v>
      </c>
      <c r="G518" s="148">
        <v>0</v>
      </c>
    </row>
    <row r="519" spans="1:7">
      <c r="A519" s="145" t="s">
        <v>1078</v>
      </c>
      <c r="B519" s="148">
        <v>0</v>
      </c>
      <c r="C519" s="148">
        <v>0</v>
      </c>
      <c r="D519" s="148">
        <v>0</v>
      </c>
      <c r="E519" s="148">
        <v>208.39</v>
      </c>
      <c r="F519" s="148">
        <v>0</v>
      </c>
      <c r="G519" s="148">
        <v>0</v>
      </c>
    </row>
    <row r="520" spans="1:7">
      <c r="A520" s="145" t="s">
        <v>709</v>
      </c>
      <c r="B520" s="148">
        <v>0</v>
      </c>
      <c r="C520" s="148">
        <v>0</v>
      </c>
      <c r="D520" s="148">
        <v>0</v>
      </c>
      <c r="E520" s="148">
        <v>0</v>
      </c>
      <c r="F520" s="148">
        <v>0</v>
      </c>
      <c r="G520" s="148">
        <v>0</v>
      </c>
    </row>
    <row r="521" spans="1:7">
      <c r="A521" s="145" t="s">
        <v>710</v>
      </c>
      <c r="B521" s="148">
        <v>291.5</v>
      </c>
      <c r="C521" s="148">
        <v>0</v>
      </c>
      <c r="D521" s="148">
        <v>0</v>
      </c>
      <c r="E521" s="148">
        <v>0</v>
      </c>
      <c r="F521" s="148">
        <v>0</v>
      </c>
      <c r="G521" s="148">
        <v>0</v>
      </c>
    </row>
    <row r="522" spans="1:7">
      <c r="A522" s="145" t="s">
        <v>711</v>
      </c>
      <c r="B522" s="148">
        <v>5273.92</v>
      </c>
      <c r="C522" s="148">
        <v>5273.92</v>
      </c>
      <c r="D522" s="148">
        <v>5273.92</v>
      </c>
      <c r="E522" s="148">
        <v>5273.92</v>
      </c>
      <c r="F522" s="148">
        <v>5273.92</v>
      </c>
      <c r="G522" s="148">
        <v>5273.92</v>
      </c>
    </row>
    <row r="523" spans="1:7">
      <c r="A523" s="145" t="s">
        <v>817</v>
      </c>
      <c r="B523" s="148">
        <v>0</v>
      </c>
      <c r="C523" s="148">
        <v>0</v>
      </c>
      <c r="D523" s="148">
        <v>0</v>
      </c>
      <c r="E523" s="148">
        <v>1000</v>
      </c>
      <c r="F523" s="148">
        <v>0</v>
      </c>
      <c r="G523" s="148">
        <v>0</v>
      </c>
    </row>
    <row r="524" spans="1:7">
      <c r="A524" s="145" t="s">
        <v>712</v>
      </c>
      <c r="B524" s="148">
        <v>0</v>
      </c>
      <c r="C524" s="148">
        <v>438.31</v>
      </c>
      <c r="D524" s="148">
        <v>0</v>
      </c>
      <c r="E524" s="148">
        <v>0</v>
      </c>
      <c r="F524" s="148">
        <v>0</v>
      </c>
      <c r="G524" s="148">
        <v>0</v>
      </c>
    </row>
    <row r="525" spans="1:7">
      <c r="A525" s="145" t="s">
        <v>713</v>
      </c>
      <c r="B525" s="148">
        <v>0</v>
      </c>
      <c r="C525" s="148">
        <v>0</v>
      </c>
      <c r="D525" s="148">
        <v>0</v>
      </c>
      <c r="E525" s="148">
        <v>1159.6400000000001</v>
      </c>
      <c r="F525" s="148">
        <v>0</v>
      </c>
      <c r="G525" s="148">
        <v>0</v>
      </c>
    </row>
    <row r="526" spans="1:7">
      <c r="A526" s="145" t="s">
        <v>552</v>
      </c>
      <c r="B526" s="148">
        <v>1330.3899999999999</v>
      </c>
      <c r="C526" s="148">
        <v>1105.04</v>
      </c>
      <c r="D526" s="148">
        <v>1254.3499999999999</v>
      </c>
      <c r="E526" s="148">
        <v>881.07</v>
      </c>
      <c r="F526" s="148">
        <v>616.61</v>
      </c>
      <c r="G526" s="148">
        <v>3149.54</v>
      </c>
    </row>
    <row r="527" spans="1:7">
      <c r="A527" s="145" t="s">
        <v>556</v>
      </c>
      <c r="B527" s="148">
        <v>622.35</v>
      </c>
      <c r="C527" s="148">
        <v>1645.5500000000002</v>
      </c>
      <c r="D527" s="148">
        <v>622.68000000000006</v>
      </c>
      <c r="E527" s="148">
        <v>171.6</v>
      </c>
      <c r="F527" s="148">
        <v>866.87</v>
      </c>
      <c r="G527" s="148">
        <v>243.5</v>
      </c>
    </row>
    <row r="528" spans="1:7">
      <c r="A528" s="145" t="s">
        <v>714</v>
      </c>
      <c r="B528" s="148">
        <v>0</v>
      </c>
      <c r="C528" s="148">
        <v>536.32000000000005</v>
      </c>
      <c r="D528" s="148">
        <v>128.93</v>
      </c>
      <c r="E528" s="148">
        <v>0</v>
      </c>
      <c r="F528" s="148">
        <v>0</v>
      </c>
      <c r="G528" s="148">
        <v>0</v>
      </c>
    </row>
    <row r="529" spans="1:8">
      <c r="A529" s="145" t="s">
        <v>1079</v>
      </c>
      <c r="B529" s="148">
        <v>0</v>
      </c>
      <c r="C529" s="148">
        <v>0</v>
      </c>
      <c r="D529" s="148">
        <v>0</v>
      </c>
      <c r="E529" s="148">
        <v>0</v>
      </c>
      <c r="F529" s="148">
        <v>0</v>
      </c>
      <c r="G529" s="148">
        <v>0</v>
      </c>
    </row>
    <row r="530" spans="1:8">
      <c r="A530" s="145" t="s">
        <v>715</v>
      </c>
      <c r="B530" s="148">
        <v>211.11</v>
      </c>
      <c r="C530" s="148">
        <v>0</v>
      </c>
      <c r="D530" s="148">
        <v>0</v>
      </c>
      <c r="E530" s="148">
        <v>0</v>
      </c>
      <c r="F530" s="148">
        <v>0</v>
      </c>
      <c r="G530" s="148">
        <v>0</v>
      </c>
    </row>
    <row r="531" spans="1:8">
      <c r="A531" s="145" t="s">
        <v>1080</v>
      </c>
      <c r="B531" s="148">
        <v>0</v>
      </c>
      <c r="C531" s="148">
        <v>0</v>
      </c>
      <c r="D531" s="148">
        <v>0</v>
      </c>
      <c r="E531" s="148">
        <v>0</v>
      </c>
      <c r="F531" s="148">
        <v>0</v>
      </c>
      <c r="G531" s="148">
        <v>0</v>
      </c>
    </row>
    <row r="532" spans="1:8">
      <c r="A532" s="145" t="s">
        <v>1081</v>
      </c>
      <c r="B532" s="148">
        <v>0</v>
      </c>
      <c r="C532" s="148">
        <v>0</v>
      </c>
      <c r="D532" s="148">
        <v>0</v>
      </c>
      <c r="E532" s="148">
        <v>0</v>
      </c>
      <c r="F532" s="148">
        <v>0</v>
      </c>
      <c r="G532" s="148">
        <v>0</v>
      </c>
    </row>
    <row r="533" spans="1:8">
      <c r="A533" s="145" t="s">
        <v>716</v>
      </c>
      <c r="B533" s="148">
        <v>-50</v>
      </c>
      <c r="C533" s="148">
        <v>-50</v>
      </c>
      <c r="D533" s="148">
        <v>-50</v>
      </c>
      <c r="E533" s="148">
        <v>-50</v>
      </c>
      <c r="F533" s="148">
        <v>-50</v>
      </c>
      <c r="G533" s="148">
        <v>-50</v>
      </c>
    </row>
    <row r="534" spans="1:8">
      <c r="A534" s="145" t="s">
        <v>717</v>
      </c>
      <c r="B534" s="148">
        <v>-648.62</v>
      </c>
      <c r="C534" s="148">
        <v>0</v>
      </c>
      <c r="D534" s="148">
        <v>0</v>
      </c>
      <c r="E534" s="148">
        <v>-980.52</v>
      </c>
      <c r="F534" s="148">
        <v>0</v>
      </c>
      <c r="G534" s="148">
        <v>0</v>
      </c>
    </row>
    <row r="535" spans="1:8" s="8" customFormat="1">
      <c r="A535" s="133" t="s">
        <v>32</v>
      </c>
      <c r="B535" s="137">
        <v>7823.46</v>
      </c>
      <c r="C535" s="137">
        <v>8949.14</v>
      </c>
      <c r="D535" s="137">
        <v>7229.88</v>
      </c>
      <c r="E535" s="137">
        <v>7664.0999999999985</v>
      </c>
      <c r="F535" s="137">
        <v>6707.4</v>
      </c>
      <c r="G535" s="137">
        <v>8616.9599999999991</v>
      </c>
      <c r="H535" s="291">
        <f>SUM(B535:G535)-SUM(B514:G534)</f>
        <v>0</v>
      </c>
    </row>
    <row r="537" spans="1:8" ht="13.5" thickBot="1">
      <c r="A537" s="146" t="s">
        <v>33</v>
      </c>
      <c r="B537" s="161">
        <v>1237497.33</v>
      </c>
      <c r="C537" s="161">
        <v>1226116.22</v>
      </c>
      <c r="D537" s="161">
        <v>1250262.6999999993</v>
      </c>
      <c r="E537" s="161">
        <v>1222005.3</v>
      </c>
      <c r="F537" s="161">
        <v>1287606.9200000002</v>
      </c>
      <c r="G537" s="161">
        <v>1521532.85</v>
      </c>
    </row>
    <row r="538" spans="1:8" ht="13.5" thickTop="1">
      <c r="B538" s="157">
        <f t="shared" ref="B538:G538" si="0">B537-B535-B512-B509-B487-B466-B424-B407-B390-B385-B363-B327-B321-B251-B197-B143-B131-B91-B70</f>
        <v>0</v>
      </c>
      <c r="C538" s="157">
        <f t="shared" si="0"/>
        <v>0</v>
      </c>
      <c r="D538" s="157">
        <f t="shared" si="0"/>
        <v>0</v>
      </c>
      <c r="E538" s="157">
        <f t="shared" si="0"/>
        <v>0</v>
      </c>
      <c r="F538" s="157">
        <f t="shared" si="0"/>
        <v>0</v>
      </c>
      <c r="G538" s="157">
        <f t="shared" si="0"/>
        <v>0</v>
      </c>
    </row>
  </sheetData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2</vt:i4>
      </vt:variant>
    </vt:vector>
  </HeadingPairs>
  <TitlesOfParts>
    <vt:vector size="19" baseType="lpstr">
      <vt:lpstr>notes</vt:lpstr>
      <vt:lpstr>O&amp;M Comparison</vt:lpstr>
      <vt:lpstr>Div 2 forecast</vt:lpstr>
      <vt:lpstr>Div 12 forecast</vt:lpstr>
      <vt:lpstr>Div 9 forecast</vt:lpstr>
      <vt:lpstr>Div 91 forecast</vt:lpstr>
      <vt:lpstr>Div 2 history</vt:lpstr>
      <vt:lpstr>Div 12 history </vt:lpstr>
      <vt:lpstr>Div 9 history</vt:lpstr>
      <vt:lpstr>Div 91 history</vt:lpstr>
      <vt:lpstr>FY21 OM Budget</vt:lpstr>
      <vt:lpstr>incent comp w cap credits</vt:lpstr>
      <vt:lpstr>final summary</vt:lpstr>
      <vt:lpstr>adjustment</vt:lpstr>
      <vt:lpstr>CPI Index</vt:lpstr>
      <vt:lpstr>Escalation</vt:lpstr>
      <vt:lpstr>O&amp;M CC1903</vt:lpstr>
      <vt:lpstr>'O&amp;M CC1903'!Print_Area</vt:lpstr>
      <vt:lpstr>'O&amp;M Comparison'!Print_Area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Thomas  Troup</dc:creator>
  <cp:lastModifiedBy>Thomas  Troup</cp:lastModifiedBy>
  <dcterms:created xsi:type="dcterms:W3CDTF">2021-02-11T20:58:19Z</dcterms:created>
  <dcterms:modified xsi:type="dcterms:W3CDTF">2021-06-18T15:13:02Z</dcterms:modified>
</cp:coreProperties>
</file>